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defaultThemeVersion="124226"/>
  <xr:revisionPtr revIDLastSave="349" documentId="13_ncr:1_{FEABB825-72B0-4F7D-9B6B-5D0A0455C964}" xr6:coauthVersionLast="47" xr6:coauthVersionMax="47" xr10:uidLastSave="{A7EBBF77-D823-447F-B23C-301CF8BF6938}"/>
  <bookViews>
    <workbookView xWindow="-120" yWindow="-120" windowWidth="29040" windowHeight="15720" tabRatio="946" firstSheet="1" activeTab="2" xr2:uid="{00000000-000D-0000-FFFF-FFFF00000000}"/>
  </bookViews>
  <sheets>
    <sheet name="Sheet1" sheetId="1" state="hidden" r:id="rId1"/>
    <sheet name="Basic" sheetId="2" r:id="rId2"/>
    <sheet name="Details" sheetId="3" r:id="rId3"/>
    <sheet name="Schedule-I" sheetId="7" r:id="rId4"/>
    <sheet name="Summary" sheetId="5" r:id="rId5"/>
    <sheet name="CIVIL " sheetId="60" r:id="rId6"/>
    <sheet name="Electrical " sheetId="61" r:id="rId7"/>
    <sheet name="PHE ESTIMATE " sheetId="68" r:id="rId8"/>
    <sheet name="EST. SEPTIC TANK" sheetId="69" r:id="rId9"/>
    <sheet name="EST. R.W.H. &amp; FILTER PIT  " sheetId="70" r:id="rId10"/>
    <sheet name="ABSTRACT  " sheetId="71" r:id="rId11"/>
    <sheet name=" LAND Scaping" sheetId="62" r:id="rId12"/>
    <sheet name="RCC ROAD" sheetId="63" r:id="rId13"/>
  </sheets>
  <externalReferences>
    <externalReference r:id="rId14"/>
    <externalReference r:id="rId15"/>
    <externalReference r:id="rId16"/>
    <externalReference r:id="rId17"/>
    <externalReference r:id="rId18"/>
    <externalReference r:id="rId19"/>
  </externalReferences>
  <definedNames>
    <definedName name="a" localSheetId="10">'[1]B-W 25.0 (1-10)'!$B$51</definedName>
    <definedName name="a" localSheetId="9">'[1]B-W 25.0 (1-10)'!$B$51</definedName>
    <definedName name="a" localSheetId="8">'[1]B-W 25.0 (1-10)'!$B$51</definedName>
    <definedName name="a" localSheetId="7">'[1]B-W 25.0 (1-10)'!$B$51</definedName>
    <definedName name="a" localSheetId="12">'[1]B-W 25.0 (1-10)'!$B$51</definedName>
    <definedName name="a">'[2]B-W 25.0 (1-10)'!$B$51</definedName>
    <definedName name="_xlnm.Print_Area" localSheetId="5">'CIVIL '!$A$1:$H$164</definedName>
    <definedName name="ra" localSheetId="10">'[1]B-W 25.0 (1-10)'!$B$52</definedName>
    <definedName name="ra" localSheetId="9">'[1]B-W 25.0 (1-10)'!$B$52</definedName>
    <definedName name="ra" localSheetId="8">'[1]B-W 25.0 (1-10)'!$B$52</definedName>
    <definedName name="ra" localSheetId="7">'[1]B-W 25.0 (1-10)'!$B$52</definedName>
    <definedName name="ra" localSheetId="12">'[1]B-W 25.0 (1-10)'!$B$52</definedName>
    <definedName name="ra">'[2]B-W 25.0 (1-10)'!$B$52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71" l="1"/>
  <c r="G6" i="71"/>
  <c r="G5" i="71"/>
  <c r="G33" i="70"/>
  <c r="H33" i="70" s="1"/>
  <c r="G32" i="70"/>
  <c r="H32" i="70" s="1"/>
  <c r="H31" i="70"/>
  <c r="G31" i="70"/>
  <c r="G30" i="70"/>
  <c r="H30" i="70" s="1"/>
  <c r="H29" i="70"/>
  <c r="G29" i="70"/>
  <c r="G28" i="70"/>
  <c r="H28" i="70" s="1"/>
  <c r="G27" i="70"/>
  <c r="H27" i="70" s="1"/>
  <c r="G26" i="70"/>
  <c r="H26" i="70" s="1"/>
  <c r="H25" i="70"/>
  <c r="G25" i="70"/>
  <c r="H24" i="70"/>
  <c r="G24" i="70"/>
  <c r="H23" i="70"/>
  <c r="G23" i="70"/>
  <c r="G22" i="70"/>
  <c r="H22" i="70" s="1"/>
  <c r="G21" i="70"/>
  <c r="H21" i="70" s="1"/>
  <c r="G20" i="70"/>
  <c r="H20" i="70" s="1"/>
  <c r="H19" i="70"/>
  <c r="G19" i="70"/>
  <c r="G18" i="70"/>
  <c r="H18" i="70" s="1"/>
  <c r="H17" i="70"/>
  <c r="G17" i="70"/>
  <c r="G16" i="70"/>
  <c r="H16" i="70" s="1"/>
  <c r="G15" i="70"/>
  <c r="H15" i="70" s="1"/>
  <c r="G14" i="70"/>
  <c r="H14" i="70" s="1"/>
  <c r="H13" i="70"/>
  <c r="G13" i="70"/>
  <c r="G12" i="70"/>
  <c r="H12" i="70" s="1"/>
  <c r="H11" i="70"/>
  <c r="G11" i="70"/>
  <c r="G10" i="70"/>
  <c r="H10" i="70" s="1"/>
  <c r="G9" i="70"/>
  <c r="H9" i="70" s="1"/>
  <c r="H35" i="70" s="1"/>
  <c r="H37" i="70" s="1"/>
  <c r="H38" i="70" s="1"/>
  <c r="H38" i="69"/>
  <c r="G37" i="69"/>
  <c r="H37" i="69" s="1"/>
  <c r="G36" i="69"/>
  <c r="H36" i="69" s="1"/>
  <c r="G35" i="69"/>
  <c r="H35" i="69" s="1"/>
  <c r="G34" i="69"/>
  <c r="H34" i="69" s="1"/>
  <c r="G33" i="69"/>
  <c r="H33" i="69" s="1"/>
  <c r="H32" i="69"/>
  <c r="G32" i="69"/>
  <c r="G31" i="69"/>
  <c r="H31" i="69" s="1"/>
  <c r="G30" i="69"/>
  <c r="H30" i="69" s="1"/>
  <c r="G29" i="69"/>
  <c r="H29" i="69" s="1"/>
  <c r="G28" i="69"/>
  <c r="H28" i="69" s="1"/>
  <c r="G27" i="69"/>
  <c r="H27" i="69" s="1"/>
  <c r="H26" i="69"/>
  <c r="G26" i="69"/>
  <c r="G25" i="69"/>
  <c r="H25" i="69" s="1"/>
  <c r="G24" i="69"/>
  <c r="H24" i="69" s="1"/>
  <c r="G23" i="69"/>
  <c r="H23" i="69" s="1"/>
  <c r="G22" i="69"/>
  <c r="H22" i="69" s="1"/>
  <c r="G21" i="69"/>
  <c r="H21" i="69" s="1"/>
  <c r="H20" i="69"/>
  <c r="G20" i="69"/>
  <c r="G19" i="69"/>
  <c r="H19" i="69" s="1"/>
  <c r="G18" i="69"/>
  <c r="H18" i="69" s="1"/>
  <c r="G17" i="69"/>
  <c r="H17" i="69" s="1"/>
  <c r="H16" i="69"/>
  <c r="G16" i="69"/>
  <c r="G15" i="69"/>
  <c r="H15" i="69" s="1"/>
  <c r="H14" i="69"/>
  <c r="G14" i="69"/>
  <c r="G13" i="69"/>
  <c r="H13" i="69" s="1"/>
  <c r="G12" i="69"/>
  <c r="H12" i="69" s="1"/>
  <c r="G11" i="69"/>
  <c r="H11" i="69" s="1"/>
  <c r="G10" i="69"/>
  <c r="H10" i="69" s="1"/>
  <c r="G9" i="69"/>
  <c r="H9" i="69" s="1"/>
  <c r="H190" i="68"/>
  <c r="F189" i="68"/>
  <c r="G189" i="68" s="1"/>
  <c r="H189" i="68" s="1"/>
  <c r="H188" i="68"/>
  <c r="G188" i="68"/>
  <c r="G187" i="68"/>
  <c r="H187" i="68" s="1"/>
  <c r="G186" i="68"/>
  <c r="H186" i="68" s="1"/>
  <c r="G185" i="68"/>
  <c r="H185" i="68" s="1"/>
  <c r="G184" i="68"/>
  <c r="H184" i="68" s="1"/>
  <c r="G183" i="68"/>
  <c r="H183" i="68" s="1"/>
  <c r="H182" i="68"/>
  <c r="G182" i="68"/>
  <c r="G181" i="68"/>
  <c r="H181" i="68" s="1"/>
  <c r="G180" i="68"/>
  <c r="H180" i="68" s="1"/>
  <c r="G179" i="68"/>
  <c r="H179" i="68" s="1"/>
  <c r="G178" i="68"/>
  <c r="H178" i="68" s="1"/>
  <c r="G177" i="68"/>
  <c r="H177" i="68" s="1"/>
  <c r="H176" i="68"/>
  <c r="G176" i="68"/>
  <c r="G175" i="68"/>
  <c r="H175" i="68" s="1"/>
  <c r="G174" i="68"/>
  <c r="H174" i="68" s="1"/>
  <c r="G173" i="68"/>
  <c r="H173" i="68" s="1"/>
  <c r="G172" i="68"/>
  <c r="H172" i="68" s="1"/>
  <c r="G171" i="68"/>
  <c r="H171" i="68" s="1"/>
  <c r="H170" i="68"/>
  <c r="G170" i="68"/>
  <c r="G169" i="68"/>
  <c r="H169" i="68" s="1"/>
  <c r="G168" i="68"/>
  <c r="H168" i="68" s="1"/>
  <c r="G167" i="68"/>
  <c r="H167" i="68" s="1"/>
  <c r="G166" i="68"/>
  <c r="H166" i="68" s="1"/>
  <c r="G165" i="68"/>
  <c r="H165" i="68" s="1"/>
  <c r="H164" i="68"/>
  <c r="G164" i="68"/>
  <c r="G163" i="68"/>
  <c r="H163" i="68" s="1"/>
  <c r="G162" i="68"/>
  <c r="H162" i="68" s="1"/>
  <c r="G161" i="68"/>
  <c r="H161" i="68" s="1"/>
  <c r="G160" i="68"/>
  <c r="H160" i="68" s="1"/>
  <c r="G159" i="68"/>
  <c r="H159" i="68" s="1"/>
  <c r="H158" i="68"/>
  <c r="G158" i="68"/>
  <c r="G157" i="68"/>
  <c r="H157" i="68" s="1"/>
  <c r="G156" i="68"/>
  <c r="H156" i="68" s="1"/>
  <c r="G155" i="68"/>
  <c r="H155" i="68" s="1"/>
  <c r="F155" i="68"/>
  <c r="G154" i="68"/>
  <c r="H154" i="68" s="1"/>
  <c r="G153" i="68"/>
  <c r="H153" i="68" s="1"/>
  <c r="G152" i="68"/>
  <c r="H152" i="68" s="1"/>
  <c r="G151" i="68"/>
  <c r="H151" i="68" s="1"/>
  <c r="G150" i="68"/>
  <c r="H150" i="68" s="1"/>
  <c r="H149" i="68"/>
  <c r="G149" i="68"/>
  <c r="G148" i="68"/>
  <c r="H148" i="68" s="1"/>
  <c r="G147" i="68"/>
  <c r="H147" i="68" s="1"/>
  <c r="G146" i="68"/>
  <c r="H146" i="68" s="1"/>
  <c r="G145" i="68"/>
  <c r="H145" i="68" s="1"/>
  <c r="G144" i="68"/>
  <c r="H144" i="68" s="1"/>
  <c r="H143" i="68"/>
  <c r="G143" i="68"/>
  <c r="G142" i="68"/>
  <c r="H142" i="68" s="1"/>
  <c r="G141" i="68"/>
  <c r="H141" i="68" s="1"/>
  <c r="G140" i="68"/>
  <c r="H140" i="68" s="1"/>
  <c r="G139" i="68"/>
  <c r="H139" i="68" s="1"/>
  <c r="G138" i="68"/>
  <c r="H138" i="68" s="1"/>
  <c r="H137" i="68"/>
  <c r="G137" i="68"/>
  <c r="G136" i="68"/>
  <c r="H136" i="68" s="1"/>
  <c r="G135" i="68"/>
  <c r="H135" i="68" s="1"/>
  <c r="G134" i="68"/>
  <c r="H134" i="68" s="1"/>
  <c r="G133" i="68"/>
  <c r="H133" i="68" s="1"/>
  <c r="G132" i="68"/>
  <c r="H132" i="68" s="1"/>
  <c r="H131" i="68"/>
  <c r="G131" i="68"/>
  <c r="G130" i="68"/>
  <c r="H130" i="68" s="1"/>
  <c r="G129" i="68"/>
  <c r="H129" i="68" s="1"/>
  <c r="G128" i="68"/>
  <c r="H128" i="68" s="1"/>
  <c r="G127" i="68"/>
  <c r="H127" i="68" s="1"/>
  <c r="G126" i="68"/>
  <c r="H126" i="68" s="1"/>
  <c r="H125" i="68"/>
  <c r="G125" i="68"/>
  <c r="G124" i="68"/>
  <c r="H124" i="68" s="1"/>
  <c r="G123" i="68"/>
  <c r="H123" i="68" s="1"/>
  <c r="G122" i="68"/>
  <c r="H122" i="68" s="1"/>
  <c r="G121" i="68"/>
  <c r="H121" i="68" s="1"/>
  <c r="G120" i="68"/>
  <c r="H120" i="68" s="1"/>
  <c r="F119" i="68"/>
  <c r="G119" i="68" s="1"/>
  <c r="H119" i="68" s="1"/>
  <c r="F118" i="68"/>
  <c r="G118" i="68" s="1"/>
  <c r="H118" i="68" s="1"/>
  <c r="G117" i="68"/>
  <c r="H117" i="68" s="1"/>
  <c r="G116" i="68"/>
  <c r="H116" i="68" s="1"/>
  <c r="G115" i="68"/>
  <c r="H115" i="68" s="1"/>
  <c r="H114" i="68"/>
  <c r="G114" i="68"/>
  <c r="G113" i="68"/>
  <c r="H113" i="68" s="1"/>
  <c r="G112" i="68"/>
  <c r="H112" i="68" s="1"/>
  <c r="G111" i="68"/>
  <c r="H111" i="68" s="1"/>
  <c r="G110" i="68"/>
  <c r="H110" i="68" s="1"/>
  <c r="G109" i="68"/>
  <c r="H109" i="68" s="1"/>
  <c r="H108" i="68"/>
  <c r="G108" i="68"/>
  <c r="G107" i="68"/>
  <c r="H107" i="68" s="1"/>
  <c r="G106" i="68"/>
  <c r="H106" i="68" s="1"/>
  <c r="G105" i="68"/>
  <c r="H105" i="68" s="1"/>
  <c r="G104" i="68"/>
  <c r="H104" i="68" s="1"/>
  <c r="G103" i="68"/>
  <c r="H103" i="68" s="1"/>
  <c r="H102" i="68"/>
  <c r="G102" i="68"/>
  <c r="G101" i="68"/>
  <c r="H101" i="68" s="1"/>
  <c r="G100" i="68"/>
  <c r="H100" i="68" s="1"/>
  <c r="G99" i="68"/>
  <c r="H99" i="68" s="1"/>
  <c r="G98" i="68"/>
  <c r="H98" i="68" s="1"/>
  <c r="G97" i="68"/>
  <c r="H97" i="68" s="1"/>
  <c r="H96" i="68"/>
  <c r="G96" i="68"/>
  <c r="G95" i="68"/>
  <c r="H95" i="68" s="1"/>
  <c r="G94" i="68"/>
  <c r="H94" i="68" s="1"/>
  <c r="G93" i="68"/>
  <c r="H93" i="68" s="1"/>
  <c r="G92" i="68"/>
  <c r="H92" i="68" s="1"/>
  <c r="G91" i="68"/>
  <c r="H91" i="68" s="1"/>
  <c r="H90" i="68"/>
  <c r="G90" i="68"/>
  <c r="G89" i="68"/>
  <c r="H89" i="68" s="1"/>
  <c r="G88" i="68"/>
  <c r="H88" i="68" s="1"/>
  <c r="G87" i="68"/>
  <c r="H87" i="68" s="1"/>
  <c r="G86" i="68"/>
  <c r="H86" i="68" s="1"/>
  <c r="G85" i="68"/>
  <c r="H85" i="68" s="1"/>
  <c r="H84" i="68"/>
  <c r="G84" i="68"/>
  <c r="G83" i="68"/>
  <c r="H83" i="68" s="1"/>
  <c r="G82" i="68"/>
  <c r="H82" i="68" s="1"/>
  <c r="G81" i="68"/>
  <c r="H81" i="68" s="1"/>
  <c r="G80" i="68"/>
  <c r="H80" i="68" s="1"/>
  <c r="G79" i="68"/>
  <c r="H79" i="68" s="1"/>
  <c r="H78" i="68"/>
  <c r="G78" i="68"/>
  <c r="G77" i="68"/>
  <c r="H77" i="68" s="1"/>
  <c r="G76" i="68"/>
  <c r="H76" i="68" s="1"/>
  <c r="G75" i="68"/>
  <c r="H75" i="68" s="1"/>
  <c r="G74" i="68"/>
  <c r="H74" i="68" s="1"/>
  <c r="G73" i="68"/>
  <c r="H73" i="68" s="1"/>
  <c r="H72" i="68"/>
  <c r="G72" i="68"/>
  <c r="G71" i="68"/>
  <c r="H71" i="68" s="1"/>
  <c r="G70" i="68"/>
  <c r="H70" i="68" s="1"/>
  <c r="G69" i="68"/>
  <c r="H69" i="68" s="1"/>
  <c r="G68" i="68"/>
  <c r="H68" i="68" s="1"/>
  <c r="G67" i="68"/>
  <c r="H67" i="68" s="1"/>
  <c r="H66" i="68"/>
  <c r="G66" i="68"/>
  <c r="G65" i="68"/>
  <c r="H65" i="68" s="1"/>
  <c r="G64" i="68"/>
  <c r="H64" i="68" s="1"/>
  <c r="G63" i="68"/>
  <c r="H63" i="68" s="1"/>
  <c r="G62" i="68"/>
  <c r="H62" i="68" s="1"/>
  <c r="G61" i="68"/>
  <c r="H61" i="68" s="1"/>
  <c r="H60" i="68"/>
  <c r="G60" i="68"/>
  <c r="G59" i="68"/>
  <c r="H59" i="68" s="1"/>
  <c r="G58" i="68"/>
  <c r="H58" i="68" s="1"/>
  <c r="G57" i="68"/>
  <c r="H57" i="68" s="1"/>
  <c r="G56" i="68"/>
  <c r="H56" i="68" s="1"/>
  <c r="G55" i="68"/>
  <c r="H55" i="68" s="1"/>
  <c r="H54" i="68"/>
  <c r="G54" i="68"/>
  <c r="G53" i="68"/>
  <c r="H53" i="68" s="1"/>
  <c r="G52" i="68"/>
  <c r="H52" i="68" s="1"/>
  <c r="G51" i="68"/>
  <c r="H51" i="68" s="1"/>
  <c r="G50" i="68"/>
  <c r="H50" i="68" s="1"/>
  <c r="G49" i="68"/>
  <c r="H49" i="68" s="1"/>
  <c r="H48" i="68"/>
  <c r="G48" i="68"/>
  <c r="G47" i="68"/>
  <c r="H47" i="68" s="1"/>
  <c r="G46" i="68"/>
  <c r="H46" i="68" s="1"/>
  <c r="G45" i="68"/>
  <c r="H45" i="68" s="1"/>
  <c r="G44" i="68"/>
  <c r="H44" i="68" s="1"/>
  <c r="G43" i="68"/>
  <c r="H43" i="68" s="1"/>
  <c r="H42" i="68"/>
  <c r="G42" i="68"/>
  <c r="G41" i="68"/>
  <c r="H41" i="68" s="1"/>
  <c r="G40" i="68"/>
  <c r="H40" i="68" s="1"/>
  <c r="G39" i="68"/>
  <c r="H39" i="68" s="1"/>
  <c r="G38" i="68"/>
  <c r="H38" i="68" s="1"/>
  <c r="G37" i="68"/>
  <c r="H37" i="68" s="1"/>
  <c r="H36" i="68"/>
  <c r="G36" i="68"/>
  <c r="G35" i="68"/>
  <c r="H35" i="68" s="1"/>
  <c r="G34" i="68"/>
  <c r="H34" i="68" s="1"/>
  <c r="G33" i="68"/>
  <c r="H33" i="68" s="1"/>
  <c r="G32" i="68"/>
  <c r="H32" i="68" s="1"/>
  <c r="F31" i="68"/>
  <c r="G31" i="68" s="1"/>
  <c r="H31" i="68" s="1"/>
  <c r="F30" i="68"/>
  <c r="G30" i="68" s="1"/>
  <c r="H30" i="68" s="1"/>
  <c r="G29" i="68"/>
  <c r="H29" i="68" s="1"/>
  <c r="G28" i="68"/>
  <c r="H28" i="68" s="1"/>
  <c r="G27" i="68"/>
  <c r="H27" i="68" s="1"/>
  <c r="G26" i="68"/>
  <c r="H26" i="68" s="1"/>
  <c r="H25" i="68"/>
  <c r="G25" i="68"/>
  <c r="G24" i="68"/>
  <c r="H24" i="68" s="1"/>
  <c r="G23" i="68"/>
  <c r="H23" i="68" s="1"/>
  <c r="G22" i="68"/>
  <c r="H22" i="68" s="1"/>
  <c r="G21" i="68"/>
  <c r="H21" i="68" s="1"/>
  <c r="G20" i="68"/>
  <c r="H20" i="68" s="1"/>
  <c r="H19" i="68"/>
  <c r="G19" i="68"/>
  <c r="G18" i="68"/>
  <c r="H18" i="68" s="1"/>
  <c r="G17" i="68"/>
  <c r="H17" i="68" s="1"/>
  <c r="G16" i="68"/>
  <c r="H16" i="68" s="1"/>
  <c r="G15" i="68"/>
  <c r="H15" i="68" s="1"/>
  <c r="G14" i="68"/>
  <c r="H14" i="68" s="1"/>
  <c r="F13" i="68"/>
  <c r="G13" i="68" s="1"/>
  <c r="H13" i="68" s="1"/>
  <c r="G12" i="68"/>
  <c r="H12" i="68" s="1"/>
  <c r="H11" i="68"/>
  <c r="G11" i="68"/>
  <c r="G10" i="68"/>
  <c r="H10" i="68" s="1"/>
  <c r="G9" i="68"/>
  <c r="H9" i="68" s="1"/>
  <c r="G8" i="68"/>
  <c r="H8" i="68" s="1"/>
  <c r="G7" i="68"/>
  <c r="H7" i="68" s="1"/>
  <c r="G6" i="68"/>
  <c r="H6" i="68" s="1"/>
  <c r="F5" i="68"/>
  <c r="G5" i="68" s="1"/>
  <c r="H5" i="68" s="1"/>
  <c r="G8" i="71" l="1"/>
  <c r="H39" i="69"/>
  <c r="H191" i="68"/>
  <c r="K12" i="7" s="1"/>
  <c r="K10" i="7" l="1"/>
  <c r="G15" i="62"/>
  <c r="F56" i="61"/>
  <c r="K11" i="7"/>
  <c r="G18" i="63" l="1"/>
  <c r="E18" i="63"/>
  <c r="G17" i="63"/>
  <c r="E17" i="63"/>
  <c r="G16" i="63"/>
  <c r="E16" i="63"/>
  <c r="G15" i="63"/>
  <c r="E15" i="63"/>
  <c r="G14" i="63"/>
  <c r="E14" i="63"/>
  <c r="G13" i="63"/>
  <c r="E13" i="63"/>
  <c r="H13" i="63" s="1"/>
  <c r="F12" i="63"/>
  <c r="G12" i="63" s="1"/>
  <c r="E12" i="63"/>
  <c r="G11" i="63"/>
  <c r="E11" i="63"/>
  <c r="H11" i="63" s="1"/>
  <c r="G10" i="63"/>
  <c r="E10" i="63"/>
  <c r="H10" i="63" s="1"/>
  <c r="G9" i="63"/>
  <c r="E9" i="63"/>
  <c r="H9" i="63" s="1"/>
  <c r="G8" i="63"/>
  <c r="E8" i="63"/>
  <c r="H7" i="63"/>
  <c r="G7" i="63"/>
  <c r="G6" i="63"/>
  <c r="E6" i="63"/>
  <c r="G5" i="63"/>
  <c r="E5" i="63"/>
  <c r="H5" i="63" s="1"/>
  <c r="G4" i="63"/>
  <c r="E4" i="63"/>
  <c r="G3" i="63"/>
  <c r="E3" i="63"/>
  <c r="G14" i="62"/>
  <c r="G13" i="62"/>
  <c r="G12" i="62"/>
  <c r="G11" i="62"/>
  <c r="G10" i="62"/>
  <c r="G9" i="62"/>
  <c r="G8" i="62"/>
  <c r="G7" i="62"/>
  <c r="G5" i="62"/>
  <c r="F4" i="62"/>
  <c r="G4" i="62" s="1"/>
  <c r="G80" i="61"/>
  <c r="G81" i="61" s="1"/>
  <c r="C11" i="61" s="1"/>
  <c r="F80" i="61"/>
  <c r="F79" i="61"/>
  <c r="G79" i="61" s="1"/>
  <c r="F74" i="61"/>
  <c r="G74" i="61" s="1"/>
  <c r="F73" i="61"/>
  <c r="G73" i="61" s="1"/>
  <c r="F72" i="61"/>
  <c r="G72" i="61" s="1"/>
  <c r="G75" i="61" s="1"/>
  <c r="C10" i="61" s="1"/>
  <c r="G67" i="61"/>
  <c r="F67" i="61"/>
  <c r="E67" i="61"/>
  <c r="E66" i="61"/>
  <c r="F66" i="61" s="1"/>
  <c r="G66" i="61" s="1"/>
  <c r="E65" i="61"/>
  <c r="F65" i="61" s="1"/>
  <c r="G65" i="61" s="1"/>
  <c r="E64" i="61"/>
  <c r="F64" i="61" s="1"/>
  <c r="G64" i="61" s="1"/>
  <c r="G63" i="61"/>
  <c r="F63" i="61"/>
  <c r="E63" i="61"/>
  <c r="E62" i="61"/>
  <c r="F62" i="61" s="1"/>
  <c r="G62" i="61" s="1"/>
  <c r="E61" i="61"/>
  <c r="F61" i="61" s="1"/>
  <c r="G61" i="61" s="1"/>
  <c r="E60" i="61"/>
  <c r="F60" i="61" s="1"/>
  <c r="G60" i="61" s="1"/>
  <c r="G59" i="61"/>
  <c r="F59" i="61"/>
  <c r="E58" i="61"/>
  <c r="F58" i="61" s="1"/>
  <c r="G58" i="61" s="1"/>
  <c r="E57" i="61"/>
  <c r="F57" i="61" s="1"/>
  <c r="G57" i="61" s="1"/>
  <c r="E56" i="61"/>
  <c r="G56" i="61" s="1"/>
  <c r="G49" i="61"/>
  <c r="F49" i="61"/>
  <c r="F48" i="61"/>
  <c r="G48" i="61" s="1"/>
  <c r="F47" i="61"/>
  <c r="G47" i="61" s="1"/>
  <c r="D47" i="61"/>
  <c r="F46" i="61"/>
  <c r="G46" i="61" s="1"/>
  <c r="D46" i="61"/>
  <c r="F45" i="61"/>
  <c r="G45" i="61" s="1"/>
  <c r="D45" i="61"/>
  <c r="G44" i="61"/>
  <c r="F44" i="61"/>
  <c r="F43" i="61"/>
  <c r="G43" i="61" s="1"/>
  <c r="F42" i="61"/>
  <c r="G42" i="61" s="1"/>
  <c r="F41" i="61"/>
  <c r="G41" i="61" s="1"/>
  <c r="F40" i="61"/>
  <c r="G40" i="61" s="1"/>
  <c r="F39" i="61"/>
  <c r="G39" i="61" s="1"/>
  <c r="F38" i="61"/>
  <c r="G38" i="61" s="1"/>
  <c r="F37" i="61"/>
  <c r="G37" i="61" s="1"/>
  <c r="F36" i="61"/>
  <c r="G36" i="61" s="1"/>
  <c r="F35" i="61"/>
  <c r="G35" i="61" s="1"/>
  <c r="F34" i="61"/>
  <c r="G34" i="61" s="1"/>
  <c r="F33" i="61"/>
  <c r="G33" i="61" s="1"/>
  <c r="G32" i="61"/>
  <c r="F32" i="61"/>
  <c r="F31" i="61"/>
  <c r="G31" i="61" s="1"/>
  <c r="F30" i="61"/>
  <c r="G30" i="61" s="1"/>
  <c r="F29" i="61"/>
  <c r="G29" i="61" s="1"/>
  <c r="F28" i="61"/>
  <c r="G28" i="61" s="1"/>
  <c r="F27" i="61"/>
  <c r="G27" i="61" s="1"/>
  <c r="G26" i="61"/>
  <c r="F26" i="61"/>
  <c r="F25" i="61"/>
  <c r="G25" i="61" s="1"/>
  <c r="F24" i="61"/>
  <c r="G24" i="61" s="1"/>
  <c r="F23" i="61"/>
  <c r="G23" i="61" s="1"/>
  <c r="F22" i="61"/>
  <c r="G22" i="61" s="1"/>
  <c r="F21" i="61"/>
  <c r="G21" i="61" s="1"/>
  <c r="D21" i="61"/>
  <c r="F20" i="61"/>
  <c r="G20" i="61" s="1"/>
  <c r="G50" i="61" s="1"/>
  <c r="C7" i="61" s="1"/>
  <c r="H8" i="63" l="1"/>
  <c r="H12" i="63"/>
  <c r="H3" i="63"/>
  <c r="H4" i="63"/>
  <c r="H14" i="63"/>
  <c r="H15" i="63"/>
  <c r="H16" i="63"/>
  <c r="H6" i="63"/>
  <c r="H17" i="63"/>
  <c r="H18" i="63"/>
  <c r="H19" i="63"/>
  <c r="K14" i="7" s="1"/>
  <c r="G16" i="62"/>
  <c r="F17" i="62" s="1"/>
  <c r="G17" i="62" s="1"/>
  <c r="G19" i="62" s="1"/>
  <c r="K13" i="7" s="1"/>
  <c r="G68" i="61"/>
  <c r="C9" i="61" s="1"/>
  <c r="C12" i="61" s="1"/>
  <c r="H20" i="63" l="1"/>
  <c r="H21" i="63" s="1"/>
  <c r="I164" i="60"/>
  <c r="F161" i="60"/>
  <c r="H161" i="60" s="1"/>
  <c r="G160" i="60"/>
  <c r="H160" i="60" s="1"/>
  <c r="F160" i="60"/>
  <c r="A160" i="60"/>
  <c r="G159" i="60"/>
  <c r="H159" i="60" s="1"/>
  <c r="F159" i="60"/>
  <c r="A159" i="60"/>
  <c r="G158" i="60"/>
  <c r="H158" i="60" s="1"/>
  <c r="F158" i="60"/>
  <c r="A158" i="60"/>
  <c r="G157" i="60"/>
  <c r="H157" i="60" s="1"/>
  <c r="F157" i="60"/>
  <c r="A157" i="60"/>
  <c r="G156" i="60"/>
  <c r="H156" i="60" s="1"/>
  <c r="F156" i="60"/>
  <c r="A156" i="60"/>
  <c r="F155" i="60"/>
  <c r="H155" i="60" s="1"/>
  <c r="F154" i="60"/>
  <c r="H154" i="60" s="1"/>
  <c r="F153" i="60"/>
  <c r="H153" i="60" s="1"/>
  <c r="H152" i="60"/>
  <c r="F152" i="60"/>
  <c r="A152" i="60"/>
  <c r="G151" i="60"/>
  <c r="H151" i="60" s="1"/>
  <c r="F151" i="60"/>
  <c r="A151" i="60"/>
  <c r="G150" i="60"/>
  <c r="F150" i="60"/>
  <c r="H150" i="60" s="1"/>
  <c r="F149" i="60"/>
  <c r="H149" i="60" s="1"/>
  <c r="A149" i="60"/>
  <c r="G148" i="60"/>
  <c r="H148" i="60" s="1"/>
  <c r="F148" i="60"/>
  <c r="F147" i="60"/>
  <c r="H147" i="60" s="1"/>
  <c r="A147" i="60"/>
  <c r="G146" i="60"/>
  <c r="F146" i="60"/>
  <c r="H146" i="60" s="1"/>
  <c r="A146" i="60"/>
  <c r="H145" i="60"/>
  <c r="G145" i="60"/>
  <c r="F145" i="60"/>
  <c r="F144" i="60"/>
  <c r="H144" i="60" s="1"/>
  <c r="A144" i="60"/>
  <c r="H143" i="60"/>
  <c r="G143" i="60"/>
  <c r="F143" i="60"/>
  <c r="F142" i="60"/>
  <c r="H142" i="60" s="1"/>
  <c r="A142" i="60"/>
  <c r="H141" i="60"/>
  <c r="G141" i="60"/>
  <c r="F141" i="60"/>
  <c r="A141" i="60"/>
  <c r="G140" i="60"/>
  <c r="H140" i="60" s="1"/>
  <c r="F140" i="60"/>
  <c r="F139" i="60"/>
  <c r="H139" i="60" s="1"/>
  <c r="A139" i="60"/>
  <c r="H138" i="60"/>
  <c r="G138" i="60"/>
  <c r="F138" i="60"/>
  <c r="H137" i="60"/>
  <c r="F137" i="60"/>
  <c r="A137" i="60"/>
  <c r="G136" i="60"/>
  <c r="H136" i="60" s="1"/>
  <c r="F136" i="60"/>
  <c r="F135" i="60"/>
  <c r="H135" i="60" s="1"/>
  <c r="A135" i="60"/>
  <c r="H134" i="60"/>
  <c r="G134" i="60"/>
  <c r="F134" i="60"/>
  <c r="H133" i="60"/>
  <c r="F133" i="60"/>
  <c r="A133" i="60"/>
  <c r="G132" i="60"/>
  <c r="H132" i="60" s="1"/>
  <c r="F132" i="60"/>
  <c r="H131" i="60"/>
  <c r="F131" i="60"/>
  <c r="A131" i="60"/>
  <c r="H130" i="60"/>
  <c r="G130" i="60"/>
  <c r="F130" i="60"/>
  <c r="H129" i="60"/>
  <c r="F129" i="60"/>
  <c r="A129" i="60"/>
  <c r="G128" i="60"/>
  <c r="H128" i="60" s="1"/>
  <c r="F128" i="60"/>
  <c r="A128" i="60"/>
  <c r="G127" i="60"/>
  <c r="H127" i="60" s="1"/>
  <c r="F127" i="60"/>
  <c r="A127" i="60"/>
  <c r="H126" i="60"/>
  <c r="G126" i="60"/>
  <c r="F126" i="60"/>
  <c r="F125" i="60"/>
  <c r="H125" i="60" s="1"/>
  <c r="F124" i="60"/>
  <c r="H124" i="60" s="1"/>
  <c r="A124" i="60"/>
  <c r="G123" i="60"/>
  <c r="H123" i="60" s="1"/>
  <c r="F123" i="60"/>
  <c r="F122" i="60"/>
  <c r="H122" i="60" s="1"/>
  <c r="A122" i="60"/>
  <c r="G121" i="60"/>
  <c r="H121" i="60" s="1"/>
  <c r="F121" i="60"/>
  <c r="A121" i="60"/>
  <c r="H120" i="60"/>
  <c r="G120" i="60"/>
  <c r="F120" i="60"/>
  <c r="A120" i="60"/>
  <c r="H119" i="60"/>
  <c r="G119" i="60"/>
  <c r="F119" i="60"/>
  <c r="H118" i="60"/>
  <c r="F118" i="60"/>
  <c r="A118" i="60"/>
  <c r="G117" i="60"/>
  <c r="H117" i="60" s="1"/>
  <c r="F117" i="60"/>
  <c r="H116" i="60"/>
  <c r="F116" i="60"/>
  <c r="A116" i="60"/>
  <c r="H115" i="60"/>
  <c r="G115" i="60"/>
  <c r="F115" i="60"/>
  <c r="H114" i="60"/>
  <c r="F114" i="60"/>
  <c r="A114" i="60"/>
  <c r="G113" i="60"/>
  <c r="H113" i="60" s="1"/>
  <c r="F113" i="60"/>
  <c r="H112" i="60"/>
  <c r="F112" i="60"/>
  <c r="A112" i="60"/>
  <c r="H111" i="60"/>
  <c r="G111" i="60"/>
  <c r="F111" i="60"/>
  <c r="H110" i="60"/>
  <c r="F110" i="60"/>
  <c r="A110" i="60"/>
  <c r="G109" i="60"/>
  <c r="H109" i="60" s="1"/>
  <c r="F109" i="60"/>
  <c r="H108" i="60"/>
  <c r="F108" i="60"/>
  <c r="A108" i="60"/>
  <c r="H107" i="60"/>
  <c r="G107" i="60"/>
  <c r="F107" i="60"/>
  <c r="H106" i="60"/>
  <c r="F106" i="60"/>
  <c r="A106" i="60"/>
  <c r="G105" i="60"/>
  <c r="H105" i="60" s="1"/>
  <c r="F105" i="60"/>
  <c r="A105" i="60"/>
  <c r="G104" i="60"/>
  <c r="H104" i="60" s="1"/>
  <c r="F104" i="60"/>
  <c r="A104" i="60"/>
  <c r="H103" i="60"/>
  <c r="G103" i="60"/>
  <c r="F103" i="60"/>
  <c r="F102" i="60"/>
  <c r="H102" i="60" s="1"/>
  <c r="F101" i="60"/>
  <c r="H101" i="60" s="1"/>
  <c r="A101" i="60"/>
  <c r="G100" i="60"/>
  <c r="H100" i="60" s="1"/>
  <c r="F100" i="60"/>
  <c r="A100" i="60"/>
  <c r="H99" i="60"/>
  <c r="G99" i="60"/>
  <c r="F99" i="60"/>
  <c r="A99" i="60"/>
  <c r="G98" i="60"/>
  <c r="H98" i="60" s="1"/>
  <c r="F98" i="60"/>
  <c r="A98" i="60"/>
  <c r="G97" i="60"/>
  <c r="H97" i="60" s="1"/>
  <c r="F97" i="60"/>
  <c r="E97" i="60"/>
  <c r="H96" i="60"/>
  <c r="F96" i="60"/>
  <c r="F95" i="60"/>
  <c r="H95" i="60" s="1"/>
  <c r="A95" i="60"/>
  <c r="H94" i="60"/>
  <c r="G94" i="60"/>
  <c r="F94" i="60"/>
  <c r="G93" i="60"/>
  <c r="H93" i="60" s="1"/>
  <c r="F93" i="60"/>
  <c r="F92" i="60"/>
  <c r="H92" i="60" s="1"/>
  <c r="H91" i="60"/>
  <c r="F91" i="60"/>
  <c r="F90" i="60"/>
  <c r="H90" i="60" s="1"/>
  <c r="A90" i="60"/>
  <c r="H89" i="60"/>
  <c r="G89" i="60"/>
  <c r="F89" i="60"/>
  <c r="A89" i="60"/>
  <c r="H88" i="60"/>
  <c r="G88" i="60"/>
  <c r="F88" i="60"/>
  <c r="A88" i="60"/>
  <c r="G87" i="60"/>
  <c r="H87" i="60" s="1"/>
  <c r="F87" i="60"/>
  <c r="F86" i="60"/>
  <c r="H86" i="60" s="1"/>
  <c r="A86" i="60"/>
  <c r="G85" i="60"/>
  <c r="H85" i="60" s="1"/>
  <c r="F85" i="60"/>
  <c r="G84" i="60"/>
  <c r="H84" i="60" s="1"/>
  <c r="F84" i="60"/>
  <c r="F83" i="60"/>
  <c r="H83" i="60" s="1"/>
  <c r="A83" i="60"/>
  <c r="G82" i="60"/>
  <c r="H82" i="60" s="1"/>
  <c r="F82" i="60"/>
  <c r="G81" i="60"/>
  <c r="H81" i="60" s="1"/>
  <c r="F81" i="60"/>
  <c r="F80" i="60"/>
  <c r="H80" i="60" s="1"/>
  <c r="A80" i="60"/>
  <c r="G79" i="60"/>
  <c r="H79" i="60" s="1"/>
  <c r="F79" i="60"/>
  <c r="G78" i="60"/>
  <c r="H78" i="60" s="1"/>
  <c r="F78" i="60"/>
  <c r="F77" i="60"/>
  <c r="H77" i="60" s="1"/>
  <c r="A77" i="60"/>
  <c r="G76" i="60"/>
  <c r="H76" i="60" s="1"/>
  <c r="F76" i="60"/>
  <c r="F75" i="60"/>
  <c r="H75" i="60" s="1"/>
  <c r="A75" i="60"/>
  <c r="G74" i="60"/>
  <c r="H74" i="60" s="1"/>
  <c r="F74" i="60"/>
  <c r="G73" i="60"/>
  <c r="H73" i="60" s="1"/>
  <c r="F73" i="60"/>
  <c r="F72" i="60"/>
  <c r="H72" i="60" s="1"/>
  <c r="H71" i="60"/>
  <c r="F71" i="60"/>
  <c r="A71" i="60"/>
  <c r="G70" i="60"/>
  <c r="H70" i="60" s="1"/>
  <c r="F70" i="60"/>
  <c r="G69" i="60"/>
  <c r="F69" i="60"/>
  <c r="H69" i="60" s="1"/>
  <c r="H68" i="60"/>
  <c r="F68" i="60"/>
  <c r="H67" i="60"/>
  <c r="F67" i="60"/>
  <c r="A67" i="60"/>
  <c r="G66" i="60"/>
  <c r="H66" i="60" s="1"/>
  <c r="F66" i="60"/>
  <c r="A66" i="60"/>
  <c r="G65" i="60"/>
  <c r="F65" i="60"/>
  <c r="H65" i="60" s="1"/>
  <c r="A65" i="60"/>
  <c r="G64" i="60"/>
  <c r="H64" i="60" s="1"/>
  <c r="F64" i="60"/>
  <c r="F63" i="60"/>
  <c r="H63" i="60" s="1"/>
  <c r="A63" i="60"/>
  <c r="G62" i="60"/>
  <c r="H62" i="60" s="1"/>
  <c r="F62" i="60"/>
  <c r="F61" i="60"/>
  <c r="H61" i="60" s="1"/>
  <c r="A61" i="60"/>
  <c r="G60" i="60"/>
  <c r="H60" i="60" s="1"/>
  <c r="F60" i="60"/>
  <c r="A60" i="60"/>
  <c r="G59" i="60"/>
  <c r="H59" i="60" s="1"/>
  <c r="F59" i="60"/>
  <c r="H58" i="60"/>
  <c r="F58" i="60"/>
  <c r="A58" i="60"/>
  <c r="G57" i="60"/>
  <c r="H57" i="60" s="1"/>
  <c r="F57" i="60"/>
  <c r="H56" i="60"/>
  <c r="F56" i="60"/>
  <c r="A56" i="60"/>
  <c r="G55" i="60"/>
  <c r="H55" i="60" s="1"/>
  <c r="F55" i="60"/>
  <c r="A55" i="60"/>
  <c r="G54" i="60"/>
  <c r="H54" i="60" s="1"/>
  <c r="F54" i="60"/>
  <c r="H53" i="60"/>
  <c r="F53" i="60"/>
  <c r="A53" i="60"/>
  <c r="G52" i="60"/>
  <c r="H52" i="60" s="1"/>
  <c r="F52" i="60"/>
  <c r="F51" i="60"/>
  <c r="H51" i="60" s="1"/>
  <c r="A51" i="60"/>
  <c r="G50" i="60"/>
  <c r="H50" i="60" s="1"/>
  <c r="F50" i="60"/>
  <c r="H49" i="60"/>
  <c r="F49" i="60"/>
  <c r="A49" i="60"/>
  <c r="G48" i="60"/>
  <c r="H48" i="60" s="1"/>
  <c r="F48" i="60"/>
  <c r="F47" i="60"/>
  <c r="H47" i="60" s="1"/>
  <c r="A47" i="60"/>
  <c r="G46" i="60"/>
  <c r="H46" i="60" s="1"/>
  <c r="F46" i="60"/>
  <c r="H45" i="60"/>
  <c r="F45" i="60"/>
  <c r="A45" i="60"/>
  <c r="G44" i="60"/>
  <c r="H44" i="60" s="1"/>
  <c r="F44" i="60"/>
  <c r="G43" i="60"/>
  <c r="H43" i="60" s="1"/>
  <c r="F43" i="60"/>
  <c r="G42" i="60"/>
  <c r="H42" i="60" s="1"/>
  <c r="F42" i="60"/>
  <c r="H41" i="60"/>
  <c r="F41" i="60"/>
  <c r="G40" i="60"/>
  <c r="F40" i="60"/>
  <c r="H40" i="60" s="1"/>
  <c r="G39" i="60"/>
  <c r="E39" i="60"/>
  <c r="F39" i="60" s="1"/>
  <c r="F38" i="60"/>
  <c r="H38" i="60" s="1"/>
  <c r="G37" i="60"/>
  <c r="H37" i="60" s="1"/>
  <c r="F37" i="60"/>
  <c r="G36" i="60"/>
  <c r="F36" i="60"/>
  <c r="H36" i="60" s="1"/>
  <c r="G35" i="60"/>
  <c r="H35" i="60" s="1"/>
  <c r="F35" i="60"/>
  <c r="H34" i="60"/>
  <c r="G34" i="60"/>
  <c r="F34" i="60"/>
  <c r="G33" i="60"/>
  <c r="H33" i="60" s="1"/>
  <c r="F33" i="60"/>
  <c r="H32" i="60"/>
  <c r="F32" i="60"/>
  <c r="G31" i="60"/>
  <c r="F31" i="60"/>
  <c r="H31" i="60" s="1"/>
  <c r="F30" i="60"/>
  <c r="H30" i="60" s="1"/>
  <c r="F29" i="60"/>
  <c r="H29" i="60" s="1"/>
  <c r="F28" i="60"/>
  <c r="H28" i="60" s="1"/>
  <c r="F27" i="60"/>
  <c r="H27" i="60" s="1"/>
  <c r="G26" i="60"/>
  <c r="H26" i="60" s="1"/>
  <c r="F26" i="60"/>
  <c r="A26" i="60"/>
  <c r="G25" i="60"/>
  <c r="H25" i="60" s="1"/>
  <c r="F25" i="60"/>
  <c r="A25" i="60"/>
  <c r="G24" i="60"/>
  <c r="H24" i="60" s="1"/>
  <c r="F24" i="60"/>
  <c r="A24" i="60"/>
  <c r="G23" i="60"/>
  <c r="H23" i="60" s="1"/>
  <c r="F23" i="60"/>
  <c r="F22" i="60"/>
  <c r="H22" i="60" s="1"/>
  <c r="A22" i="60"/>
  <c r="G21" i="60"/>
  <c r="H21" i="60" s="1"/>
  <c r="F21" i="60"/>
  <c r="H20" i="60"/>
  <c r="F20" i="60"/>
  <c r="A20" i="60"/>
  <c r="G19" i="60"/>
  <c r="H19" i="60" s="1"/>
  <c r="F19" i="60"/>
  <c r="F18" i="60"/>
  <c r="H18" i="60" s="1"/>
  <c r="H17" i="60"/>
  <c r="G17" i="60"/>
  <c r="F17" i="60"/>
  <c r="F16" i="60"/>
  <c r="H16" i="60" s="1"/>
  <c r="F15" i="60"/>
  <c r="H15" i="60" s="1"/>
  <c r="A15" i="60"/>
  <c r="G14" i="60"/>
  <c r="F14" i="60"/>
  <c r="H14" i="60" s="1"/>
  <c r="F13" i="60"/>
  <c r="H13" i="60" s="1"/>
  <c r="A13" i="60"/>
  <c r="G12" i="60"/>
  <c r="F12" i="60"/>
  <c r="H12" i="60" s="1"/>
  <c r="A12" i="60"/>
  <c r="G11" i="60"/>
  <c r="F11" i="60"/>
  <c r="H11" i="60" s="1"/>
  <c r="F10" i="60"/>
  <c r="H10" i="60" s="1"/>
  <c r="A10" i="60"/>
  <c r="H9" i="60"/>
  <c r="G9" i="60"/>
  <c r="F9" i="60"/>
  <c r="A9" i="60"/>
  <c r="H8" i="60"/>
  <c r="G8" i="60"/>
  <c r="F8" i="60"/>
  <c r="F7" i="60"/>
  <c r="H7" i="60" s="1"/>
  <c r="A7" i="60"/>
  <c r="G6" i="60"/>
  <c r="H6" i="60" s="1"/>
  <c r="F6" i="60"/>
  <c r="F5" i="60"/>
  <c r="H5" i="60" s="1"/>
  <c r="A5" i="60"/>
  <c r="H4" i="60"/>
  <c r="G4" i="60"/>
  <c r="F4" i="60"/>
  <c r="A3" i="60"/>
  <c r="H39" i="60" l="1"/>
  <c r="H162" i="60"/>
  <c r="A2" i="3" l="1"/>
  <c r="A2" i="2"/>
  <c r="K15" i="7" l="1"/>
  <c r="C7" i="7"/>
  <c r="C6" i="7"/>
  <c r="C5" i="7"/>
  <c r="C4" i="7"/>
  <c r="H25" i="7"/>
  <c r="H23" i="7"/>
  <c r="B25" i="7"/>
  <c r="B23" i="7"/>
  <c r="A2" i="7"/>
  <c r="A1" i="7"/>
  <c r="C7" i="5" l="1"/>
  <c r="C6" i="5"/>
  <c r="C5" i="5"/>
  <c r="C4" i="5"/>
  <c r="K17" i="7" l="1"/>
  <c r="H14" i="5" s="1"/>
  <c r="G20" i="5"/>
  <c r="G19" i="5"/>
  <c r="B20" i="5"/>
  <c r="B19" i="5"/>
  <c r="K18" i="7" l="1"/>
  <c r="H15" i="5" s="1"/>
  <c r="A2" i="5"/>
  <c r="A1" i="5"/>
  <c r="A1" i="3"/>
  <c r="A1" i="2"/>
  <c r="K19" i="7" l="1"/>
  <c r="H16" i="5"/>
</calcChain>
</file>

<file path=xl/sharedStrings.xml><?xml version="1.0" encoding="utf-8"?>
<sst xmlns="http://schemas.openxmlformats.org/spreadsheetml/2006/main" count="1377" uniqueCount="916">
  <si>
    <t>Name of the Package</t>
  </si>
  <si>
    <t>General Guidelines for filling up the Price Schedule and other attachments.</t>
  </si>
  <si>
    <t>All the cells in Summary will be auto filled, therefore no cell is required to be filled in that sheet.</t>
  </si>
  <si>
    <t>Instructions ,if any will be displayed automatically after selecting the cell.</t>
  </si>
  <si>
    <t>Click here to proceed.</t>
  </si>
  <si>
    <t>Fill only Green shaded cells in Details and Schedule-I.</t>
  </si>
  <si>
    <t>पावर ग्रिड कारपोरेशन ऑफ इण्डिया लिमिटेड</t>
  </si>
  <si>
    <t>(भारत सरकार का उद्यम)</t>
  </si>
  <si>
    <t>Power Grid Corporation of India Limited</t>
  </si>
  <si>
    <t>(A Government of India Enterprises)</t>
  </si>
  <si>
    <t>Enter the following details of the bidder</t>
  </si>
  <si>
    <t>Name of the bidder</t>
  </si>
  <si>
    <t>Address</t>
  </si>
  <si>
    <t>Contact No.</t>
  </si>
  <si>
    <t xml:space="preserve">E-mail </t>
  </si>
  <si>
    <t>Alternative E-mail</t>
  </si>
  <si>
    <t>Printed Name</t>
  </si>
  <si>
    <t xml:space="preserve">Designation </t>
  </si>
  <si>
    <t>Place</t>
  </si>
  <si>
    <t>Date</t>
  </si>
  <si>
    <t>To,</t>
  </si>
  <si>
    <t>Contracts and Materials Department</t>
  </si>
  <si>
    <t>POWER GRID CORPORATION OF INDIA LIMITED</t>
  </si>
  <si>
    <t>VIDYUT BOARD COLONY, SHASTRINAGAR, PATNA-23</t>
  </si>
  <si>
    <t>Designation</t>
  </si>
  <si>
    <t>We declare that following are our Total Bid Prices in Rupees for the expenditure incurred for the entire scope of work as specified in the specifications and documents. We have indicated Total Estimated  Cost as indicated in the "Bill of Quantity(BOQ) &amp; Prices" covering entire scope of works enclosed herewith as Schedule-I.</t>
  </si>
  <si>
    <t>I</t>
  </si>
  <si>
    <t>II</t>
  </si>
  <si>
    <t>Total GST on services/Installation as per Schedule-I</t>
  </si>
  <si>
    <t>III</t>
  </si>
  <si>
    <t>Toal BID Price including all taxes</t>
  </si>
  <si>
    <t>Schedule-I of Price Bid</t>
  </si>
  <si>
    <t>Sl. No.</t>
  </si>
  <si>
    <t>Sqm</t>
  </si>
  <si>
    <t>Quoted Price</t>
  </si>
  <si>
    <t>GST (in percentage )@</t>
  </si>
  <si>
    <t>Total amount including taxes</t>
  </si>
  <si>
    <t>Printed name</t>
  </si>
  <si>
    <t>on Quoted Price</t>
  </si>
  <si>
    <t>Total for Installation/Services as per Schedule-I</t>
  </si>
  <si>
    <t>Each</t>
  </si>
  <si>
    <t>A</t>
  </si>
  <si>
    <t>B</t>
  </si>
  <si>
    <t>C</t>
  </si>
  <si>
    <t>Total Cost Estimate</t>
  </si>
  <si>
    <t>Above (+)and below (-)(in %): To be quoted by bidder</t>
  </si>
  <si>
    <t>Name of Work</t>
  </si>
  <si>
    <t>Unit</t>
  </si>
  <si>
    <t>Cum</t>
  </si>
  <si>
    <t>Kg</t>
  </si>
  <si>
    <t>Note: If any part of price which required to be filled by bidder kept blank, the bid price shall be considered as inclusive and evaluation shall be done accordingly</t>
  </si>
  <si>
    <t>Set</t>
  </si>
  <si>
    <t>Description</t>
  </si>
  <si>
    <t>Metre</t>
  </si>
  <si>
    <t>DESCRIPTION</t>
  </si>
  <si>
    <t>UNIT</t>
  </si>
  <si>
    <t>QTY</t>
  </si>
  <si>
    <t>2.8.1</t>
  </si>
  <si>
    <t>4.1.3</t>
  </si>
  <si>
    <t>6.1.2</t>
  </si>
  <si>
    <t>5.22.6</t>
  </si>
  <si>
    <t>5.9.1</t>
  </si>
  <si>
    <t>5.9.3</t>
  </si>
  <si>
    <t>Suspended floors, roofs, landings, balconies and access platform.</t>
  </si>
  <si>
    <t>5.9.5</t>
  </si>
  <si>
    <t>5.9.6</t>
  </si>
  <si>
    <t>5.9.7</t>
  </si>
  <si>
    <t>5.9.19</t>
  </si>
  <si>
    <t>6.4.2</t>
  </si>
  <si>
    <t>6.13.2</t>
  </si>
  <si>
    <t>6mm cement plaster to ceiling of mix:</t>
  </si>
  <si>
    <t>13.16.1</t>
  </si>
  <si>
    <t>12mm cement plaster of mix:</t>
  </si>
  <si>
    <t>13.4.2</t>
  </si>
  <si>
    <t>metre</t>
  </si>
  <si>
    <t>SANITARY INSTALLATION</t>
  </si>
  <si>
    <t>WATER SUPPLY</t>
  </si>
  <si>
    <t>2.10.1</t>
  </si>
  <si>
    <t>AMOUNT</t>
  </si>
  <si>
    <t>Sqm.</t>
  </si>
  <si>
    <t>Supplying and fixing C.I cover without frame for manholes:</t>
  </si>
  <si>
    <t>500 mm diameter C.I cover (medium duty) the weiht of he cover to be not less than 58 kg.</t>
  </si>
  <si>
    <t>D</t>
  </si>
  <si>
    <t>E</t>
  </si>
  <si>
    <t>Rate</t>
  </si>
  <si>
    <t>5.1.2</t>
  </si>
  <si>
    <t>5.2.2</t>
  </si>
  <si>
    <t>Lintels, beams, plinth beams, girders, bressumers and cantilevers.</t>
  </si>
  <si>
    <t>5.9.15</t>
  </si>
  <si>
    <t>13.5.2</t>
  </si>
  <si>
    <t>11.41.2</t>
  </si>
  <si>
    <t>8.2.2</t>
  </si>
  <si>
    <t>8.2.2.2</t>
  </si>
  <si>
    <t>11.46.2</t>
  </si>
  <si>
    <t>9.1.2</t>
  </si>
  <si>
    <t>sqm</t>
  </si>
  <si>
    <t>each</t>
  </si>
  <si>
    <t>250x10mm</t>
  </si>
  <si>
    <t>13.47.1</t>
  </si>
  <si>
    <t>Quantity</t>
  </si>
  <si>
    <t>Amount</t>
  </si>
  <si>
    <t>15 mm  Nominal bore</t>
  </si>
  <si>
    <t>20 mm  Nominal bore</t>
  </si>
  <si>
    <t>Each.</t>
  </si>
  <si>
    <t>25 mm  Nominal bore</t>
  </si>
  <si>
    <t>40 mm  Nominal bore</t>
  </si>
  <si>
    <t>Vertical</t>
  </si>
  <si>
    <t>20 mm dia. Nominal bore</t>
  </si>
  <si>
    <t>C.P. BRASS FITTINGS</t>
  </si>
  <si>
    <t>15 mm Nominal bore</t>
  </si>
  <si>
    <t xml:space="preserve">Each </t>
  </si>
  <si>
    <t>40 mm dia</t>
  </si>
  <si>
    <t>Coupler</t>
  </si>
  <si>
    <t>DRAINAGE</t>
  </si>
  <si>
    <t>Metr.</t>
  </si>
  <si>
    <t>150 mm dia R.C.C. pipe</t>
  </si>
  <si>
    <t>SEPTIC TANK</t>
  </si>
  <si>
    <t>All kind of soil</t>
  </si>
  <si>
    <t>DSR      19.15</t>
  </si>
  <si>
    <t>110 mm dia</t>
  </si>
  <si>
    <t xml:space="preserve">Unit </t>
  </si>
  <si>
    <t>1.14.2</t>
  </si>
  <si>
    <t>1.18.2</t>
  </si>
  <si>
    <t>1.24.6</t>
  </si>
  <si>
    <t>2.4.2</t>
  </si>
  <si>
    <t>QUANTITY</t>
  </si>
  <si>
    <t>20.2.1</t>
  </si>
  <si>
    <t>20.1.2</t>
  </si>
  <si>
    <t>13.83.2</t>
  </si>
  <si>
    <t>Two coats</t>
  </si>
  <si>
    <t>12.42.3.2</t>
  </si>
  <si>
    <t>Construction of Multipurpose Hall at Arrah District under CSR, POWERGRID</t>
  </si>
  <si>
    <t>SL.NO</t>
  </si>
  <si>
    <t>ITEM CODE</t>
  </si>
  <si>
    <t>RATE</t>
  </si>
  <si>
    <t>QTY.</t>
  </si>
  <si>
    <t>Surface dressing of the ground including removing vegetation and inequalities
not exceeding 15 cm deep and disposal of rubbish, lead up to 50 m and lift up to 1.5 m.</t>
  </si>
  <si>
    <t>2.28.1</t>
  </si>
  <si>
    <t>All kinds of soil.</t>
  </si>
  <si>
    <t>Earth work in excavation by mechanical means (Hydraulic excavator)/ manual means over areas (exceeding 30 cm in depth, 1.5 m in width as well as 10 sqm on plan) including getting out and disposal of excavated earth lead upto 50 m and lift upto 1.5 m, as directed by Engineer-incharge.</t>
  </si>
  <si>
    <t>2.6.1</t>
  </si>
  <si>
    <t>All Kinds of soil</t>
  </si>
  <si>
    <t>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 m.</t>
  </si>
  <si>
    <t>Filling available excavated earth (excluding rock) in trenches, plinth, sides of foundations etc. in layers not exceeding 20cm in depth, consolidating each deposited layer by ramming and watering ,lead up to 50 m and lift upto 1.5 m.</t>
  </si>
  <si>
    <t>Extra for every additional lift of 1.5 m or part thereof in excavation / banking excavated or stacked materials.</t>
  </si>
  <si>
    <t>2.26.1</t>
  </si>
  <si>
    <t>Ali kinds of soil.</t>
  </si>
  <si>
    <t>Supplying and filling in plinth with sand under floors, including watering, ramming, consolidating and dressing complete.</t>
  </si>
  <si>
    <t>cum</t>
  </si>
  <si>
    <t>Supplying chemical emulsion in sealed containers including delivery as
specified.</t>
  </si>
  <si>
    <t>2.34.1</t>
  </si>
  <si>
    <t>Chlorpyriphos/ Lindane emulsifiable concentrate of 20%</t>
  </si>
  <si>
    <t>litres</t>
  </si>
  <si>
    <t>Diluting and injecting chemical emulsion for POST-CONSTRUCTIONAL
anti-termite treatment (excluding the cost of chemical emulsion) :</t>
  </si>
  <si>
    <t>2.35.2</t>
  </si>
  <si>
    <t>Along the external wall below concrete or masonry apron using chemical emulsion @ 2.25 litres per linear metre including
drilling and plugging holes etc.:</t>
  </si>
  <si>
    <t>2.35.2.1</t>
  </si>
  <si>
    <t>With chlorpyriphos E.C. 20% with 1% concentration</t>
  </si>
  <si>
    <t>2.35.3</t>
  </si>
  <si>
    <t>Treatment of soil under existing floors using chemical emulsion @ one litre per hole, 300 mm apart including drilling 12 mm diameter holes and plugging with cement mortar 1 :2 (1 cement : 2 Coarse sand) to match the existing floor:</t>
  </si>
  <si>
    <t>2.35.3.1</t>
  </si>
  <si>
    <t>With Chlorpyriphos EC 20% with 1% concentration</t>
  </si>
  <si>
    <t>Providing and laying in position cement concrete of specified grade excluding the cost of centering and shuttering-All work up to plinth level:</t>
  </si>
  <si>
    <t>1:2:4 (1 cement : 2 coarse sand (zone-III) derived from natural sources : 4 graded stone aggregate 20 mm nominal size derived from natural sources)</t>
  </si>
  <si>
    <t>Centering and shuttering including strutting, proping etc. and removal of form work for:</t>
  </si>
  <si>
    <t>4.3.1</t>
  </si>
  <si>
    <t>Foundations, footings, bases for columns</t>
  </si>
  <si>
    <t>Providing and laying damp-proof course 50mm thick with cement concrete 1:2:4 (1 cement : 2 coarse sand (zone-III) derived from natural sources : 4 graded stone aggregate 20mm nominal size derived from natural sources).</t>
  </si>
  <si>
    <t>Extra for providing and mixing water proofing material in cement concrete
work in doses by weight of cement as per manufacturer's specification.</t>
  </si>
  <si>
    <t>per 50 kg cement</t>
  </si>
  <si>
    <t>Making plinth protection 50mm thick of cement concrete 1:3:6 (1 cement : 3 coarse sand (zone-III) derived from natural sources : 6 graded stone aggregate 20 mm nominal size derived from natural sources) over 75mm thick bed of dry brick ballast 40 mm nominal size, well rammed and consolidated and grouted with fine sand, including necessary excavation, levelling &amp; dressing &amp; finishing the top smooth.</t>
  </si>
  <si>
    <t xml:space="preserve">Providing and laying in position specified grade of reinforced cement concrete, excluding the cost of centering, shuttering, finishing and reinforcement - All work up to plinth level :
5.1.2 1:1.5:3 (1 cement : 1.5 coarse sand (zone-III) derived from natural sources : 3 graded stone aggregate 20 mm nominal size derived from natural sources) cum </t>
  </si>
  <si>
    <t>Reinforced cement concrete work in wall (any thickness), including attached pilasters, buttresses, plinth and string courses, fillets, columns, pillars, piers, abutments, posts and struts, etc. above plinth level up to floor five level excluding cost of centring, shuttering, finishing and reinforcement: 1:1.5:3 (1 cement:1.5 coarse sand(Zone-III) derived from natural sources :3  graded stone aggregate 20mm nominal size derived from natural sources )</t>
  </si>
  <si>
    <t>Reinforced cement conrete work in beams,suspended floors, roofs having slope up to 15, landings,balconies, shelves, chajjas, lintels, bands, plain window sills, staircases and spiral stair cases above plinth level up to floor five level excluding the cost of centring, shuttering, finishing and reinforement with 1:1.5:3(1 cement:1.5 coarse sand (Zone-III) derived from natural sources :3  graded stone aggregate 20mm nominal size derived from natural sources )</t>
  </si>
  <si>
    <t>Centering and shuttering including strutting, propping etc. and removal of form for:</t>
  </si>
  <si>
    <t>Foundations, footings, bases of columns, etc. for mass concrete.</t>
  </si>
  <si>
    <t>5.9.2</t>
  </si>
  <si>
    <t>Walls (any thickness) including attached pilasters. Butteresses, plinth and string courses etc.</t>
  </si>
  <si>
    <t>5.9.4</t>
  </si>
  <si>
    <t>Shelves (Cost in situ)</t>
  </si>
  <si>
    <t>Columns, Pillars, Piers, Abutments, Posts and Struts.</t>
  </si>
  <si>
    <t>Stairs, (excluding landings) except spiral-staircases</t>
  </si>
  <si>
    <t>5.9.14</t>
  </si>
  <si>
    <t>Extra for shuttering in circular work (20% of respective centering and shuttering items)</t>
  </si>
  <si>
    <t>Column</t>
  </si>
  <si>
    <t>Small lintels not exceeding 1.5m clear span, moulding as in cornices, window sills, string courses, bands, copings, bed plates, anchor blocks and the like.</t>
  </si>
  <si>
    <t>5.9.16</t>
  </si>
  <si>
    <t>Edges of slabs and breaks in floors and walls.</t>
  </si>
  <si>
    <t>5.9.16.1</t>
  </si>
  <si>
    <t>Under 20cm wide</t>
  </si>
  <si>
    <t>5.9.17</t>
  </si>
  <si>
    <t>Cornices and mouldings</t>
  </si>
  <si>
    <t>Weather shade, Chajjas, corbels, etc. including edges.</t>
  </si>
  <si>
    <t>Extra for additional height in centering, shuttering where ever required with adequate bracing, propping etc., including cost of de-shuttering and decentering at all levels, over a height of 3.5 m, for every additional height of 1 metre or part thereof (Plan area to be measured).</t>
  </si>
  <si>
    <t>5.11.1</t>
  </si>
  <si>
    <t>Suspended floors, roofs, landing, beams and balconies (Plan area to be measured)</t>
  </si>
  <si>
    <t>Steel reinforcement for R.C.C. work including straightening, cutting, bending, placing in position and binding all complete upto plinth level.</t>
  </si>
  <si>
    <t>Thermo-Mechanically Treated bars of grade Fe-500D or more.</t>
  </si>
  <si>
    <t>5.22A</t>
  </si>
  <si>
    <t>Steel reinforcement for R.C.C. work including straightening, cutting, bending, placing in position and binding all complete above plinth level.</t>
  </si>
  <si>
    <t>5.22A.6</t>
  </si>
  <si>
    <t>Brick work with common burnt clay F.P.S. (non modular) bricks of class designation 7.5 in foundation and plinth in:</t>
  </si>
  <si>
    <t>Cement mortar 1:6(1 cement:6 coarse sand)</t>
  </si>
  <si>
    <t>Brick work with common burnt clay F.P.S. (non modular) bricks of class
designation 7.5 in superstructure above plinth level up to floor V level in
all shapes and sizes in :</t>
  </si>
  <si>
    <t>Brick work 7 cm thick with common burnt clay F.P.S. (non modular) brick of class designation 7.5 in cement mortar 1:3 (1 cement : 3 coarse sand) in superstructure above plinth level and upto floor five level.</t>
  </si>
  <si>
    <t>Half brick masonry with common burnt clay F.P.S. (non modular) bricks of class designation 7.5 in foundations and plinth in :</t>
  </si>
  <si>
    <t>6.12.2</t>
  </si>
  <si>
    <t>Cement mortar 1:4 (1 cement: 4 coarse send)</t>
  </si>
  <si>
    <t>Half brick masonry with common burnt clay F.P.S. (non modular) bricks of class designation 7.5 in superstructure above plinth level up to floor V level.</t>
  </si>
  <si>
    <t xml:space="preserve">Extra for providing and placing in position 2 nos. 6mm dia, MS bars at every third course of half brick masonry </t>
  </si>
  <si>
    <t>Providing wood work in frames of doors, windows, clerestory windows and other frames, wrought framed and fixed in position with hold fast lugs or with dash fasteners of required dia &amp; length (hold fast lugs or dash fastener shall be paid for separately).</t>
  </si>
  <si>
    <t>Sal wood</t>
  </si>
  <si>
    <t>Providing and fixing ISI marked flush door shutters conforming to IS : 2202 (Part I) non-decorative type, core of block board construction with frame of 1st class hard wood and well matched commercial 3 ply veneering with vertical grains or cross bands and face veneers on both
faces of shutters:</t>
  </si>
  <si>
    <t>9.21.1</t>
  </si>
  <si>
    <r>
      <t xml:space="preserve">35mm thick including </t>
    </r>
    <r>
      <rPr>
        <sz val="11"/>
        <rFont val="Calibri"/>
        <family val="2"/>
      </rPr>
      <t>ISI marked Stainless Steel butt hinges with  necessary screws.</t>
    </r>
  </si>
  <si>
    <t>Extra for cutting rebate in flush door shutters {total area of the shutter
to be measured)</t>
  </si>
  <si>
    <t>providing 40x5 mm flat iron hold fast 40 cm long including fixing to frame with 10 mm diameter bots,nuts and wooden plugs and embeddings in cement concrete block 30x10x15 cm 1:3:6 mix (1 cement :3 coarse sand :6 graded stone aggregate 20 mm nominal size)</t>
  </si>
  <si>
    <t xml:space="preserve">Providing and fixing factory made single extruded WPC (Wood Polymer Composite) solid door/window/Ceosetory windows &amp; other Frames/Chowkhat comprising of virgin PVC polymer of K value 58- 60 (Suspension Grade), calcium carbonate and natural fibers (wood powder/ rice husk/wheat husk) and non toxic additives (maximum toxicity index of 12 for 100 gms) fabricated with miter joints after applying PVC solvent cement and screwed with full body threaded star headed SS screws having minimum frame density of 750 kg/ cum, screw withdrawal strength of 2200 N (Face) &amp; 1100 N (Edge), minimum compressive strength of 58 N/mm2, modulus of elasticity 900 N/mm2 and resistance to spread of flame of Class A category with property of being termite/borer proof, water/moisture proof and fire retardant and fixed in position with M.S hold fast/lugs/SS dash fasteners of required dia and length </t>
  </si>
  <si>
    <t>complete as per direction of Engineer-In- Charge. (M.S hold fast/lugs or SS dash fasteners shall be paid for separately). Note: For WPC solid door/window frames, minus 5mm tolerance in dimensions i.e depth and width of profile shall be acceptable. Variation in profile dimensions on plus side shall be acceptable but no extra payment on this account shall be made.</t>
  </si>
  <si>
    <t>26.86.3</t>
  </si>
  <si>
    <t>Frame size 50 x 100 mm</t>
  </si>
  <si>
    <t>26.86.6</t>
  </si>
  <si>
    <t>Frame size 65 x 125 mm</t>
  </si>
  <si>
    <t xml:space="preserve">Providing and fixing factory made single extruded WPC (Wood Polymer Composite) solid decorative type flush door shutter of
required size comprising of virgin polymer of K value 58-60 (Suspension Grade), calcium carbonate and natural fibers (wood powder/ rice husk/wheat husk) and non toxic additives (maximum toxicity index of 12 for 100 gms) having minimum density of 650 kg/ cum and screw withdrawal strength of 1800 N (Face) &amp; 900 N (Edge), minimum compressive strength 50 N/mm2, modulus of elasticity 850 N/mm2 and resistance to spread of flame of Class A category with property of being termite/borer proof, water/moisture proof  and  fire retardant. WPC to be laminated with PVC foil of minimum 14 microns thick of approved design pasted with hot melt adhesive on both faces of shutter and fixing with stainless steel butt hinges of required size with necessary full body threaded star </t>
  </si>
  <si>
    <r>
      <t xml:space="preserve">headed counter sunk S.S screws, all as per direction of Engineer-In- Charge. </t>
    </r>
    <r>
      <rPr>
        <b/>
        <sz val="11"/>
        <rFont val="Calibri"/>
        <family val="2"/>
      </rPr>
      <t>(Note: stainless steel butt hinges and necessary S.S screws shall be paid separately)</t>
    </r>
    <r>
      <rPr>
        <sz val="11"/>
        <rFont val="Calibri"/>
        <family val="2"/>
      </rPr>
      <t xml:space="preserve">
</t>
    </r>
  </si>
  <si>
    <t>26.88.1</t>
  </si>
  <si>
    <t>30 mm thick</t>
  </si>
  <si>
    <t>26.88.2</t>
  </si>
  <si>
    <t>35 mm thick</t>
  </si>
  <si>
    <t>Providing and fixing M.S grills of required pattern in frames of windows etc. with M.S flats, square or round bars etc. including priming coat with approved steel primer all complete.</t>
  </si>
  <si>
    <t>9.48.2</t>
  </si>
  <si>
    <t>Fixed to openings / wooden frames with rawl plugs screws etc.</t>
  </si>
  <si>
    <t>Providing and fixing IS : 12817 marked stainless steel butt hinges (heavy weight) with stainless steel screws etc. complete :</t>
  </si>
  <si>
    <t>9.71.1</t>
  </si>
  <si>
    <t>125x64x2.5 mm</t>
  </si>
  <si>
    <t>9.71.2</t>
  </si>
  <si>
    <t>100X60X2.5 mm</t>
  </si>
  <si>
    <t>Providing and fixing bright finished brass door latch with necessary screws etc. complete :</t>
  </si>
  <si>
    <t>9.75.1</t>
  </si>
  <si>
    <t>300x16mm X 5mm</t>
  </si>
  <si>
    <t>9.75.2</t>
  </si>
  <si>
    <t>250x16mm X 5mm</t>
  </si>
  <si>
    <t>Providing and fixing bright finished brass tower bolts (barrel type) with necessary screws etc. complete :</t>
  </si>
  <si>
    <t>9.74.1</t>
  </si>
  <si>
    <t>9.74.3</t>
  </si>
  <si>
    <t>150x10mm</t>
  </si>
  <si>
    <t>Providing and fixing chromium plated brass handles with necessary screws etc. complete:</t>
  </si>
  <si>
    <t>9.92.1</t>
  </si>
  <si>
    <t>125mm</t>
  </si>
  <si>
    <t>Providing and fixing bright finished brass hanging type floor door stopper with necessary screws, etc. complete.</t>
  </si>
  <si>
    <t>Providing and fixing chromium plated brass 100 mm mortice latch and lock with 6 levers and a pair of lever handles of approved quality with necessary screws etc. complete.</t>
  </si>
  <si>
    <t>9.147A</t>
  </si>
  <si>
    <t>Providing and fixing factory made uPVC glazed /wire mesh windows/doors comprising of lead free  uPVC multi-chambered frame,sash and mullion/coupler (where ever required)  extruded profiles having minium wall thickness of 1.70 mm for series R1 and R2 profiles and 2.10 mm for series R3 and R4 profiles confirming to EN : 12608 in any shape, colour and design duly reinforced with galvinised mild steel section made of required shape &amp; size  as per CPWD Specification, uPVC extruded glazing beads ,interlocks Inline sash adaptor(where ever required) of appropriate dimension,EPDM gasket,hardware,SS 304 grade fastners of minium 8 mm dia with countersunk head, comprising of matching polyamide  PA6 grade sleeve for mixing frame to finished wall as per IS 1367 : Part 1 to 14, plastic packers, plastic caps and necessary stainless steel screws etc. Profile of frame,sash and mullion (if required) shall be mitred cut and fusion  welded/mechanically jointed duly sealed at all corners,including drilling of holes for fixing hardware and drainage of water etc. After fixing frame the gap between frame and adjasent finished wall shall be filled with weather proof silicon sealant over backer rod of approved size and quality, all complete as per approved drawing conforming to CPWD Specification and direction of Engineer -in-charge. Section of steel reinforcement and cross section of uPVC profiles to be as per design approved by  Engineer -in-charge.Wire mesh/Glazing of plain/toughened/laminated/ double glass unit with/ without high performance coating as per design requirements and conforming to IS : 3548 &amp; IS : 16231 shall be paid separately. Note :- Structural design proof checked from a Government Engineering Institute,to be provided by the manufacturer for :</t>
  </si>
  <si>
    <t xml:space="preserve"> (i) Sites with basic wind speed &gt; 45 m /sec as per IS : 875-Part 3                                                                (ii) Sites with structure height more than 20m for all wind speeds </t>
  </si>
  <si>
    <t>9.147.A1</t>
  </si>
  <si>
    <t>Two track two panels sliding window with Aluminium channel for roller track, wool pile, nylon rollers with SS 304 body.</t>
  </si>
  <si>
    <t>9.147.A1.2</t>
  </si>
  <si>
    <t>Using R3 series with frame (55 mm &amp; above) X (40 mm &amp; above) &amp; Sash  (30 mm &amp; above) X (55 mm &amp; above) with Zinc alloy (Zamak) power coated handle on every panel along with multi-point locking system (Height up to 1.8 metre)</t>
  </si>
  <si>
    <t>9.147.A1.3</t>
  </si>
  <si>
    <t>Using R4 series with frame (64 mm &amp; above) X (45 mm &amp; above) &amp; Sash  (44 mm &amp; above) X (55 mm &amp; above) with Zinc alloy (Zamak) power coated handle on every panel along with multi-point locking system (Height above 1.8 metre)</t>
  </si>
  <si>
    <t>Providing and fixng glazing in aluminium door, window, ventilator shutters and partitions etc. with EPDM rubber/neoprene gasket etc. complete as per the architectural drawings and the directions of engineer-in-charge.  (Cost of aluminium snap beading shall be paid in basic item):</t>
  </si>
  <si>
    <t>21.3.2</t>
  </si>
  <si>
    <t>With glass panes of 5 mm thickness(weight not less thar 12.5 kg/sqm)</t>
  </si>
  <si>
    <t xml:space="preserve">Deduct EPDM rubber/neoprene gasket </t>
  </si>
  <si>
    <t>Providing and fixing in position collapsible steel shutters with vertical channels 20x10x2 mm and braced with flat iron diagonals 20x5 mm size, with top and bottom rail of T-iron 40x40x6 mm, with 40 mm dia steel pulleys, complete with bolts, nuts, locking arrangement, stoppers, handles, including applying a priming coat of approved steel primer.</t>
  </si>
  <si>
    <t>Providing and fixing circular/ Hexagonal cast iron or M.S. sheet box for ceiling fan clamp, of internal dia 140 mm, 73 mm height, top lid of 1.5 mm thick M.S. sheet with its top surface hacked for proper bonding, top lid shall be screwed into the cast iron/ M.S. sheet box by means of 3.3 mm dia round headed screws, one lock at the corners. Clamp shall be made of 12 mm dia M.S. bar bent to shape as per standard drawing.</t>
  </si>
  <si>
    <t>Providing and fixing stainless steel ( Grade 304) railing made of Hollow tubes, channels, plates etc., including welding, grinding, buffing, polishing and making curvature (wherever required) and fitting the same with necessary stainless steel nuts and bolts complete, i/c fixing the railing with necessary accessories &amp; stainless steel dash fasteners , stainless steel bolts etc., of required size, on the top of the floor or the side of waist slab with suitable arrangement as per approval of Engineer-incharge, (for payment purpose only weight of stainless steel members shall be considered excluding fixing accessories such as nuts, bolts, fasteners etc.).</t>
  </si>
  <si>
    <t>Providing and fixing 18 mm thick gang saw cut, mirror polished, premoulded and prepolished, machine cut for kitchen platforms, vanity counters, window sills, facias and similar locations, of required size,approved shade, colour and texture laid over 20 mm thick base cement mortar 1:4 (1 cement : 4coarse sand), joints treated with white cement, mixed with matching pigment, epoxy touch ups,including rubbing, curing, moulding and polishing to edges to give high gloss finish etc. complete at all levels.</t>
  </si>
  <si>
    <t xml:space="preserve">Granite stone slab colour black, Cherry/Ruby red
</t>
  </si>
  <si>
    <t>Area of slab above 0.50 sqm</t>
  </si>
  <si>
    <t>Extra for fixing marble/granite stone over and above coresponding basic ite, in facia and drops of width upto 150 mm with expoxy resin based (Araldite or equivalent) adhesive including cleaning etc. complete.</t>
  </si>
  <si>
    <t>m</t>
  </si>
  <si>
    <t>Extra for providing opening of required size &amp; shape for wash basins/kitchen sink in kitchen platform. Vanity counters and similar location in marble/granite/stone work including necessary holes for pillar taps etc. including rubbing,moulding and polishing of cut edges etc. complete.</t>
  </si>
  <si>
    <t>Providing and laying flamed finish Granite stone flooring in required design and patterns, in linear as well as curvilinear portions of the building all complete as per the architectural drawings with 18 mm thick stone slab over 20mm(avearage) thick base of cement mortar 1:4(1 cement : 4 coarse sand) laid and jointed with cement slurry and pointing with white cement slurry admixed with pigment of matching shade including rubbing , curing and polishing etc. all complete as specified and as directed by the Engineer-in-Charge :</t>
  </si>
  <si>
    <t>11.55.1</t>
  </si>
  <si>
    <t>Flamed finish granite stone slab Jet Black, Cherry Red, Elite Brown, Cat Eye or equivalent.</t>
  </si>
  <si>
    <t>Providing and laying Polished Granite stone flooring in required design and patterns, in linear as well as curvilinear portions of the building all complete as per the architectural drawings with 18 mm thick stone slab over 20 mm (average) thick base of cement mortar 1:4 (1 cement : 4 coarse sand) laid and jointed with cement slurry and pointing with white cement slurry admixed with pigment of matching shade including rubbing, curing and polishing etc. all complete as specified and as directed by the Engineer-in-Charge.</t>
  </si>
  <si>
    <t>11.56.1</t>
  </si>
  <si>
    <t>Polished Granite stone slab colour of Black, Cherry/Ruby Red or equivalent</t>
  </si>
  <si>
    <t>Cement concrete flooring 1:2:4 (1 cement : 2 coarse sand : 4 graded stone aggregate) finished with a floating coat of neat cement, including cement slurry, but excluding the cost of nosing of steps etc. complete.</t>
  </si>
  <si>
    <t>11.3.1</t>
  </si>
  <si>
    <t>40 mm thick with 20 mm nominal size stone aggregate</t>
  </si>
  <si>
    <t>Cement plaster skirting up to 30 cm height, with cement mortar 1:3 (1 cement : 3 coarse sand), finished with a floating coat of neat cement.</t>
  </si>
  <si>
    <t>11.6.1</t>
  </si>
  <si>
    <t>18 mm thick</t>
  </si>
  <si>
    <r>
      <t>Providing and laying vitrifed floor tiles in different sizes {thickness to be specified by the manufactruer) with water absorption's less than 0.08 % and conforming to IS : 15622 of approved make in all colours and shades, laid on 20 mm thick cement mortar 1:4 (1 cement: 4 coarse sand ) including grouting the joint with white cement and matching pigments etc., complete</t>
    </r>
    <r>
      <rPr>
        <b/>
        <sz val="11"/>
        <rFont val="Calibri"/>
        <family val="2"/>
      </rPr>
      <t>.(Unpolished)</t>
    </r>
  </si>
  <si>
    <t>Size of Tile 60x60 cm</t>
  </si>
  <si>
    <t>Providing and laying Vitrified tiles in different sizes (thickness to be specified by manufacturer), with water absorption less than 0.08 % and conforming to I.S. 15622, of approved make, in all colours &amp; shade, in skirting, riser of steps, over 12 mm thick bed of cement mortar 1:3 (1 cement: 3 coarse sand), including grouting the joint with white cement &amp; matching pigments etc. complete.</t>
  </si>
  <si>
    <t>11.41A.2.2</t>
  </si>
  <si>
    <t>Providing and laying Vitrified tiles in floor in different sizes
(thickness to be specified by the manufacturer) with water
absorption less than 0.08% and conforming to IS:15622, of
approved brand &amp; manufacturer, in all colours and shade, laid
on 20 mm thick cement mortar 1:4 (1 cement: 4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and easily.Glazed Vitrified floor tiles polished finished of size(FLOORING AND SKIRTING BOTH)</t>
  </si>
  <si>
    <t>SKIRTING TILE SIZE 600X1200 MM NOT AVAILABLE IN DSR23 hence considered along with floor tiles.</t>
  </si>
  <si>
    <t>Size of Tile 600x1200 mm</t>
  </si>
  <si>
    <t>Analysed on basis of DSR-23</t>
  </si>
  <si>
    <t>Providing designation 100 A one brick flat soling joints filled with local sand including cost of watering , taxes , royalty as per building specification of E/I ,</t>
  </si>
  <si>
    <t>Making khurras 45x45 cm with average minimum thickness of 5 cm cement concrete 1:2:4( 1 cement: 2 coarse sand: 4 graded stone aggregate of 20mm nominal size) over P.V.C sheet 1mx1mx400 micron, finished with 12mm cement plaster 1:3(1 cement: 3 coarse sand) and a coat of neat cement rounding the edge sand making and finishing the outlet complete.</t>
  </si>
  <si>
    <t>Providing and fixing tiled false ceiling of specified materials of size 595x595 mm in true horizontal level, suspended on inter locking metal grid of hot dipped galvanized steel sections ( galvanized @ 120 grams/ sqm, both side inclusive) consisting of main "T" runner with suitably spaced joints to get required length and of size 24x38 mm made from 0.30 mm thick (minimum) sheet, spaced at 1200 mm center to center and cross "T" of size 24x25 mm made of 0.30 mm thick (minimum) sheet, 1200 mm long spaced between main "T" at 600 mm center to center to form a grid of 1200x600 mm and secondary cross "T" of length 600 mm and size 24x25 mm made of 0.30 mm thick (minimum) sheet to be interlocked at middle of the 1200x600 mm panel to form grids of 600x600 mm and wall angle of size 24x24x0.3 mm and laying false ceiling tiles of approved texture in the grid including, required cutting/making, opening for services like diffusers, grills, light fittings, fixtures, smoke detectors etc. Main "T" runners to be suspended from ceiling using GI slotted cleats of size 27 x 37 x 25 x1.6 mm fixed to ceiling with 12.5 mm dia and 50 mm long dash fasteners, 4 mm GI adjustable rods with galvanised butterfly level clips of size 85 x 30 x 0.8 mm spaced at 1200 mm center to center along main T, bottom exposed width of 24 mm of all T-sections shall be pre-painted with polyester paint, all complete for all heights as per specifications, drawings and as directed by Engineer-in-charge.</t>
  </si>
  <si>
    <t>12.52.3</t>
  </si>
  <si>
    <r>
      <rPr>
        <b/>
        <sz val="11"/>
        <rFont val="Calibri"/>
        <family val="2"/>
      </rPr>
      <t xml:space="preserve">12.5 mm thick square edge PVC Laminated Gypsum Tile of size 595x595 mm, made of Gypsum plasterboard, </t>
    </r>
    <r>
      <rPr>
        <sz val="11"/>
        <rFont val="Calibri"/>
        <family val="2"/>
      </rPr>
      <t>manufactured from natural gypsum as per IS 2095 part I and laminated with white 0.16mm thick fire retardant PVC film on the face side and 12micron metalized polyester on the back side with all edges sealed with  the face side PVC film which goes around and wraps the edges and is bonded to the edges and the back side metalized polyester film so as to make the tile a completely sealed unit.</t>
    </r>
  </si>
  <si>
    <t>Stone work (machine cut edges) for wall lining etc. (veneer work) upto 10 metre height, backing filled with a grout of average 12 mm thick cement mortar 1:3 (1 cement : 3 coarse sand) including pointing in white cement mortar 1:2 (1 white cement : 2 stone dust) with an admixture of pigment matching the stone shade : (To be secured to the backing and the sides by means of cramps and pins which shall be paid for separately) :</t>
  </si>
  <si>
    <t>8.14.1</t>
  </si>
  <si>
    <t>Red sand stone - exposed face fine dressed with rough backing.</t>
  </si>
  <si>
    <t>8.14.1.4</t>
  </si>
  <si>
    <t>40 mm thick</t>
  </si>
  <si>
    <t>Providing and fixing stainless steel cramps of required size and shape for anchoring stone wall lining to the backing or securing adjacent stones in stone wall lining in cement mortar 1:2 (1 cement : 2 coarse sand), including making the necessary chases in stone and holes in walls wherever required.</t>
  </si>
  <si>
    <t>per kg</t>
  </si>
  <si>
    <t>Providing and fixing copper pins 7.5 cm long 6 mm diameter for securing adjacent stones in stone wall lining in cement mortar 1:2 (1
cement : 2 coarse sand), including making the necessary chases.</t>
  </si>
  <si>
    <t xml:space="preserve">each </t>
  </si>
  <si>
    <t>1:6(1 cement: 6 coarse sand)</t>
  </si>
  <si>
    <t>15mm cement plaster on the rough side of single or half brick wall of mix:</t>
  </si>
  <si>
    <t>1:6(1 cement: 6 course sand)</t>
  </si>
  <si>
    <t>20mm cement plaster of mix:</t>
  </si>
  <si>
    <t>13.6.1</t>
  </si>
  <si>
    <t>1:4(1 cement: 4 course  sand)</t>
  </si>
  <si>
    <t>1:3( 1 cement: 3 fine sand)</t>
  </si>
  <si>
    <t>Extra for plastering on circular work not exceeding 6 m in radius:</t>
  </si>
  <si>
    <t>13.23.1</t>
  </si>
  <si>
    <t>In one coat</t>
  </si>
  <si>
    <t>Extra for plastering done on moulding, cornices or architraves including neat finish to line and level:</t>
  </si>
  <si>
    <t>13.24.1</t>
  </si>
  <si>
    <t>Extra for providing and mixing water proofing material in cement per bag of plaster work in proportion recommended by the manufacturers.</t>
  </si>
  <si>
    <t>per bag of
. 50kg cement
used in
the mix</t>
  </si>
  <si>
    <t>Applying primer coats with primer of approved brand and manufacture , having low VOC (Volatile Orginic Compound) content.</t>
  </si>
  <si>
    <t>13.85.3</t>
  </si>
  <si>
    <t>With water thinnable cement primer on wall surface having VOC content less than 50grams/litre</t>
  </si>
  <si>
    <t>Wall painting with premium acrylic emulsion paint of interior grade,having  VOC (Volatile Orginic Compound) content less than 50grams/litre of approved brand and manufacture,including applying additional coats wherever required to achieve an even shade and colour.</t>
  </si>
  <si>
    <t>Providing and applying white cement based putty of average thickness 1 mm, of approved brand and manufacturer, over the plastered wall surface to prepare the surface even and smooth complete.</t>
  </si>
  <si>
    <t>Finishing walls with Premium Acrylic Smooth exterior paint with Silicone additives of required shade:</t>
  </si>
  <si>
    <t>New work (Two or more coats applied @ 1.43 ltr/10 sqm over and including priming coat of exterior primer applied @ 2.20 kg/10 sqm)</t>
  </si>
  <si>
    <t>Painting with synthetic enamel paint of approved brand and manufacture of required colour to give an even shade :</t>
  </si>
  <si>
    <t>13.62.1</t>
  </si>
  <si>
    <t>Two or more coats on new work over an under coat of suitable shade with ordinary paint of approved brand and manufacture</t>
  </si>
  <si>
    <t>Add for plaster drip course/groove in plastered surface or moulding to R.C.C. projections.</t>
  </si>
  <si>
    <t xml:space="preserve">Grading roof for water proofing treatment with Cement concrete 1:2:4 (1 cement : 2 coarse sand  : 4 graded stone aggregate 20 mm nominal size </t>
  </si>
  <si>
    <t>Providing and laying  APP (Atactic Polypropylene Polymer)  modified prefabricated five layer  3mm  thick water  proofing  membrane,  black finished reinforced with non-woven polyester matt consisting of a coat of  bitumen  primer  for  bitumen  membrane  @  0.40  ltr/sqm.  by  the same membrane manufacture of density at 25°C, 0.87-0.89 kg/ltr and viscocity  70-160  cps.  Over  the  primer  coat  the  layer of  membrane shall  be  laid  using  Butane  Torch  and  sealing  all  joints  etc.,  and preparing  the  surface  complete.  The  vital  physical  and  chemical parameters  of  the  membrane  shall  be  as  under  : Joint  strength in longitudinal and transverse direction at 23°C as 650/450N/5cm. Tear strength  in  longitudinal  and  transverse  direction  as  300/250N. Softening point of membrane not less than 150°C. Cold flexibility shall be upto -2°C when tested in accordance with ASTM, D - 5147. The laying  of  membrane  shall be got done through the authorised applicator of the manufacturer of membrane. 3 mm thick</t>
  </si>
  <si>
    <t>Extra for covering top of membrane with Geotextile, 120 gsm non woven, 100%polyester of thickness 1 to 1.25 mm bonded to the membrane with intermittent touch by heating the membrane by Butane Torch as per manufactures recommendation.</t>
  </si>
  <si>
    <t>12.19.1</t>
  </si>
  <si>
    <t xml:space="preserve">Providing and laying brick tiles over mumty roof grouted with cement mortar 1:3 (1 cement:3 fine sand) mixed with 2% of integral water proofing compound by weight of cement, over a 12 mm layer of cement mortar 1:3 (1 cement:3 fine sand) and finished neat With common burnt clay F.P.S( non modular) brick tiles of class designation 10 </t>
  </si>
  <si>
    <t>MR</t>
  </si>
  <si>
    <t>Providing and fixing precast RCC post railing @ 250mm centre to centre having 0.76 metre  height with bottom and top size of 150X100 mm and centre portion of cornice and moulding pattern including 2 nos of 6 mm mild steal rod inside of RCC post, all taxes, royalty all complete as per  building specification and direction of E/l,</t>
  </si>
  <si>
    <t>Providing and fixing 1mm thick Glossy sunmica over flush door shutters .(Flush door shutter to be paid separately)</t>
  </si>
  <si>
    <t>Providing and fixing 6mm thick ply board on wooden frame of door .(Door frame to be paid separately)</t>
  </si>
  <si>
    <t>ANALYSIS AND MARKET RATE ATTACHED.</t>
  </si>
  <si>
    <t>Providing and fixing 12mm thick Austin Gold ply board on wooden frame of door .(Door frame to be paid separately)</t>
  </si>
  <si>
    <r>
      <t xml:space="preserve">Providing &amp; fixing </t>
    </r>
    <r>
      <rPr>
        <b/>
        <sz val="11"/>
        <rFont val="Calibri"/>
        <family val="2"/>
      </rPr>
      <t xml:space="preserve">galvanished Wire mesh (Rabbit) </t>
    </r>
    <r>
      <rPr>
        <sz val="11"/>
        <rFont val="Calibri"/>
        <family val="2"/>
      </rPr>
      <t>in 125 mm wide strip with average width of aperture 1.18 mm and nominal dia of wire 0.556 mm at acs junctions of R.C.C column, beam with Brick work before plaster work.</t>
    </r>
  </si>
  <si>
    <t>26.71.2</t>
  </si>
  <si>
    <t xml:space="preserve">KProviding and fixing mineral fibre false ceiling tiles at all heights of size
595X595mm of approved texture, design and pattern. The tiles should
have Humidity Resistance (RH) of 99%, Light Reflectance ? 85%,
Thermal Conductivity k = 0.052 - 0.057 w/m K, Fire Performance as
per (BS 476 pt - 6 &amp;7)in true horizontal level suspended on interlocking
T-Grid of hot dipped all round galvanized iron section of 0.33 mm thick
(galvanized @120 gsm) comprising of main T runners of 15x32 mm of
length 3000 mm, cross T of size 15x32mm of length 1200 mm and
secondary intermediate cross T of size 15x32 mm of length 600 mm
to form grid module of size 600x600 mm suspended from ceiling using
galvanized mild steel item (galvanised@80gsm) 50 mm long 8mm
outer diameter M-6 dash fasteners, 6 mm diameter fully threaded
hanger rod up to 1000 mm length and L-shape level adjuster of size
85x25x2 mm, spaced at 1200 mm centre to centre along main ‘T’.
The system should rest on periphery walls /partitions with the help of
GI perimeter wall angle of size24x24X3000 mm made of 0.40 mm
thick sheet, to be fixed to the wall with help of plastic rawl plug at 450
mm centre to centre &amp; 40 mm long dry wall S.S. screws. The exposed
bottom portion of all T-sections used in false ceiling support system
shall be pre-painted with polyester baked paint, for all heights. The
work shall be carried out as per specifications, drawings and as per
directions of the engineer-in-charge.
26.27.2 With 20 mm thick beveled tegular mineral fibre false
ceiling tile (NRC 0.7) sqm </t>
  </si>
  <si>
    <t>Total</t>
  </si>
  <si>
    <t>ABSTRACT OF COST</t>
  </si>
  <si>
    <t xml:space="preserve">INTERNAL ELECTRIFICATION OF </t>
  </si>
  <si>
    <t>I. ELECTRICAL WORKS</t>
  </si>
  <si>
    <t>SL. NO.</t>
  </si>
  <si>
    <t>DIFFERENT HEADS OF WORK</t>
  </si>
  <si>
    <t>AMOUNT IN RS.</t>
  </si>
  <si>
    <t>REMARKS</t>
  </si>
  <si>
    <t>Part-A</t>
  </si>
  <si>
    <t>Sub Head - I (WIRING )</t>
  </si>
  <si>
    <t>Based on Schedule of Rates ( E &amp; M) 21-22 Government of Delhi DJB</t>
  </si>
  <si>
    <t>Part-B</t>
  </si>
  <si>
    <t>SUB HEAD - II (SUPPLY OF FIXTURES &amp; FANS)</t>
  </si>
  <si>
    <t>SUB HEAD - III (DISTRIBUTION BOARDS &amp; PANELS)</t>
  </si>
  <si>
    <t>SUB HEAD - IV (SUPPLY &amp; MAKING OF EARTHPITS</t>
  </si>
  <si>
    <t>Based on Schedule of Rates Government of Bihar (2018)</t>
  </si>
  <si>
    <t>TOTAL</t>
  </si>
  <si>
    <t>ESTIMATE OF ELECTRICAL WORKS</t>
  </si>
  <si>
    <t>SUB HEAD - I (WIRING)</t>
  </si>
  <si>
    <t xml:space="preserve">                                      ITEM OF WORK</t>
  </si>
  <si>
    <t>RATE in INR</t>
  </si>
  <si>
    <t>RATE*100/112</t>
  </si>
  <si>
    <t>AMOUNT in INR</t>
  </si>
  <si>
    <t>1.1.1</t>
  </si>
  <si>
    <t xml:space="preserve">Wiring for light point/ fan point/ exhaust fan point/ call bell point with
1.5 sq.mm FRLS PVC insulated copper conductor single core cable in surface / recessed steel conduit, with piano type switch, phenolic laminated sheet, suitable size MS box and earthing the point with
1.5 sq.mm FRLS PVC insulated copper conductor single core cable
etc. as required.
1.1.1 Group A Point 1221                                                  </t>
  </si>
  <si>
    <t>Light / FAN Point</t>
  </si>
  <si>
    <t>Group A</t>
  </si>
  <si>
    <t>Point</t>
  </si>
  <si>
    <t>1.7.1</t>
  </si>
  <si>
    <t>1.7 Wiring for circuit/ submain wiring alongwith earth wire with the following sizes of FRLS PVC insulated copper conductor, single
core cable in surface/ recessed steel conduit as required.
1.7.1 2X1.5sq.mm-+ 1X 1.5 sq. mm earth wire Metre 327</t>
  </si>
  <si>
    <t>Mtr.</t>
  </si>
  <si>
    <t>1.7.2</t>
  </si>
  <si>
    <t>1.7 Wiring for circuit/ submain wiring alongwith earth wire with the following sizes of FRLS PVC insulated copper conductor, single
core cable in surface/ recessed steel conduit as required.
2X 2.5 sq. mm + 1 X 2.5 sq. mm earth wire Metre 369</t>
  </si>
  <si>
    <t>1.7.3</t>
  </si>
  <si>
    <t>1.7 Wiring for circuit/ submain wiring alongwith earth wire with the following sizes of FRLS PVC insulated copper conductor, single
core cable in surface/ recessed steel conduit as required. 2X4sq.mm+ 1X4 sq. mm earth wire Metre 428</t>
  </si>
  <si>
    <t>1.10</t>
  </si>
  <si>
    <t>1.10 Wiring for light point/ fan point/ exhaust fan point/ call bell point with
1.5 sq.mm FRLS PVC insulated copper conductor single core cable in surface / recessed medium class PVC conduit, with modular switch, modular plate, suitable GI box and earthing the point with 1.5
sq.mm FRLS PVC insulated copper conductor single core cable etc.
as required.
1.10.1 Group A Point 1015</t>
  </si>
  <si>
    <t>1.10.1</t>
  </si>
  <si>
    <t>Wiring for light) power plug with 2X4 sq. mm FRLS PVC insulated copper conductor single core cable in surface/ recessed medium class PVC conduit alongwith 1 No. 4 sq. mm FRLS PVC insulated
copper conductor single core cable for loop earthing as required. Metre 334</t>
  </si>
  <si>
    <t>1.14.1</t>
  </si>
  <si>
    <t>1.14 Wiring for circuit/ submain wiring alongwith earth wire with the
following sizes of FRLS PVC insulated copper conductor, single
core cable in surface/ recessed medium class PVC conduit as
required.
1.14.1 2X1.5sq.mm-+ 1X 1.5 sq. mm earth wire Metre 233</t>
  </si>
  <si>
    <t>1.14 Wiring for circuit/ submain wiring alongwith earth wire with the following sizes of FRLS PVC insulated copper conductor, single
core cable in surface/ recessed medium class PVC conduit as required.2X 2.5 sq.mm + 1 X 2.5 sq. mm earth wire Metre 275</t>
  </si>
  <si>
    <t>1.18 Supplying and drawing following pair 0.6 mm dia FRLS PVC
insulated annealed copper conductor, unarmored telephone cable in
the existing surface/ recessed steel/ PVC conduit as required.
1.18.2 2 Pair Metre 38</t>
  </si>
  <si>
    <t>Mtr</t>
  </si>
  <si>
    <t>1.24.1</t>
  </si>
  <si>
    <t>1.24 Supplying and fixing following modular switch/ socket on the existing
modular plate &amp; switch box including connections but excluding
modular plate etc. as required.
1.24.1 5/6 A switch Each 103</t>
  </si>
  <si>
    <t>1.24.2</t>
  </si>
  <si>
    <t>Supplying and fixing following modular switch/ socket on the existing
modular plate &amp; switch box including connections but excluding
modular plate etc. as required.way 5/6 A switch Each 148</t>
  </si>
  <si>
    <t>1.24.5</t>
  </si>
  <si>
    <t>Supplying and fixing following modular switch/ socket on the existing modular plate &amp; switch box including connections but excluding modular plate etc. as required. 6 pin 15/16 A socket outlet Each 197</t>
  </si>
  <si>
    <t>Supplying and fixing following modular switch/ socket on the existing modular plate &amp; switch box including connections but excluding modular plate etc. as required. Telephone socket outlet Each 148</t>
  </si>
  <si>
    <t>Supplying and drawing following pair 0.6 mm dia FRLS PVC
insulated annealed copper conductor, unarmored telephone cable in
the existing surface/ recessed steel/ PVC conduit as required.
1.18.2 2 Pair Metre 38</t>
  </si>
  <si>
    <t>Supplying and drawing co-axial TV cable RG-6 grade, 0.7 mm solid copper conductor PE insulated, shielded with fine tinned copper braid and protected with PVC sheath in the existing surface/ recessed steel/ PVC conduit as required. Metre 47</t>
  </si>
  <si>
    <t>1.53.1</t>
  </si>
  <si>
    <t>1 run of cable</t>
  </si>
  <si>
    <t>1.53.2</t>
  </si>
  <si>
    <t>2 run of cable</t>
  </si>
  <si>
    <t>1.53.3</t>
  </si>
  <si>
    <t>3 run of cable</t>
  </si>
  <si>
    <t>3.1.1</t>
  </si>
  <si>
    <t>2 core X 1.5sq.mm ISI marked, FRLS PVC insulated, multi stand twisted cable copper conductor cable for Fire Alarm System etc</t>
  </si>
  <si>
    <t xml:space="preserve">1.27 Supplying and fixing following size/ modules, GI box alongwith modular base &amp; cover plate for modular switches in recess etc. as required.
</t>
  </si>
  <si>
    <t xml:space="preserve">      </t>
  </si>
  <si>
    <t>1.27.2</t>
  </si>
  <si>
    <t>3 Module (100mmX75mm) Each 327</t>
  </si>
  <si>
    <t>1.27.5</t>
  </si>
  <si>
    <t>8 Module (125mmX125mm) Each 454</t>
  </si>
  <si>
    <t>12 Module (200mmX150mm) Each 547</t>
  </si>
  <si>
    <t>SSupplying and fixing following Modular base &amp; cover plate on
existing modular metal boxes etc. as required.
1.28.1 1 or 2 Module Each 133
1.28.2 3 Module Each 151
1.28.3 4 Module Each 158
1.28.4 6 Module Each 182
1.28.5 8 Module Each 211
1.28.6 12 Module Each 272</t>
  </si>
  <si>
    <t>1.28.2</t>
  </si>
  <si>
    <t>3 Module Each 151</t>
  </si>
  <si>
    <t>1.28.5</t>
  </si>
  <si>
    <t>8 Module Each 211</t>
  </si>
  <si>
    <t>12 Module Each 272</t>
  </si>
  <si>
    <t>Supplying and fixing metal box of 150mm X 75mm X 60mm deep
(nominal size) on surface or in recess with suitable size of phenolic laminated sheet cover in front including providing and fixing 3 pin 5/6 A socket outlet and 5/6 A piano type switch, connections, painting
etc. as required. Each 358</t>
  </si>
  <si>
    <t>Supplying and fixing 20 A, 240 V, SPN Industrial type socket outlet, with 2 pole and earth, metal enclosed plug top alongwith 20 A "C" curve, SP, MCB, in sheet steel enclosure, on surface or in recess, with chained metal cover for the socket out let and complete with connections, testing and commissioning etc. as required. Each 1621</t>
  </si>
  <si>
    <t>TOTAL SUB HEAD-I</t>
  </si>
  <si>
    <t xml:space="preserve">Part-B </t>
  </si>
  <si>
    <t>Supply and installation of 300 mm, 230 v A.C. Heavy Duty Exhaust Fans ( adviced flap type ) (900/1440RPM) in the existing opening including making good the damage, connection testing, commissioning etc as required.</t>
  </si>
  <si>
    <t>Delhi JAL BOARD 22</t>
  </si>
  <si>
    <t>10% EXTRA FOR INSTALLATION</t>
  </si>
  <si>
    <t>Supply, Installation, Testing and Commissioning of 1200 mm sweep, Ceiling Fan suitable for 230 V, 50 Hz, single phase AC Supply, earthing etc. complete as required. approved equivalent.</t>
  </si>
  <si>
    <t>Delhi JAL BOARD 23</t>
  </si>
  <si>
    <t>20.4.1</t>
  </si>
  <si>
    <t>Supply, Installation, Testing and Commissioning of 400 mm Wall/ Cabin Fan suitable for 230 V, 50 Hz, single phase AC Supply, earthing etc. complete as required. approved equivalent.</t>
  </si>
  <si>
    <t>Delhi JAL BOARD 24</t>
  </si>
  <si>
    <t>Supply, Installation ,Testing, Commissioning of wall bracket /ceiling fittings of all sizes and shapes containing upto LED(COB) Down light with crisp light throw and high CRI., complete with all accessories including connections etc. as required. approved equivalent.</t>
  </si>
  <si>
    <t>19.8.1</t>
  </si>
  <si>
    <t>6 W LED 6500 K</t>
  </si>
  <si>
    <t>19.8.2</t>
  </si>
  <si>
    <t>9 W LED 6500 K Each 885</t>
  </si>
  <si>
    <t>19.8.3</t>
  </si>
  <si>
    <t>12W LED 6500 K</t>
  </si>
  <si>
    <t>19.8.4</t>
  </si>
  <si>
    <t>18W LED 3000 K</t>
  </si>
  <si>
    <t>19.3.1</t>
  </si>
  <si>
    <t>Supplying, Installation, testing and commissioning wall mounted 20/22W 6500k LED  4 Feet Tube Luminaries batten fitting complete with electronic driver and LED tube etc. direcctly on wall/ceilling including  connection wiyh 1.5 sq. mm. FR PVC insulated copper conductor cable and earthing the body etc. as require</t>
  </si>
  <si>
    <t>Delhi JAL BOARD 25</t>
  </si>
  <si>
    <t>19.10.5</t>
  </si>
  <si>
    <t>LED Outdoor Luminaries - LED PENDANT HANGING NATURAL LIGHT - 45/55W, New generation energy saving and environmental friendly long life LED street light made up of pressure die cast aluminum housing with high efficient LED as lighting source and PC cover having TOP Opening separate driver compartment with IP66 protection and impact resistance of IK07.</t>
  </si>
  <si>
    <t>Delhi JAL BOARD 26</t>
  </si>
  <si>
    <t>19.10.6</t>
  </si>
  <si>
    <t>Supply and Fixing of LED Strip light to high glow back side aluminium and PVC covered of design 70W provided by archt.</t>
  </si>
  <si>
    <t>LS</t>
  </si>
  <si>
    <t>Delhi JAL BOARD 27</t>
  </si>
  <si>
    <t>19.9.3</t>
  </si>
  <si>
    <t>Supply, Installation ,Testing, Commissioning of LED decorative diffuser zoomer light FLAT 2X2PLR 42/48W Each</t>
  </si>
  <si>
    <t>TOTAL SUB HEAD-II</t>
  </si>
  <si>
    <t>SUB HEAD - III(DISTRIBUTION BOARDS &amp; PANELS)</t>
  </si>
  <si>
    <t>Electrical Panel with 3 Ph meter, cutout, change over provision for Solar/DG - 2/Main from transfermer etc with Suitable MCCB, MCB, changeover  with cable  3.5 core (AL.) from Transfermenr - DG - Solar - Changeover etc as per Load calculation and adviced by engg and consultant</t>
  </si>
  <si>
    <t>No.</t>
  </si>
  <si>
    <t>MARKET RATE CONSIDERED WITH 18% GST.</t>
  </si>
  <si>
    <t>1.2.9.4</t>
  </si>
  <si>
    <t>Supplying and fixing following way, 4 way ( 4 + 12 ), double door horizontal type three pole &amp; neutral, sheet steel, MCB distribution board, 415 volts, on surface/ recess, complete with tinned copper bus - bar, neutral bus bar, earth bar, din bar, interconnections, powder painted including earthing etc. as required. (But without MCB/RCCB/Isolator)</t>
  </si>
  <si>
    <t xml:space="preserve">06A/10A/16A/20A, Supplying &amp; fixing suitable size GI box with modular plateand cover in front on surface or in recess including providing and fixing dular socket outlet and 25 A modular SP MCB, "C" curve including connections, painting etc. as required  (Light &amp; Power) </t>
  </si>
  <si>
    <t>TOTAL SUB HEAD-III</t>
  </si>
  <si>
    <t>SUB HEAD - IV (SUPPLY &amp; MAKING OF EARTHPITS)</t>
  </si>
  <si>
    <t>RATE-Rs.</t>
  </si>
  <si>
    <t>AMOUNT-Rs</t>
  </si>
  <si>
    <t>1.3.21</t>
  </si>
  <si>
    <r>
      <t xml:space="preserve">Providing chemical/mineral maintenance free earthing system comprising of copper coated earth electrode 3 metre length and 17.2 mm outer dia along with 25 kg earth conductivity enhancing back fill mineral compound for earth inspection pit etc. as required.                                                                           </t>
    </r>
    <r>
      <rPr>
        <u/>
        <sz val="9"/>
        <rFont val="Times New Roman"/>
        <family val="1"/>
      </rPr>
      <t>-</t>
    </r>
    <r>
      <rPr>
        <b/>
        <u/>
        <sz val="9"/>
        <rFont val="Times New Roman"/>
        <family val="1"/>
      </rPr>
      <t xml:space="preserve">Coution Note </t>
    </r>
    <r>
      <rPr>
        <u/>
        <sz val="9"/>
        <rFont val="Times New Roman"/>
        <family val="1"/>
      </rPr>
      <t xml:space="preserve">    -The rate shall be inclusive of submission of TEST REPORT (2 Ohm) of each earth pitand TESTING shall be carried out in front of Officials / Consultant.                                                       </t>
    </r>
  </si>
  <si>
    <t>2.3.13</t>
  </si>
  <si>
    <t>Supplying and laying earth connection from earth electrode with 4.00 mm dia copper wire in 15 mm dia G.I. pipe from earth electrode including connecion with copper thimble excavation and refilling etc. as required.</t>
  </si>
  <si>
    <t>TOTAL SUB HEAD-IV</t>
  </si>
  <si>
    <t>BASED ON  DSR-2020</t>
  </si>
  <si>
    <t>Trenching in ordinary soil up to a depth of 60cm including removal and stacking of serviceable materials and then disposing of by spreading and neatly levelling within a lead of 50m and making up the trenched area to proper levels by filling with earth or earth mixed with sludge or/and manure before and after flooding trench with water (excluding cost of imported earth, sludge or manure).</t>
  </si>
  <si>
    <t>Supplying and stacking of good earth at site including royalty but excluding carriage (earth measured in stacks will be reduced by 20% for payment).</t>
  </si>
  <si>
    <t>Supplying and stacking at site dump manure from approved source, excluding carriage (manure measured in stacks will be reduced by 8% for payment):</t>
  </si>
  <si>
    <t>Screened through sieve of I.S designation 16mm</t>
  </si>
  <si>
    <t>Rough dressing the trenched ground including breaking clods.</t>
  </si>
  <si>
    <t>Uprooting weeds form the trenched area after 10 to 15 days of its flooding with water including disposal of uprooted vegetation.</t>
  </si>
  <si>
    <t>Fine dressing the ground</t>
  </si>
  <si>
    <t>Spreading of sludge, dump manure or/and good earth in required thickness (Cost of sludge, dump manure or/and good earth to be paid separately).</t>
  </si>
  <si>
    <t>Mixing earth and sludge or manure in proportion specified or directed.</t>
  </si>
  <si>
    <t>Providing &amp; laying Selection no. 1 doob grass turf with earth 50mm to 60mm thickness of
existing ground prepared with proper level and ramming with required tools wooden and
than rolling the surface with light roller make the surface smoothen and light watering the
same and maintenance for 30 days or more till the grass establish properly, as per direction
of the officer in charge</t>
  </si>
  <si>
    <t>SQM</t>
  </si>
  <si>
    <t>10210 Foxtail palm well developed with fresh &amp; healthy foliage of ht. plant 210 to
240 cm in big 40 cm Cement Pot Each 1155.00</t>
  </si>
  <si>
    <t>10% Extra for Installation</t>
  </si>
  <si>
    <t>Total of DSR-20/DSR-21 based item</t>
  </si>
  <si>
    <t>Add Price Escalation @---- on DSR-21 item/DSR-21 based item</t>
  </si>
  <si>
    <t>GST NOT INCORPORATED IN DSR HORTICULTURE RATES</t>
  </si>
  <si>
    <t xml:space="preserve"> COST ESTIMATE FOR CONSTRUCTION OF RCC  ROAD </t>
  </si>
  <si>
    <t>DSR'23 ITEM CODE</t>
  </si>
  <si>
    <t xml:space="preserve"> Descreption of Items  </t>
  </si>
  <si>
    <t xml:space="preserve"> Unit Rate (Rs)</t>
  </si>
  <si>
    <t>Amount excl GST</t>
  </si>
  <si>
    <t>2.1.1</t>
  </si>
  <si>
    <t>Earth work in surface excavation not exceeding 30 cm in depth but exceeding 1.5 m in width as well as 10 sqm on plan including disposal of excavated earth upto 50 m and lift upto 1.5 m, disposed soil to be levelled and neatly dressed : All kinds of soil</t>
  </si>
  <si>
    <t>Filling available excavated earth (excluding rock) in trenches, plinth, sides of foundations etc. in layers not exceeding 20cm in depth, consolidating each deposited layer by ramming and watering, lead up to 50 m and lift upto 1.5 m.</t>
  </si>
  <si>
    <t>Preparation and consolidation of sub grade with power road roller of 8 to 12 tonne capacity after excavating earth to an average of 22.5 cm depth, dressing to camber and consolidating with road roller including making good the undulations etc. and re-rolling the sub grade and disposal of surplus earth with lead upto 50 metres.</t>
  </si>
  <si>
    <t>Laying, spreading and compacting stone aggregate of specified sizes to WBM specifications in uniform thickness, hand picking, rolling with 3 wheeled road / vibratory roller 8-10 tonne capacity in stages to proper grade and camber, applying and brooming requisite type of screening / binding material to fill up interstices of coarse aggregate, watering and compacting to the required density</t>
  </si>
  <si>
    <t>CUM</t>
  </si>
  <si>
    <t>Supplying and stacking at site.</t>
  </si>
  <si>
    <t>16.3.1</t>
  </si>
  <si>
    <t>90 mm to 45 mm size stone aggregate</t>
  </si>
  <si>
    <t>16.3.6</t>
  </si>
  <si>
    <t>Stone screening 13.2 mm nominal size (Type A)</t>
  </si>
  <si>
    <t>16.3.10</t>
  </si>
  <si>
    <t>Moorum</t>
  </si>
  <si>
    <t>4.1.8</t>
  </si>
  <si>
    <t>Providing and laying in position cement concrete of specified grade excluding the cost of centering and shuttering - All work up to plinth level :1:4:8 (1 Cement : 4 coarse sand : 8 graded stone aggregate 40 mm nominal size)</t>
  </si>
  <si>
    <t>16.42-4.1.4+5.1.2</t>
  </si>
  <si>
    <r>
      <rPr>
        <sz val="11"/>
        <rFont val="Calibri"/>
        <family val="2"/>
        <scheme val="minor"/>
      </rPr>
      <t xml:space="preserve">Providing &amp; laying  RCC 1:1.5:3 (1 Cement : 1.5 coarse sand : 3 graded stone aggregate  20 mm nominal size) in pavements, laid to required slope and camber in panels as required including shuttering, consolidation finishing and tamping complete. </t>
    </r>
    <r>
      <rPr>
        <sz val="11"/>
        <rFont val="Calibri"/>
        <family val="2"/>
      </rPr>
      <t>The concrete shall be laid and finished with screed board, vibration, vacum dewatering process and finishing by floating brooming with wire brush.</t>
    </r>
  </si>
  <si>
    <t>Steel reinforcement for R.C.C. work including straightening, cutting, bending, placing in position and binding all complete upto plinth level. Thermo-Mechanically Treated bars.</t>
  </si>
  <si>
    <t>19.6.1</t>
  </si>
  <si>
    <t>Providing and laying non-pressure NP2 class R.C.C. Pipes with collars jointed with stiff mixture of cement mortar in the proportion of 1:2 (1 cement : 2 fine sand) including testing of joints etc. complete :  100 mm dia. R.C.C. Pipe</t>
  </si>
  <si>
    <t>Providing and laying in position cement concrete of specified grade excluding the cost of centering and shuttering - All work up to plinth level : 1:2:4 (1 cement : 2 coarse sand : 4 graded stone aggregate 20 mm nominal size)</t>
  </si>
  <si>
    <t xml:space="preserve">Providing and fixing in position pre-moulded joint filler in expansion </t>
  </si>
  <si>
    <t>per cm depth per cm width per m length</t>
  </si>
  <si>
    <t>16.46.1</t>
  </si>
  <si>
    <t xml:space="preserve">Providing and laying in position bitumen hot sealing compound for expansion joints etc. Using grade ‘A’ sealing compound. </t>
  </si>
  <si>
    <t>Centering and shuttering including strutting, propping etc. and removal of form for : Foundations, footings, bases of columns, etc. for mass concrete</t>
  </si>
  <si>
    <t>TOTAL FOR ROAD</t>
  </si>
  <si>
    <t>GST@ 18%</t>
  </si>
  <si>
    <t>TOTAL FINAL AMOUNT FOR ROAD</t>
  </si>
  <si>
    <t>BASED ON  DSR.  DELHI SCHEDULE OF RATES (VOL-2)  FROM 2023/MR</t>
  </si>
  <si>
    <t xml:space="preserve"> SL.NO.</t>
  </si>
  <si>
    <t>Providing &amp; fixing wall wall  hung w.c with UF soft close set over hinges assecerries set size 360x500x380 mm,Jaquar ,cat.no -LYS - WHT -38953BIUFSM. &amp; Concealed Single  piece slim concealed cistern cat.no -JCS - WHT -2400WS.with Flusing Control plate cat.no -JCP -CHR -372415.all complete. specification and direction of  Engineer-in-charge. OR EQUIVALENT</t>
  </si>
  <si>
    <t>DSR.  17.1</t>
  </si>
  <si>
    <t>Providing and fixing water closet squatting pan (Indian type W.C pan) with 100 mm sand cast Iron P or S trap, 10 litre low level white P.V.C flushing cistern with manually controlled device (handle lever) conforming to IS:7231, with all fittings and fixtures complete including cutting and making good the walls and floors wherever required:</t>
  </si>
  <si>
    <t>17.1.1</t>
  </si>
  <si>
    <t>White Vitreous china Orissa pattern W.C pan of size 580 x 440 mm with integral type foot rests.</t>
  </si>
  <si>
    <t>DSR 
17.3</t>
  </si>
  <si>
    <t>Providing and fixing white vitreous china pedestal type water closet (European type) with seat and lif, 10 litre low level white vitreous china flushing cistern &amp; C.P flush bend with fittings &amp; C.I brackets, 40mm flush bend, overflow arrangement with specials of standard make and mosquito proof coupling of approved municipal design complete including painting of fittings and brackets, cutting and making good the walls and floors wherever required:</t>
  </si>
  <si>
    <t>17.3.1</t>
  </si>
  <si>
    <t>W.C pan with ISI marked white solid plastic seat and lid</t>
  </si>
  <si>
    <t>DSR 
17.80</t>
  </si>
  <si>
    <t>Providing and fixing white vitreous china battery based infrared sensor operated urinal of approx. size 610 x 390 x 370 mm having pre &amp; post flushing with water (250 ml &amp; 500 ml consumption), having water inlet from back side, including fixing to wall with suitable brackets all as per manufacturers specification and direction of Engineer-in-charge.</t>
  </si>
  <si>
    <t>DSR 8.10</t>
  </si>
  <si>
    <t>Providing and fixing stone slab table rubbed, edges rounded and polished of size 75x50 cm deep and 1.8cm thick fixed in urinal partitions by cutting a chase of appropriate width with chase cutter and embedding the stone in the chase with epoxy grout or with cement concrete 1:2:4(1 cement: 2 coarse sand: 4 graded stone aggregate 6mm nominal size) as per direction of Engineer-in-charge and finished smooth.</t>
  </si>
  <si>
    <t xml:space="preserve"> 8.10.1</t>
  </si>
  <si>
    <t>White Agaria Marble Stone</t>
  </si>
  <si>
    <t xml:space="preserve">Sqm </t>
  </si>
  <si>
    <t>Providing and fixing counter basin size- (mm) 195x560x430 (Jaquar,CAT NO- FLS-wht-5701)  including fixing and all accessories  as per manufacturers specification and direction of Engineer-in-charge.(STOP COCK, PILLAR COCK, WASTE COUPLING, CP BOTTLE TRAP AND WALL CONNECTION.</t>
  </si>
  <si>
    <t>DSR 17.7</t>
  </si>
  <si>
    <t>Providing and fixing wash basin with C.I brackets, 15mm C.P brass pillar taps, 32mm C.P brass waste of standard pattern, including painting of fittings and brackets, cutting and making good the walls wherever require:</t>
  </si>
  <si>
    <t xml:space="preserve"> 17.7.1</t>
  </si>
  <si>
    <t>White Vitreous China Wash basin size 630x450mm with a pair of 15mm C.P brass pillar taps.</t>
  </si>
  <si>
    <t>DSR 17.10</t>
  </si>
  <si>
    <t>Providing and fixing Stainless Steel A ISI 304 (18/8) kitchen sink as per IS 13983 with C.I brackets and stainless steel plug 40mm including painting of fittings and brackets, cutting and making good the walls wherever required:</t>
  </si>
  <si>
    <t xml:space="preserve"> 17.10.2</t>
  </si>
  <si>
    <t>Kitchen sink without drain board</t>
  </si>
  <si>
    <t>17.10.2.3</t>
  </si>
  <si>
    <t>470x420 mm bowl depth 178 mm</t>
  </si>
  <si>
    <t>DSR 17.28</t>
  </si>
  <si>
    <t>Provding and fixing  PVC waste pipe for sink &amp; wash basin including PVC waste fittings complete</t>
  </si>
  <si>
    <t xml:space="preserve"> 17.28.1</t>
  </si>
  <si>
    <t>Semi rigid pipe</t>
  </si>
  <si>
    <t>17.28.1.1</t>
  </si>
  <si>
    <t>32 mm dia</t>
  </si>
  <si>
    <t>DSR 17.31</t>
  </si>
  <si>
    <t>Provding  and  fixing   600X450mm beveled edge mirror of superior glass complete with 6mm thick hard board ground fixed to wooden cieats with CP brass screws &amp; washers complete.</t>
  </si>
  <si>
    <t>DSR 17.71</t>
  </si>
  <si>
    <t>Providing and fixing PTMT liquid soap container 109mm wide, 125mm high and 112mm distance from wall of standard shape with bracket of the same materials with snap fittings of approved quality and colour weighing not less than 105 gms.</t>
  </si>
  <si>
    <t>DSR 17.72</t>
  </si>
  <si>
    <t>Providing and fixing PTMT towel ring trapezodial shape 215mm long, 200mm wide with a minimum distances of 37mm from wall face with concealed fittings arrangement of approved quality and colour. Weighing not less than 88 gms.</t>
  </si>
  <si>
    <t>DSR
17.34</t>
  </si>
  <si>
    <t xml:space="preserve">Provding and fixing Toilet Paper.holder </t>
  </si>
  <si>
    <t>17.34.2</t>
  </si>
  <si>
    <t>Vitreous china</t>
  </si>
  <si>
    <t>DSR
17.70</t>
  </si>
  <si>
    <t>Providing and fixing PTMT Bottle Trap for Wash basin and sink.</t>
  </si>
  <si>
    <t>17.70.1</t>
  </si>
  <si>
    <t>Bottle trap 31mm single piece moulded with height of 270mm, effective length of tail pipe 260mm from the centre of the waste coupling 77mm breadth with 25mm minimum water seal, weighing not less than 260 gms.</t>
  </si>
  <si>
    <t>Provding and fixing PVC Soil ,Waste &amp; vent pipes all complete</t>
  </si>
  <si>
    <t>Provding and fixing PVC fittings all complete as/specification &amp; directionof E/I</t>
  </si>
  <si>
    <t>110 mm vent cowel</t>
  </si>
  <si>
    <t>110 mm plain bend</t>
  </si>
  <si>
    <t>110 mm door bend</t>
  </si>
  <si>
    <t>110 mm dia X 45 Bend</t>
  </si>
  <si>
    <t>110 X 110 mm dia plain - y</t>
  </si>
  <si>
    <t>110 X 110 mm dia plain tee</t>
  </si>
  <si>
    <t>110 mm  pipe clip</t>
  </si>
  <si>
    <t>110 X110 mm dia p-trap</t>
  </si>
  <si>
    <t>40 mm elbow</t>
  </si>
  <si>
    <t>40 mm plain tee</t>
  </si>
  <si>
    <t>DSR 18.7</t>
  </si>
  <si>
    <t>Providing and fixing Chlorinated Polyvinyl Chloride (CPVC)pipes, 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 in Charge.</t>
  </si>
  <si>
    <t>Internal work - Exposed on wall</t>
  </si>
  <si>
    <r>
      <rPr>
        <sz val="10"/>
        <rFont val="Arial"/>
        <family val="2"/>
      </rPr>
      <t xml:space="preserve"> 18.7.</t>
    </r>
    <r>
      <rPr>
        <b/>
        <sz val="10"/>
        <rFont val="Arial"/>
        <family val="2"/>
      </rPr>
      <t>2</t>
    </r>
  </si>
  <si>
    <t>20 mm Nominal outer dia pipes</t>
  </si>
  <si>
    <t>18.7.3</t>
  </si>
  <si>
    <t>25 mm Nominal outer dia pipes</t>
  </si>
  <si>
    <t>18.7.4</t>
  </si>
  <si>
    <t>32 mm Nominal outer dia pipes</t>
  </si>
  <si>
    <t xml:space="preserve"> 18.7.5</t>
  </si>
  <si>
    <t>40 mm Nominal outer dia pipes</t>
  </si>
  <si>
    <t xml:space="preserve"> 18.7.6</t>
  </si>
  <si>
    <t>50 mm Nominal outer dia pipes</t>
  </si>
  <si>
    <t>DSR   18.8</t>
  </si>
  <si>
    <t>Concealed work, including cutting chases and making good the</t>
  </si>
  <si>
    <t xml:space="preserve"> 18.8.2</t>
  </si>
  <si>
    <t xml:space="preserve"> 18.8.3</t>
  </si>
  <si>
    <t xml:space="preserve"> 18.8.4</t>
  </si>
  <si>
    <t>DSR           18.9</t>
  </si>
  <si>
    <t>Providing and fixing Chlorinated Polyvinyl Chloride (CPVC) pipes, having thermal stability for hot &amp; cold water supply including all CPVC plain &amp; brass threaded fittings. This includes jointing of pipes &amp; fittings with one step CPVC solvent cement, trenching, refilling &amp; testing of joints complete as per direction of Engineer in Charge.</t>
  </si>
  <si>
    <t>External work</t>
  </si>
  <si>
    <t>18.9.5</t>
  </si>
  <si>
    <t>40 mm nominal outer dia pipes</t>
  </si>
  <si>
    <t>DSR. 18.17</t>
  </si>
  <si>
    <t>Providing and fixing gun metal gate valve  with C.I. wheel of approved quality.</t>
  </si>
  <si>
    <t>18.17.1A</t>
  </si>
  <si>
    <t xml:space="preserve"> 18.17.1</t>
  </si>
  <si>
    <t>18.17.2</t>
  </si>
  <si>
    <t>32 mm  Nominal bore</t>
  </si>
  <si>
    <t xml:space="preserve"> 18.17.3</t>
  </si>
  <si>
    <t xml:space="preserve"> 18.17.4</t>
  </si>
  <si>
    <t>50 mm  Nominal bore</t>
  </si>
  <si>
    <t>DSR 18.21</t>
  </si>
  <si>
    <t>Providing and fixing uplasticised PVC connection pipe with brass unions.</t>
  </si>
  <si>
    <t xml:space="preserve"> 18.21.2</t>
  </si>
  <si>
    <t>45 cm length</t>
  </si>
  <si>
    <t>18.21.2.1</t>
  </si>
  <si>
    <t>DSR 18.19</t>
  </si>
  <si>
    <t xml:space="preserve">Providing and fixing  gun metal non-return valve of approved quality. </t>
  </si>
  <si>
    <t xml:space="preserve"> 18.19.3</t>
  </si>
  <si>
    <t>40 mm nominal bore</t>
  </si>
  <si>
    <t>18.19.3.2</t>
  </si>
  <si>
    <t>DSR  18.46</t>
  </si>
  <si>
    <t>Providing and fixing G.I. union in G.I.pipe including cutting and threading the pipe and making long screws etc.</t>
  </si>
  <si>
    <t xml:space="preserve"> 18.46.2</t>
  </si>
  <si>
    <t>18.46.3</t>
  </si>
  <si>
    <t>25 mm dia. Nominal bore</t>
  </si>
  <si>
    <t>18.46.4</t>
  </si>
  <si>
    <t>32 mm dia. Nominal bore</t>
  </si>
  <si>
    <t>18.46.5</t>
  </si>
  <si>
    <t>40 mm dia. Nominal bore</t>
  </si>
  <si>
    <t>18.46.6</t>
  </si>
  <si>
    <t>50 mm dia. Nominal bore</t>
  </si>
  <si>
    <t>DSR 18.49</t>
  </si>
  <si>
    <t>Providing and fixing C.P. brass bib cock of approved quality conforming to IS :8931.</t>
  </si>
  <si>
    <t xml:space="preserve"> 18.49.1</t>
  </si>
  <si>
    <t>DSR 18.50</t>
  </si>
  <si>
    <t>Providing and fixing C.P. brass long nose bib cock of approved quality conforming to IS standards and weighing not less than 810 gms.</t>
  </si>
  <si>
    <t xml:space="preserve"> 18.50.1</t>
  </si>
  <si>
    <t>DSR 18.53</t>
  </si>
  <si>
    <t>Providing and fixing C.P brass angle valve for basin mixer and geyser points of approved quality conforming to IS:8931</t>
  </si>
  <si>
    <t xml:space="preserve"> 18.53.1</t>
  </si>
  <si>
    <t>DSR 18.58</t>
  </si>
  <si>
    <t>Providing and fixing PTMT grating of approved quality and colour.</t>
  </si>
  <si>
    <t>18.58.1</t>
  </si>
  <si>
    <t>Circular type</t>
  </si>
  <si>
    <t>18.58.1.1</t>
  </si>
  <si>
    <t>100mm nominal dia.</t>
  </si>
  <si>
    <t>DSR  18.33</t>
  </si>
  <si>
    <t>Constructing masonry Chamber 60 x 60 x 75 cm inside, in brick work in cement mortar 1:4(1 cement: 4 coarse sand) for sluice valve, with C.I surface box 100 mm top diameter, 160 mm bottom diameter and 180 mm deep (inside) with chained lid and RCC top slab 1:2:4 mix (1 cement: 2 coarse sand: 4 graded stone aggregate 20 mm nominal size) i/c necesary excavation, foundation concrete 1:5:10( 1 cement: 5 fine sand: 10 graded stone aggregate 40 mm nominal size) and inside plastering with cement mortar 1:3( 1 cement: 3 coarse sand) 12 mm thick, finished with a floating coat of neat cement complete as per standard design:</t>
  </si>
  <si>
    <t>18.33.1</t>
  </si>
  <si>
    <t>With common burnt clay F.P.S (non modular) bricks of class designation 100 A</t>
  </si>
  <si>
    <t>DSR  18.48</t>
  </si>
  <si>
    <t>Providing and placing on terrace polythethylene water storage tank ISI. :12701 marked  with cover and suitable locking arrangement and making necessary holes for inlet, outlet and overflow pipes but without fittings and the base support for tank. (5000x2 = 10000)</t>
  </si>
  <si>
    <t>per litre</t>
  </si>
  <si>
    <t>DSR
2.10</t>
  </si>
  <si>
    <t>Excavating trenches of required width for pipes, cables, etc including excavation for sockets, and dressing of sides, ramming of bottoms, depth up to 1.5m including getting out the excavated soil, and then returning the soil as required, in layers not exceeding 20cm in depth including consolidating each deposited layer by ramming, watering, etc. and disposing of surplus excavated soil as directed, within a lead of 50m:</t>
  </si>
  <si>
    <t>All kinds of soil</t>
  </si>
  <si>
    <t>2.10.1.2</t>
  </si>
  <si>
    <t xml:space="preserve">Pipes, cables etc. exceeding 80mm dia but not exceeding 300mm dia </t>
  </si>
  <si>
    <t>DSR 19.01</t>
  </si>
  <si>
    <t>Providing, laying and jointing glazed stoneware pipes  class SP-1 'A' with stiff mixture of cement mortar in the proportion of 1:1(1 cement: 1 fine sand) including testing of joints etc. complete.</t>
  </si>
  <si>
    <t>19.1.2</t>
  </si>
  <si>
    <t>150mm diameter</t>
  </si>
  <si>
    <t>DSR 19.02</t>
  </si>
  <si>
    <t>Providing and laying cement concrete 1:5:10( 1 cement: 5 coarse sand:10 graded stone aggregate 40mm nominal size) all-round S.W pipes including bed concrete as per standard design.</t>
  </si>
  <si>
    <t>19.2.2</t>
  </si>
  <si>
    <t>150mm diameter S.W pipe</t>
  </si>
  <si>
    <t>DSR 19.4</t>
  </si>
  <si>
    <t>Providing and fixing square mouth SW gully trap grade A complete with CI grating brick masonry chamber with water tight CI cover with frame of 300X300mm size(inside) the wt. of cover to be not less than4.50kg. And frame to not less than 2.70 kg. as/standard design</t>
  </si>
  <si>
    <t xml:space="preserve"> 19.4.3</t>
  </si>
  <si>
    <t>180x150mmsize p type</t>
  </si>
  <si>
    <t xml:space="preserve"> 19.4.3.1</t>
  </si>
  <si>
    <t>With F.P.S. bricks designation 7.5</t>
  </si>
  <si>
    <t>DSR 19.6</t>
  </si>
  <si>
    <t xml:space="preserve">Providing and laying non -pressure NP2 class R.C.C. pipes with collars jointed with stiff mixture of cement mortar in the proportion of 1:2 including testing of joints etc. </t>
  </si>
  <si>
    <t xml:space="preserve"> 19.6.2</t>
  </si>
  <si>
    <t>DSR
19.7</t>
  </si>
  <si>
    <t>Constructing brick masonry manhole in cement mortar 1:4(1 cement: 4 coarse sand) R.C.C top slab with 1:2:4 mix (1 cement:2 coarse sand: 4 graded stone aggregate 20mm nominal size), foundation concrete 1:4:8 mix (1 cement: 4 coarse sand:8 graded stone aggregate 40mm nominal size) inside plastering 12mm thick with cement mortar 1:3( 1 cement: 3 coarse sand) finished with floating coat of neat cement and making channels in cement concrete 1:2:4 (1 cement: 2 coarse sand:4 graded stone aggregate 20mm nominal size) finished with a floating coat of neat cement complete as per standard design:</t>
  </si>
  <si>
    <t>19.7.1</t>
  </si>
  <si>
    <t>Inside size 90x80cm and 45cm deep including C.I cover with frame (light duty) 455x610mm internal dimensions total weight of cover and frame to be not less than 38 kg (weight of cover 23 kg and weight of frame 15 kg)</t>
  </si>
  <si>
    <t>19.7.1.1</t>
  </si>
  <si>
    <t>With common burnt clay F.P.S (non modular) bricks of  class designation 7.5</t>
  </si>
  <si>
    <t>DSR
19.8</t>
  </si>
  <si>
    <t>Extra for depth for manholes</t>
  </si>
  <si>
    <t>Size 90x80cm</t>
  </si>
  <si>
    <t>19.8.1.1</t>
  </si>
  <si>
    <t>With F.P.S bricks class designation 75</t>
  </si>
  <si>
    <t>DSR 19.30</t>
  </si>
  <si>
    <t>Constructing brick masonry chamber for underground C.I inspection chamber and bends with 75 class designation bricks in cement mortr 1:4( 1 cement: 4 coarse sand) C.I cover with frame (light duty) 455x610mm internal dimensions, total weight of cover with frame to be not less than 38 kg(weight of cover 23 kg and weight of frame 15 kg) R.C.C top slab ith 1:2:4 mix ( 1 cement: 2 coarse sand:4 graded stone aggregate 20mm nominal size) foundtion concrete 1:5:10( 1 cement: 5 fine sand:10 graded stone aggregate 40mm nominal size), inside plastering 12mm thick with cement mortar 1:3 (1 cement: 3 coarse sand) finished smooth with a floating coat of neat cement on walls and bed concrete etc. complete as per standard design:</t>
  </si>
  <si>
    <t>19.30.1</t>
  </si>
  <si>
    <t>Inside dimensions 455x610mm and 45cm deep for single pipe line:</t>
  </si>
  <si>
    <t>19.30.1.1</t>
  </si>
  <si>
    <t>With F.P.S bricks</t>
  </si>
  <si>
    <t>DSR 19.31</t>
  </si>
  <si>
    <t>Extra for depth beyond 45cm of brick masonry chamber:</t>
  </si>
  <si>
    <t>19.31.1</t>
  </si>
  <si>
    <t>For 455x610mm size</t>
  </si>
  <si>
    <t>19.31.1.1</t>
  </si>
  <si>
    <t>DSR 19.32</t>
  </si>
  <si>
    <t>Making soak pit 2.5 m diameter 3.0 meter deep with 45x45 cm dry brick honey comb shaft with brick of class designation 75 and S.W. drain pipe 100 mm diameter, 1.8 m long complete as per standard design.</t>
  </si>
  <si>
    <t xml:space="preserve"> 19.32.1</t>
  </si>
  <si>
    <t xml:space="preserve">With F.P.S. bricks </t>
  </si>
  <si>
    <t>Derived (Septic Tanks)</t>
  </si>
  <si>
    <t>Supplying materials, labour for constructing Septic Tanks of following sizes &amp; as per sections given in the Drawings &amp; Designs, all complete as per specifications and direction of Engineer-in-charge.</t>
  </si>
  <si>
    <t xml:space="preserve"> [6.0 mtr (long) x 2.0 mtr (wide) x 2.25 mtr (deep) {of inside finished size as per design &amp; drawings}]</t>
  </si>
  <si>
    <t>Derived (Harvesting tank &amp; Filtter pit)</t>
  </si>
  <si>
    <t xml:space="preserve">Rain water harvesting tank (size- 6.0 X 2.0 X 2.1 M. deep + 0.90 M. free board) capacity 25000 LITS. approx &amp; filter pit      (size- 1.20 X 0.90 X 1.20 M. deep) </t>
  </si>
  <si>
    <t>RAIN WATER PIPE</t>
  </si>
  <si>
    <t>DSR  12.41</t>
  </si>
  <si>
    <t xml:space="preserve">Providing and fixing on wall face unplasticised Rigid PVC rain water pipes conforming to IS : 13592 Type A, including jointing with seal ring conforming to IS : 5382, leaving 10 mm gap for thermal expansion,
</t>
  </si>
  <si>
    <t>12.41.2</t>
  </si>
  <si>
    <t>110 mm diameter</t>
  </si>
  <si>
    <t>DSR  12.42</t>
  </si>
  <si>
    <t>Providing and fixing on wall face unplasticised - PVC moulded fittings/ accessories for unplasticised Rigid PVC rain water pipes conforming to IS : 13592 Type A, including jointing with seal ring conforming to IS : 5382, leaving 10 mm gap for thermal expansion.</t>
  </si>
  <si>
    <t>12.42.1</t>
  </si>
  <si>
    <t>12.42.1.2</t>
  </si>
  <si>
    <t>110 mm</t>
  </si>
  <si>
    <t>12.42.2</t>
  </si>
  <si>
    <t>Single pushfit Coupler:</t>
  </si>
  <si>
    <t>12.42.2.2</t>
  </si>
  <si>
    <t>12.42.3</t>
  </si>
  <si>
    <t>Single tee with door</t>
  </si>
  <si>
    <t>110 x 110 x 110 mm</t>
  </si>
  <si>
    <t>12.42.5</t>
  </si>
  <si>
    <r>
      <rPr>
        <sz val="10"/>
        <rFont val="Arial"/>
        <family val="2"/>
      </rPr>
      <t>Bend 87.5</t>
    </r>
    <r>
      <rPr>
        <vertAlign val="superscript"/>
        <sz val="10"/>
        <rFont val="Times New Roman"/>
        <family val="1"/>
      </rPr>
      <t>0</t>
    </r>
  </si>
  <si>
    <t>12.42.5.2</t>
  </si>
  <si>
    <t>110 mm bend</t>
  </si>
  <si>
    <t>DSR   12.43</t>
  </si>
  <si>
    <t>Providing and fixing unplasticised -PVC pipe clips of approved design to unplasticised - PVC rain water pipes by means of 50x50x50 mm hard wood plugs, screwed with M.S. screws of required length, including cutting brick work and fixing in cement mortar 1:4 (1 cement : 4 coarse sand) and making good the wall etc. complete.</t>
  </si>
  <si>
    <t>12.43.2</t>
  </si>
  <si>
    <t>DSR  12.44</t>
  </si>
  <si>
    <t xml:space="preserve">Providing and fixing to the inlet mouth of rain water pipe cast iron grating 15 cm diameter and weighing not less than 440 grams. </t>
  </si>
  <si>
    <t>TUBE WELL</t>
  </si>
  <si>
    <t>DSR        23.1</t>
  </si>
  <si>
    <t xml:space="preserve">Boring/drilling bore well of required dia for casing/ strainer pipe, by suitable method prescribed in IS: 2800 (part I), including collecting samples from different strata, preparing and submitting strata chart/ bore log, including hire &amp; running charges of all equipments, tools, plants &amp; machineries required for the job, all complete as per direction of Engineer-in-charge, upto 90 metre depth below ground level. </t>
  </si>
  <si>
    <t>23.1.1</t>
  </si>
  <si>
    <t>All types of soil</t>
  </si>
  <si>
    <t>23.1.1.1</t>
  </si>
  <si>
    <t>300 mm dia</t>
  </si>
  <si>
    <t>Mtrs.</t>
  </si>
  <si>
    <t>DSR        23.2</t>
  </si>
  <si>
    <t>Boring/drilling bore well of required dia for casing/strainer pipe, by suitable method prescribed in IS: 2800 (part I), including collecting samples from different strata, preparing and submitting strata chart/bore log, including hire &amp; running charges of all equipments, tools, plants &amp; machineries required for the job, all complete as per direction of Engineer -in-charge, beyond 90 metre &amp; upto 150 metre depth below ground level.</t>
  </si>
  <si>
    <t>23.2.1</t>
  </si>
  <si>
    <t>23.2.1.1</t>
  </si>
  <si>
    <t>DSR        23.3</t>
  </si>
  <si>
    <t>Supplying, assembling, lowering and fixing in vertical position in bore well, unplasticized PVC medium well casing (CM) pipe of required dia, conforming to IS:12818, including required hire and labour charges, fittings &amp; accessories etc. all complete, for all depths, as per direction of Engineer -in-charge.</t>
  </si>
  <si>
    <t>23.3.1</t>
  </si>
  <si>
    <t>100 mm nominal size dia</t>
  </si>
  <si>
    <t>23.3.2</t>
  </si>
  <si>
    <t>150 mm nominal size dia</t>
  </si>
  <si>
    <t>DSR        23.4</t>
  </si>
  <si>
    <t>Supplying, assembling, lowering and fixing in vertical position in bore well unplasticized PVC medium well screen (RMS) pipes with ribs, conforming to IS: 12818, including hire &amp; labour charges, fittings &amp; accessories etc. all complete, for all depths, as per direction of Engineer-in-charge.</t>
  </si>
  <si>
    <t>23.4.1</t>
  </si>
  <si>
    <t>DSR        23.8</t>
  </si>
  <si>
    <t>Gravels packing in tubewell construction in accordance with IS 4097 including  providing graval fine/medium/coarse,in required grading &amp; sizes as per actual requirement,all complete as per direction of Engineer-in charge.</t>
  </si>
  <si>
    <t>cu_m</t>
  </si>
  <si>
    <t>DSR       23.12</t>
  </si>
  <si>
    <t>Development of tube well in accordance with IS : 2800 (part I) and IS: 11189, to establish maximum rate of usable water yield without sand content (beyond permissible limit), with required capacity air compressor, running the compressor for required time till well is fully develo ped, measuring yield of well by V notch method or any other approved method, measuring static level &amp; draw down etc. by step draw down method, collecting water samples &amp; getting tested in approved laboratory, i/c disinfection of tubewell, all complete,including hire &amp; labour charges of air compressor, tools &amp; accessories etc., all as per requirement and direction of Engineer-in-charge.</t>
  </si>
  <si>
    <t>Hrs</t>
  </si>
  <si>
    <t>DSR       23.13</t>
  </si>
  <si>
    <t xml:space="preserve">Providing &amp; fixing  suitable size threaded mild steel cap or spot welded plate to the top of borewell housing/ casing pipe ,removable as per requirement,all complete for borewell of, </t>
  </si>
  <si>
    <t>23.13.2</t>
  </si>
  <si>
    <t>150 mm  dia</t>
  </si>
  <si>
    <t>DSR       23.14</t>
  </si>
  <si>
    <t xml:space="preserve">Providing &amp; fixing MS clamp of required dia to the top of  housing/casing pipe of,removable as pe tubewell as per IS;2800(part-I), including necessary bolts &amp; nuts of required size   complete </t>
  </si>
  <si>
    <t>23.14.2</t>
  </si>
  <si>
    <t>DSR       23.15</t>
  </si>
  <si>
    <t xml:space="preserve">Providing &amp; fixing Bail plug/ bottom plug of required dia to the bottom of  pipe assembly  as per IS;2800(part-I), </t>
  </si>
  <si>
    <t>23.15.1</t>
  </si>
  <si>
    <t>100mm  dia</t>
  </si>
  <si>
    <t>2.1.2</t>
  </si>
  <si>
    <t>Establishment of2HP of submersible pump set of approved brand and make, all complete.</t>
  </si>
  <si>
    <t>DELHI JAL BOARD RATE 10% EXTRA FOR INSTALATION</t>
  </si>
  <si>
    <t>F</t>
  </si>
  <si>
    <t xml:space="preserve">TUBE WELL FOR RAIN WATER HARVESTING     </t>
  </si>
  <si>
    <t>DSR      23.1</t>
  </si>
  <si>
    <t>Boring/drilling borewell of required dia for casing/strainer pipe by suitable method prescribed in IS:2800(part-I),including collecting sample from different strata,preparing and submitting strata chart/bore log,including hire &amp; running charges of all equipments,tools,plants and machineries required for the job ,all complete as per direction of engineer in charge,upto 90 metre depth below the ground level</t>
  </si>
  <si>
    <t xml:space="preserve"> 23.1.1</t>
  </si>
  <si>
    <t>All type of soil</t>
  </si>
  <si>
    <t xml:space="preserve"> 300 mm dia</t>
  </si>
  <si>
    <t>DSR         23.3</t>
  </si>
  <si>
    <t>Supplying,assembling,lowering and fixing in virtical position in borewell ,unplasticized PVC mediumnwell casing (CM) pipe of required dia, confirming to IS:12818,including required hire and labour charges,fittings and accessories etc. all complete, for all depths, as per direction of Engineer-in-charge</t>
  </si>
  <si>
    <t xml:space="preserve"> 23.3.2</t>
  </si>
  <si>
    <t>150 mm nominal dia</t>
  </si>
  <si>
    <t>DSR         23.4</t>
  </si>
  <si>
    <t>Supplying,assembling,lowering and fixing in virtical position in borewell ,unplasticized PVC medium well screen (RMS) pipes with ribs , confirming to IS:12818,including required hire and labour charges,fittings and accessories etc. all complete, for all depths, as per direction of Engineer-in-charge</t>
  </si>
  <si>
    <t xml:space="preserve"> 23.4.2</t>
  </si>
  <si>
    <t>DSR        23.6</t>
  </si>
  <si>
    <t>Supplying , filling, spreading &amp; leveling gravels of size range 5 mm to 10 mm, in the Recharge Pit,over the existing layer boulders in the required thickness ,for all leads &amp; lifts,  . all complete as per direction of Engineer-in-charge</t>
  </si>
  <si>
    <t>cu-m</t>
  </si>
  <si>
    <t>DSR    23.13</t>
  </si>
  <si>
    <t xml:space="preserve">Providing and fixing suitable size threaded mild steel cap or spot welded plate to the top of bore well housing/ casing pipe, removable as per requirement, all complete for borewell of:
</t>
  </si>
  <si>
    <t xml:space="preserve"> 23.13.2</t>
  </si>
  <si>
    <t>150 mm dia</t>
  </si>
  <si>
    <t>DSR     23.14</t>
  </si>
  <si>
    <t xml:space="preserve"> 23.14.2</t>
  </si>
  <si>
    <t>150 mm clamp</t>
  </si>
  <si>
    <t>DSR   23.15</t>
  </si>
  <si>
    <t>23.15.2</t>
  </si>
  <si>
    <t>G</t>
  </si>
  <si>
    <t>DRAINAGE FOR RAIN WATER</t>
  </si>
  <si>
    <t>19.6.2</t>
  </si>
  <si>
    <t>SUPPLYING AND FIXING GRAB BAR JAQUAR MAKE AHS-CHR-1507 OR EQUIVALENT</t>
  </si>
  <si>
    <t>EACH</t>
  </si>
  <si>
    <t>15% CHOH AND 10% INSTALLATION CONSIDERED.</t>
  </si>
  <si>
    <t xml:space="preserve">Project   : MULTIPURPOSE AT ARRAH
</t>
  </si>
  <si>
    <t xml:space="preserve">SEPTIC TANK </t>
  </si>
  <si>
    <t>Rate Analysis Based on DSR,2023</t>
  </si>
  <si>
    <t>RATE*100/118</t>
  </si>
  <si>
    <t>Statement of Analysis per Unit</t>
  </si>
  <si>
    <t xml:space="preserve"> Unit : Each</t>
  </si>
  <si>
    <t>DSR
2.6</t>
  </si>
  <si>
    <t>Earth work in excavation over areas ( exceeding 30 cm in depth. 1.5 m in width as well es 10 sqm on plan) including disposal of excavated earth , lead upto 50 m and lift upto 1.5 m; disposed earth to be levelled and neatly dressed</t>
  </si>
  <si>
    <t>DSR        2.25</t>
  </si>
  <si>
    <t>DSR 2.26</t>
  </si>
  <si>
    <t xml:space="preserve"> DSR       2.27</t>
  </si>
  <si>
    <t>DSR        4.1</t>
  </si>
  <si>
    <t>Providing and laying in position cement concrete of specified grade excluding the cost of centering and shuttering - All work up to plinth level :</t>
  </si>
  <si>
    <t xml:space="preserve"> 4.1.3</t>
  </si>
  <si>
    <t xml:space="preserve">1:2:4 (1 cement : 2 coarse sand (zone-III) derived from natural sources : 4 graded stone aggregate 20 mm nominal size derived from natural sources) </t>
  </si>
  <si>
    <t xml:space="preserve"> DSR   11.1</t>
  </si>
  <si>
    <t>Brick on edge flooring with bricks of class designation 7.5 on a bed of 12 mm cement mortar, including filling the joints with same mortar, with common burnt clay non modular bricks:</t>
  </si>
  <si>
    <t xml:space="preserve"> 11.1.2</t>
  </si>
  <si>
    <t>1:6 (1cement : 6 coarse sand)</t>
  </si>
  <si>
    <r>
      <rPr>
        <sz val="10"/>
        <rFont val="Times New Roman"/>
        <family val="1"/>
      </rPr>
      <t>Per M</t>
    </r>
    <r>
      <rPr>
        <vertAlign val="superscript"/>
        <sz val="10"/>
        <rFont val="Arial"/>
        <family val="2"/>
      </rPr>
      <t>2</t>
    </r>
  </si>
  <si>
    <t>DSR        6.1</t>
  </si>
  <si>
    <t xml:space="preserve">Brick work with common burnt clay F.P.S. (non modular) bricks of class designation 7.5 in foundation and plinth in:
</t>
  </si>
  <si>
    <t xml:space="preserve"> 6.1.2</t>
  </si>
  <si>
    <t>Cement mortar 1:6 ( 1 cement: 6 coarse sand)</t>
  </si>
  <si>
    <t>DSR       6.12</t>
  </si>
  <si>
    <t xml:space="preserve"> 6.12.2</t>
  </si>
  <si>
    <t>Cement mortar 1:4 ( 1 cement: 4 coarse sand)</t>
  </si>
  <si>
    <t>DSR      13.10</t>
  </si>
  <si>
    <t>15 mm cement plaster 1:3 (1 cement: 3 coarse sand) finished with a floating coat of neat cement on the rough side of single or half brick wall.</t>
  </si>
  <si>
    <t>DSR        5.2</t>
  </si>
  <si>
    <t>Reinforced cement concrete work in walls (any thickness), including attached pilasters, buttresses, plinth and string courses, fillets, columns, pillars, piers, abutments, posts and struts etc. above plinth level up to floor five level, excluding cost of centering, shuttering, finishing and reinforcement :
.</t>
  </si>
  <si>
    <t xml:space="preserve"> 5.2.2</t>
  </si>
  <si>
    <t>1:1.5:3 (1 cement : 1.5 coarse sand(zone-III) derived from natural sources : 3 graded stone aggregate 20 mm nominal size derived from natural sources)</t>
  </si>
  <si>
    <t xml:space="preserve">
Cum</t>
  </si>
  <si>
    <t>DSR        5.3</t>
  </si>
  <si>
    <t>Reinforced cement concrete work in beams, suspended floors, roofs having slope up to 15° landings, balconies, shelves, chajjas, lintels, bands, plain window sills, staircases and spiral stair cases above plinth level up to floor five level, excluding the cost of centering, shuttering, finishing and reinforcement with 1:1.5:3 (1 cement : 1.5 coarse sand(zone-III) derived from natural sources : 3 graded stone aggregate 20 mm nominal size derived from natural sources).</t>
  </si>
  <si>
    <t xml:space="preserve">
Cum</t>
  </si>
  <si>
    <t>DSR        5.9</t>
  </si>
  <si>
    <t>Centring and shuttering including strutting,propping etc. and removal of form for.</t>
  </si>
  <si>
    <t xml:space="preserve"> 5.9.1</t>
  </si>
  <si>
    <t>Foundations, footings, bases of columns etc. for mass concrete.</t>
  </si>
  <si>
    <t xml:space="preserve"> 5.9.3</t>
  </si>
  <si>
    <t xml:space="preserve"> 5.9.5</t>
  </si>
  <si>
    <t>DSR          5.22</t>
  </si>
  <si>
    <t xml:space="preserve"> 5.22.6</t>
  </si>
  <si>
    <t>Thermo-Mechanically Treated bars TMTC-500-8mm dia.</t>
  </si>
  <si>
    <t>Kilogram</t>
  </si>
  <si>
    <t>Thermo-Mechanically Treated bars TMTC-500-10mm dia.</t>
  </si>
  <si>
    <t>Thermo-Mechanically Treated bars TMTC-500-12mm dia.</t>
  </si>
  <si>
    <t>DSR     19.18</t>
  </si>
  <si>
    <t>Supplying and fixing C.I. cover without frame for manholes</t>
  </si>
  <si>
    <t xml:space="preserve"> 19.18.2</t>
  </si>
  <si>
    <t>Providing M.S. foot rests including fixing in manholes with 20x20x10 cm cement concrete blocks 1:3:6 (1 cement : 3 coarse sand : 6 graded stone aggregate 20 mm nominal size) as per standard design</t>
  </si>
  <si>
    <t>19.15.1</t>
  </si>
  <si>
    <t>With 20x20mm square bar</t>
  </si>
  <si>
    <t>TOTAL(A)GST extra as applicable</t>
  </si>
  <si>
    <t xml:space="preserve">Project   :  QUARTER AT ARRAH
</t>
  </si>
  <si>
    <t>RAIN WATER HARVESTING &amp; FILTER PIT</t>
  </si>
  <si>
    <t xml:space="preserve">Rate Analysis Based on  DSR, 2023/MR </t>
  </si>
  <si>
    <t>Sl.NO</t>
  </si>
  <si>
    <t>D.S.R. No.</t>
  </si>
  <si>
    <t>Description of Work</t>
  </si>
  <si>
    <t xml:space="preserve">RAIN WATER HARVESTING (SIZE- 6.0 X 2.0 X 2.1 M. DEEP + 0.90 M. FREE BOARD x 1 no.) CAPACITY 25000 LITS. &amp; FILTER PIT      (SIZE- 1.20 X 0.90 X 1.20 M. DEEP) </t>
  </si>
  <si>
    <t>DSR           2.8</t>
  </si>
  <si>
    <t>Earthwork in excavation by mechanical means (Hydraulic excavator)/manual means in foundation trenches or drains (not exceeding 1.5 m in width or 10 sqm on plan ) including dressing of sides and ramming of bottoms,lift upto 1.5m,including getting out the excavated soil and disposal of surplus excavated soil as directed within a lead of 50m</t>
  </si>
  <si>
    <t xml:space="preserve"> 2.8.1</t>
  </si>
  <si>
    <t>DSR         2.27</t>
  </si>
  <si>
    <t>Supplying and filling in plinth with  sand  under floors including watering,ramming consolidating and dressing complete</t>
  </si>
  <si>
    <t>DSR 4.1</t>
  </si>
  <si>
    <t>Providing and laying in position concrete of specified grade excluding the cost of centring and shuttering all work upto plinth level</t>
  </si>
  <si>
    <t>DSR 4.1.3</t>
  </si>
  <si>
    <t>DSR            6.1</t>
  </si>
  <si>
    <t xml:space="preserve">  6.1.2</t>
  </si>
  <si>
    <t>Cement mortar 1:6 (1 cement : 6 coarse sand)</t>
  </si>
  <si>
    <t>DSR       13.14</t>
  </si>
  <si>
    <t>15 mm cement plaster 1:2 (1 cement : 2 stone dust) on the rough side of single or half brick wall.</t>
  </si>
  <si>
    <t>DSR 5.3.</t>
  </si>
  <si>
    <t xml:space="preserve">Reinforced cement concrete work in beams, suspended floors, roofs having slope up to 15° landings, balconies, shelves, chajjas, lintels,
bands, plain window sills, staircases and spiral stair cases above plinth level up to floor five level, excluding the cost of centering, shuttering, finishing and reinforcement with 1:1.5:3 (1 cement : 1.5 coarse sand(zone-III) derived from natural sources : 3 graded stone aggregate
20 mm nominal size derived from natural sources). </t>
  </si>
  <si>
    <t>DSR 5.9</t>
  </si>
  <si>
    <t xml:space="preserve"> 5.9.6</t>
  </si>
  <si>
    <t>Columns, Pillars, Piers, Abutments, Posts and Struts</t>
  </si>
  <si>
    <t>DSR           23.5</t>
  </si>
  <si>
    <t>Supplying , filling, spreading &amp; leveling stone boulders of size range 5 cm to 20 cm, in Recharge Pit,in the required thickness ,for all leads &amp; lifts,  . all complete as per direction of Engineer-in-charge</t>
  </si>
  <si>
    <t>DSR          23.6</t>
  </si>
  <si>
    <t>DSR          23.7</t>
  </si>
  <si>
    <t>Supplying , filling, spreading &amp; leveling coarse sand of size range 1.5 mm to  2 mm, in the Recharge Pit, in the required thickness over gravel layer ,for all leads &amp; lifts,  . all complete as per direction of Engineer-in-charge</t>
  </si>
  <si>
    <t>DSR        19.18</t>
  </si>
  <si>
    <t>19.18.2</t>
  </si>
  <si>
    <t>DSR        19.15</t>
  </si>
  <si>
    <t>GRAND TOTAL A GST EXTRA AS APPLICABLE</t>
  </si>
  <si>
    <t>Say</t>
  </si>
  <si>
    <t xml:space="preserve">Civil works 
</t>
  </si>
  <si>
    <t xml:space="preserve">Electrical works </t>
  </si>
  <si>
    <t xml:space="preserve">PHE, SEPTIC TANK AND RWH
</t>
  </si>
  <si>
    <t>LANDSCAPING</t>
  </si>
  <si>
    <t xml:space="preserve">RCC ROAD
</t>
  </si>
  <si>
    <t>Total amount for the work "Construction of Multipurpose Hall at Arrah District under CSR, POWERGRID. "</t>
  </si>
  <si>
    <t xml:space="preserve">Rate </t>
  </si>
  <si>
    <t>SL NO</t>
  </si>
  <si>
    <t>AMOUNT GST EXTRA AS APPLICABLE</t>
  </si>
  <si>
    <t xml:space="preserve">PHE </t>
  </si>
  <si>
    <t>RAIN WATER HARVESTING</t>
  </si>
  <si>
    <t>As given in  subsequent sheets "CIVIL"</t>
  </si>
  <si>
    <t>As given in  subsequent sheets  "ELECTRICAL"</t>
  </si>
  <si>
    <t>As given in subsequent sheet  "PHE, SEPTIC TANK AND RWHL"</t>
  </si>
  <si>
    <t>As given in   subsequent sheet  "LANDSCAPING"</t>
  </si>
  <si>
    <t xml:space="preserve">As given in  subsequent sheet sheet "RCC ROAD </t>
  </si>
  <si>
    <t>RFX. No. 5002003555   NIT-449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</si>
</sst>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0.00_);_(* \(#,##0.00\);_(* &quot;-&quot;??_);_(@_)"/>
    <numFmt numFmtId="165" formatCode="[$-409]d\-mmm\-yyyy;@"/>
    <numFmt numFmtId="166" formatCode="_(&quot;$&quot;* #,##0.00_);_(&quot;$&quot;* \(#,##0.00\);_(&quot;$&quot;* &quot;-&quot;??_);_(@_)"/>
    <numFmt numFmtId="167" formatCode="0.000"/>
    <numFmt numFmtId="168" formatCode="0.0"/>
    <numFmt numFmtId="169" formatCode="0.00;[Red]0.00"/>
  </numFmts>
  <fonts count="66">
    <font>
      <sz val="11"/>
      <color theme="1"/>
      <name val="Calibri"/>
      <family val="2"/>
      <scheme val="minor"/>
    </font>
    <font>
      <u/>
      <sz val="11"/>
      <color theme="10"/>
      <name val="Calibri"/>
      <family val="2"/>
    </font>
    <font>
      <sz val="10"/>
      <name val="Arial"/>
      <family val="2"/>
    </font>
    <font>
      <b/>
      <sz val="16"/>
      <color indexed="12"/>
      <name val="Book Antiqua"/>
      <family val="1"/>
    </font>
    <font>
      <sz val="11"/>
      <color indexed="12"/>
      <name val="Book Antiqua"/>
      <family val="1"/>
    </font>
    <font>
      <sz val="11"/>
      <color theme="1"/>
      <name val="Times New Roman"/>
      <family val="1"/>
    </font>
    <font>
      <sz val="11"/>
      <name val="Times New Roman"/>
      <family val="1"/>
    </font>
    <font>
      <sz val="11"/>
      <color rgb="FF339933"/>
      <name val="Times New Roman"/>
      <family val="1"/>
    </font>
    <font>
      <b/>
      <sz val="11"/>
      <color theme="1"/>
      <name val="Times New Roman"/>
      <family val="1"/>
    </font>
    <font>
      <sz val="11"/>
      <name val="Calibri"/>
      <family val="2"/>
      <scheme val="minor"/>
    </font>
    <font>
      <sz val="10"/>
      <name val="Arial"/>
      <family val="2"/>
    </font>
    <font>
      <u/>
      <sz val="10"/>
      <color theme="10"/>
      <name val="Arial"/>
      <family val="2"/>
    </font>
    <font>
      <sz val="12"/>
      <name val="Calibri"/>
      <family val="2"/>
      <scheme val="minor"/>
    </font>
    <font>
      <b/>
      <sz val="11"/>
      <name val="Calibri"/>
      <family val="2"/>
      <scheme val="minor"/>
    </font>
    <font>
      <b/>
      <u/>
      <sz val="12"/>
      <color rgb="FF0070C0"/>
      <name val="Times New Roman"/>
      <family val="1"/>
    </font>
    <font>
      <sz val="10"/>
      <name val="Times New Roman"/>
      <family val="1"/>
    </font>
    <font>
      <sz val="11"/>
      <color theme="1"/>
      <name val="Calibri"/>
      <family val="2"/>
      <scheme val="minor"/>
    </font>
    <font>
      <b/>
      <i/>
      <sz val="12"/>
      <color theme="1"/>
      <name val="Calibri"/>
      <family val="2"/>
      <scheme val="minor"/>
    </font>
    <font>
      <sz val="11"/>
      <color theme="1"/>
      <name val="Calibri"/>
      <family val="2"/>
      <scheme val="minor"/>
    </font>
    <font>
      <sz val="10"/>
      <name val="Arial"/>
      <family val="2"/>
    </font>
    <font>
      <u/>
      <sz val="10"/>
      <color indexed="12"/>
      <name val="Arial"/>
      <family val="2"/>
    </font>
    <font>
      <b/>
      <sz val="10"/>
      <name val="Times New Roman"/>
      <family val="1"/>
    </font>
    <font>
      <b/>
      <sz val="10"/>
      <name val="Arial"/>
      <family val="2"/>
    </font>
    <font>
      <b/>
      <sz val="11"/>
      <color theme="1"/>
      <name val="Calibri"/>
      <family val="2"/>
      <scheme val="minor"/>
    </font>
    <font>
      <sz val="10"/>
      <name val="Arial"/>
    </font>
    <font>
      <sz val="9"/>
      <name val="Arial"/>
      <family val="2"/>
    </font>
    <font>
      <sz val="11"/>
      <name val="Arial"/>
      <family val="2"/>
    </font>
    <font>
      <sz val="12"/>
      <name val="Arial"/>
      <family val="2"/>
    </font>
    <font>
      <sz val="12"/>
      <name val="Times New Roman"/>
      <family val="1"/>
    </font>
    <font>
      <b/>
      <sz val="12"/>
      <name val="Arial"/>
      <family val="2"/>
    </font>
    <font>
      <b/>
      <u/>
      <sz val="12"/>
      <name val="Times New Roman"/>
      <family val="1"/>
    </font>
    <font>
      <sz val="11"/>
      <color indexed="8"/>
      <name val="Calibri"/>
      <family val="2"/>
    </font>
    <font>
      <sz val="11"/>
      <name val="Calibri"/>
      <family val="2"/>
    </font>
    <font>
      <sz val="11"/>
      <color rgb="FF7030A0"/>
      <name val="Calibri"/>
      <family val="2"/>
      <scheme val="minor"/>
    </font>
    <font>
      <b/>
      <sz val="11"/>
      <name val="Calibri"/>
      <family val="2"/>
    </font>
    <font>
      <sz val="10"/>
      <color theme="1"/>
      <name val="Calibri"/>
      <family val="2"/>
      <scheme val="minor"/>
    </font>
    <font>
      <b/>
      <sz val="11"/>
      <color rgb="FFFF0000"/>
      <name val="Calibri"/>
      <family val="2"/>
      <scheme val="minor"/>
    </font>
    <font>
      <b/>
      <sz val="16"/>
      <color theme="1"/>
      <name val="Calibri"/>
      <family val="2"/>
      <scheme val="minor"/>
    </font>
    <font>
      <b/>
      <sz val="12"/>
      <color theme="1"/>
      <name val="Calibri"/>
      <family val="2"/>
      <scheme val="minor"/>
    </font>
    <font>
      <b/>
      <sz val="22"/>
      <color theme="1"/>
      <name val="Calibri"/>
      <family val="2"/>
      <scheme val="minor"/>
    </font>
    <font>
      <sz val="12"/>
      <color theme="1"/>
      <name val="Calibri"/>
      <family val="2"/>
      <scheme val="minor"/>
    </font>
    <font>
      <b/>
      <sz val="14"/>
      <color theme="1"/>
      <name val="Calibri"/>
      <family val="2"/>
      <scheme val="minor"/>
    </font>
    <font>
      <sz val="8"/>
      <name val="Arial"/>
      <family val="2"/>
    </font>
    <font>
      <sz val="10"/>
      <name val="Helv"/>
      <charset val="204"/>
    </font>
    <font>
      <sz val="9"/>
      <name val="Times New Roman"/>
      <family val="1"/>
    </font>
    <font>
      <b/>
      <sz val="9"/>
      <name val="Arial"/>
      <family val="2"/>
    </font>
    <font>
      <b/>
      <sz val="8"/>
      <name val="Times New Roman"/>
      <family val="1"/>
    </font>
    <font>
      <b/>
      <sz val="9"/>
      <name val="Times New Roman"/>
      <family val="1"/>
    </font>
    <font>
      <u/>
      <sz val="9"/>
      <name val="Times New Roman"/>
      <family val="1"/>
    </font>
    <font>
      <b/>
      <u/>
      <sz val="9"/>
      <name val="Times New Roman"/>
      <family val="1"/>
    </font>
    <font>
      <b/>
      <sz val="10"/>
      <name val="Calibri"/>
      <family val="2"/>
    </font>
    <font>
      <sz val="10"/>
      <name val="Calibri"/>
      <family val="2"/>
    </font>
    <font>
      <sz val="10"/>
      <color indexed="8"/>
      <name val="Calibri"/>
      <family val="2"/>
    </font>
    <font>
      <b/>
      <sz val="10"/>
      <color theme="1"/>
      <name val="Calibri"/>
      <family val="2"/>
    </font>
    <font>
      <sz val="10"/>
      <color theme="1"/>
      <name val="Arial"/>
      <family val="2"/>
    </font>
    <font>
      <b/>
      <u/>
      <sz val="12"/>
      <name val="Calibri"/>
      <family val="2"/>
      <scheme val="minor"/>
    </font>
    <font>
      <b/>
      <sz val="9"/>
      <name val="Calibri"/>
      <family val="2"/>
      <scheme val="minor"/>
    </font>
    <font>
      <sz val="8"/>
      <name val="Calibri"/>
      <family val="2"/>
      <scheme val="minor"/>
    </font>
    <font>
      <u/>
      <sz val="11"/>
      <color theme="10"/>
      <name val="Calibri"/>
      <family val="2"/>
      <scheme val="minor"/>
    </font>
    <font>
      <b/>
      <u/>
      <sz val="10"/>
      <color theme="10"/>
      <name val="Arial"/>
      <family val="2"/>
    </font>
    <font>
      <vertAlign val="superscript"/>
      <sz val="10"/>
      <name val="Times New Roman"/>
      <family val="1"/>
    </font>
    <font>
      <b/>
      <sz val="11"/>
      <name val="Arial"/>
      <family val="2"/>
    </font>
    <font>
      <b/>
      <sz val="14"/>
      <name val="Calibri"/>
      <family val="2"/>
    </font>
    <font>
      <vertAlign val="superscript"/>
      <sz val="10"/>
      <name val="Arial"/>
      <family val="2"/>
    </font>
    <font>
      <b/>
      <sz val="8"/>
      <name val="Arial"/>
      <family val="2"/>
    </font>
    <font>
      <sz val="8"/>
      <name val="Calibri"/>
      <family val="2"/>
    </font>
  </fonts>
  <fills count="10">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249977111117893"/>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46">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s>
  <cellStyleXfs count="19">
    <xf numFmtId="0" fontId="0" fillId="0" borderId="0"/>
    <xf numFmtId="0" fontId="1" fillId="0" borderId="0" applyNumberFormat="0" applyFill="0" applyBorder="0" applyAlignment="0" applyProtection="0">
      <alignment vertical="top"/>
      <protection locked="0"/>
    </xf>
    <xf numFmtId="0" fontId="2" fillId="0" borderId="0"/>
    <xf numFmtId="0" fontId="10" fillId="0" borderId="0"/>
    <xf numFmtId="43" fontId="2" fillId="0" borderId="0" applyFont="0" applyFill="0" applyBorder="0" applyAlignment="0" applyProtection="0"/>
    <xf numFmtId="0" fontId="11" fillId="0" borderId="0" applyNumberFormat="0" applyFill="0" applyBorder="0" applyAlignment="0" applyProtection="0"/>
    <xf numFmtId="0" fontId="2" fillId="0" borderId="0"/>
    <xf numFmtId="166" fontId="16" fillId="0" borderId="0" applyFont="0" applyFill="0" applyBorder="0" applyAlignment="0" applyProtection="0"/>
    <xf numFmtId="0" fontId="18" fillId="0" borderId="0"/>
    <xf numFmtId="0" fontId="19" fillId="0" borderId="0"/>
    <xf numFmtId="0" fontId="20" fillId="0" borderId="0" applyNumberFormat="0" applyFill="0" applyBorder="0" applyAlignment="0" applyProtection="0">
      <alignment vertical="top"/>
      <protection locked="0"/>
    </xf>
    <xf numFmtId="0" fontId="2" fillId="0" borderId="0"/>
    <xf numFmtId="164" fontId="2" fillId="0" borderId="0" applyFont="0" applyFill="0" applyBorder="0" applyAlignment="0" applyProtection="0"/>
    <xf numFmtId="43" fontId="16" fillId="0" borderId="0" applyFont="0" applyFill="0" applyBorder="0" applyAlignment="0" applyProtection="0"/>
    <xf numFmtId="0" fontId="24" fillId="0" borderId="0"/>
    <xf numFmtId="164" fontId="24" fillId="0" borderId="0" applyFont="0" applyFill="0" applyBorder="0" applyAlignment="0" applyProtection="0"/>
    <xf numFmtId="0" fontId="54" fillId="0" borderId="0"/>
    <xf numFmtId="0" fontId="58" fillId="0" borderId="0" applyNumberFormat="0" applyFill="0" applyBorder="0" applyAlignment="0" applyProtection="0"/>
    <xf numFmtId="0" fontId="2" fillId="0" borderId="0"/>
  </cellStyleXfs>
  <cellXfs count="507">
    <xf numFmtId="0" fontId="0" fillId="0" borderId="0" xfId="0"/>
    <xf numFmtId="0" fontId="0" fillId="5" borderId="0" xfId="0" applyFill="1"/>
    <xf numFmtId="0" fontId="0" fillId="0" borderId="0" xfId="0" applyProtection="1">
      <protection hidden="1"/>
    </xf>
    <xf numFmtId="2" fontId="8" fillId="0" borderId="10" xfId="0" applyNumberFormat="1" applyFont="1" applyBorder="1" applyAlignment="1" applyProtection="1">
      <alignment horizontal="center"/>
      <protection hidden="1"/>
    </xf>
    <xf numFmtId="0" fontId="5" fillId="5" borderId="0" xfId="0" applyFont="1" applyFill="1" applyProtection="1">
      <protection hidden="1"/>
    </xf>
    <xf numFmtId="0" fontId="5" fillId="0" borderId="0" xfId="0" applyFont="1" applyProtection="1">
      <protection hidden="1"/>
    </xf>
    <xf numFmtId="0" fontId="7" fillId="0" borderId="0" xfId="0" applyFont="1" applyProtection="1">
      <protection hidden="1"/>
    </xf>
    <xf numFmtId="0" fontId="6" fillId="0" borderId="0" xfId="0" applyFont="1" applyProtection="1">
      <protection hidden="1"/>
    </xf>
    <xf numFmtId="0" fontId="5" fillId="0" borderId="0" xfId="0" applyFont="1" applyAlignment="1" applyProtection="1">
      <alignment horizontal="right"/>
      <protection hidden="1"/>
    </xf>
    <xf numFmtId="0" fontId="9" fillId="0" borderId="0" xfId="0" applyFont="1"/>
    <xf numFmtId="0" fontId="9" fillId="6" borderId="10" xfId="0" applyFont="1" applyFill="1" applyBorder="1" applyProtection="1">
      <protection locked="0" hidden="1"/>
    </xf>
    <xf numFmtId="0" fontId="0" fillId="5" borderId="0" xfId="0" applyFill="1" applyProtection="1">
      <protection hidden="1"/>
    </xf>
    <xf numFmtId="0" fontId="0" fillId="0" borderId="10" xfId="0" applyBorder="1" applyProtection="1">
      <protection hidden="1"/>
    </xf>
    <xf numFmtId="0" fontId="0" fillId="0" borderId="17" xfId="0" applyBorder="1" applyProtection="1">
      <protection hidden="1"/>
    </xf>
    <xf numFmtId="4" fontId="0" fillId="0" borderId="10" xfId="0" applyNumberFormat="1" applyBorder="1" applyProtection="1">
      <protection hidden="1"/>
    </xf>
    <xf numFmtId="3" fontId="8" fillId="0" borderId="10" xfId="0" applyNumberFormat="1" applyFont="1" applyBorder="1" applyAlignment="1" applyProtection="1">
      <alignment horizontal="center"/>
      <protection hidden="1"/>
    </xf>
    <xf numFmtId="0" fontId="15" fillId="0" borderId="10" xfId="0" applyFont="1" applyBorder="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0" fillId="5" borderId="2" xfId="0" applyFill="1" applyBorder="1" applyProtection="1">
      <protection hidden="1"/>
    </xf>
    <xf numFmtId="0" fontId="0" fillId="5" borderId="3" xfId="0" applyFill="1" applyBorder="1" applyProtection="1">
      <protection hidden="1"/>
    </xf>
    <xf numFmtId="0" fontId="0" fillId="0" borderId="3" xfId="0" applyBorder="1" applyProtection="1">
      <protection hidden="1"/>
    </xf>
    <xf numFmtId="0" fontId="0" fillId="0" borderId="4" xfId="0" applyBorder="1" applyProtection="1">
      <protection hidden="1"/>
    </xf>
    <xf numFmtId="0" fontId="0" fillId="0" borderId="5" xfId="0" applyBorder="1" applyProtection="1">
      <protection hidden="1"/>
    </xf>
    <xf numFmtId="0" fontId="0" fillId="0" borderId="6" xfId="0" applyBorder="1" applyProtection="1">
      <protection hidden="1"/>
    </xf>
    <xf numFmtId="0" fontId="0" fillId="0" borderId="5" xfId="0" applyBorder="1" applyAlignment="1" applyProtection="1">
      <alignment horizontal="center" vertical="center"/>
      <protection hidden="1"/>
    </xf>
    <xf numFmtId="0" fontId="0" fillId="0" borderId="7" xfId="0" applyBorder="1" applyProtection="1">
      <protection hidden="1"/>
    </xf>
    <xf numFmtId="0" fontId="0" fillId="0" borderId="8" xfId="0" applyBorder="1" applyProtection="1">
      <protection hidden="1"/>
    </xf>
    <xf numFmtId="0" fontId="0" fillId="0" borderId="9" xfId="0" applyBorder="1" applyProtection="1">
      <protection hidden="1"/>
    </xf>
    <xf numFmtId="164" fontId="0" fillId="0" borderId="10" xfId="0" applyNumberFormat="1" applyBorder="1" applyProtection="1">
      <protection hidden="1"/>
    </xf>
    <xf numFmtId="0" fontId="9" fillId="0" borderId="10" xfId="0" applyFont="1" applyBorder="1" applyAlignment="1" applyProtection="1">
      <alignment horizontal="center" vertical="center" wrapText="1"/>
      <protection hidden="1"/>
    </xf>
    <xf numFmtId="10" fontId="13" fillId="6" borderId="10" xfId="3" applyNumberFormat="1" applyFont="1" applyFill="1" applyBorder="1" applyAlignment="1" applyProtection="1">
      <alignment horizontal="center" vertical="center"/>
      <protection locked="0"/>
    </xf>
    <xf numFmtId="10" fontId="23" fillId="0" borderId="10" xfId="0" applyNumberFormat="1" applyFont="1" applyBorder="1"/>
    <xf numFmtId="0" fontId="0" fillId="0" borderId="10" xfId="0" applyBorder="1" applyAlignment="1">
      <alignment horizontal="center" vertical="center"/>
    </xf>
    <xf numFmtId="0" fontId="13" fillId="0" borderId="10" xfId="0" applyFont="1" applyBorder="1"/>
    <xf numFmtId="0" fontId="13" fillId="0" borderId="10" xfId="0" applyFont="1" applyBorder="1" applyAlignment="1">
      <alignment horizontal="left"/>
    </xf>
    <xf numFmtId="0" fontId="13" fillId="0" borderId="10" xfId="0" applyFont="1" applyBorder="1" applyAlignment="1">
      <alignment horizontal="center"/>
    </xf>
    <xf numFmtId="0" fontId="13" fillId="0" borderId="10" xfId="0" applyFont="1" applyBorder="1" applyAlignment="1">
      <alignment horizontal="center" wrapText="1"/>
    </xf>
    <xf numFmtId="2" fontId="13" fillId="0" borderId="10" xfId="0" applyNumberFormat="1" applyFont="1" applyBorder="1" applyAlignment="1">
      <alignment horizontal="center"/>
    </xf>
    <xf numFmtId="2" fontId="13" fillId="0" borderId="10" xfId="0" applyNumberFormat="1" applyFont="1" applyBorder="1" applyAlignment="1">
      <alignment horizontal="left"/>
    </xf>
    <xf numFmtId="0" fontId="9" fillId="0" borderId="10" xfId="0" applyFont="1" applyBorder="1" applyAlignment="1">
      <alignment horizontal="center" vertical="top"/>
    </xf>
    <xf numFmtId="0" fontId="9" fillId="0" borderId="10" xfId="0"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xf>
    <xf numFmtId="2" fontId="9" fillId="0" borderId="10" xfId="0" applyNumberFormat="1" applyFont="1" applyBorder="1" applyAlignment="1">
      <alignment horizontal="left"/>
    </xf>
    <xf numFmtId="0" fontId="9" fillId="0" borderId="10" xfId="0" applyFont="1" applyBorder="1" applyAlignment="1">
      <alignment horizontal="center"/>
    </xf>
    <xf numFmtId="0" fontId="31" fillId="0" borderId="10" xfId="6" applyFont="1" applyBorder="1" applyAlignment="1">
      <alignment horizontal="left"/>
    </xf>
    <xf numFmtId="2" fontId="9" fillId="0" borderId="10" xfId="0" applyNumberFormat="1" applyFont="1" applyBorder="1" applyAlignment="1">
      <alignment horizontal="left" wrapText="1"/>
    </xf>
    <xf numFmtId="0" fontId="31" fillId="0" borderId="10" xfId="6" applyFont="1" applyBorder="1" applyAlignment="1">
      <alignment horizontal="left" vertical="top"/>
    </xf>
    <xf numFmtId="0" fontId="31" fillId="0" borderId="10" xfId="6" applyFont="1" applyBorder="1" applyAlignment="1">
      <alignment horizontal="left" vertical="top" wrapText="1"/>
    </xf>
    <xf numFmtId="0" fontId="2" fillId="0" borderId="10" xfId="0" applyFont="1" applyBorder="1" applyAlignment="1">
      <alignment horizontal="left" vertical="top"/>
    </xf>
    <xf numFmtId="0" fontId="32" fillId="0" borderId="10" xfId="0" applyFont="1" applyBorder="1" applyAlignment="1">
      <alignment horizontal="left" vertical="top"/>
    </xf>
    <xf numFmtId="0" fontId="32" fillId="0" borderId="10" xfId="0" applyFont="1" applyBorder="1" applyAlignment="1">
      <alignment horizontal="left" vertical="top" wrapText="1"/>
    </xf>
    <xf numFmtId="0" fontId="32" fillId="0" borderId="10" xfId="0" applyFont="1" applyBorder="1" applyAlignment="1">
      <alignment horizontal="left" wrapText="1"/>
    </xf>
    <xf numFmtId="0" fontId="9" fillId="0" borderId="10" xfId="0" applyFont="1" applyBorder="1" applyAlignment="1">
      <alignment vertical="top" wrapText="1"/>
    </xf>
    <xf numFmtId="0" fontId="9" fillId="0" borderId="10" xfId="0" applyFont="1" applyBorder="1" applyAlignment="1">
      <alignment horizontal="left" wrapText="1"/>
    </xf>
    <xf numFmtId="0" fontId="16" fillId="0" borderId="10" xfId="6" applyFont="1" applyBorder="1" applyAlignment="1">
      <alignment horizontal="left" vertical="top"/>
    </xf>
    <xf numFmtId="0" fontId="9" fillId="0" borderId="13" xfId="0" applyFont="1" applyBorder="1" applyAlignment="1">
      <alignment horizontal="left" vertical="top" wrapText="1"/>
    </xf>
    <xf numFmtId="2" fontId="9" fillId="0" borderId="10" xfId="6" applyNumberFormat="1" applyFont="1" applyBorder="1" applyAlignment="1">
      <alignment horizontal="left" wrapText="1"/>
    </xf>
    <xf numFmtId="0" fontId="9" fillId="0" borderId="10" xfId="0" applyFont="1" applyBorder="1"/>
    <xf numFmtId="2" fontId="32" fillId="7" borderId="10" xfId="0" applyNumberFormat="1" applyFont="1" applyFill="1" applyBorder="1" applyAlignment="1">
      <alignment horizontal="left"/>
    </xf>
    <xf numFmtId="2" fontId="9" fillId="0" borderId="10" xfId="0" applyNumberFormat="1" applyFont="1" applyBorder="1" applyAlignment="1">
      <alignment horizontal="left" vertical="top"/>
    </xf>
    <xf numFmtId="2" fontId="32" fillId="0" borderId="10" xfId="0" applyNumberFormat="1" applyFont="1" applyBorder="1" applyAlignment="1">
      <alignment horizontal="left"/>
    </xf>
    <xf numFmtId="0" fontId="9" fillId="0" borderId="13" xfId="0" applyFont="1" applyBorder="1" applyAlignment="1">
      <alignment horizontal="left" wrapText="1"/>
    </xf>
    <xf numFmtId="2" fontId="9" fillId="0" borderId="10" xfId="0" applyNumberFormat="1" applyFont="1" applyBorder="1" applyAlignment="1">
      <alignment horizontal="left" vertical="top" wrapText="1"/>
    </xf>
    <xf numFmtId="167" fontId="9" fillId="0" borderId="10" xfId="0" applyNumberFormat="1" applyFont="1" applyBorder="1" applyAlignment="1">
      <alignment horizontal="left" wrapText="1"/>
    </xf>
    <xf numFmtId="0" fontId="9" fillId="0" borderId="10" xfId="6" applyFont="1" applyBorder="1" applyAlignment="1">
      <alignment horizontal="left" vertical="top"/>
    </xf>
    <xf numFmtId="0" fontId="9" fillId="0" borderId="10" xfId="6" applyFont="1" applyBorder="1" applyAlignment="1">
      <alignment horizontal="left" vertical="top" wrapText="1"/>
    </xf>
    <xf numFmtId="0" fontId="9" fillId="0" borderId="10" xfId="6" applyFont="1" applyBorder="1" applyAlignment="1">
      <alignment horizontal="left"/>
    </xf>
    <xf numFmtId="0" fontId="0" fillId="0" borderId="10" xfId="0" applyBorder="1" applyAlignment="1">
      <alignment horizontal="left" vertical="top"/>
    </xf>
    <xf numFmtId="0" fontId="9" fillId="0" borderId="10" xfId="6" applyFont="1" applyBorder="1" applyAlignment="1">
      <alignment horizontal="center" vertical="top"/>
    </xf>
    <xf numFmtId="2" fontId="9" fillId="0" borderId="10" xfId="6" applyNumberFormat="1" applyFont="1" applyBorder="1" applyAlignment="1">
      <alignment horizontal="left"/>
    </xf>
    <xf numFmtId="0" fontId="9" fillId="7" borderId="10" xfId="0" applyFont="1" applyFill="1" applyBorder="1" applyAlignment="1">
      <alignment horizontal="left" vertical="top" wrapText="1"/>
    </xf>
    <xf numFmtId="0" fontId="33" fillId="0" borderId="10" xfId="0" applyFont="1" applyBorder="1" applyAlignment="1">
      <alignment horizontal="left" vertical="top"/>
    </xf>
    <xf numFmtId="0" fontId="9" fillId="8" borderId="10" xfId="0" applyFont="1" applyFill="1" applyBorder="1" applyAlignment="1">
      <alignment horizontal="left" vertical="top" wrapText="1"/>
    </xf>
    <xf numFmtId="0" fontId="2" fillId="8" borderId="10" xfId="0" applyFont="1" applyFill="1" applyBorder="1" applyAlignment="1">
      <alignment horizontal="left" vertical="top" wrapText="1"/>
    </xf>
    <xf numFmtId="0" fontId="9" fillId="8" borderId="10" xfId="0" applyFont="1" applyFill="1" applyBorder="1" applyAlignment="1">
      <alignment horizontal="left" vertical="top" indent="1"/>
    </xf>
    <xf numFmtId="0" fontId="9" fillId="8" borderId="10" xfId="0" applyFont="1" applyFill="1" applyBorder="1" applyAlignment="1">
      <alignment horizontal="left" wrapText="1"/>
    </xf>
    <xf numFmtId="2" fontId="9" fillId="7" borderId="10" xfId="0" applyNumberFormat="1" applyFont="1" applyFill="1" applyBorder="1" applyAlignment="1">
      <alignment horizontal="left" wrapText="1"/>
    </xf>
    <xf numFmtId="0" fontId="32" fillId="0" borderId="10" xfId="0" applyFont="1" applyBorder="1" applyAlignment="1">
      <alignment horizontal="left"/>
    </xf>
    <xf numFmtId="0" fontId="9" fillId="7" borderId="0" xfId="0" applyFont="1" applyFill="1"/>
    <xf numFmtId="0" fontId="0" fillId="0" borderId="10" xfId="0" applyBorder="1" applyAlignment="1">
      <alignment horizontal="left" vertical="top" wrapText="1"/>
    </xf>
    <xf numFmtId="0" fontId="9" fillId="0" borderId="10" xfId="0" applyFont="1" applyBorder="1" applyAlignment="1">
      <alignment horizontal="left" vertical="top" wrapText="1" indent="1"/>
    </xf>
    <xf numFmtId="0" fontId="9" fillId="0" borderId="13" xfId="0" applyFont="1" applyBorder="1" applyAlignment="1">
      <alignment horizontal="left"/>
    </xf>
    <xf numFmtId="0" fontId="2" fillId="0" borderId="13" xfId="0" applyFont="1" applyBorder="1" applyAlignment="1">
      <alignment horizontal="left" vertical="top" wrapText="1"/>
    </xf>
    <xf numFmtId="0" fontId="9" fillId="0" borderId="0" xfId="0" applyFont="1" applyAlignment="1">
      <alignment wrapText="1"/>
    </xf>
    <xf numFmtId="0" fontId="0" fillId="0" borderId="10" xfId="0" applyBorder="1" applyAlignment="1">
      <alignment horizontal="center" vertical="top" wrapText="1"/>
    </xf>
    <xf numFmtId="0" fontId="32" fillId="0" borderId="10" xfId="6" applyFont="1" applyBorder="1" applyAlignment="1">
      <alignment horizontal="left" vertical="top" wrapText="1"/>
    </xf>
    <xf numFmtId="0" fontId="32" fillId="0" borderId="10" xfId="6" applyFont="1" applyBorder="1" applyAlignment="1">
      <alignment horizontal="left"/>
    </xf>
    <xf numFmtId="2" fontId="33" fillId="7" borderId="10" xfId="0" applyNumberFormat="1" applyFont="1" applyFill="1" applyBorder="1" applyAlignment="1">
      <alignment horizontal="left" wrapText="1"/>
    </xf>
    <xf numFmtId="2" fontId="9" fillId="7" borderId="10" xfId="0" applyNumberFormat="1" applyFont="1" applyFill="1" applyBorder="1" applyAlignment="1">
      <alignment horizontal="left" vertical="top" wrapText="1"/>
    </xf>
    <xf numFmtId="2" fontId="9" fillId="0" borderId="10" xfId="6" applyNumberFormat="1" applyFont="1" applyBorder="1" applyAlignment="1">
      <alignment horizontal="left" vertical="top"/>
    </xf>
    <xf numFmtId="2" fontId="32" fillId="0" borderId="10" xfId="0" applyNumberFormat="1" applyFont="1" applyBorder="1" applyAlignment="1">
      <alignment horizontal="left" wrapText="1"/>
    </xf>
    <xf numFmtId="0" fontId="0" fillId="7" borderId="10" xfId="0" applyFill="1" applyBorder="1" applyAlignment="1">
      <alignment horizontal="left" vertical="top"/>
    </xf>
    <xf numFmtId="0" fontId="35" fillId="0" borderId="10" xfId="0" applyFont="1" applyBorder="1" applyAlignment="1">
      <alignment vertical="top" wrapText="1"/>
    </xf>
    <xf numFmtId="2" fontId="32" fillId="7" borderId="10" xfId="0" applyNumberFormat="1" applyFont="1" applyFill="1" applyBorder="1" applyAlignment="1">
      <alignment horizontal="left" wrapText="1"/>
    </xf>
    <xf numFmtId="0" fontId="0" fillId="0" borderId="10" xfId="0" applyBorder="1" applyAlignment="1">
      <alignment vertical="top" wrapText="1"/>
    </xf>
    <xf numFmtId="2" fontId="25" fillId="7" borderId="13" xfId="0" applyNumberFormat="1" applyFont="1" applyFill="1" applyBorder="1" applyAlignment="1">
      <alignment horizontal="left" wrapText="1"/>
    </xf>
    <xf numFmtId="0" fontId="13" fillId="0" borderId="10" xfId="0" applyFont="1" applyBorder="1" applyAlignment="1">
      <alignment horizontal="left" vertical="top" wrapText="1"/>
    </xf>
    <xf numFmtId="2" fontId="13" fillId="0" borderId="10" xfId="0" applyNumberFormat="1" applyFont="1" applyBorder="1" applyAlignment="1">
      <alignment horizontal="left" wrapText="1"/>
    </xf>
    <xf numFmtId="0" fontId="9" fillId="0" borderId="0" xfId="0" applyFont="1" applyAlignment="1">
      <alignment horizontal="center" vertical="top"/>
    </xf>
    <xf numFmtId="0" fontId="9" fillId="0" borderId="0" xfId="0" applyFont="1" applyAlignment="1">
      <alignment horizontal="left" vertical="top"/>
    </xf>
    <xf numFmtId="0" fontId="9" fillId="0" borderId="0" xfId="0" applyFont="1" applyAlignment="1">
      <alignment horizontal="left" vertical="top" wrapText="1"/>
    </xf>
    <xf numFmtId="0" fontId="9" fillId="0" borderId="0" xfId="0" applyFont="1" applyAlignment="1">
      <alignment horizontal="left"/>
    </xf>
    <xf numFmtId="2" fontId="9" fillId="0" borderId="0" xfId="0" applyNumberFormat="1" applyFont="1" applyAlignment="1">
      <alignment horizontal="left" wrapText="1"/>
    </xf>
    <xf numFmtId="0" fontId="36" fillId="0" borderId="0" xfId="0" applyFont="1" applyAlignment="1">
      <alignment horizontal="left" vertical="top"/>
    </xf>
    <xf numFmtId="0" fontId="36" fillId="0" borderId="0" xfId="0" applyFont="1" applyAlignment="1">
      <alignment horizontal="left" vertical="top" wrapText="1"/>
    </xf>
    <xf numFmtId="2" fontId="9" fillId="0" borderId="0" xfId="0" applyNumberFormat="1" applyFont="1" applyAlignment="1">
      <alignment horizontal="left"/>
    </xf>
    <xf numFmtId="0" fontId="0" fillId="0" borderId="0" xfId="0" applyAlignment="1">
      <alignment horizontal="center"/>
    </xf>
    <xf numFmtId="0" fontId="0" fillId="0" borderId="0" xfId="0" applyAlignment="1">
      <alignment wrapText="1"/>
    </xf>
    <xf numFmtId="0" fontId="38" fillId="0" borderId="20" xfId="0" applyFont="1" applyBorder="1" applyAlignment="1">
      <alignment horizontal="center"/>
    </xf>
    <xf numFmtId="0" fontId="38" fillId="0" borderId="21" xfId="0" applyFont="1" applyBorder="1" applyAlignment="1">
      <alignment horizontal="center" wrapText="1"/>
    </xf>
    <xf numFmtId="0" fontId="38" fillId="0" borderId="21" xfId="0" applyFont="1" applyBorder="1" applyAlignment="1">
      <alignment horizontal="center"/>
    </xf>
    <xf numFmtId="0" fontId="40" fillId="0" borderId="27" xfId="0" applyFont="1" applyBorder="1" applyAlignment="1">
      <alignment horizontal="center" vertical="center"/>
    </xf>
    <xf numFmtId="0" fontId="38" fillId="0" borderId="10" xfId="0" applyFont="1" applyBorder="1" applyAlignment="1">
      <alignment vertical="center" wrapText="1"/>
    </xf>
    <xf numFmtId="2" fontId="38" fillId="0" borderId="10" xfId="0" applyNumberFormat="1" applyFont="1" applyBorder="1" applyAlignment="1">
      <alignment vertical="center"/>
    </xf>
    <xf numFmtId="0" fontId="0" fillId="0" borderId="0" xfId="0" applyAlignment="1">
      <alignment vertical="center"/>
    </xf>
    <xf numFmtId="0" fontId="40" fillId="0" borderId="28" xfId="0" applyFont="1" applyBorder="1" applyAlignment="1">
      <alignment horizontal="center"/>
    </xf>
    <xf numFmtId="0" fontId="37" fillId="0" borderId="29" xfId="0" applyFont="1" applyBorder="1" applyAlignment="1">
      <alignment horizontal="right" wrapText="1"/>
    </xf>
    <xf numFmtId="4" fontId="37" fillId="0" borderId="29" xfId="0" applyNumberFormat="1" applyFont="1" applyBorder="1"/>
    <xf numFmtId="0" fontId="40" fillId="0" borderId="29" xfId="0" applyFont="1" applyBorder="1"/>
    <xf numFmtId="0" fontId="40" fillId="0" borderId="30" xfId="0" applyFont="1" applyBorder="1"/>
    <xf numFmtId="0" fontId="40" fillId="0" borderId="31" xfId="0" applyFont="1" applyBorder="1"/>
    <xf numFmtId="0" fontId="0" fillId="0" borderId="5" xfId="0" applyBorder="1" applyAlignment="1">
      <alignment horizontal="center"/>
    </xf>
    <xf numFmtId="0" fontId="0" fillId="0" borderId="0" xfId="0" applyAlignment="1">
      <alignment horizontal="right" wrapText="1"/>
    </xf>
    <xf numFmtId="4" fontId="0" fillId="0" borderId="0" xfId="0" applyNumberFormat="1"/>
    <xf numFmtId="0" fontId="0" fillId="0" borderId="6" xfId="0" applyBorder="1"/>
    <xf numFmtId="0" fontId="41" fillId="0" borderId="5" xfId="0" applyFont="1" applyBorder="1" applyAlignment="1">
      <alignment horizontal="center"/>
    </xf>
    <xf numFmtId="0" fontId="41" fillId="0" borderId="0" xfId="0" applyFont="1" applyAlignment="1">
      <alignment horizontal="center"/>
    </xf>
    <xf numFmtId="0" fontId="41" fillId="0" borderId="6" xfId="0" applyFont="1" applyBorder="1" applyAlignment="1">
      <alignment horizontal="center"/>
    </xf>
    <xf numFmtId="0" fontId="38" fillId="0" borderId="25" xfId="0" applyFont="1" applyBorder="1" applyAlignment="1">
      <alignment horizontal="center"/>
    </xf>
    <xf numFmtId="0" fontId="38" fillId="0" borderId="20" xfId="0" applyFont="1" applyBorder="1" applyAlignment="1">
      <alignment wrapText="1"/>
    </xf>
    <xf numFmtId="0" fontId="38" fillId="0" borderId="21" xfId="0" applyFont="1" applyBorder="1"/>
    <xf numFmtId="0" fontId="38" fillId="0" borderId="22" xfId="0" applyFont="1" applyBorder="1"/>
    <xf numFmtId="0" fontId="38" fillId="0" borderId="34" xfId="0" applyFont="1" applyBorder="1"/>
    <xf numFmtId="0" fontId="40" fillId="0" borderId="25" xfId="0" applyFont="1" applyBorder="1" applyAlignment="1">
      <alignment horizontal="center"/>
    </xf>
    <xf numFmtId="0" fontId="40" fillId="0" borderId="27" xfId="0" applyFont="1" applyBorder="1" applyAlignment="1">
      <alignment wrapText="1"/>
    </xf>
    <xf numFmtId="0" fontId="40" fillId="0" borderId="10" xfId="0" applyFont="1" applyBorder="1" applyAlignment="1">
      <alignment horizontal="center" vertical="center"/>
    </xf>
    <xf numFmtId="0" fontId="40" fillId="0" borderId="10" xfId="0" applyFont="1" applyBorder="1" applyAlignment="1">
      <alignment vertical="center"/>
    </xf>
    <xf numFmtId="0" fontId="40" fillId="0" borderId="11" xfId="0" applyFont="1" applyBorder="1" applyAlignment="1">
      <alignment vertical="center"/>
    </xf>
    <xf numFmtId="0" fontId="40" fillId="0" borderId="35" xfId="0" applyFont="1" applyBorder="1" applyAlignment="1">
      <alignment vertical="center"/>
    </xf>
    <xf numFmtId="1" fontId="40" fillId="0" borderId="10" xfId="0" applyNumberFormat="1" applyFont="1" applyBorder="1" applyAlignment="1">
      <alignment horizontal="center" vertical="center"/>
    </xf>
    <xf numFmtId="2" fontId="40" fillId="0" borderId="11" xfId="0" applyNumberFormat="1" applyFont="1" applyBorder="1" applyAlignment="1">
      <alignment vertical="center"/>
    </xf>
    <xf numFmtId="2" fontId="40" fillId="0" borderId="35" xfId="0" applyNumberFormat="1" applyFont="1" applyBorder="1" applyAlignment="1">
      <alignment vertical="center"/>
    </xf>
    <xf numFmtId="49" fontId="40" fillId="0" borderId="25" xfId="0" applyNumberFormat="1" applyFont="1" applyBorder="1" applyAlignment="1">
      <alignment horizontal="center"/>
    </xf>
    <xf numFmtId="0" fontId="0" fillId="0" borderId="25" xfId="0" applyBorder="1" applyAlignment="1">
      <alignment horizontal="center"/>
    </xf>
    <xf numFmtId="0" fontId="41" fillId="0" borderId="28" xfId="0" applyFont="1" applyBorder="1" applyAlignment="1">
      <alignment horizontal="right"/>
    </xf>
    <xf numFmtId="0" fontId="41" fillId="0" borderId="29" xfId="0" applyFont="1" applyBorder="1"/>
    <xf numFmtId="0" fontId="41" fillId="0" borderId="30" xfId="0" applyFont="1" applyBorder="1"/>
    <xf numFmtId="2" fontId="41" fillId="0" borderId="31" xfId="0" applyNumberFormat="1" applyFont="1" applyBorder="1"/>
    <xf numFmtId="0" fontId="0" fillId="0" borderId="0" xfId="0" applyAlignment="1">
      <alignment horizontal="right"/>
    </xf>
    <xf numFmtId="0" fontId="38" fillId="0" borderId="0" xfId="0" applyFont="1" applyAlignment="1">
      <alignment horizontal="center"/>
    </xf>
    <xf numFmtId="0" fontId="38" fillId="0" borderId="0" xfId="0" applyFont="1" applyAlignment="1">
      <alignment wrapText="1"/>
    </xf>
    <xf numFmtId="0" fontId="38" fillId="0" borderId="0" xfId="0" applyFont="1"/>
    <xf numFmtId="0" fontId="38" fillId="0" borderId="13" xfId="0" applyFont="1" applyBorder="1"/>
    <xf numFmtId="0" fontId="38" fillId="0" borderId="10" xfId="0" applyFont="1" applyBorder="1" applyAlignment="1">
      <alignment horizontal="center"/>
    </xf>
    <xf numFmtId="0" fontId="38" fillId="0" borderId="10" xfId="0" applyFont="1" applyBorder="1" applyAlignment="1">
      <alignment wrapText="1"/>
    </xf>
    <xf numFmtId="0" fontId="38" fillId="0" borderId="10" xfId="0" applyFont="1" applyBorder="1"/>
    <xf numFmtId="0" fontId="0" fillId="0" borderId="27" xfId="0" applyBorder="1" applyAlignment="1">
      <alignment wrapText="1"/>
    </xf>
    <xf numFmtId="0" fontId="0" fillId="0" borderId="10" xfId="0" applyBorder="1" applyAlignment="1">
      <alignment vertical="center"/>
    </xf>
    <xf numFmtId="0" fontId="0" fillId="0" borderId="11" xfId="0" applyBorder="1" applyAlignment="1">
      <alignment vertical="center"/>
    </xf>
    <xf numFmtId="0" fontId="0" fillId="0" borderId="35" xfId="0" applyBorder="1" applyAlignment="1">
      <alignment vertical="center"/>
    </xf>
    <xf numFmtId="2" fontId="0" fillId="0" borderId="11" xfId="0" applyNumberFormat="1" applyBorder="1" applyAlignment="1">
      <alignment vertical="center"/>
    </xf>
    <xf numFmtId="2" fontId="0" fillId="0" borderId="35" xfId="0" applyNumberFormat="1" applyBorder="1" applyAlignment="1">
      <alignment vertical="center"/>
    </xf>
    <xf numFmtId="0" fontId="2" fillId="0" borderId="10" xfId="0" applyFont="1" applyBorder="1" applyAlignment="1">
      <alignment horizontal="center" vertical="center"/>
    </xf>
    <xf numFmtId="1" fontId="42" fillId="0" borderId="10" xfId="0" applyNumberFormat="1" applyFont="1" applyBorder="1" applyAlignment="1">
      <alignment horizontal="center" vertical="center"/>
    </xf>
    <xf numFmtId="0" fontId="43" fillId="0" borderId="0" xfId="0" applyFont="1"/>
    <xf numFmtId="0" fontId="41" fillId="0" borderId="31" xfId="0" applyFont="1" applyBorder="1"/>
    <xf numFmtId="0" fontId="40" fillId="0" borderId="27" xfId="0" applyFont="1" applyBorder="1" applyAlignment="1">
      <alignment horizontal="center"/>
    </xf>
    <xf numFmtId="0" fontId="40" fillId="0" borderId="16" xfId="0" applyFont="1" applyBorder="1" applyAlignment="1">
      <alignment wrapText="1"/>
    </xf>
    <xf numFmtId="0" fontId="40" fillId="0" borderId="16" xfId="0" applyFont="1" applyBorder="1" applyAlignment="1">
      <alignment horizontal="center" vertical="center"/>
    </xf>
    <xf numFmtId="0" fontId="40" fillId="0" borderId="16" xfId="0" applyFont="1" applyBorder="1"/>
    <xf numFmtId="0" fontId="40" fillId="0" borderId="19" xfId="0" applyFont="1" applyBorder="1"/>
    <xf numFmtId="0" fontId="40" fillId="0" borderId="36" xfId="0" applyFont="1" applyBorder="1"/>
    <xf numFmtId="2" fontId="40" fillId="0" borderId="10" xfId="0" applyNumberFormat="1" applyFont="1" applyBorder="1" applyAlignment="1">
      <alignment vertical="center"/>
    </xf>
    <xf numFmtId="0" fontId="38" fillId="0" borderId="0" xfId="0" applyFont="1" applyAlignment="1">
      <alignment horizontal="center" wrapText="1"/>
    </xf>
    <xf numFmtId="0" fontId="44" fillId="0" borderId="5" xfId="0" applyFont="1" applyBorder="1" applyAlignment="1">
      <alignment horizontal="center" vertical="center" wrapText="1"/>
    </xf>
    <xf numFmtId="2" fontId="42" fillId="0" borderId="10" xfId="0" applyNumberFormat="1" applyFont="1" applyBorder="1" applyAlignment="1">
      <alignment horizontal="center" vertical="center" wrapText="1"/>
    </xf>
    <xf numFmtId="1" fontId="2" fillId="0" borderId="10" xfId="0" applyNumberFormat="1" applyFont="1" applyBorder="1" applyAlignment="1">
      <alignment horizontal="center" vertical="center" wrapText="1"/>
    </xf>
    <xf numFmtId="0" fontId="45" fillId="0" borderId="0" xfId="0" applyFont="1" applyAlignment="1">
      <alignment horizontal="justify" vertical="top" wrapText="1"/>
    </xf>
    <xf numFmtId="0" fontId="30" fillId="0" borderId="40" xfId="0" applyFont="1" applyBorder="1"/>
    <xf numFmtId="0" fontId="46" fillId="0" borderId="41" xfId="0" applyFont="1" applyBorder="1" applyAlignment="1">
      <alignment horizontal="center" vertical="center" wrapText="1"/>
    </xf>
    <xf numFmtId="0" fontId="47" fillId="0" borderId="42" xfId="0" applyFont="1" applyBorder="1" applyAlignment="1">
      <alignment vertical="center" wrapText="1"/>
    </xf>
    <xf numFmtId="0" fontId="47" fillId="0" borderId="43" xfId="0" applyFont="1" applyBorder="1" applyAlignment="1">
      <alignment horizontal="center" vertical="center" wrapText="1"/>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44" fillId="0" borderId="27" xfId="0" applyFont="1" applyBorder="1" applyAlignment="1">
      <alignment horizontal="center" vertical="center" wrapText="1"/>
    </xf>
    <xf numFmtId="0" fontId="41" fillId="0" borderId="0" xfId="0" applyFont="1" applyAlignment="1">
      <alignment horizontal="right"/>
    </xf>
    <xf numFmtId="0" fontId="41" fillId="0" borderId="0" xfId="0" applyFont="1"/>
    <xf numFmtId="2" fontId="41" fillId="0" borderId="6" xfId="0" applyNumberFormat="1" applyFont="1" applyBorder="1"/>
    <xf numFmtId="0" fontId="50" fillId="0" borderId="10" xfId="0" applyFont="1" applyBorder="1" applyAlignment="1">
      <alignment horizontal="center"/>
    </xf>
    <xf numFmtId="0" fontId="50" fillId="0" borderId="10" xfId="0" applyFont="1" applyBorder="1" applyAlignment="1">
      <alignment horizontal="justify" vertical="top" wrapText="1"/>
    </xf>
    <xf numFmtId="0" fontId="51" fillId="0" borderId="0" xfId="0" applyFont="1"/>
    <xf numFmtId="0" fontId="52" fillId="0" borderId="0" xfId="0" applyFont="1"/>
    <xf numFmtId="0" fontId="50" fillId="0" borderId="10" xfId="0" applyFont="1" applyBorder="1"/>
    <xf numFmtId="0" fontId="50" fillId="0" borderId="10" xfId="0" applyFont="1" applyBorder="1" applyAlignment="1">
      <alignment horizontal="center" vertical="top" wrapText="1"/>
    </xf>
    <xf numFmtId="0" fontId="50" fillId="7" borderId="10" xfId="0" applyFont="1" applyFill="1" applyBorder="1" applyAlignment="1">
      <alignment horizontal="center"/>
    </xf>
    <xf numFmtId="0" fontId="51" fillId="0" borderId="10" xfId="0" applyFont="1" applyBorder="1" applyAlignment="1">
      <alignment horizontal="center" vertical="top"/>
    </xf>
    <xf numFmtId="0" fontId="51" fillId="0" borderId="10" xfId="0" applyFont="1" applyBorder="1" applyAlignment="1">
      <alignment horizontal="justify" vertical="top" wrapText="1"/>
    </xf>
    <xf numFmtId="0" fontId="51" fillId="0" borderId="10" xfId="0" applyFont="1" applyBorder="1" applyAlignment="1">
      <alignment horizontal="center"/>
    </xf>
    <xf numFmtId="2" fontId="51" fillId="7" borderId="10" xfId="0" applyNumberFormat="1" applyFont="1" applyFill="1" applyBorder="1" applyAlignment="1">
      <alignment horizontal="center"/>
    </xf>
    <xf numFmtId="2" fontId="52" fillId="0" borderId="10" xfId="0" applyNumberFormat="1" applyFont="1" applyBorder="1" applyAlignment="1">
      <alignment horizontal="center"/>
    </xf>
    <xf numFmtId="0" fontId="52" fillId="0" borderId="10" xfId="0" applyFont="1" applyBorder="1" applyAlignment="1">
      <alignment horizontal="center"/>
    </xf>
    <xf numFmtId="2" fontId="52" fillId="7" borderId="10" xfId="0" applyNumberFormat="1" applyFont="1" applyFill="1" applyBorder="1" applyAlignment="1">
      <alignment horizontal="center"/>
    </xf>
    <xf numFmtId="2" fontId="51" fillId="0" borderId="10" xfId="0" applyNumberFormat="1" applyFont="1" applyBorder="1" applyAlignment="1">
      <alignment horizontal="center" vertical="top"/>
    </xf>
    <xf numFmtId="1" fontId="13" fillId="0" borderId="10" xfId="0" applyNumberFormat="1" applyFont="1" applyBorder="1" applyAlignment="1">
      <alignment horizontal="left" wrapText="1"/>
    </xf>
    <xf numFmtId="0" fontId="9" fillId="5" borderId="10" xfId="0" applyFont="1" applyFill="1" applyBorder="1" applyAlignment="1">
      <alignment horizontal="left" vertical="top" wrapText="1"/>
    </xf>
    <xf numFmtId="0" fontId="9" fillId="5" borderId="10" xfId="0" applyFont="1" applyFill="1" applyBorder="1" applyAlignment="1">
      <alignment horizontal="left"/>
    </xf>
    <xf numFmtId="10" fontId="9" fillId="5" borderId="10" xfId="0" applyNumberFormat="1" applyFont="1" applyFill="1" applyBorder="1" applyAlignment="1">
      <alignment horizontal="left" wrapText="1"/>
    </xf>
    <xf numFmtId="1" fontId="9" fillId="5" borderId="10" xfId="0" applyNumberFormat="1" applyFont="1" applyFill="1" applyBorder="1" applyAlignment="1">
      <alignment horizontal="left" wrapText="1"/>
    </xf>
    <xf numFmtId="2" fontId="9" fillId="5" borderId="10" xfId="0" applyNumberFormat="1" applyFont="1" applyFill="1" applyBorder="1" applyAlignment="1">
      <alignment horizontal="left" wrapText="1"/>
    </xf>
    <xf numFmtId="1" fontId="53" fillId="0" borderId="10" xfId="0" applyNumberFormat="1" applyFont="1" applyBorder="1" applyAlignment="1">
      <alignment horizontal="center"/>
    </xf>
    <xf numFmtId="0" fontId="52" fillId="0" borderId="0" xfId="0" applyFont="1" applyAlignment="1">
      <alignment horizontal="center"/>
    </xf>
    <xf numFmtId="0" fontId="52" fillId="0" borderId="0" xfId="0" applyFont="1" applyAlignment="1">
      <alignment horizontal="justify" vertical="top" wrapText="1"/>
    </xf>
    <xf numFmtId="2" fontId="52" fillId="0" borderId="0" xfId="0" applyNumberFormat="1" applyFont="1" applyAlignment="1">
      <alignment horizontal="center"/>
    </xf>
    <xf numFmtId="1" fontId="52" fillId="0" borderId="0" xfId="0" applyNumberFormat="1" applyFont="1" applyAlignment="1">
      <alignment horizontal="center"/>
    </xf>
    <xf numFmtId="0" fontId="16" fillId="0" borderId="0" xfId="16" applyFont="1"/>
    <xf numFmtId="0" fontId="13" fillId="0" borderId="11" xfId="16" applyFont="1" applyBorder="1" applyAlignment="1">
      <alignment horizontal="center" vertical="center" wrapText="1"/>
    </xf>
    <xf numFmtId="0" fontId="56" fillId="0" borderId="11" xfId="16" applyFont="1" applyBorder="1" applyAlignment="1">
      <alignment horizontal="center" vertical="center" wrapText="1"/>
    </xf>
    <xf numFmtId="0" fontId="13" fillId="0" borderId="10" xfId="16" applyFont="1" applyBorder="1" applyAlignment="1">
      <alignment horizontal="center" vertical="center"/>
    </xf>
    <xf numFmtId="169" fontId="13" fillId="0" borderId="10" xfId="16" applyNumberFormat="1" applyFont="1" applyBorder="1" applyAlignment="1">
      <alignment horizontal="center" vertical="center" wrapText="1"/>
    </xf>
    <xf numFmtId="4" fontId="13" fillId="0" borderId="10" xfId="16" applyNumberFormat="1" applyFont="1" applyBorder="1" applyAlignment="1">
      <alignment horizontal="center" vertical="center" wrapText="1"/>
    </xf>
    <xf numFmtId="0" fontId="9" fillId="0" borderId="11" xfId="16" applyFont="1" applyBorder="1" applyAlignment="1">
      <alignment horizontal="center" vertical="center" wrapText="1"/>
    </xf>
    <xf numFmtId="0" fontId="9" fillId="0" borderId="11" xfId="16" applyFont="1" applyBorder="1" applyAlignment="1">
      <alignment horizontal="left" vertical="center" wrapText="1"/>
    </xf>
    <xf numFmtId="0" fontId="9" fillId="0" borderId="10" xfId="16" applyFont="1" applyBorder="1" applyAlignment="1">
      <alignment horizontal="center" vertical="center"/>
    </xf>
    <xf numFmtId="169" fontId="9" fillId="0" borderId="10" xfId="16" applyNumberFormat="1" applyFont="1" applyBorder="1" applyAlignment="1">
      <alignment horizontal="center" vertical="center" wrapText="1"/>
    </xf>
    <xf numFmtId="3" fontId="9" fillId="0" borderId="10" xfId="16" applyNumberFormat="1" applyFont="1" applyBorder="1" applyAlignment="1">
      <alignment horizontal="center" vertical="center" wrapText="1"/>
    </xf>
    <xf numFmtId="0" fontId="9" fillId="0" borderId="10" xfId="16" applyFont="1" applyBorder="1" applyAlignment="1">
      <alignment horizontal="center" vertical="center" wrapText="1"/>
    </xf>
    <xf numFmtId="0" fontId="9" fillId="0" borderId="10" xfId="16" applyFont="1" applyBorder="1" applyAlignment="1">
      <alignment horizontal="left" vertical="center" wrapText="1"/>
    </xf>
    <xf numFmtId="0" fontId="9" fillId="0" borderId="10" xfId="16" applyFont="1" applyBorder="1" applyAlignment="1">
      <alignment vertical="center" wrapText="1"/>
    </xf>
    <xf numFmtId="0" fontId="57" fillId="0" borderId="10" xfId="16" applyFont="1" applyBorder="1" applyAlignment="1">
      <alignment horizontal="center" vertical="center" wrapText="1"/>
    </xf>
    <xf numFmtId="0" fontId="16" fillId="0" borderId="10" xfId="16" applyFont="1" applyBorder="1" applyAlignment="1">
      <alignment horizontal="center" vertical="center" wrapText="1"/>
    </xf>
    <xf numFmtId="0" fontId="13" fillId="0" borderId="10" xfId="16" applyFont="1" applyBorder="1" applyAlignment="1">
      <alignment horizontal="justify" vertical="center" wrapText="1"/>
    </xf>
    <xf numFmtId="4" fontId="16" fillId="0" borderId="10" xfId="16" applyNumberFormat="1" applyFont="1" applyBorder="1" applyAlignment="1">
      <alignment horizontal="center" vertical="center" wrapText="1"/>
    </xf>
    <xf numFmtId="3" fontId="13" fillId="0" borderId="10" xfId="16" applyNumberFormat="1" applyFont="1" applyBorder="1" applyAlignment="1">
      <alignment horizontal="center" vertical="center" wrapText="1"/>
    </xf>
    <xf numFmtId="0" fontId="59" fillId="0" borderId="10" xfId="17" applyFont="1" applyBorder="1" applyAlignment="1">
      <alignment horizontal="justify" vertical="center" wrapText="1"/>
    </xf>
    <xf numFmtId="0" fontId="21" fillId="0" borderId="10" xfId="16" applyFont="1" applyBorder="1"/>
    <xf numFmtId="0" fontId="21" fillId="0" borderId="10" xfId="16" applyFont="1" applyBorder="1" applyAlignment="1">
      <alignment horizontal="center"/>
    </xf>
    <xf numFmtId="0" fontId="21" fillId="0" borderId="10" xfId="16" applyFont="1" applyBorder="1" applyAlignment="1">
      <alignment horizontal="justify" vertical="top" wrapText="1"/>
    </xf>
    <xf numFmtId="0" fontId="15" fillId="0" borderId="0" xfId="16" applyFont="1"/>
    <xf numFmtId="0" fontId="2" fillId="0" borderId="10" xfId="16" applyFont="1" applyBorder="1"/>
    <xf numFmtId="0" fontId="45" fillId="0" borderId="10" xfId="16" applyFont="1" applyBorder="1" applyAlignment="1" applyProtection="1">
      <alignment horizontal="center" vertical="top"/>
      <protection locked="0"/>
    </xf>
    <xf numFmtId="0" fontId="22" fillId="0" borderId="10" xfId="16" applyFont="1" applyBorder="1" applyAlignment="1" applyProtection="1">
      <alignment horizontal="center" vertical="top"/>
      <protection locked="0"/>
    </xf>
    <xf numFmtId="2" fontId="22" fillId="0" borderId="10" xfId="16" applyNumberFormat="1" applyFont="1" applyBorder="1" applyAlignment="1" applyProtection="1">
      <alignment horizontal="center" vertical="top"/>
      <protection locked="0"/>
    </xf>
    <xf numFmtId="0" fontId="22" fillId="0" borderId="10" xfId="16" applyFont="1" applyBorder="1" applyAlignment="1" applyProtection="1">
      <alignment horizontal="left" vertical="top" wrapText="1"/>
      <protection locked="0"/>
    </xf>
    <xf numFmtId="2" fontId="2" fillId="0" borderId="10" xfId="16" applyNumberFormat="1" applyFont="1" applyBorder="1" applyAlignment="1">
      <alignment horizontal="center"/>
    </xf>
    <xf numFmtId="0" fontId="2" fillId="9" borderId="10" xfId="16" applyFont="1" applyFill="1" applyBorder="1" applyAlignment="1" applyProtection="1">
      <alignment horizontal="center" vertical="top" wrapText="1"/>
      <protection locked="0"/>
    </xf>
    <xf numFmtId="2" fontId="2" fillId="9" borderId="10" xfId="16" applyNumberFormat="1" applyFont="1" applyFill="1" applyBorder="1" applyAlignment="1" applyProtection="1">
      <alignment horizontal="center" vertical="top" wrapText="1"/>
      <protection locked="0"/>
    </xf>
    <xf numFmtId="0" fontId="2" fillId="0" borderId="10" xfId="16" applyFont="1" applyBorder="1" applyAlignment="1">
      <alignment horizontal="justify" vertical="top" wrapText="1"/>
    </xf>
    <xf numFmtId="0" fontId="2" fillId="9" borderId="10" xfId="16" applyFont="1" applyFill="1" applyBorder="1" applyAlignment="1">
      <alignment horizontal="center"/>
    </xf>
    <xf numFmtId="2" fontId="2" fillId="9" borderId="10" xfId="16" applyNumberFormat="1" applyFont="1" applyFill="1" applyBorder="1" applyAlignment="1">
      <alignment horizontal="center"/>
    </xf>
    <xf numFmtId="0" fontId="2" fillId="7" borderId="10" xfId="16" applyFont="1" applyFill="1" applyBorder="1"/>
    <xf numFmtId="0" fontId="15" fillId="0" borderId="10" xfId="16" applyFont="1" applyBorder="1" applyAlignment="1">
      <alignment horizontal="center" vertical="top"/>
    </xf>
    <xf numFmtId="0" fontId="2" fillId="0" borderId="10" xfId="16" applyFont="1" applyBorder="1" applyAlignment="1" applyProtection="1">
      <alignment horizontal="center" vertical="top" wrapText="1"/>
      <protection locked="0"/>
    </xf>
    <xf numFmtId="2" fontId="15" fillId="0" borderId="10" xfId="16" applyNumberFormat="1" applyFont="1" applyBorder="1" applyAlignment="1">
      <alignment horizontal="center"/>
    </xf>
    <xf numFmtId="0" fontId="15" fillId="0" borderId="10" xfId="16" applyFont="1" applyBorder="1"/>
    <xf numFmtId="0" fontId="15" fillId="0" borderId="10" xfId="16" applyFont="1" applyBorder="1" applyAlignment="1">
      <alignment vertical="top"/>
    </xf>
    <xf numFmtId="0" fontId="2" fillId="0" borderId="10" xfId="16" applyFont="1" applyBorder="1" applyAlignment="1">
      <alignment horizontal="center"/>
    </xf>
    <xf numFmtId="0" fontId="2" fillId="0" borderId="10" xfId="16" applyFont="1" applyBorder="1" applyAlignment="1" applyProtection="1">
      <alignment horizontal="center" vertical="top"/>
      <protection locked="0"/>
    </xf>
    <xf numFmtId="0" fontId="2" fillId="0" borderId="10" xfId="16" applyFont="1" applyBorder="1" applyAlignment="1" applyProtection="1">
      <alignment vertical="top" wrapText="1"/>
      <protection locked="0"/>
    </xf>
    <xf numFmtId="0" fontId="2" fillId="0" borderId="10" xfId="16" applyFont="1" applyBorder="1" applyAlignment="1" applyProtection="1">
      <alignment horizontal="center" vertical="top" wrapText="1" readingOrder="1"/>
      <protection locked="0"/>
    </xf>
    <xf numFmtId="0" fontId="2" fillId="0" borderId="10" xfId="16" applyFont="1" applyBorder="1" applyAlignment="1" applyProtection="1">
      <alignment horizontal="left" vertical="top"/>
      <protection locked="0"/>
    </xf>
    <xf numFmtId="0" fontId="2" fillId="0" borderId="10" xfId="16" applyFont="1" applyBorder="1" applyAlignment="1" applyProtection="1">
      <alignment horizontal="right" vertical="top"/>
      <protection locked="0"/>
    </xf>
    <xf numFmtId="0" fontId="2" fillId="0" borderId="10" xfId="16" applyFont="1" applyBorder="1" applyAlignment="1" applyProtection="1">
      <alignment horizontal="justify" vertical="top" wrapText="1"/>
      <protection locked="0"/>
    </xf>
    <xf numFmtId="0" fontId="2" fillId="0" borderId="10" xfId="16" applyFont="1" applyBorder="1" applyAlignment="1" applyProtection="1">
      <alignment horizontal="left" vertical="top" wrapText="1"/>
      <protection locked="0"/>
    </xf>
    <xf numFmtId="0" fontId="22" fillId="0" borderId="10" xfId="16" applyFont="1" applyBorder="1" applyAlignment="1" applyProtection="1">
      <alignment horizontal="left"/>
      <protection locked="0"/>
    </xf>
    <xf numFmtId="2" fontId="2" fillId="0" borderId="10" xfId="16" applyNumberFormat="1" applyFont="1" applyBorder="1" applyAlignment="1" applyProtection="1">
      <alignment horizontal="center" vertical="top" wrapText="1"/>
      <protection locked="0"/>
    </xf>
    <xf numFmtId="0" fontId="2" fillId="9" borderId="10" xfId="16" applyFont="1" applyFill="1" applyBorder="1" applyAlignment="1" applyProtection="1">
      <alignment horizontal="justify" vertical="top" wrapText="1"/>
      <protection locked="0"/>
    </xf>
    <xf numFmtId="0" fontId="27" fillId="9" borderId="10" xfId="16" applyFont="1" applyFill="1" applyBorder="1" applyAlignment="1" applyProtection="1">
      <alignment horizontal="justify" vertical="top" wrapText="1"/>
      <protection locked="0"/>
    </xf>
    <xf numFmtId="0" fontId="15" fillId="0" borderId="10" xfId="16" applyFont="1" applyBorder="1" applyAlignment="1">
      <alignment horizontal="center"/>
    </xf>
    <xf numFmtId="168" fontId="15" fillId="0" borderId="10" xfId="16" applyNumberFormat="1" applyFont="1" applyBorder="1" applyAlignment="1">
      <alignment horizontal="center" vertical="top"/>
    </xf>
    <xf numFmtId="0" fontId="15" fillId="0" borderId="10" xfId="16" applyFont="1" applyBorder="1" applyAlignment="1">
      <alignment horizontal="justify" vertical="top" wrapText="1"/>
    </xf>
    <xf numFmtId="0" fontId="2" fillId="0" borderId="10" xfId="16" applyFont="1" applyBorder="1" applyAlignment="1" applyProtection="1">
      <alignment horizontal="right" vertical="top" wrapText="1"/>
      <protection locked="0"/>
    </xf>
    <xf numFmtId="0" fontId="25" fillId="0" borderId="10" xfId="16" applyFont="1" applyBorder="1"/>
    <xf numFmtId="2" fontId="2" fillId="0" borderId="10" xfId="16" applyNumberFormat="1" applyFont="1" applyBorder="1" applyAlignment="1">
      <alignment horizontal="center" vertical="top" wrapText="1"/>
    </xf>
    <xf numFmtId="0" fontId="2" fillId="9" borderId="10" xfId="16" applyFont="1" applyFill="1" applyBorder="1" applyAlignment="1" applyProtection="1">
      <alignment horizontal="left" vertical="top"/>
      <protection locked="0"/>
    </xf>
    <xf numFmtId="0" fontId="2" fillId="9" borderId="10" xfId="16" applyFont="1" applyFill="1" applyBorder="1" applyAlignment="1" applyProtection="1">
      <alignment horizontal="center" vertical="top"/>
      <protection locked="0"/>
    </xf>
    <xf numFmtId="2" fontId="22" fillId="0" borderId="10" xfId="16" applyNumberFormat="1" applyFont="1" applyBorder="1" applyAlignment="1" applyProtection="1">
      <alignment horizontal="center" vertical="top" wrapText="1"/>
      <protection locked="0"/>
    </xf>
    <xf numFmtId="0" fontId="2" fillId="0" borderId="10" xfId="16" applyFont="1" applyBorder="1" applyAlignment="1">
      <alignment horizontal="center" vertical="top"/>
    </xf>
    <xf numFmtId="168" fontId="2" fillId="0" borderId="10" xfId="16" applyNumberFormat="1" applyFont="1" applyBorder="1" applyAlignment="1" applyProtection="1">
      <alignment horizontal="center" vertical="top" wrapText="1"/>
      <protection locked="0"/>
    </xf>
    <xf numFmtId="0" fontId="2" fillId="0" borderId="10" xfId="16" applyFont="1" applyBorder="1" applyAlignment="1">
      <alignment horizontal="center" vertical="top" wrapText="1"/>
    </xf>
    <xf numFmtId="0" fontId="21" fillId="0" borderId="10" xfId="16" applyFont="1" applyBorder="1" applyAlignment="1">
      <alignment horizontal="center" vertical="center"/>
    </xf>
    <xf numFmtId="2" fontId="21" fillId="0" borderId="10" xfId="16" applyNumberFormat="1" applyFont="1" applyBorder="1" applyAlignment="1">
      <alignment horizontal="center" vertical="center"/>
    </xf>
    <xf numFmtId="0" fontId="2" fillId="0" borderId="10" xfId="18" applyBorder="1"/>
    <xf numFmtId="2" fontId="21" fillId="0" borderId="10" xfId="18" applyNumberFormat="1" applyFont="1" applyBorder="1" applyAlignment="1" applyProtection="1">
      <alignment horizontal="center" vertical="top" wrapText="1"/>
      <protection locked="0"/>
    </xf>
    <xf numFmtId="0" fontId="21" fillId="0" borderId="10" xfId="18" applyFont="1" applyBorder="1" applyAlignment="1" applyProtection="1">
      <alignment horizontal="left"/>
      <protection locked="0"/>
    </xf>
    <xf numFmtId="0" fontId="28" fillId="0" borderId="10" xfId="18" applyFont="1" applyBorder="1"/>
    <xf numFmtId="0" fontId="15" fillId="0" borderId="10" xfId="18" applyFont="1" applyBorder="1" applyAlignment="1">
      <alignment horizontal="center" vertical="top"/>
    </xf>
    <xf numFmtId="0" fontId="15" fillId="0" borderId="10" xfId="18" applyFont="1" applyBorder="1" applyAlignment="1" applyProtection="1">
      <alignment horizontal="center" vertical="top" wrapText="1"/>
      <protection locked="0"/>
    </xf>
    <xf numFmtId="0" fontId="15" fillId="0" borderId="10" xfId="18" applyFont="1" applyBorder="1" applyAlignment="1" applyProtection="1">
      <alignment horizontal="center" vertical="top"/>
      <protection locked="0"/>
    </xf>
    <xf numFmtId="2" fontId="15" fillId="0" borderId="10" xfId="18" applyNumberFormat="1" applyFont="1" applyBorder="1" applyAlignment="1" applyProtection="1">
      <alignment horizontal="center" vertical="top"/>
      <protection locked="0"/>
    </xf>
    <xf numFmtId="0" fontId="15" fillId="0" borderId="10" xfId="18" applyFont="1" applyBorder="1"/>
    <xf numFmtId="0" fontId="15" fillId="0" borderId="10" xfId="18" applyFont="1" applyBorder="1" applyAlignment="1" applyProtection="1">
      <alignment horizontal="justify" vertical="top" wrapText="1"/>
      <protection locked="0"/>
    </xf>
    <xf numFmtId="0" fontId="15" fillId="0" borderId="10" xfId="18" applyFont="1" applyBorder="1" applyAlignment="1" applyProtection="1">
      <alignment horizontal="center"/>
      <protection locked="0"/>
    </xf>
    <xf numFmtId="2" fontId="15" fillId="0" borderId="10" xfId="18" applyNumberFormat="1" applyFont="1" applyBorder="1" applyAlignment="1" applyProtection="1">
      <alignment horizontal="center"/>
      <protection locked="0"/>
    </xf>
    <xf numFmtId="0" fontId="15" fillId="0" borderId="10" xfId="18" applyFont="1" applyBorder="1" applyAlignment="1">
      <alignment horizontal="center"/>
    </xf>
    <xf numFmtId="2" fontId="15" fillId="0" borderId="10" xfId="18" applyNumberFormat="1" applyFont="1" applyBorder="1" applyAlignment="1">
      <alignment horizontal="center"/>
    </xf>
    <xf numFmtId="0" fontId="45" fillId="0" borderId="0" xfId="18" applyFont="1" applyAlignment="1">
      <alignment horizontal="justify" vertical="top" wrapText="1"/>
    </xf>
    <xf numFmtId="2" fontId="2" fillId="0" borderId="10" xfId="18" applyNumberFormat="1" applyBorder="1" applyAlignment="1">
      <alignment horizontal="center"/>
    </xf>
    <xf numFmtId="0" fontId="2" fillId="0" borderId="10" xfId="18" applyBorder="1" applyAlignment="1" applyProtection="1">
      <alignment horizontal="center" vertical="top"/>
      <protection locked="0"/>
    </xf>
    <xf numFmtId="0" fontId="22" fillId="0" borderId="10" xfId="18" applyFont="1" applyBorder="1" applyAlignment="1" applyProtection="1">
      <alignment horizontal="left"/>
      <protection locked="0"/>
    </xf>
    <xf numFmtId="0" fontId="2" fillId="0" borderId="10" xfId="18" applyBorder="1" applyAlignment="1">
      <alignment horizontal="center"/>
    </xf>
    <xf numFmtId="2" fontId="2" fillId="0" borderId="10" xfId="18" applyNumberFormat="1" applyBorder="1" applyAlignment="1">
      <alignment horizontal="center" vertical="top" wrapText="1"/>
    </xf>
    <xf numFmtId="0" fontId="2" fillId="0" borderId="10" xfId="18" applyBorder="1" applyAlignment="1">
      <alignment horizontal="justify" vertical="top" wrapText="1"/>
    </xf>
    <xf numFmtId="0" fontId="2" fillId="0" borderId="10" xfId="18" applyBorder="1" applyAlignment="1">
      <alignment horizontal="center" vertical="top"/>
    </xf>
    <xf numFmtId="0" fontId="2" fillId="0" borderId="10" xfId="18" applyBorder="1" applyAlignment="1" applyProtection="1">
      <alignment horizontal="center" vertical="top" wrapText="1"/>
      <protection locked="0"/>
    </xf>
    <xf numFmtId="168" fontId="2" fillId="0" borderId="10" xfId="18" applyNumberFormat="1" applyBorder="1" applyAlignment="1" applyProtection="1">
      <alignment horizontal="center" vertical="top" wrapText="1"/>
      <protection locked="0"/>
    </xf>
    <xf numFmtId="0" fontId="2" fillId="0" borderId="10" xfId="18" applyBorder="1" applyAlignment="1" applyProtection="1">
      <alignment horizontal="justify" vertical="top" wrapText="1"/>
      <protection locked="0"/>
    </xf>
    <xf numFmtId="2" fontId="2" fillId="0" borderId="10" xfId="18" applyNumberFormat="1" applyBorder="1" applyAlignment="1" applyProtection="1">
      <alignment horizontal="center" vertical="top" wrapText="1"/>
      <protection locked="0"/>
    </xf>
    <xf numFmtId="0" fontId="2" fillId="0" borderId="10" xfId="18" applyBorder="1" applyAlignment="1" applyProtection="1">
      <alignment horizontal="left" vertical="top"/>
      <protection locked="0"/>
    </xf>
    <xf numFmtId="0" fontId="2" fillId="0" borderId="10" xfId="18" applyBorder="1" applyAlignment="1">
      <alignment horizontal="center" vertical="top" wrapText="1"/>
    </xf>
    <xf numFmtId="0" fontId="22" fillId="0" borderId="10" xfId="18" applyFont="1" applyBorder="1" applyAlignment="1">
      <alignment horizontal="center" vertical="top" wrapText="1"/>
    </xf>
    <xf numFmtId="2" fontId="2" fillId="9" borderId="10" xfId="18" applyNumberFormat="1" applyFill="1" applyBorder="1" applyAlignment="1">
      <alignment horizontal="center"/>
    </xf>
    <xf numFmtId="0" fontId="28" fillId="0" borderId="10" xfId="16" applyFont="1" applyBorder="1" applyAlignment="1" applyProtection="1">
      <alignment horizontal="left" vertical="top"/>
      <protection locked="0"/>
    </xf>
    <xf numFmtId="0" fontId="44" fillId="0" borderId="10" xfId="16" applyFont="1" applyBorder="1" applyAlignment="1" applyProtection="1">
      <alignment horizontal="left" vertical="top"/>
      <protection locked="0"/>
    </xf>
    <xf numFmtId="0" fontId="28" fillId="0" borderId="10" xfId="16" applyFont="1" applyBorder="1" applyAlignment="1" applyProtection="1">
      <alignment horizontal="center" vertical="top"/>
      <protection locked="0"/>
    </xf>
    <xf numFmtId="2" fontId="28" fillId="0" borderId="10" xfId="16" applyNumberFormat="1" applyFont="1" applyBorder="1" applyAlignment="1" applyProtection="1">
      <alignment horizontal="right" vertical="top"/>
      <protection locked="0"/>
    </xf>
    <xf numFmtId="2" fontId="2" fillId="0" borderId="10" xfId="16" applyNumberFormat="1" applyFont="1" applyBorder="1" applyAlignment="1" applyProtection="1">
      <alignment horizontal="right" vertical="top"/>
      <protection locked="0"/>
    </xf>
    <xf numFmtId="0" fontId="25" fillId="0" borderId="10" xfId="16" applyFont="1" applyBorder="1" applyAlignment="1" applyProtection="1">
      <alignment horizontal="left" vertical="top"/>
      <protection locked="0"/>
    </xf>
    <xf numFmtId="0" fontId="2" fillId="0" borderId="0" xfId="16" applyFont="1"/>
    <xf numFmtId="0" fontId="32" fillId="0" borderId="0" xfId="16" applyFont="1"/>
    <xf numFmtId="0" fontId="51" fillId="0" borderId="10" xfId="16" applyFont="1" applyBorder="1"/>
    <xf numFmtId="0" fontId="2" fillId="0" borderId="10" xfId="16" applyFont="1" applyBorder="1" applyAlignment="1">
      <alignment horizontal="center" vertical="center" wrapText="1"/>
    </xf>
    <xf numFmtId="0" fontId="2" fillId="0" borderId="10" xfId="16" applyFont="1" applyBorder="1" applyAlignment="1">
      <alignment horizontal="left" vertical="center" wrapText="1"/>
    </xf>
    <xf numFmtId="2" fontId="51" fillId="0" borderId="10" xfId="16" applyNumberFormat="1" applyFont="1" applyBorder="1"/>
    <xf numFmtId="0" fontId="51" fillId="0" borderId="10" xfId="16" applyFont="1" applyBorder="1" applyAlignment="1">
      <alignment horizontal="right"/>
    </xf>
    <xf numFmtId="0" fontId="2" fillId="0" borderId="10" xfId="16" applyFont="1" applyBorder="1" applyAlignment="1">
      <alignment horizontal="justify" wrapText="1"/>
    </xf>
    <xf numFmtId="0" fontId="2" fillId="0" borderId="10" xfId="16" applyFont="1" applyBorder="1" applyAlignment="1">
      <alignment horizontal="left" wrapText="1"/>
    </xf>
    <xf numFmtId="2" fontId="2" fillId="0" borderId="10" xfId="16" applyNumberFormat="1" applyFont="1" applyBorder="1" applyAlignment="1">
      <alignment horizontal="center" wrapText="1"/>
    </xf>
    <xf numFmtId="0" fontId="15" fillId="0" borderId="10" xfId="16" applyFont="1" applyBorder="1" applyAlignment="1" applyProtection="1">
      <alignment horizontal="center" vertical="top" wrapText="1"/>
      <protection locked="0"/>
    </xf>
    <xf numFmtId="0" fontId="15" fillId="0" borderId="10" xfId="16" applyFont="1" applyBorder="1" applyAlignment="1" applyProtection="1">
      <alignment horizontal="justify" vertical="top" wrapText="1"/>
      <protection locked="0"/>
    </xf>
    <xf numFmtId="0" fontId="15" fillId="0" borderId="10" xfId="16" applyFont="1" applyBorder="1" applyAlignment="1" applyProtection="1">
      <alignment horizontal="center"/>
      <protection locked="0"/>
    </xf>
    <xf numFmtId="2" fontId="15" fillId="0" borderId="10" xfId="16" applyNumberFormat="1" applyFont="1" applyBorder="1" applyAlignment="1" applyProtection="1">
      <alignment horizontal="center"/>
      <protection locked="0"/>
    </xf>
    <xf numFmtId="0" fontId="2" fillId="0" borderId="10" xfId="16" applyFont="1" applyBorder="1" applyAlignment="1">
      <alignment horizontal="center" wrapText="1"/>
    </xf>
    <xf numFmtId="0" fontId="22" fillId="0" borderId="10" xfId="16" applyFont="1" applyBorder="1" applyAlignment="1">
      <alignment horizontal="center" vertical="top"/>
    </xf>
    <xf numFmtId="0" fontId="22" fillId="0" borderId="11" xfId="16" applyFont="1" applyBorder="1" applyAlignment="1">
      <alignment horizontal="center" vertical="justify"/>
    </xf>
    <xf numFmtId="0" fontId="22" fillId="0" borderId="10" xfId="16" applyFont="1" applyBorder="1" applyAlignment="1">
      <alignment horizontal="left" wrapText="1"/>
    </xf>
    <xf numFmtId="2" fontId="51" fillId="0" borderId="10" xfId="16" applyNumberFormat="1" applyFont="1" applyBorder="1" applyAlignment="1">
      <alignment horizontal="right"/>
    </xf>
    <xf numFmtId="0" fontId="22" fillId="0" borderId="10" xfId="16" applyFont="1" applyBorder="1" applyAlignment="1">
      <alignment horizontal="right"/>
    </xf>
    <xf numFmtId="2" fontId="22" fillId="0" borderId="10" xfId="16" applyNumberFormat="1" applyFont="1" applyBorder="1" applyAlignment="1">
      <alignment horizontal="center"/>
    </xf>
    <xf numFmtId="0" fontId="32" fillId="0" borderId="10" xfId="16" applyFont="1" applyBorder="1"/>
    <xf numFmtId="0" fontId="22" fillId="0" borderId="10" xfId="16" applyFont="1" applyBorder="1" applyAlignment="1" applyProtection="1">
      <alignment horizontal="left" vertical="top"/>
      <protection locked="0"/>
    </xf>
    <xf numFmtId="2" fontId="22" fillId="0" borderId="10" xfId="16" applyNumberFormat="1" applyFont="1" applyBorder="1" applyAlignment="1" applyProtection="1">
      <alignment horizontal="right" vertical="top"/>
      <protection locked="0"/>
    </xf>
    <xf numFmtId="0" fontId="22" fillId="0" borderId="10" xfId="16" applyFont="1" applyBorder="1"/>
    <xf numFmtId="0" fontId="2" fillId="0" borderId="0" xfId="16" applyFont="1" applyAlignment="1" applyProtection="1">
      <alignment horizontal="left" vertical="top"/>
      <protection locked="0"/>
    </xf>
    <xf numFmtId="0" fontId="2" fillId="0" borderId="0" xfId="16" applyFont="1" applyAlignment="1" applyProtection="1">
      <alignment horizontal="center" vertical="top"/>
      <protection locked="0"/>
    </xf>
    <xf numFmtId="2" fontId="2" fillId="0" borderId="0" xfId="16" applyNumberFormat="1" applyFont="1" applyAlignment="1" applyProtection="1">
      <alignment horizontal="right" vertical="top"/>
      <protection locked="0"/>
    </xf>
    <xf numFmtId="0" fontId="28" fillId="0" borderId="0" xfId="16" applyFont="1" applyAlignment="1" applyProtection="1">
      <alignment horizontal="left" vertical="top"/>
      <protection locked="0"/>
    </xf>
    <xf numFmtId="0" fontId="28" fillId="0" borderId="0" xfId="16" applyFont="1" applyAlignment="1" applyProtection="1">
      <alignment horizontal="center" vertical="top"/>
      <protection locked="0"/>
    </xf>
    <xf numFmtId="2" fontId="28" fillId="0" borderId="0" xfId="16" applyNumberFormat="1" applyFont="1" applyAlignment="1" applyProtection="1">
      <alignment horizontal="right" vertical="top"/>
      <protection locked="0"/>
    </xf>
    <xf numFmtId="2" fontId="32" fillId="0" borderId="0" xfId="16" applyNumberFormat="1" applyFont="1" applyAlignment="1" applyProtection="1">
      <alignment horizontal="right" vertical="top"/>
      <protection locked="0"/>
    </xf>
    <xf numFmtId="0" fontId="32" fillId="0" borderId="0" xfId="16" applyFont="1" applyAlignment="1" applyProtection="1">
      <alignment horizontal="left" vertical="top"/>
      <protection locked="0"/>
    </xf>
    <xf numFmtId="0" fontId="32" fillId="0" borderId="0" xfId="16" applyFont="1" applyAlignment="1" applyProtection="1">
      <alignment horizontal="center" vertical="top"/>
      <protection locked="0"/>
    </xf>
    <xf numFmtId="0" fontId="32" fillId="0" borderId="12" xfId="16" applyFont="1" applyBorder="1"/>
    <xf numFmtId="0" fontId="29" fillId="0" borderId="10" xfId="16" applyFont="1" applyBorder="1" applyAlignment="1">
      <alignment horizontal="justify" vertical="top" wrapText="1"/>
    </xf>
    <xf numFmtId="0" fontId="2" fillId="0" borderId="10" xfId="16" applyFont="1" applyBorder="1" applyAlignment="1">
      <alignment horizontal="left" vertical="top" wrapText="1"/>
    </xf>
    <xf numFmtId="0" fontId="64" fillId="0" borderId="10" xfId="16" applyFont="1" applyBorder="1" applyAlignment="1">
      <alignment horizontal="center" vertical="center" wrapText="1"/>
    </xf>
    <xf numFmtId="0" fontId="64" fillId="0" borderId="10" xfId="16" applyFont="1" applyBorder="1" applyAlignment="1">
      <alignment horizontal="center" vertical="top" wrapText="1"/>
    </xf>
    <xf numFmtId="0" fontId="65" fillId="0" borderId="10" xfId="16" applyFont="1" applyBorder="1"/>
    <xf numFmtId="0" fontId="29" fillId="0" borderId="10" xfId="16" applyFont="1" applyBorder="1" applyAlignment="1" applyProtection="1">
      <alignment horizontal="center" vertical="top"/>
      <protection locked="0"/>
    </xf>
    <xf numFmtId="0" fontId="22" fillId="0" borderId="10" xfId="16" applyFont="1" applyBorder="1" applyAlignment="1">
      <alignment horizontal="justify" vertical="top" wrapText="1"/>
    </xf>
    <xf numFmtId="1" fontId="2" fillId="0" borderId="10" xfId="16" applyNumberFormat="1" applyFont="1" applyBorder="1" applyAlignment="1">
      <alignment horizontal="center" vertical="top"/>
    </xf>
    <xf numFmtId="0" fontId="26" fillId="0" borderId="10" xfId="16" applyFont="1" applyBorder="1" applyAlignment="1">
      <alignment horizontal="center"/>
    </xf>
    <xf numFmtId="0" fontId="34" fillId="0" borderId="10" xfId="16" applyFont="1" applyBorder="1" applyAlignment="1">
      <alignment horizontal="left" vertical="top"/>
    </xf>
    <xf numFmtId="2" fontId="32" fillId="0" borderId="10" xfId="16" applyNumberFormat="1" applyFont="1" applyBorder="1" applyAlignment="1">
      <alignment horizontal="right"/>
    </xf>
    <xf numFmtId="2" fontId="22" fillId="0" borderId="10" xfId="16" applyNumberFormat="1" applyFont="1" applyBorder="1" applyAlignment="1">
      <alignment horizontal="right"/>
    </xf>
    <xf numFmtId="0" fontId="21" fillId="0" borderId="11" xfId="16" applyFont="1" applyBorder="1" applyAlignment="1">
      <alignment horizontal="center"/>
    </xf>
    <xf numFmtId="2" fontId="2" fillId="0" borderId="11" xfId="16" applyNumberFormat="1" applyFont="1" applyBorder="1" applyAlignment="1">
      <alignment horizontal="center"/>
    </xf>
    <xf numFmtId="2" fontId="28" fillId="0" borderId="11" xfId="16" applyNumberFormat="1" applyFont="1" applyBorder="1" applyAlignment="1" applyProtection="1">
      <alignment horizontal="right" vertical="top"/>
      <protection locked="0"/>
    </xf>
    <xf numFmtId="2" fontId="2" fillId="0" borderId="11" xfId="16" applyNumberFormat="1" applyFont="1" applyBorder="1" applyAlignment="1" applyProtection="1">
      <alignment horizontal="right" vertical="top"/>
      <protection locked="0"/>
    </xf>
    <xf numFmtId="0" fontId="2" fillId="7" borderId="0" xfId="16" applyFont="1" applyFill="1"/>
    <xf numFmtId="2" fontId="2" fillId="0" borderId="0" xfId="16" applyNumberFormat="1" applyFont="1" applyAlignment="1" applyProtection="1">
      <alignment horizontal="center" vertical="top"/>
      <protection locked="0"/>
    </xf>
    <xf numFmtId="2" fontId="15" fillId="0" borderId="0" xfId="16" applyNumberFormat="1" applyFont="1"/>
    <xf numFmtId="0" fontId="15" fillId="0" borderId="0" xfId="18" applyFont="1"/>
    <xf numFmtId="0" fontId="2" fillId="0" borderId="0" xfId="18"/>
    <xf numFmtId="0" fontId="28" fillId="0" borderId="16" xfId="16" applyFont="1" applyBorder="1" applyAlignment="1" applyProtection="1">
      <alignment horizontal="left" vertical="top"/>
      <protection locked="0"/>
    </xf>
    <xf numFmtId="0" fontId="44" fillId="0" borderId="16" xfId="16" applyFont="1" applyBorder="1" applyAlignment="1" applyProtection="1">
      <alignment horizontal="left" vertical="top"/>
      <protection locked="0"/>
    </xf>
    <xf numFmtId="0" fontId="28" fillId="0" borderId="16" xfId="16" applyFont="1" applyBorder="1" applyAlignment="1" applyProtection="1">
      <alignment horizontal="center" vertical="top"/>
      <protection locked="0"/>
    </xf>
    <xf numFmtId="2" fontId="28" fillId="0" borderId="16" xfId="16" applyNumberFormat="1" applyFont="1" applyBorder="1" applyAlignment="1" applyProtection="1">
      <alignment horizontal="right" vertical="top"/>
      <protection locked="0"/>
    </xf>
    <xf numFmtId="2" fontId="28" fillId="0" borderId="19" xfId="16" applyNumberFormat="1" applyFont="1" applyBorder="1" applyAlignment="1" applyProtection="1">
      <alignment horizontal="right" vertical="top"/>
      <protection locked="0"/>
    </xf>
    <xf numFmtId="0" fontId="44" fillId="0" borderId="0" xfId="16" applyFont="1" applyAlignment="1" applyProtection="1">
      <alignment horizontal="left" vertical="top"/>
      <protection locked="0"/>
    </xf>
    <xf numFmtId="0" fontId="51" fillId="0" borderId="11" xfId="16" applyFont="1" applyBorder="1"/>
    <xf numFmtId="2" fontId="22" fillId="0" borderId="11" xfId="16" applyNumberFormat="1" applyFont="1" applyBorder="1" applyAlignment="1" applyProtection="1">
      <alignment horizontal="right" vertical="top"/>
      <protection locked="0"/>
    </xf>
    <xf numFmtId="0" fontId="22" fillId="0" borderId="0" xfId="16" applyFont="1"/>
    <xf numFmtId="0" fontId="64" fillId="0" borderId="11" xfId="16" applyFont="1" applyBorder="1" applyAlignment="1">
      <alignment horizontal="center" vertical="center" wrapText="1"/>
    </xf>
    <xf numFmtId="0" fontId="32" fillId="0" borderId="11" xfId="16" applyFont="1" applyBorder="1"/>
    <xf numFmtId="0" fontId="61" fillId="0" borderId="0" xfId="16" applyFont="1" applyAlignment="1">
      <alignment vertical="top" wrapText="1"/>
    </xf>
    <xf numFmtId="0" fontId="65" fillId="0" borderId="0" xfId="16" applyFont="1"/>
    <xf numFmtId="2" fontId="2" fillId="0" borderId="0" xfId="16" applyNumberFormat="1" applyFont="1"/>
    <xf numFmtId="2" fontId="15" fillId="0" borderId="11" xfId="16" applyNumberFormat="1" applyFont="1" applyBorder="1" applyAlignment="1" applyProtection="1">
      <alignment horizontal="center"/>
      <protection locked="0"/>
    </xf>
    <xf numFmtId="2" fontId="22" fillId="0" borderId="11" xfId="16" applyNumberFormat="1" applyFont="1" applyBorder="1" applyAlignment="1">
      <alignment horizontal="right"/>
    </xf>
    <xf numFmtId="2" fontId="2" fillId="0" borderId="0" xfId="16" applyNumberFormat="1" applyFont="1" applyAlignment="1">
      <alignment horizontal="center"/>
    </xf>
    <xf numFmtId="0" fontId="15" fillId="0" borderId="0" xfId="16" applyFont="1" applyAlignment="1" applyProtection="1">
      <alignment horizontal="center" vertical="top" wrapText="1"/>
      <protection locked="0"/>
    </xf>
    <xf numFmtId="0" fontId="15" fillId="0" borderId="0" xfId="16" applyFont="1" applyAlignment="1" applyProtection="1">
      <alignment horizontal="justify" vertical="top" wrapText="1"/>
      <protection locked="0"/>
    </xf>
    <xf numFmtId="0" fontId="15" fillId="0" borderId="0" xfId="16" applyFont="1" applyAlignment="1" applyProtection="1">
      <alignment horizontal="center" vertical="top"/>
      <protection locked="0"/>
    </xf>
    <xf numFmtId="2" fontId="15" fillId="0" borderId="0" xfId="16" applyNumberFormat="1" applyFont="1" applyAlignment="1" applyProtection="1">
      <alignment horizontal="center" vertical="top"/>
      <protection locked="0"/>
    </xf>
    <xf numFmtId="0" fontId="2" fillId="0" borderId="0" xfId="16" applyFont="1" applyAlignment="1" applyProtection="1">
      <alignment horizontal="center" vertical="top" wrapText="1"/>
      <protection locked="0"/>
    </xf>
    <xf numFmtId="0" fontId="2" fillId="0" borderId="0" xfId="16" applyFont="1" applyAlignment="1" applyProtection="1">
      <alignment horizontal="justify" vertical="top" wrapText="1"/>
      <protection locked="0"/>
    </xf>
    <xf numFmtId="0" fontId="2" fillId="0" borderId="0" xfId="16" applyFont="1" applyAlignment="1">
      <alignment horizontal="center"/>
    </xf>
    <xf numFmtId="2" fontId="25" fillId="0" borderId="0" xfId="16" applyNumberFormat="1" applyFont="1" applyAlignment="1">
      <alignment horizontal="center" vertical="top"/>
    </xf>
    <xf numFmtId="0" fontId="25" fillId="0" borderId="0" xfId="16" applyFont="1" applyAlignment="1" applyProtection="1">
      <alignment horizontal="left" vertical="top"/>
      <protection locked="0"/>
    </xf>
    <xf numFmtId="0" fontId="22" fillId="0" borderId="0" xfId="16" applyFont="1" applyAlignment="1" applyProtection="1">
      <alignment horizontal="left"/>
      <protection locked="0"/>
    </xf>
    <xf numFmtId="0" fontId="23" fillId="0" borderId="10" xfId="0" applyFont="1" applyBorder="1"/>
    <xf numFmtId="0" fontId="0" fillId="0" borderId="10" xfId="0" applyBorder="1"/>
    <xf numFmtId="2" fontId="0" fillId="0" borderId="10" xfId="0" applyNumberFormat="1" applyBorder="1"/>
    <xf numFmtId="2" fontId="0" fillId="5" borderId="10" xfId="0" applyNumberFormat="1" applyFill="1" applyBorder="1"/>
    <xf numFmtId="0" fontId="14" fillId="0" borderId="0" xfId="0" applyFont="1" applyAlignment="1">
      <alignment horizontal="left" vertical="top" wrapText="1"/>
    </xf>
    <xf numFmtId="0" fontId="14" fillId="0" borderId="0" xfId="0" applyFont="1" applyAlignment="1">
      <alignment horizontal="left" vertical="top"/>
    </xf>
    <xf numFmtId="0" fontId="0" fillId="4" borderId="5" xfId="0" applyFill="1" applyBorder="1" applyAlignment="1" applyProtection="1">
      <alignment horizontal="center"/>
      <protection hidden="1"/>
    </xf>
    <xf numFmtId="0" fontId="0" fillId="4" borderId="0" xfId="0" applyFill="1" applyAlignment="1" applyProtection="1">
      <alignment horizontal="center"/>
      <protection hidden="1"/>
    </xf>
    <xf numFmtId="0" fontId="0" fillId="4" borderId="6" xfId="0" applyFill="1" applyBorder="1" applyAlignment="1" applyProtection="1">
      <alignment horizontal="center"/>
      <protection hidden="1"/>
    </xf>
    <xf numFmtId="0" fontId="0" fillId="3" borderId="5" xfId="0" applyFill="1" applyBorder="1" applyAlignment="1" applyProtection="1">
      <alignment horizontal="center" wrapText="1"/>
      <protection hidden="1"/>
    </xf>
    <xf numFmtId="0" fontId="0" fillId="3" borderId="0" xfId="0" applyFill="1" applyAlignment="1" applyProtection="1">
      <alignment horizontal="center" wrapText="1"/>
      <protection hidden="1"/>
    </xf>
    <xf numFmtId="0" fontId="0" fillId="3" borderId="6" xfId="0" applyFill="1" applyBorder="1" applyAlignment="1" applyProtection="1">
      <alignment horizontal="center" wrapText="1"/>
      <protection hidden="1"/>
    </xf>
    <xf numFmtId="0" fontId="3" fillId="0" borderId="5" xfId="2" applyFont="1" applyBorder="1" applyAlignment="1" applyProtection="1">
      <alignment horizontal="right" vertical="center"/>
      <protection hidden="1"/>
    </xf>
    <xf numFmtId="0" fontId="3" fillId="0" borderId="0" xfId="2" applyFont="1" applyAlignment="1" applyProtection="1">
      <alignment horizontal="right" vertical="center"/>
      <protection hidden="1"/>
    </xf>
    <xf numFmtId="0" fontId="4" fillId="0" borderId="5" xfId="2" applyFont="1" applyBorder="1" applyAlignment="1" applyProtection="1">
      <alignment horizontal="right" vertical="center"/>
      <protection hidden="1"/>
    </xf>
    <xf numFmtId="0" fontId="4" fillId="0" borderId="0" xfId="2" applyFont="1" applyAlignment="1" applyProtection="1">
      <alignment horizontal="right" vertical="center"/>
      <protection hidden="1"/>
    </xf>
    <xf numFmtId="0" fontId="1" fillId="5" borderId="5" xfId="1" applyFill="1" applyBorder="1" applyAlignment="1" applyProtection="1">
      <alignment horizontal="center"/>
      <protection hidden="1"/>
    </xf>
    <xf numFmtId="0" fontId="1" fillId="5" borderId="0" xfId="1" applyFill="1" applyBorder="1" applyAlignment="1" applyProtection="1">
      <alignment horizontal="center"/>
      <protection hidden="1"/>
    </xf>
    <xf numFmtId="0" fontId="1" fillId="5" borderId="6" xfId="1" applyFill="1" applyBorder="1" applyAlignment="1" applyProtection="1">
      <alignment horizontal="center"/>
      <protection hidden="1"/>
    </xf>
    <xf numFmtId="0" fontId="0" fillId="3" borderId="0" xfId="0" applyFill="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0" fillId="0" borderId="10" xfId="0" applyBorder="1" applyAlignment="1">
      <alignment horizontal="center"/>
    </xf>
    <xf numFmtId="0" fontId="9" fillId="6" borderId="10" xfId="0" applyFont="1" applyFill="1" applyBorder="1" applyAlignment="1" applyProtection="1">
      <alignment horizontal="center"/>
      <protection locked="0" hidden="1"/>
    </xf>
    <xf numFmtId="165" fontId="9" fillId="6" borderId="10" xfId="0" applyNumberFormat="1" applyFont="1" applyFill="1" applyBorder="1" applyAlignment="1" applyProtection="1">
      <alignment horizontal="center"/>
      <protection locked="0" hidden="1"/>
    </xf>
    <xf numFmtId="0" fontId="0" fillId="0" borderId="10" xfId="0" applyBorder="1" applyAlignment="1">
      <alignment horizontal="center" vertical="center"/>
    </xf>
    <xf numFmtId="0" fontId="9" fillId="6" borderId="10" xfId="0" applyFont="1" applyFill="1" applyBorder="1" applyAlignment="1" applyProtection="1">
      <alignment horizontal="center" vertical="center"/>
      <protection locked="0"/>
    </xf>
    <xf numFmtId="0" fontId="9" fillId="6" borderId="10" xfId="0" applyFont="1" applyFill="1" applyBorder="1" applyAlignment="1" applyProtection="1">
      <alignment horizontal="center"/>
      <protection locked="0"/>
    </xf>
    <xf numFmtId="0" fontId="9" fillId="6" borderId="12" xfId="0" applyFont="1" applyFill="1" applyBorder="1" applyAlignment="1" applyProtection="1">
      <alignment horizontal="center"/>
      <protection locked="0"/>
    </xf>
    <xf numFmtId="0" fontId="0" fillId="2" borderId="0" xfId="0" applyFill="1" applyAlignment="1">
      <alignment horizontal="center" wrapText="1"/>
    </xf>
    <xf numFmtId="0" fontId="0" fillId="4" borderId="0" xfId="0" applyFill="1" applyAlignment="1">
      <alignment horizont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9" fillId="6" borderId="10" xfId="0" applyFont="1" applyFill="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hidden="1"/>
    </xf>
    <xf numFmtId="0" fontId="0" fillId="0" borderId="10" xfId="0" applyBorder="1" applyAlignment="1" applyProtection="1">
      <alignment horizontal="center"/>
      <protection hidden="1"/>
    </xf>
    <xf numFmtId="0" fontId="6" fillId="6" borderId="11" xfId="0" applyFont="1" applyFill="1" applyBorder="1" applyAlignment="1" applyProtection="1">
      <alignment horizontal="center"/>
      <protection hidden="1"/>
    </xf>
    <xf numFmtId="0" fontId="6" fillId="6" borderId="13" xfId="0" applyFont="1" applyFill="1" applyBorder="1" applyAlignment="1" applyProtection="1">
      <alignment horizont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wrapText="1"/>
      <protection hidden="1"/>
    </xf>
    <xf numFmtId="0" fontId="15" fillId="0" borderId="11"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0" fillId="0" borderId="11" xfId="0" applyBorder="1" applyAlignment="1" applyProtection="1">
      <alignment horizontal="center"/>
      <protection hidden="1"/>
    </xf>
    <xf numFmtId="0" fontId="0" fillId="0" borderId="15" xfId="0" applyBorder="1" applyAlignment="1" applyProtection="1">
      <alignment horizontal="center"/>
      <protection hidden="1"/>
    </xf>
    <xf numFmtId="0" fontId="0" fillId="0" borderId="13" xfId="0" applyBorder="1" applyAlignment="1" applyProtection="1">
      <alignment horizontal="center"/>
      <protection hidden="1"/>
    </xf>
    <xf numFmtId="0" fontId="0" fillId="2" borderId="0" xfId="0" applyFill="1" applyAlignment="1" applyProtection="1">
      <alignment horizontal="center"/>
      <protection hidden="1"/>
    </xf>
    <xf numFmtId="0" fontId="5" fillId="0" borderId="0" xfId="0" applyFont="1" applyAlignment="1" applyProtection="1">
      <alignment horizontal="center"/>
      <protection hidden="1"/>
    </xf>
    <xf numFmtId="0" fontId="13" fillId="0" borderId="10" xfId="3" applyFont="1" applyBorder="1" applyAlignment="1" applyProtection="1">
      <alignment horizontal="center" vertical="center" wrapText="1"/>
      <protection hidden="1"/>
    </xf>
    <xf numFmtId="0" fontId="13" fillId="0" borderId="10" xfId="3" applyFont="1" applyBorder="1" applyAlignment="1" applyProtection="1">
      <alignment horizontal="center" vertical="center"/>
      <protection hidden="1"/>
    </xf>
    <xf numFmtId="0" fontId="5" fillId="0" borderId="14" xfId="0" applyFont="1" applyBorder="1" applyAlignment="1" applyProtection="1">
      <alignment horizontal="center"/>
      <protection hidden="1"/>
    </xf>
    <xf numFmtId="0" fontId="6" fillId="7" borderId="0" xfId="0" applyFont="1" applyFill="1" applyAlignment="1" applyProtection="1">
      <alignment horizontal="center"/>
      <protection hidden="1"/>
    </xf>
    <xf numFmtId="0" fontId="6" fillId="7" borderId="14" xfId="0" applyFont="1" applyFill="1" applyBorder="1" applyAlignment="1" applyProtection="1">
      <alignment horizontal="center"/>
      <protection hidden="1"/>
    </xf>
    <xf numFmtId="0" fontId="15" fillId="0" borderId="15" xfId="0" applyFont="1" applyBorder="1" applyAlignment="1" applyProtection="1">
      <alignment horizontal="center" vertical="center" wrapText="1"/>
      <protection hidden="1"/>
    </xf>
    <xf numFmtId="4" fontId="0" fillId="0" borderId="10" xfId="0" applyNumberFormat="1" applyBorder="1" applyAlignment="1" applyProtection="1">
      <alignment horizontal="center"/>
      <protection hidden="1"/>
    </xf>
    <xf numFmtId="0" fontId="0" fillId="6" borderId="0" xfId="0" applyFill="1" applyAlignment="1" applyProtection="1">
      <alignment horizontal="center"/>
      <protection hidden="1"/>
    </xf>
    <xf numFmtId="0" fontId="9" fillId="0" borderId="10" xfId="3" applyFont="1" applyBorder="1" applyAlignment="1" applyProtection="1">
      <alignment horizontal="center" vertical="center"/>
      <protection hidden="1"/>
    </xf>
    <xf numFmtId="0" fontId="12" fillId="0" borderId="10" xfId="3" applyFont="1" applyBorder="1" applyAlignment="1" applyProtection="1">
      <alignment horizontal="center" vertical="center"/>
      <protection hidden="1"/>
    </xf>
    <xf numFmtId="0" fontId="0" fillId="0" borderId="10" xfId="0" applyBorder="1" applyAlignment="1" applyProtection="1">
      <alignment horizontal="left"/>
      <protection hidden="1"/>
    </xf>
    <xf numFmtId="0" fontId="0" fillId="0" borderId="10" xfId="0" applyBorder="1" applyAlignment="1" applyProtection="1">
      <alignment horizontal="right"/>
      <protection hidden="1"/>
    </xf>
    <xf numFmtId="0" fontId="17" fillId="5" borderId="0" xfId="0" applyFont="1" applyFill="1" applyAlignment="1" applyProtection="1">
      <alignment horizontal="center" wrapText="1"/>
      <protection hidden="1"/>
    </xf>
    <xf numFmtId="0" fontId="5" fillId="6" borderId="10" xfId="0" applyFont="1" applyFill="1" applyBorder="1" applyAlignment="1" applyProtection="1">
      <alignment horizontal="center"/>
      <protection hidden="1"/>
    </xf>
    <xf numFmtId="0" fontId="5" fillId="0" borderId="1" xfId="0" applyFont="1" applyBorder="1" applyAlignment="1" applyProtection="1">
      <alignment horizontal="center"/>
      <protection hidden="1"/>
    </xf>
    <xf numFmtId="0" fontId="8" fillId="0" borderId="10" xfId="0" applyFont="1" applyBorder="1" applyAlignment="1" applyProtection="1">
      <alignment horizontal="center"/>
      <protection hidden="1"/>
    </xf>
    <xf numFmtId="0" fontId="6" fillId="6" borderId="10" xfId="0" applyFont="1" applyFill="1" applyBorder="1" applyAlignment="1" applyProtection="1">
      <alignment horizontal="center"/>
      <protection hidden="1"/>
    </xf>
    <xf numFmtId="0" fontId="5" fillId="2" borderId="0" xfId="0" applyFont="1" applyFill="1" applyAlignment="1" applyProtection="1">
      <alignment horizontal="center" wrapText="1"/>
      <protection hidden="1"/>
    </xf>
    <xf numFmtId="0" fontId="8" fillId="0" borderId="2" xfId="0" applyFont="1" applyBorder="1" applyAlignment="1" applyProtection="1">
      <alignment horizontal="center" wrapText="1"/>
      <protection hidden="1"/>
    </xf>
    <xf numFmtId="0" fontId="8" fillId="0" borderId="3" xfId="0" applyFont="1" applyBorder="1" applyAlignment="1" applyProtection="1">
      <alignment horizontal="center" wrapText="1"/>
      <protection hidden="1"/>
    </xf>
    <xf numFmtId="0" fontId="8" fillId="0" borderId="4" xfId="0" applyFont="1" applyBorder="1" applyAlignment="1" applyProtection="1">
      <alignment horizontal="center" wrapText="1"/>
      <protection hidden="1"/>
    </xf>
    <xf numFmtId="0" fontId="8" fillId="0" borderId="5" xfId="0" applyFont="1" applyBorder="1" applyAlignment="1" applyProtection="1">
      <alignment horizontal="center" wrapText="1"/>
      <protection hidden="1"/>
    </xf>
    <xf numFmtId="0" fontId="8" fillId="0" borderId="0" xfId="0" applyFont="1" applyAlignment="1" applyProtection="1">
      <alignment horizontal="center" wrapText="1"/>
      <protection hidden="1"/>
    </xf>
    <xf numFmtId="0" fontId="8" fillId="0" borderId="6" xfId="0" applyFont="1" applyBorder="1" applyAlignment="1" applyProtection="1">
      <alignment horizontal="center" wrapText="1"/>
      <protection hidden="1"/>
    </xf>
    <xf numFmtId="0" fontId="8" fillId="0" borderId="7" xfId="0" applyFont="1" applyBorder="1" applyAlignment="1" applyProtection="1">
      <alignment horizontal="center" wrapText="1"/>
      <protection hidden="1"/>
    </xf>
    <xf numFmtId="0" fontId="8" fillId="0" borderId="8" xfId="0" applyFont="1" applyBorder="1" applyAlignment="1" applyProtection="1">
      <alignment horizontal="center" wrapText="1"/>
      <protection hidden="1"/>
    </xf>
    <xf numFmtId="0" fontId="8" fillId="0" borderId="9" xfId="0" applyFont="1" applyBorder="1" applyAlignment="1" applyProtection="1">
      <alignment horizontal="center" wrapText="1"/>
      <protection hidden="1"/>
    </xf>
    <xf numFmtId="0" fontId="5" fillId="0" borderId="0" xfId="0" applyFont="1" applyAlignment="1" applyProtection="1">
      <alignment horizontal="left"/>
      <protection hidden="1"/>
    </xf>
    <xf numFmtId="0" fontId="41" fillId="0" borderId="5" xfId="0" applyFont="1" applyBorder="1" applyAlignment="1">
      <alignment horizontal="center"/>
    </xf>
    <xf numFmtId="0" fontId="41" fillId="0" borderId="0" xfId="0" applyFont="1" applyAlignment="1">
      <alignment horizontal="center"/>
    </xf>
    <xf numFmtId="0" fontId="41" fillId="0" borderId="6" xfId="0" applyFont="1" applyBorder="1" applyAlignment="1">
      <alignment horizontal="center"/>
    </xf>
    <xf numFmtId="0" fontId="41" fillId="0" borderId="32" xfId="0" applyFont="1" applyBorder="1" applyAlignment="1">
      <alignment horizontal="center"/>
    </xf>
    <xf numFmtId="0" fontId="41" fillId="0" borderId="18" xfId="0" applyFont="1" applyBorder="1" applyAlignment="1">
      <alignment horizontal="center"/>
    </xf>
    <xf numFmtId="0" fontId="41" fillId="0" borderId="33" xfId="0" applyFont="1" applyBorder="1" applyAlignment="1">
      <alignment horizontal="center"/>
    </xf>
    <xf numFmtId="0" fontId="30" fillId="0" borderId="37" xfId="0" applyFont="1" applyBorder="1" applyAlignment="1">
      <alignment horizontal="center"/>
    </xf>
    <xf numFmtId="0" fontId="30" fillId="0" borderId="38" xfId="0" applyFont="1" applyBorder="1" applyAlignment="1">
      <alignment horizontal="center"/>
    </xf>
    <xf numFmtId="0" fontId="30" fillId="0" borderId="39" xfId="0" applyFont="1" applyBorder="1" applyAlignment="1">
      <alignment horizontal="center"/>
    </xf>
    <xf numFmtId="0" fontId="37" fillId="0" borderId="0" xfId="0" applyFont="1" applyAlignment="1">
      <alignment horizont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4" xfId="0" applyFont="1" applyBorder="1" applyAlignment="1">
      <alignment horizontal="center"/>
    </xf>
    <xf numFmtId="0" fontId="39" fillId="0" borderId="25" xfId="0" applyFont="1" applyBorder="1" applyAlignment="1">
      <alignment horizontal="center"/>
    </xf>
    <xf numFmtId="0" fontId="39" fillId="0" borderId="15" xfId="0" applyFont="1" applyBorder="1" applyAlignment="1">
      <alignment horizontal="center"/>
    </xf>
    <xf numFmtId="0" fontId="39" fillId="0" borderId="26" xfId="0" applyFont="1" applyBorder="1" applyAlignment="1">
      <alignment horizontal="center"/>
    </xf>
    <xf numFmtId="0" fontId="40" fillId="0" borderId="11"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26" xfId="0" applyFont="1" applyBorder="1" applyAlignment="1">
      <alignment horizontal="center" vertical="center" wrapText="1"/>
    </xf>
    <xf numFmtId="0" fontId="39" fillId="0" borderId="25" xfId="0" applyFont="1" applyBorder="1" applyAlignment="1">
      <alignment horizontal="center" vertical="center"/>
    </xf>
    <xf numFmtId="0" fontId="39" fillId="0" borderId="15" xfId="0" applyFont="1" applyBorder="1" applyAlignment="1">
      <alignment horizontal="center" vertical="center"/>
    </xf>
    <xf numFmtId="0" fontId="39" fillId="0" borderId="26" xfId="0" applyFont="1" applyBorder="1" applyAlignment="1">
      <alignment horizontal="center" vertical="center"/>
    </xf>
    <xf numFmtId="0" fontId="61" fillId="0" borderId="0" xfId="16" applyFont="1" applyAlignment="1">
      <alignment horizontal="center" vertical="top" wrapText="1"/>
    </xf>
    <xf numFmtId="0" fontId="62" fillId="0" borderId="37" xfId="16" applyFont="1" applyBorder="1" applyAlignment="1">
      <alignment horizontal="center"/>
    </xf>
    <xf numFmtId="0" fontId="62" fillId="0" borderId="38" xfId="16" applyFont="1" applyBorder="1" applyAlignment="1">
      <alignment horizontal="center"/>
    </xf>
    <xf numFmtId="0" fontId="62" fillId="0" borderId="4" xfId="16" applyFont="1" applyBorder="1" applyAlignment="1">
      <alignment horizontal="center"/>
    </xf>
    <xf numFmtId="0" fontId="62" fillId="0" borderId="45" xfId="16" applyFont="1" applyBorder="1" applyAlignment="1">
      <alignment horizontal="center"/>
    </xf>
    <xf numFmtId="0" fontId="62" fillId="0" borderId="23" xfId="16" applyFont="1" applyBorder="1" applyAlignment="1">
      <alignment horizontal="center"/>
    </xf>
    <xf numFmtId="0" fontId="0" fillId="0" borderId="10" xfId="0" applyBorder="1" applyAlignment="1">
      <alignment horizontal="center" wrapText="1"/>
    </xf>
    <xf numFmtId="169" fontId="55" fillId="0" borderId="1" xfId="16" applyNumberFormat="1" applyFont="1" applyBorder="1" applyAlignment="1">
      <alignment horizontal="center" vertical="center" wrapText="1"/>
    </xf>
  </cellXfs>
  <cellStyles count="19">
    <cellStyle name="Comma 2" xfId="4" xr:uid="{00000000-0005-0000-0000-000000000000}"/>
    <cellStyle name="Comma 3" xfId="12" xr:uid="{8F6770F3-BEC8-4C90-A881-AA296348DEEC}"/>
    <cellStyle name="Comma 4" xfId="13" xr:uid="{06B59838-4F5E-4A80-9243-2CE53C588FDA}"/>
    <cellStyle name="Comma 5" xfId="15" xr:uid="{D74C2053-E7F9-42F2-B80B-94E1C099D04C}"/>
    <cellStyle name="Currency 2" xfId="7" xr:uid="{DA1F35AA-CAC0-43AA-AD4C-21A3A7692C38}"/>
    <cellStyle name="Hyperlink" xfId="1" builtinId="8"/>
    <cellStyle name="Hyperlink 2" xfId="5" xr:uid="{00000000-0005-0000-0000-000002000000}"/>
    <cellStyle name="Hyperlink 3" xfId="10" xr:uid="{595BD9C8-FA1E-43BF-AA02-13EA1A7E0CF7}"/>
    <cellStyle name="Hyperlink 4" xfId="17" xr:uid="{ED907DFF-44E4-49E6-A672-EC1AACD7CDFF}"/>
    <cellStyle name="Normal" xfId="0" builtinId="0"/>
    <cellStyle name="Normal 12" xfId="11" xr:uid="{06AB1079-8D28-4D80-93BF-C055B3F6B330}"/>
    <cellStyle name="Normal 2" xfId="3" xr:uid="{00000000-0005-0000-0000-000004000000}"/>
    <cellStyle name="Normal 2 2" xfId="6" xr:uid="{09D1F1FE-C169-4CAA-89B5-F42FD4BDF913}"/>
    <cellStyle name="Normal 3" xfId="9" xr:uid="{CFE0EE4D-F08A-4B80-9FE5-AAD62C5DA6A2}"/>
    <cellStyle name="Normal 3 2" xfId="18" xr:uid="{91EE5D23-9DD0-4D91-AF57-A10A041F5721}"/>
    <cellStyle name="Normal 4" xfId="8" xr:uid="{3353E05B-A15A-4685-81C1-042ED145DCBC}"/>
    <cellStyle name="Normal 5" xfId="14" xr:uid="{D103BA01-4EA3-41E5-9103-9C50C3738E4F}"/>
    <cellStyle name="Normal 6" xfId="16" xr:uid="{42375286-E957-4F07-B60C-7F55A0C408FE}"/>
    <cellStyle name="Normal_Price_Schedules for Insulator Package Rev-01" xfId="2" xr:uid="{00000000-0005-0000-0000-000007000000}"/>
  </cellStyles>
  <dxfs count="0"/>
  <tableStyles count="0" defaultTableStyle="TableStyleMedium9" defaultPivotStyle="PivotStyleLight16"/>
  <colors>
    <mruColors>
      <color rgb="FF339933"/>
      <color rgb="FF00CC00"/>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13</xdr:row>
      <xdr:rowOff>57150</xdr:rowOff>
    </xdr:from>
    <xdr:to>
      <xdr:col>11</xdr:col>
      <xdr:colOff>576986</xdr:colOff>
      <xdr:row>16</xdr:row>
      <xdr:rowOff>191177</xdr:rowOff>
    </xdr:to>
    <xdr:pic>
      <xdr:nvPicPr>
        <xdr:cNvPr id="2" name="Picture 1" descr="Logo PNG.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886325" y="3810000"/>
          <a:ext cx="2691536" cy="8579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47625</xdr:colOff>
      <xdr:row>77</xdr:row>
      <xdr:rowOff>0</xdr:rowOff>
    </xdr:from>
    <xdr:to>
      <xdr:col>5</xdr:col>
      <xdr:colOff>9525</xdr:colOff>
      <xdr:row>77</xdr:row>
      <xdr:rowOff>9525</xdr:rowOff>
    </xdr:to>
    <xdr:pic>
      <xdr:nvPicPr>
        <xdr:cNvPr id="2" name="Picture 23">
          <a:extLst>
            <a:ext uri="{FF2B5EF4-FFF2-40B4-BE49-F238E27FC236}">
              <a16:creationId xmlns:a16="http://schemas.microsoft.com/office/drawing/2014/main" id="{5644B042-24DA-4947-8B00-39BEF4326F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0" y="4488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xdr:colOff>
      <xdr:row>79</xdr:row>
      <xdr:rowOff>0</xdr:rowOff>
    </xdr:from>
    <xdr:to>
      <xdr:col>5</xdr:col>
      <xdr:colOff>9525</xdr:colOff>
      <xdr:row>79</xdr:row>
      <xdr:rowOff>9525</xdr:rowOff>
    </xdr:to>
    <xdr:pic>
      <xdr:nvPicPr>
        <xdr:cNvPr id="3" name="Picture 22">
          <a:extLst>
            <a:ext uri="{FF2B5EF4-FFF2-40B4-BE49-F238E27FC236}">
              <a16:creationId xmlns:a16="http://schemas.microsoft.com/office/drawing/2014/main" id="{7B5F87F4-40B8-4CDA-A50C-8A1F8E4005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0" y="4683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79</xdr:row>
      <xdr:rowOff>0</xdr:rowOff>
    </xdr:from>
    <xdr:to>
      <xdr:col>3</xdr:col>
      <xdr:colOff>57150</xdr:colOff>
      <xdr:row>79</xdr:row>
      <xdr:rowOff>9525</xdr:rowOff>
    </xdr:to>
    <xdr:pic>
      <xdr:nvPicPr>
        <xdr:cNvPr id="4" name="Picture 22">
          <a:extLst>
            <a:ext uri="{FF2B5EF4-FFF2-40B4-BE49-F238E27FC236}">
              <a16:creationId xmlns:a16="http://schemas.microsoft.com/office/drawing/2014/main" id="{B9D59FDF-AB72-4B84-95FE-FD46474F8E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9325" y="4683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xdr:colOff>
      <xdr:row>79</xdr:row>
      <xdr:rowOff>0</xdr:rowOff>
    </xdr:from>
    <xdr:to>
      <xdr:col>5</xdr:col>
      <xdr:colOff>9525</xdr:colOff>
      <xdr:row>79</xdr:row>
      <xdr:rowOff>9525</xdr:rowOff>
    </xdr:to>
    <xdr:pic>
      <xdr:nvPicPr>
        <xdr:cNvPr id="5" name="Picture 22">
          <a:extLst>
            <a:ext uri="{FF2B5EF4-FFF2-40B4-BE49-F238E27FC236}">
              <a16:creationId xmlns:a16="http://schemas.microsoft.com/office/drawing/2014/main" id="{3314ABC8-7E19-44F3-84A0-18C72E9ACB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0" y="4683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xdr:colOff>
      <xdr:row>79</xdr:row>
      <xdr:rowOff>0</xdr:rowOff>
    </xdr:from>
    <xdr:to>
      <xdr:col>5</xdr:col>
      <xdr:colOff>9525</xdr:colOff>
      <xdr:row>79</xdr:row>
      <xdr:rowOff>9525</xdr:rowOff>
    </xdr:to>
    <xdr:pic>
      <xdr:nvPicPr>
        <xdr:cNvPr id="6" name="Picture 22">
          <a:extLst>
            <a:ext uri="{FF2B5EF4-FFF2-40B4-BE49-F238E27FC236}">
              <a16:creationId xmlns:a16="http://schemas.microsoft.com/office/drawing/2014/main" id="{6E25A721-6198-4D5B-8A1B-137DC4965C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0" y="4683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79</xdr:row>
      <xdr:rowOff>0</xdr:rowOff>
    </xdr:from>
    <xdr:to>
      <xdr:col>3</xdr:col>
      <xdr:colOff>57150</xdr:colOff>
      <xdr:row>79</xdr:row>
      <xdr:rowOff>9525</xdr:rowOff>
    </xdr:to>
    <xdr:pic>
      <xdr:nvPicPr>
        <xdr:cNvPr id="7" name="Picture 22">
          <a:extLst>
            <a:ext uri="{FF2B5EF4-FFF2-40B4-BE49-F238E27FC236}">
              <a16:creationId xmlns:a16="http://schemas.microsoft.com/office/drawing/2014/main" id="{90CD9C60-0BA5-4BCB-8D18-77D07F780B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9325" y="4683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xdr:colOff>
      <xdr:row>79</xdr:row>
      <xdr:rowOff>0</xdr:rowOff>
    </xdr:from>
    <xdr:to>
      <xdr:col>5</xdr:col>
      <xdr:colOff>9525</xdr:colOff>
      <xdr:row>79</xdr:row>
      <xdr:rowOff>9525</xdr:rowOff>
    </xdr:to>
    <xdr:pic>
      <xdr:nvPicPr>
        <xdr:cNvPr id="8" name="Picture 22">
          <a:extLst>
            <a:ext uri="{FF2B5EF4-FFF2-40B4-BE49-F238E27FC236}">
              <a16:creationId xmlns:a16="http://schemas.microsoft.com/office/drawing/2014/main" id="{7CE31513-B84B-40BA-8A01-02DB0A045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0" y="4683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79</xdr:row>
      <xdr:rowOff>0</xdr:rowOff>
    </xdr:from>
    <xdr:to>
      <xdr:col>3</xdr:col>
      <xdr:colOff>57150</xdr:colOff>
      <xdr:row>79</xdr:row>
      <xdr:rowOff>9525</xdr:rowOff>
    </xdr:to>
    <xdr:pic>
      <xdr:nvPicPr>
        <xdr:cNvPr id="9" name="Picture 22">
          <a:extLst>
            <a:ext uri="{FF2B5EF4-FFF2-40B4-BE49-F238E27FC236}">
              <a16:creationId xmlns:a16="http://schemas.microsoft.com/office/drawing/2014/main" id="{AD586904-B223-4B63-AFE1-915C0EAD58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9325" y="4683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xdr:colOff>
      <xdr:row>79</xdr:row>
      <xdr:rowOff>0</xdr:rowOff>
    </xdr:from>
    <xdr:to>
      <xdr:col>5</xdr:col>
      <xdr:colOff>9525</xdr:colOff>
      <xdr:row>79</xdr:row>
      <xdr:rowOff>9525</xdr:rowOff>
    </xdr:to>
    <xdr:pic>
      <xdr:nvPicPr>
        <xdr:cNvPr id="10" name="Picture 22">
          <a:extLst>
            <a:ext uri="{FF2B5EF4-FFF2-40B4-BE49-F238E27FC236}">
              <a16:creationId xmlns:a16="http://schemas.microsoft.com/office/drawing/2014/main" id="{DB9923DC-2E49-4683-915C-CE736DA3D9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0" y="4683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79</xdr:row>
      <xdr:rowOff>0</xdr:rowOff>
    </xdr:from>
    <xdr:to>
      <xdr:col>3</xdr:col>
      <xdr:colOff>57150</xdr:colOff>
      <xdr:row>79</xdr:row>
      <xdr:rowOff>9525</xdr:rowOff>
    </xdr:to>
    <xdr:pic>
      <xdr:nvPicPr>
        <xdr:cNvPr id="11" name="Picture 22">
          <a:extLst>
            <a:ext uri="{FF2B5EF4-FFF2-40B4-BE49-F238E27FC236}">
              <a16:creationId xmlns:a16="http://schemas.microsoft.com/office/drawing/2014/main" id="{3E3C9B04-BD46-487C-BD02-65A33CE934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9325" y="4683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xdr:colOff>
      <xdr:row>79</xdr:row>
      <xdr:rowOff>0</xdr:rowOff>
    </xdr:from>
    <xdr:to>
      <xdr:col>5</xdr:col>
      <xdr:colOff>9525</xdr:colOff>
      <xdr:row>79</xdr:row>
      <xdr:rowOff>9525</xdr:rowOff>
    </xdr:to>
    <xdr:pic>
      <xdr:nvPicPr>
        <xdr:cNvPr id="12" name="Picture 22">
          <a:extLst>
            <a:ext uri="{FF2B5EF4-FFF2-40B4-BE49-F238E27FC236}">
              <a16:creationId xmlns:a16="http://schemas.microsoft.com/office/drawing/2014/main" id="{464E08DD-4843-477F-BCA2-EC29B6CD0B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0" y="4683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xdr:colOff>
      <xdr:row>79</xdr:row>
      <xdr:rowOff>0</xdr:rowOff>
    </xdr:from>
    <xdr:to>
      <xdr:col>5</xdr:col>
      <xdr:colOff>9525</xdr:colOff>
      <xdr:row>79</xdr:row>
      <xdr:rowOff>9525</xdr:rowOff>
    </xdr:to>
    <xdr:pic>
      <xdr:nvPicPr>
        <xdr:cNvPr id="13" name="Picture 22">
          <a:extLst>
            <a:ext uri="{FF2B5EF4-FFF2-40B4-BE49-F238E27FC236}">
              <a16:creationId xmlns:a16="http://schemas.microsoft.com/office/drawing/2014/main" id="{6C8171AC-E26A-43B0-B6B6-71241F13FF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0" y="4683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79</xdr:row>
      <xdr:rowOff>0</xdr:rowOff>
    </xdr:from>
    <xdr:to>
      <xdr:col>3</xdr:col>
      <xdr:colOff>57150</xdr:colOff>
      <xdr:row>79</xdr:row>
      <xdr:rowOff>9525</xdr:rowOff>
    </xdr:to>
    <xdr:pic>
      <xdr:nvPicPr>
        <xdr:cNvPr id="14" name="Picture 22">
          <a:extLst>
            <a:ext uri="{FF2B5EF4-FFF2-40B4-BE49-F238E27FC236}">
              <a16:creationId xmlns:a16="http://schemas.microsoft.com/office/drawing/2014/main" id="{88E2D77A-7A1C-4FFF-91FA-DBA9A28854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9325" y="4683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xdr:colOff>
      <xdr:row>79</xdr:row>
      <xdr:rowOff>0</xdr:rowOff>
    </xdr:from>
    <xdr:to>
      <xdr:col>5</xdr:col>
      <xdr:colOff>9525</xdr:colOff>
      <xdr:row>79</xdr:row>
      <xdr:rowOff>9525</xdr:rowOff>
    </xdr:to>
    <xdr:pic>
      <xdr:nvPicPr>
        <xdr:cNvPr id="15" name="Picture 22">
          <a:extLst>
            <a:ext uri="{FF2B5EF4-FFF2-40B4-BE49-F238E27FC236}">
              <a16:creationId xmlns:a16="http://schemas.microsoft.com/office/drawing/2014/main" id="{E72FD756-18F1-4B1F-9D0B-D68D4F0182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0" y="4683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79</xdr:row>
      <xdr:rowOff>0</xdr:rowOff>
    </xdr:from>
    <xdr:to>
      <xdr:col>3</xdr:col>
      <xdr:colOff>57150</xdr:colOff>
      <xdr:row>79</xdr:row>
      <xdr:rowOff>9525</xdr:rowOff>
    </xdr:to>
    <xdr:pic>
      <xdr:nvPicPr>
        <xdr:cNvPr id="16" name="Picture 22">
          <a:extLst>
            <a:ext uri="{FF2B5EF4-FFF2-40B4-BE49-F238E27FC236}">
              <a16:creationId xmlns:a16="http://schemas.microsoft.com/office/drawing/2014/main" id="{44F08B7A-7088-474D-82C8-AF3A5FC191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9325" y="46834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em%20chandra%20jha\SOR(29.1.09)\BUILD_SOR_vol-1-_DT_15-06-11%20ANALYSI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LOCAL_REF_17973_1703220892228/COST%20ESTIMATE%20DETAIL%20REVISED/Prem%20chandra%20jha/SOR(29.1.09)/BUILD_SOR_vol-1-_DT_15-06-11%20ANALYSIS.xls?51560D6B" TargetMode="External"/><Relationship Id="rId1" Type="http://schemas.openxmlformats.org/officeDocument/2006/relationships/externalLinkPath" Target="file:///\\51560D6B\BUILD_SOR_vol-1-_DT_15-06-11%20ANALYSIS.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powergrid1989-my.sharepoint.com/personal/60003380_powergrid_in/Documents/Desktop/mutipurpose%20hall%20ara/LOCAL_REF_17973_1703220892228/COST%20ESTIMATE%20DETAIL%20REVISED/CIVIL.xls" TargetMode="External"/><Relationship Id="rId1" Type="http://schemas.openxmlformats.org/officeDocument/2006/relationships/externalLinkPath" Target="LOCAL_REF_17973_1703220892228/COST%20ESTIMATE%20DETAIL%20REVISED/CIVIL.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60003380\Downloads\Merged%20file.xlsx" TargetMode="External"/><Relationship Id="rId1" Type="http://schemas.openxmlformats.org/officeDocument/2006/relationships/externalLinkPath" Target="file:///C:\Users\60003380\Downloads\Merged%20file.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60003380\Downloads\LOCAL_REF_17973_1707808600101.xlsx" TargetMode="External"/><Relationship Id="rId1" Type="http://schemas.openxmlformats.org/officeDocument/2006/relationships/externalLinkPath" Target="file:///C:\Users\60003380\Downloads\LOCAL_REF_17973_1707808600101.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powergrid1989-my.sharepoint.com/personal/60003380_powergrid_in/Documents/Desktop/mutipurpose%20hall%20ara/LOCAL_REF_17973_1703220892228/COST%20ESTIMATE%20DETAIL%20REVISED/LANDSCAPE.xls" TargetMode="External"/><Relationship Id="rId1" Type="http://schemas.openxmlformats.org/officeDocument/2006/relationships/externalLinkPath" Target="LOCAL_REF_17973_1703220892228/COST%20ESTIMATE%20DETAIL%20REVISED/LANDSCAP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irrage chart"/>
      <sheetName val="capacityof truck"/>
      <sheetName val="Preface"/>
      <sheetName val="preface.1"/>
      <sheetName val="S-H 0.1"/>
      <sheetName val="S-H 0.2"/>
      <sheetName val="S-H 0.3"/>
      <sheetName val="S-H 2.0"/>
      <sheetName val="cairrage"/>
      <sheetName val="B-W 2.0 (1-29)"/>
      <sheetName val="Preface.2"/>
      <sheetName val="S-H 3.0"/>
      <sheetName val="B.-W 2.0"/>
      <sheetName val="B.W 3.0"/>
      <sheetName val="Sheet20"/>
      <sheetName val="B.-w 4.0"/>
      <sheetName val="B-R 0.1 (1-2)"/>
      <sheetName val="B-R 0.2 (3-4)"/>
      <sheetName val="S-H 4.0"/>
      <sheetName val="B-W 4.0(1-11)"/>
      <sheetName val="Preface.3"/>
      <sheetName val="S-H 5.0"/>
      <sheetName val="B-W 5.0(1-30)"/>
      <sheetName val="B.-W 5.0"/>
      <sheetName val="S-H 6.0(A)"/>
      <sheetName val="B-W 6.0(A)(1-10)"/>
      <sheetName val="B.-W 6.0"/>
      <sheetName val="B-W 6.0(B)(1-10)"/>
      <sheetName val="S-H 6.0(B)"/>
      <sheetName val="S-H 7.0"/>
      <sheetName val="B.W 7.0"/>
      <sheetName val="S-H 8.0"/>
      <sheetName val="B-W 8.0 (1-6)"/>
      <sheetName val="Sheet8"/>
      <sheetName val="PREFACE 4."/>
      <sheetName val="S-H 9.0"/>
      <sheetName val="B-W 9.0 (1-77)"/>
      <sheetName val="B.-W 9.0"/>
      <sheetName val="S-H.10.0"/>
      <sheetName val="B-W 10.0(1-23)"/>
      <sheetName val="B-W 13.0(1-56)"/>
      <sheetName val="B.-W 10.0"/>
      <sheetName val="S.H.11.0"/>
      <sheetName val="B-W 11.0(1-33)"/>
      <sheetName val="B-W 11.0"/>
      <sheetName val="S.H.12.0"/>
      <sheetName val="B-W 12.0(1-49)"/>
      <sheetName val="B-W 12.0"/>
      <sheetName val="S.H.13.0"/>
      <sheetName val="B-W 13.0"/>
      <sheetName val="B-W 7.0(1-21)"/>
      <sheetName val="Sheet1"/>
      <sheetName val="S.H.14.0"/>
      <sheetName val="B-W 3.0 (1-5)"/>
      <sheetName val="B-W 14.0(1-20)"/>
      <sheetName val="B-W 14.0"/>
      <sheetName val="S.H.15.0"/>
      <sheetName val="B-W 15.0(1-28)"/>
      <sheetName val="Sheet15"/>
      <sheetName val="preface-5"/>
      <sheetName val="S.H.18.0"/>
      <sheetName val="B-W 18.0 (1-9)"/>
      <sheetName val="B-W 18.0"/>
      <sheetName val="preface-6"/>
      <sheetName val="S.H.23.0"/>
      <sheetName val="B-W 23.0 (1-7)"/>
      <sheetName val="B-W 23.0"/>
      <sheetName val="S.H.24.0"/>
      <sheetName val="B-W 24.0(1-7)"/>
      <sheetName val="B-W 24.0"/>
      <sheetName val="S.H.25.0"/>
      <sheetName val="B-R 0.3 (5-29)"/>
      <sheetName val="B-W 25.0 (1-10)"/>
      <sheetName val="B-W 2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row r="51">
          <cell r="B51" t="str">
            <v>Add labour cess @ 1%</v>
          </cell>
        </row>
        <row r="52">
          <cell r="B52" t="str">
            <v>Rate including labour cess</v>
          </cell>
        </row>
      </sheetData>
      <sheetData sheetId="7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irrage chart"/>
      <sheetName val="capacityof truck"/>
      <sheetName val="Preface"/>
      <sheetName val="preface.1"/>
      <sheetName val="S-H 0.1"/>
      <sheetName val="S-H 0.2"/>
      <sheetName val="S-H 0.3"/>
      <sheetName val="S-H 2.0"/>
      <sheetName val="cairrage"/>
      <sheetName val="B-W 2.0 (1-29)"/>
      <sheetName val="Preface.2"/>
      <sheetName val="S-H 3.0"/>
      <sheetName val="B.-W 2.0"/>
      <sheetName val="B.W 3.0"/>
      <sheetName val="Sheet20"/>
      <sheetName val="B.-w 4.0"/>
      <sheetName val="B-R 0.1 (1-2)"/>
      <sheetName val="B-R 0.2 (3-4)"/>
      <sheetName val="S-H 4.0"/>
      <sheetName val="B-W 4.0(1-11)"/>
      <sheetName val="Preface.3"/>
      <sheetName val="S-H 5.0"/>
      <sheetName val="B-W 5.0(1-30)"/>
      <sheetName val="B.-W 5.0"/>
      <sheetName val="S-H 6.0(A)"/>
      <sheetName val="B-W 6.0(A)(1-10)"/>
      <sheetName val="B.-W 6.0"/>
      <sheetName val="B-W 6.0(B)(1-10)"/>
      <sheetName val="S-H 6.0(B)"/>
      <sheetName val="S-H 7.0"/>
      <sheetName val="B.W 7.0"/>
      <sheetName val="S-H 8.0"/>
      <sheetName val="B-W 8.0 (1-6)"/>
      <sheetName val="Sheet8"/>
      <sheetName val="PREFACE 4."/>
      <sheetName val="S-H 9.0"/>
      <sheetName val="B-W 9.0 (1-77)"/>
      <sheetName val="B.-W 9.0"/>
      <sheetName val="S-H.10.0"/>
      <sheetName val="B-W 10.0(1-23)"/>
      <sheetName val="B-W 13.0(1-56)"/>
      <sheetName val="B.-W 10.0"/>
      <sheetName val="S.H.11.0"/>
      <sheetName val="B-W 11.0(1-33)"/>
      <sheetName val="B-W 11.0"/>
      <sheetName val="S.H.12.0"/>
      <sheetName val="B-W 12.0(1-49)"/>
      <sheetName val="B-W 12.0"/>
      <sheetName val="S.H.13.0"/>
      <sheetName val="B-W 13.0"/>
      <sheetName val="B-W 7.0(1-21)"/>
      <sheetName val="Sheet1"/>
      <sheetName val="S.H.14.0"/>
      <sheetName val="B-W 3.0 (1-5)"/>
      <sheetName val="B-W 14.0(1-20)"/>
      <sheetName val="B-W 14.0"/>
      <sheetName val="S.H.15.0"/>
      <sheetName val="B-W 15.0(1-28)"/>
      <sheetName val="Sheet15"/>
      <sheetName val="preface-5"/>
      <sheetName val="S.H.18.0"/>
      <sheetName val="B-W 18.0 (1-9)"/>
      <sheetName val="B-W 18.0"/>
      <sheetName val="preface-6"/>
      <sheetName val="S.H.23.0"/>
      <sheetName val="B-W 23.0 (1-7)"/>
      <sheetName val="B-W 23.0"/>
      <sheetName val="S.H.24.0"/>
      <sheetName val="B-W 24.0(1-7)"/>
      <sheetName val="B-W 24.0"/>
      <sheetName val="S.H.25.0"/>
      <sheetName val="B-R 0.3 (5-29)"/>
      <sheetName val="B-W 25.0 (1-10)"/>
      <sheetName val="B-W 25.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row r="51">
          <cell r="B51" t="str">
            <v>Add labour cess @ 1%</v>
          </cell>
        </row>
        <row r="52">
          <cell r="B52" t="str">
            <v>Rate including labour cess</v>
          </cell>
        </row>
      </sheetData>
      <sheetData sheetId="7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OQ"/>
      <sheetName val="Estimate"/>
      <sheetName val="D&amp;W"/>
      <sheetName val="ANALYSIS"/>
      <sheetName val="Sheet1"/>
    </sheetNames>
    <sheetDataSet>
      <sheetData sheetId="0"/>
      <sheetData sheetId="1">
        <row r="4">
          <cell r="A4">
            <v>1</v>
          </cell>
        </row>
        <row r="8">
          <cell r="I8">
            <v>1218.3250249999999</v>
          </cell>
        </row>
        <row r="10">
          <cell r="A10">
            <v>2</v>
          </cell>
        </row>
        <row r="14">
          <cell r="I14">
            <v>619.80000000000007</v>
          </cell>
        </row>
        <row r="16">
          <cell r="A16">
            <v>3</v>
          </cell>
        </row>
        <row r="30">
          <cell r="I30">
            <v>1096.3815</v>
          </cell>
        </row>
        <row r="32">
          <cell r="A32">
            <v>4</v>
          </cell>
        </row>
        <row r="50">
          <cell r="I50">
            <v>1515.6702640909098</v>
          </cell>
        </row>
        <row r="52">
          <cell r="A52">
            <v>5</v>
          </cell>
        </row>
        <row r="59">
          <cell r="I59">
            <v>360.28</v>
          </cell>
        </row>
        <row r="61">
          <cell r="A61">
            <v>6</v>
          </cell>
        </row>
        <row r="88">
          <cell r="I88">
            <v>1454.3811764999996</v>
          </cell>
        </row>
        <row r="90">
          <cell r="A90">
            <v>7</v>
          </cell>
        </row>
        <row r="94">
          <cell r="I94">
            <v>465.76018055555556</v>
          </cell>
        </row>
        <row r="96">
          <cell r="A96">
            <v>8</v>
          </cell>
        </row>
        <row r="102">
          <cell r="I102">
            <v>141.66999999999999</v>
          </cell>
        </row>
        <row r="110">
          <cell r="I110">
            <v>809.68014999999991</v>
          </cell>
        </row>
        <row r="112">
          <cell r="A112">
            <v>9</v>
          </cell>
        </row>
        <row r="135">
          <cell r="I135">
            <v>107.42132749999999</v>
          </cell>
        </row>
        <row r="137">
          <cell r="A137">
            <v>10</v>
          </cell>
        </row>
        <row r="148">
          <cell r="I148">
            <v>51.577499999999986</v>
          </cell>
        </row>
        <row r="150">
          <cell r="A150">
            <v>11</v>
          </cell>
        </row>
        <row r="153">
          <cell r="I153">
            <v>42.201300000000003</v>
          </cell>
        </row>
        <row r="155">
          <cell r="A155">
            <v>12</v>
          </cell>
          <cell r="I155">
            <v>13.504416000000001</v>
          </cell>
        </row>
        <row r="157">
          <cell r="A157">
            <v>13</v>
          </cell>
        </row>
        <row r="160">
          <cell r="I160">
            <v>60.9375</v>
          </cell>
        </row>
        <row r="466">
          <cell r="I466">
            <v>155.30500000000001</v>
          </cell>
        </row>
        <row r="475">
          <cell r="I475">
            <v>696.01659999999981</v>
          </cell>
        </row>
        <row r="483">
          <cell r="I483">
            <v>9.6853249999999989</v>
          </cell>
        </row>
        <row r="497">
          <cell r="I497">
            <v>1146.6298000000002</v>
          </cell>
        </row>
        <row r="526">
          <cell r="I526">
            <v>888.31113200000004</v>
          </cell>
        </row>
        <row r="554">
          <cell r="I554">
            <v>100.25709749999999</v>
          </cell>
        </row>
        <row r="561">
          <cell r="I561">
            <v>54.670132000000002</v>
          </cell>
        </row>
        <row r="571">
          <cell r="I571">
            <v>146.60012499999999</v>
          </cell>
        </row>
        <row r="577">
          <cell r="I577">
            <v>2</v>
          </cell>
        </row>
        <row r="585">
          <cell r="I585">
            <v>203.303</v>
          </cell>
        </row>
        <row r="590">
          <cell r="I590">
            <v>28.076500000000003</v>
          </cell>
        </row>
        <row r="592">
          <cell r="A592">
            <v>17</v>
          </cell>
        </row>
        <row r="598">
          <cell r="I598">
            <v>1048.0733499999999</v>
          </cell>
        </row>
        <row r="600">
          <cell r="A600">
            <v>18</v>
          </cell>
        </row>
        <row r="609">
          <cell r="I609">
            <v>30515.634215413593</v>
          </cell>
        </row>
        <row r="611">
          <cell r="A611">
            <v>19</v>
          </cell>
        </row>
        <row r="621">
          <cell r="I621">
            <v>54228.403987349993</v>
          </cell>
        </row>
        <row r="634">
          <cell r="A634">
            <v>20</v>
          </cell>
        </row>
        <row r="656">
          <cell r="I656">
            <v>45.089393750000006</v>
          </cell>
        </row>
        <row r="658">
          <cell r="A658">
            <v>21</v>
          </cell>
        </row>
        <row r="688">
          <cell r="I688">
            <v>111.52285624999999</v>
          </cell>
        </row>
        <row r="690">
          <cell r="A690">
            <v>22</v>
          </cell>
        </row>
        <row r="695">
          <cell r="I695">
            <v>13.866000000000001</v>
          </cell>
        </row>
        <row r="697">
          <cell r="A697">
            <v>23</v>
          </cell>
        </row>
        <row r="703">
          <cell r="I703">
            <v>23.636000000000003</v>
          </cell>
        </row>
        <row r="705">
          <cell r="A705">
            <v>24</v>
          </cell>
        </row>
        <row r="739">
          <cell r="I739">
            <v>486.08187499999968</v>
          </cell>
        </row>
        <row r="741">
          <cell r="A741">
            <v>25</v>
          </cell>
          <cell r="B741">
            <v>6.15</v>
          </cell>
        </row>
        <row r="742">
          <cell r="I742">
            <v>509.71787499999971</v>
          </cell>
        </row>
        <row r="744">
          <cell r="A744">
            <v>26</v>
          </cell>
        </row>
        <row r="751">
          <cell r="I751">
            <v>0.50070312500000003</v>
          </cell>
        </row>
        <row r="753">
          <cell r="A753">
            <v>27</v>
          </cell>
        </row>
        <row r="761">
          <cell r="I761">
            <v>28.423199999999998</v>
          </cell>
        </row>
        <row r="763">
          <cell r="A763">
            <v>28</v>
          </cell>
        </row>
        <row r="769">
          <cell r="I769">
            <v>21.683999999999997</v>
          </cell>
        </row>
        <row r="771">
          <cell r="A771">
            <v>29</v>
          </cell>
        </row>
        <row r="773">
          <cell r="I773">
            <v>66</v>
          </cell>
        </row>
        <row r="775">
          <cell r="A775">
            <v>30</v>
          </cell>
        </row>
        <row r="779">
          <cell r="I779">
            <v>60.239999999999995</v>
          </cell>
        </row>
        <row r="787">
          <cell r="I787">
            <v>23.439999999999998</v>
          </cell>
        </row>
        <row r="789">
          <cell r="A789">
            <v>31</v>
          </cell>
        </row>
        <row r="793">
          <cell r="I793">
            <v>17.1798</v>
          </cell>
        </row>
        <row r="801">
          <cell r="I801">
            <v>12.479999999999999</v>
          </cell>
        </row>
        <row r="803">
          <cell r="A803">
            <v>32</v>
          </cell>
        </row>
        <row r="815">
          <cell r="I815">
            <v>1356.9902500000001</v>
          </cell>
        </row>
        <row r="817">
          <cell r="A817">
            <v>33</v>
          </cell>
        </row>
        <row r="818">
          <cell r="I818">
            <v>16</v>
          </cell>
        </row>
        <row r="819">
          <cell r="I819">
            <v>48</v>
          </cell>
        </row>
        <row r="821">
          <cell r="A821">
            <v>34</v>
          </cell>
        </row>
        <row r="822">
          <cell r="I822">
            <v>15</v>
          </cell>
        </row>
        <row r="823">
          <cell r="I823">
            <v>5</v>
          </cell>
        </row>
        <row r="825">
          <cell r="A825">
            <v>35</v>
          </cell>
        </row>
        <row r="826">
          <cell r="I826">
            <v>15</v>
          </cell>
        </row>
        <row r="827">
          <cell r="I827">
            <v>46</v>
          </cell>
        </row>
        <row r="829">
          <cell r="A829">
            <v>36</v>
          </cell>
        </row>
        <row r="830">
          <cell r="I830">
            <v>42</v>
          </cell>
        </row>
        <row r="832">
          <cell r="A832">
            <v>37</v>
          </cell>
          <cell r="I832">
            <v>35</v>
          </cell>
        </row>
        <row r="834">
          <cell r="A834">
            <v>38</v>
          </cell>
          <cell r="I834">
            <v>14</v>
          </cell>
        </row>
        <row r="836">
          <cell r="A836">
            <v>39</v>
          </cell>
        </row>
        <row r="847">
          <cell r="I847">
            <v>33.202000000000005</v>
          </cell>
        </row>
        <row r="853">
          <cell r="I853">
            <v>28.479374999999997</v>
          </cell>
        </row>
        <row r="855">
          <cell r="A855">
            <v>40</v>
          </cell>
        </row>
        <row r="870">
          <cell r="A870">
            <v>41</v>
          </cell>
        </row>
        <row r="875">
          <cell r="I875">
            <v>18.051749999999998</v>
          </cell>
        </row>
        <row r="877">
          <cell r="A877">
            <v>42</v>
          </cell>
        </row>
        <row r="878">
          <cell r="I878">
            <v>31</v>
          </cell>
        </row>
        <row r="880">
          <cell r="A880">
            <v>43</v>
          </cell>
        </row>
        <row r="891">
          <cell r="I891">
            <v>796.6099999999999</v>
          </cell>
        </row>
        <row r="893">
          <cell r="A893">
            <v>44</v>
          </cell>
        </row>
        <row r="918">
          <cell r="I918">
            <v>9.0150000000000006</v>
          </cell>
        </row>
        <row r="920">
          <cell r="A920">
            <v>45</v>
          </cell>
        </row>
        <row r="926">
          <cell r="I926">
            <v>12.02</v>
          </cell>
        </row>
        <row r="928">
          <cell r="A928">
            <v>46</v>
          </cell>
        </row>
        <row r="929">
          <cell r="I929">
            <v>8</v>
          </cell>
        </row>
        <row r="931">
          <cell r="A931">
            <v>47</v>
          </cell>
        </row>
        <row r="947">
          <cell r="I947">
            <v>189.32210000000003</v>
          </cell>
        </row>
        <row r="949">
          <cell r="A949">
            <v>48</v>
          </cell>
        </row>
        <row r="987">
          <cell r="I987">
            <v>59.985290000000006</v>
          </cell>
        </row>
        <row r="989">
          <cell r="A989">
            <v>49</v>
          </cell>
        </row>
        <row r="994">
          <cell r="I994">
            <v>68.44102500000001</v>
          </cell>
        </row>
        <row r="996">
          <cell r="A996">
            <v>50</v>
          </cell>
        </row>
        <row r="999">
          <cell r="I999">
            <v>2.6100000000000003</v>
          </cell>
        </row>
        <row r="1001">
          <cell r="A1001">
            <v>51</v>
          </cell>
        </row>
        <row r="1028">
          <cell r="I1028">
            <v>218.63412299999999</v>
          </cell>
        </row>
        <row r="1030">
          <cell r="A1030">
            <v>52</v>
          </cell>
        </row>
        <row r="1073">
          <cell r="I1073">
            <v>270.30749999999995</v>
          </cell>
        </row>
        <row r="1075">
          <cell r="A1075">
            <v>53</v>
          </cell>
        </row>
        <row r="1085">
          <cell r="I1085">
            <v>406.74145000000004</v>
          </cell>
        </row>
        <row r="1101">
          <cell r="A1101">
            <v>55</v>
          </cell>
        </row>
        <row r="1120">
          <cell r="I1120">
            <v>1238.5401499999998</v>
          </cell>
        </row>
        <row r="1122">
          <cell r="A1122">
            <v>56</v>
          </cell>
          <cell r="I1122">
            <v>8</v>
          </cell>
        </row>
        <row r="1124">
          <cell r="A1124">
            <v>57</v>
          </cell>
        </row>
        <row r="1128">
          <cell r="I1128">
            <v>608.34405000000004</v>
          </cell>
        </row>
        <row r="1130">
          <cell r="A1130">
            <v>58</v>
          </cell>
        </row>
        <row r="1135">
          <cell r="I1135">
            <v>17.689999999999998</v>
          </cell>
        </row>
        <row r="1137">
          <cell r="A1137">
            <v>59</v>
          </cell>
        </row>
        <row r="1145">
          <cell r="I1145">
            <v>7.1918000000000006</v>
          </cell>
        </row>
        <row r="1147">
          <cell r="A1147">
            <v>60</v>
          </cell>
        </row>
        <row r="1149">
          <cell r="I1149">
            <v>77</v>
          </cell>
        </row>
        <row r="1151">
          <cell r="A1151">
            <v>61</v>
          </cell>
        </row>
        <row r="1180">
          <cell r="I1180">
            <v>927.25229999999976</v>
          </cell>
        </row>
        <row r="1182">
          <cell r="A1182">
            <v>62</v>
          </cell>
          <cell r="I1182">
            <v>927.25229999999976</v>
          </cell>
        </row>
        <row r="1184">
          <cell r="A1184">
            <v>63</v>
          </cell>
        </row>
        <row r="1210">
          <cell r="I1210">
            <v>1309.2076499999998</v>
          </cell>
        </row>
        <row r="1212">
          <cell r="A1212">
            <v>64</v>
          </cell>
        </row>
        <row r="1220">
          <cell r="I1220">
            <v>797.79394800000011</v>
          </cell>
        </row>
        <row r="1222">
          <cell r="A1222">
            <v>65</v>
          </cell>
        </row>
        <row r="1225">
          <cell r="I1225">
            <v>25.130400000000002</v>
          </cell>
        </row>
        <row r="1227">
          <cell r="A1227">
            <v>66</v>
          </cell>
        </row>
        <row r="1233">
          <cell r="I1233">
            <v>204.39250000000001</v>
          </cell>
        </row>
        <row r="1235">
          <cell r="A1235">
            <v>67</v>
          </cell>
        </row>
        <row r="1236">
          <cell r="I1236">
            <v>222.82714202999995</v>
          </cell>
        </row>
        <row r="1238">
          <cell r="A1238">
            <v>68</v>
          </cell>
        </row>
        <row r="1241">
          <cell r="I1241">
            <v>2246.7358479999998</v>
          </cell>
        </row>
        <row r="1243">
          <cell r="A1243">
            <v>69</v>
          </cell>
        </row>
        <row r="1250">
          <cell r="I1250">
            <v>2246.7358479999998</v>
          </cell>
        </row>
        <row r="1252">
          <cell r="A1252">
            <v>70</v>
          </cell>
        </row>
        <row r="1255">
          <cell r="I1255">
            <v>3555.9434979999996</v>
          </cell>
        </row>
        <row r="1257">
          <cell r="A1257">
            <v>71</v>
          </cell>
        </row>
        <row r="1260">
          <cell r="I1260">
            <v>1309.2076499999998</v>
          </cell>
        </row>
        <row r="1262">
          <cell r="A1262">
            <v>72</v>
          </cell>
        </row>
        <row r="1267">
          <cell r="I1267">
            <v>88.759</v>
          </cell>
        </row>
        <row r="1269">
          <cell r="A1269">
            <v>73</v>
          </cell>
        </row>
        <row r="1271">
          <cell r="I1271">
            <v>126.37</v>
          </cell>
        </row>
        <row r="1273">
          <cell r="A1273">
            <v>74</v>
          </cell>
        </row>
        <row r="1282">
          <cell r="A1282">
            <v>75</v>
          </cell>
        </row>
        <row r="1285">
          <cell r="I1285">
            <v>15.648400000000001</v>
          </cell>
        </row>
        <row r="1287">
          <cell r="A1287">
            <v>76</v>
          </cell>
        </row>
        <row r="1303">
          <cell r="I1303">
            <v>80.794430000000006</v>
          </cell>
        </row>
        <row r="1305">
          <cell r="A1305">
            <v>77</v>
          </cell>
        </row>
        <row r="1312">
          <cell r="I1312">
            <v>12.479000000000001</v>
          </cell>
        </row>
        <row r="1314">
          <cell r="A1314">
            <v>78</v>
          </cell>
        </row>
        <row r="1322">
          <cell r="I1322">
            <v>8.7646999999999995</v>
          </cell>
        </row>
        <row r="1324">
          <cell r="A1324">
            <v>79</v>
          </cell>
        </row>
        <row r="1330">
          <cell r="I1330">
            <v>127.48124999999999</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HE ESTIMATE"/>
      <sheetName val="EST. SEPTIC TANK"/>
      <sheetName val="EST. R.W.H. &amp; FILTER PIT "/>
      <sheetName val="ABSTRACT "/>
      <sheetName val="QTY. R.W.H. &amp; FILTER PIT"/>
      <sheetName val="ANALYSIS OF RATE"/>
      <sheetName val="QTY. SEPTIC TANK"/>
      <sheetName val="RCC ROAD"/>
      <sheetName val="CALCULATION RCC ROAD "/>
    </sheetNames>
    <sheetDataSet>
      <sheetData sheetId="0" refreshError="1"/>
      <sheetData sheetId="1">
        <row r="39">
          <cell r="H39">
            <v>253049.63601694914</v>
          </cell>
        </row>
      </sheetData>
      <sheetData sheetId="2">
        <row r="35">
          <cell r="H35">
            <v>524902.01779661013</v>
          </cell>
        </row>
      </sheetData>
      <sheetData sheetId="3" refreshError="1"/>
      <sheetData sheetId="4" refreshError="1"/>
      <sheetData sheetId="5">
        <row r="24">
          <cell r="F24">
            <v>28891.990996800003</v>
          </cell>
        </row>
        <row r="55">
          <cell r="F55">
            <v>12454.747309800001</v>
          </cell>
        </row>
        <row r="82">
          <cell r="F82">
            <v>516</v>
          </cell>
        </row>
        <row r="105">
          <cell r="F105">
            <v>274</v>
          </cell>
        </row>
      </sheetData>
      <sheetData sheetId="6" refreshError="1"/>
      <sheetData sheetId="7" refreshError="1"/>
      <sheetData sheetId="8">
        <row r="12">
          <cell r="F12">
            <v>1129.92</v>
          </cell>
        </row>
        <row r="13">
          <cell r="F13">
            <v>70.400000000000006</v>
          </cell>
        </row>
        <row r="14">
          <cell r="F14">
            <v>1129.92</v>
          </cell>
        </row>
        <row r="15">
          <cell r="F15">
            <v>225.98400000000004</v>
          </cell>
        </row>
        <row r="16">
          <cell r="F16">
            <v>112.99200000000002</v>
          </cell>
        </row>
        <row r="17">
          <cell r="F17">
            <v>112.99200000000002</v>
          </cell>
        </row>
        <row r="18">
          <cell r="F18">
            <v>2919.84</v>
          </cell>
        </row>
        <row r="19">
          <cell r="F19">
            <v>18</v>
          </cell>
        </row>
        <row r="20">
          <cell r="F20">
            <v>2.3148000000000004</v>
          </cell>
        </row>
        <row r="23">
          <cell r="D23">
            <v>169.48800000000003</v>
          </cell>
          <cell r="E23">
            <v>39.321216</v>
          </cell>
          <cell r="F23">
            <v>12.203136000000001</v>
          </cell>
        </row>
        <row r="24">
          <cell r="F24">
            <v>936</v>
          </cell>
        </row>
        <row r="25">
          <cell r="F25">
            <v>35.200000000000003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CIVIL "/>
      <sheetName val="Electrical "/>
      <sheetName val="PHE ESTIMATE"/>
      <sheetName val="EST. SEPTIC TANK"/>
      <sheetName val="EST. R.W.H. &amp; FILTER PIT "/>
      <sheetName val="ABSTRACT "/>
      <sheetName val=" LAND Scaping"/>
      <sheetName val="RCC ROAD"/>
    </sheetNames>
    <sheetDataSet>
      <sheetData sheetId="0"/>
      <sheetData sheetId="1"/>
      <sheetData sheetId="2"/>
      <sheetData sheetId="3">
        <row r="191">
          <cell r="H191">
            <v>2665074.5608347468</v>
          </cell>
        </row>
      </sheetData>
      <sheetData sheetId="4">
        <row r="39">
          <cell r="H39">
            <v>243700.40296610168</v>
          </cell>
        </row>
      </sheetData>
      <sheetData sheetId="5">
        <row r="37">
          <cell r="H37">
            <v>510399.0686440678</v>
          </cell>
        </row>
      </sheetData>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OQ LAND Scaping"/>
      <sheetName val="Est. Landscaping"/>
    </sheetNames>
    <sheetDataSet>
      <sheetData sheetId="0" refreshError="1"/>
      <sheetData sheetId="1">
        <row r="8">
          <cell r="I8">
            <v>33.680399999999992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hyperlink" Target="mailto:GST@%2018%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K3"/>
  <sheetViews>
    <sheetView workbookViewId="0">
      <selection activeCell="K19" sqref="K19"/>
    </sheetView>
  </sheetViews>
  <sheetFormatPr defaultRowHeight="15"/>
  <cols>
    <col min="1" max="1" width="19.85546875" customWidth="1"/>
    <col min="11" max="11" width="53.28515625" customWidth="1"/>
  </cols>
  <sheetData>
    <row r="2" spans="1:11">
      <c r="A2" t="s">
        <v>915</v>
      </c>
    </row>
    <row r="3" spans="1:11" ht="29.25" customHeight="1">
      <c r="A3" t="s">
        <v>0</v>
      </c>
      <c r="B3" s="405" t="s">
        <v>131</v>
      </c>
      <c r="C3" s="406"/>
      <c r="D3" s="406"/>
      <c r="E3" s="406"/>
      <c r="F3" s="406"/>
      <c r="G3" s="406"/>
      <c r="H3" s="406"/>
      <c r="I3" s="406"/>
      <c r="J3" s="406"/>
      <c r="K3" s="406"/>
    </row>
  </sheetData>
  <mergeCells count="1">
    <mergeCell ref="B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18"/>
  <sheetViews>
    <sheetView showGridLines="0" workbookViewId="0">
      <selection activeCell="A2" sqref="A2:L3"/>
    </sheetView>
  </sheetViews>
  <sheetFormatPr defaultColWidth="8.7109375" defaultRowHeight="15"/>
  <cols>
    <col min="1" max="9" width="8.7109375" style="2"/>
    <col min="10" max="10" width="13.140625" style="2" customWidth="1"/>
    <col min="11" max="16384" width="8.7109375" style="2"/>
  </cols>
  <sheetData>
    <row r="1" spans="1:12" ht="21.75" customHeight="1">
      <c r="A1" s="18" t="str">
        <f>Sheet1!A2</f>
        <v>RFX. No. 5002003555   NIT-449</v>
      </c>
      <c r="B1" s="19"/>
      <c r="C1" s="19"/>
      <c r="D1" s="20"/>
      <c r="E1" s="20"/>
      <c r="F1" s="20"/>
      <c r="G1" s="20"/>
      <c r="H1" s="20"/>
      <c r="I1" s="20"/>
      <c r="J1" s="20"/>
      <c r="K1" s="20"/>
      <c r="L1" s="21"/>
    </row>
    <row r="2" spans="1:12" ht="34.5" customHeight="1">
      <c r="A2" s="410" t="str">
        <f>Sheet1!B3</f>
        <v>Construction of Multipurpose Hall at Arrah District under CSR, POWERGRID</v>
      </c>
      <c r="B2" s="411"/>
      <c r="C2" s="411"/>
      <c r="D2" s="411"/>
      <c r="E2" s="411"/>
      <c r="F2" s="411"/>
      <c r="G2" s="411"/>
      <c r="H2" s="411"/>
      <c r="I2" s="411"/>
      <c r="J2" s="411"/>
      <c r="K2" s="411"/>
      <c r="L2" s="412"/>
    </row>
    <row r="3" spans="1:12" ht="15" hidden="1" customHeight="1">
      <c r="A3" s="410"/>
      <c r="B3" s="411"/>
      <c r="C3" s="411"/>
      <c r="D3" s="411"/>
      <c r="E3" s="411"/>
      <c r="F3" s="411"/>
      <c r="G3" s="411"/>
      <c r="H3" s="411"/>
      <c r="I3" s="411"/>
      <c r="J3" s="411"/>
      <c r="K3" s="411"/>
      <c r="L3" s="412"/>
    </row>
    <row r="4" spans="1:12">
      <c r="A4" s="407" t="s">
        <v>1</v>
      </c>
      <c r="B4" s="408"/>
      <c r="C4" s="408"/>
      <c r="D4" s="408"/>
      <c r="E4" s="408"/>
      <c r="F4" s="408"/>
      <c r="G4" s="408"/>
      <c r="H4" s="408"/>
      <c r="I4" s="408"/>
      <c r="J4" s="408"/>
      <c r="K4" s="408"/>
      <c r="L4" s="409"/>
    </row>
    <row r="5" spans="1:12">
      <c r="A5" s="22"/>
      <c r="L5" s="23"/>
    </row>
    <row r="6" spans="1:12" ht="44.25" customHeight="1">
      <c r="A6" s="24">
        <v>1</v>
      </c>
      <c r="B6" s="420" t="s">
        <v>5</v>
      </c>
      <c r="C6" s="420"/>
      <c r="D6" s="420"/>
      <c r="E6" s="420"/>
      <c r="F6" s="420"/>
      <c r="G6" s="420"/>
      <c r="H6" s="420"/>
      <c r="I6" s="420"/>
      <c r="J6" s="420"/>
      <c r="K6" s="420"/>
      <c r="L6" s="421"/>
    </row>
    <row r="7" spans="1:12" ht="51" customHeight="1">
      <c r="A7" s="24">
        <v>2</v>
      </c>
      <c r="B7" s="420" t="s">
        <v>2</v>
      </c>
      <c r="C7" s="420"/>
      <c r="D7" s="420"/>
      <c r="E7" s="420"/>
      <c r="F7" s="420"/>
      <c r="G7" s="420"/>
      <c r="H7" s="420"/>
      <c r="I7" s="420"/>
      <c r="J7" s="420"/>
      <c r="K7" s="420"/>
      <c r="L7" s="421"/>
    </row>
    <row r="8" spans="1:12" ht="48" customHeight="1">
      <c r="A8" s="24">
        <v>3</v>
      </c>
      <c r="B8" s="420" t="s">
        <v>3</v>
      </c>
      <c r="C8" s="420"/>
      <c r="D8" s="420"/>
      <c r="E8" s="420"/>
      <c r="F8" s="420"/>
      <c r="G8" s="420"/>
      <c r="H8" s="420"/>
      <c r="I8" s="420"/>
      <c r="J8" s="420"/>
      <c r="K8" s="420"/>
      <c r="L8" s="421"/>
    </row>
    <row r="9" spans="1:12">
      <c r="A9" s="22"/>
      <c r="L9" s="23"/>
    </row>
    <row r="10" spans="1:12" ht="12.75" customHeight="1">
      <c r="A10" s="22"/>
      <c r="L10" s="23"/>
    </row>
    <row r="11" spans="1:12">
      <c r="A11" s="22"/>
      <c r="L11" s="23"/>
    </row>
    <row r="12" spans="1:12">
      <c r="A12" s="417" t="s">
        <v>4</v>
      </c>
      <c r="B12" s="418"/>
      <c r="C12" s="418"/>
      <c r="D12" s="418"/>
      <c r="E12" s="418"/>
      <c r="F12" s="418"/>
      <c r="G12" s="418"/>
      <c r="H12" s="418"/>
      <c r="I12" s="418"/>
      <c r="J12" s="418"/>
      <c r="K12" s="418"/>
      <c r="L12" s="419"/>
    </row>
    <row r="13" spans="1:12">
      <c r="A13" s="22"/>
      <c r="L13" s="23"/>
    </row>
    <row r="14" spans="1:12" ht="20.25">
      <c r="A14" s="413" t="s">
        <v>6</v>
      </c>
      <c r="B14" s="414"/>
      <c r="C14" s="414"/>
      <c r="D14" s="414"/>
      <c r="E14" s="414"/>
      <c r="F14" s="414"/>
      <c r="G14" s="414"/>
      <c r="H14" s="414"/>
      <c r="L14" s="23"/>
    </row>
    <row r="15" spans="1:12" ht="16.5">
      <c r="A15" s="415" t="s">
        <v>7</v>
      </c>
      <c r="B15" s="416"/>
      <c r="C15" s="416"/>
      <c r="D15" s="416"/>
      <c r="E15" s="416"/>
      <c r="F15" s="416"/>
      <c r="G15" s="416"/>
      <c r="H15" s="416"/>
      <c r="L15" s="23"/>
    </row>
    <row r="16" spans="1:12" ht="20.25">
      <c r="A16" s="413" t="s">
        <v>8</v>
      </c>
      <c r="B16" s="414"/>
      <c r="C16" s="414"/>
      <c r="D16" s="414"/>
      <c r="E16" s="414"/>
      <c r="F16" s="414"/>
      <c r="G16" s="414"/>
      <c r="H16" s="414"/>
      <c r="L16" s="23"/>
    </row>
    <row r="17" spans="1:12" ht="16.5">
      <c r="A17" s="415" t="s">
        <v>9</v>
      </c>
      <c r="B17" s="416"/>
      <c r="C17" s="416"/>
      <c r="D17" s="416"/>
      <c r="E17" s="416"/>
      <c r="F17" s="416"/>
      <c r="G17" s="416"/>
      <c r="H17" s="416"/>
      <c r="L17" s="23"/>
    </row>
    <row r="18" spans="1:12" ht="15.75" thickBot="1">
      <c r="A18" s="25"/>
      <c r="B18" s="26"/>
      <c r="C18" s="26"/>
      <c r="D18" s="26"/>
      <c r="E18" s="26"/>
      <c r="F18" s="26"/>
      <c r="G18" s="26"/>
      <c r="H18" s="26"/>
      <c r="I18" s="26"/>
      <c r="J18" s="26"/>
      <c r="K18" s="26"/>
      <c r="L18" s="27"/>
    </row>
  </sheetData>
  <sheetProtection algorithmName="SHA-512" hashValue="CrZZASq8S8ua68+nuMIHSnXqje0HQTmXoP6EaY/H0/EbsbaTP3rkyKUvJUVFEv1iA5uQnpBZDQSuXIkkjoBppg==" saltValue="tvjagcuX0ZWLPLsJXwlEXw==" spinCount="100000" sheet="1" objects="1" scenarios="1"/>
  <mergeCells count="10">
    <mergeCell ref="A17:H17"/>
    <mergeCell ref="A12:L12"/>
    <mergeCell ref="B8:L8"/>
    <mergeCell ref="B7:L7"/>
    <mergeCell ref="B6:L6"/>
    <mergeCell ref="A4:L4"/>
    <mergeCell ref="A2:L3"/>
    <mergeCell ref="A14:H14"/>
    <mergeCell ref="A15:H15"/>
    <mergeCell ref="A16:H16"/>
  </mergeCells>
  <hyperlinks>
    <hyperlink ref="A12:J12" location="Details!A1" display="Click here to proceed."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L18"/>
  <sheetViews>
    <sheetView showGridLines="0" tabSelected="1" workbookViewId="0">
      <selection activeCell="E7" sqref="E7:I7"/>
    </sheetView>
  </sheetViews>
  <sheetFormatPr defaultRowHeight="15"/>
  <cols>
    <col min="9" max="9" width="8.85546875" customWidth="1"/>
    <col min="10" max="10" width="9.140625" hidden="1" customWidth="1"/>
    <col min="11" max="11" width="0.140625" customWidth="1"/>
    <col min="12" max="12" width="9.140625" hidden="1" customWidth="1"/>
  </cols>
  <sheetData>
    <row r="1" spans="1:12">
      <c r="A1" s="1" t="str">
        <f>Sheet1!A2</f>
        <v>RFX. No. 5002003555   NIT-449</v>
      </c>
      <c r="B1" s="1"/>
      <c r="C1" s="1"/>
    </row>
    <row r="2" spans="1:12" ht="39" customHeight="1">
      <c r="A2" s="429" t="str">
        <f>Sheet1!B3</f>
        <v>Construction of Multipurpose Hall at Arrah District under CSR, POWERGRID</v>
      </c>
      <c r="B2" s="429"/>
      <c r="C2" s="429"/>
      <c r="D2" s="429"/>
      <c r="E2" s="429"/>
      <c r="F2" s="429"/>
      <c r="G2" s="429"/>
      <c r="H2" s="429"/>
      <c r="I2" s="429"/>
      <c r="J2" s="429"/>
      <c r="K2" s="429"/>
      <c r="L2" s="429"/>
    </row>
    <row r="4" spans="1:12">
      <c r="A4" s="430" t="s">
        <v>10</v>
      </c>
      <c r="B4" s="430"/>
      <c r="C4" s="430"/>
      <c r="D4" s="430"/>
      <c r="E4" s="430"/>
      <c r="F4" s="430"/>
      <c r="G4" s="430"/>
      <c r="H4" s="430"/>
      <c r="I4" s="430"/>
      <c r="J4" s="430"/>
      <c r="K4" s="430"/>
      <c r="L4" s="430"/>
    </row>
    <row r="6" spans="1:12" ht="47.25" customHeight="1">
      <c r="A6" s="425" t="s">
        <v>11</v>
      </c>
      <c r="B6" s="425"/>
      <c r="C6" s="425"/>
      <c r="D6" s="425"/>
      <c r="E6" s="426"/>
      <c r="F6" s="426"/>
      <c r="G6" s="426"/>
      <c r="H6" s="426"/>
      <c r="I6" s="426"/>
      <c r="J6" s="9"/>
      <c r="K6" s="9"/>
    </row>
    <row r="7" spans="1:12" ht="45" customHeight="1">
      <c r="A7" s="431" t="s">
        <v>12</v>
      </c>
      <c r="B7" s="431"/>
      <c r="C7" s="431"/>
      <c r="D7" s="432"/>
      <c r="E7" s="433"/>
      <c r="F7" s="433"/>
      <c r="G7" s="433"/>
      <c r="H7" s="433"/>
      <c r="I7" s="433"/>
      <c r="J7" s="9"/>
      <c r="K7" s="9"/>
    </row>
    <row r="8" spans="1:12" ht="42" customHeight="1">
      <c r="E8" s="427"/>
      <c r="F8" s="427"/>
      <c r="G8" s="427"/>
      <c r="H8" s="427"/>
      <c r="I8" s="427"/>
      <c r="J8" s="9"/>
      <c r="K8" s="9"/>
    </row>
    <row r="9" spans="1:12" ht="46.5" customHeight="1">
      <c r="E9" s="428"/>
      <c r="F9" s="428"/>
      <c r="G9" s="428"/>
      <c r="H9" s="428"/>
      <c r="I9" s="428"/>
      <c r="J9" s="9"/>
      <c r="K9" s="9"/>
    </row>
    <row r="10" spans="1:12" ht="30.75" customHeight="1">
      <c r="A10" s="422" t="s">
        <v>13</v>
      </c>
      <c r="B10" s="422"/>
      <c r="C10" s="422"/>
      <c r="D10" s="422"/>
      <c r="E10" s="427"/>
      <c r="F10" s="427"/>
      <c r="G10" s="427"/>
      <c r="H10" s="427"/>
      <c r="I10" s="427"/>
      <c r="J10" s="9"/>
      <c r="K10" s="9"/>
    </row>
    <row r="11" spans="1:12" ht="29.25" customHeight="1">
      <c r="A11" s="425" t="s">
        <v>14</v>
      </c>
      <c r="B11" s="425"/>
      <c r="C11" s="425"/>
      <c r="D11" s="425"/>
      <c r="E11" s="426"/>
      <c r="F11" s="426"/>
      <c r="G11" s="426"/>
      <c r="H11" s="426"/>
      <c r="I11" s="426"/>
      <c r="J11" s="9"/>
      <c r="K11" s="9"/>
    </row>
    <row r="12" spans="1:12" ht="29.25" customHeight="1">
      <c r="A12" s="425" t="s">
        <v>15</v>
      </c>
      <c r="B12" s="425"/>
      <c r="C12" s="425"/>
      <c r="D12" s="425"/>
      <c r="E12" s="426"/>
      <c r="F12" s="426"/>
      <c r="G12" s="426"/>
      <c r="H12" s="426"/>
      <c r="I12" s="426"/>
      <c r="J12" s="9"/>
      <c r="K12" s="9"/>
    </row>
    <row r="13" spans="1:12" ht="29.25" customHeight="1">
      <c r="A13" s="425" t="s">
        <v>16</v>
      </c>
      <c r="B13" s="425"/>
      <c r="C13" s="425"/>
      <c r="D13" s="425"/>
      <c r="E13" s="426"/>
      <c r="F13" s="426"/>
      <c r="G13" s="426"/>
      <c r="H13" s="426"/>
      <c r="I13" s="426"/>
      <c r="J13" s="9"/>
      <c r="K13" s="9"/>
    </row>
    <row r="14" spans="1:12" ht="31.5" customHeight="1">
      <c r="A14" s="425" t="s">
        <v>17</v>
      </c>
      <c r="B14" s="425"/>
      <c r="C14" s="425"/>
      <c r="D14" s="425"/>
      <c r="E14" s="426"/>
      <c r="F14" s="426"/>
      <c r="G14" s="426"/>
      <c r="H14" s="426"/>
      <c r="I14" s="426"/>
      <c r="J14" s="9"/>
      <c r="K14" s="9"/>
    </row>
    <row r="15" spans="1:12">
      <c r="E15" s="9"/>
      <c r="F15" s="9"/>
      <c r="G15" s="9"/>
      <c r="H15" s="9"/>
      <c r="I15" s="9"/>
      <c r="J15" s="9"/>
      <c r="K15" s="9"/>
    </row>
    <row r="16" spans="1:12">
      <c r="E16" s="9"/>
      <c r="F16" s="9"/>
      <c r="G16" s="9"/>
      <c r="H16" s="9"/>
      <c r="I16" s="9"/>
      <c r="J16" s="9"/>
      <c r="K16" s="9"/>
    </row>
    <row r="17" spans="1:11" ht="25.5" customHeight="1">
      <c r="A17" s="422" t="s">
        <v>18</v>
      </c>
      <c r="B17" s="422"/>
      <c r="C17" s="422"/>
      <c r="D17" s="422"/>
      <c r="E17" s="423"/>
      <c r="F17" s="423"/>
      <c r="G17" s="423"/>
      <c r="H17" s="423"/>
      <c r="I17" s="423"/>
      <c r="J17" s="10"/>
      <c r="K17" s="10"/>
    </row>
    <row r="18" spans="1:11" ht="25.5" customHeight="1">
      <c r="A18" s="422" t="s">
        <v>19</v>
      </c>
      <c r="B18" s="422"/>
      <c r="C18" s="422"/>
      <c r="D18" s="422"/>
      <c r="E18" s="424"/>
      <c r="F18" s="424"/>
      <c r="G18" s="424"/>
      <c r="H18" s="424"/>
      <c r="I18" s="424"/>
      <c r="J18" s="424"/>
      <c r="K18" s="424"/>
    </row>
  </sheetData>
  <sheetProtection algorithmName="SHA-512" hashValue="tyMZ02yYMPhA/KiOjWWHC3Myz5T+/3JqgQsdKwv20YVCvq1NkZ7BzuT9AKC6PkwA3TLeW2C5eHzsCV0jcRo2Ow==" saltValue="llwxLE1K/mXNUTvolmcWJQ==" spinCount="100000" sheet="1" selectLockedCells="1"/>
  <mergeCells count="22">
    <mergeCell ref="A2:L2"/>
    <mergeCell ref="A4:L4"/>
    <mergeCell ref="A6:D6"/>
    <mergeCell ref="E6:I6"/>
    <mergeCell ref="A7:D7"/>
    <mergeCell ref="E7:I7"/>
    <mergeCell ref="E8:I8"/>
    <mergeCell ref="E9:I9"/>
    <mergeCell ref="A10:D10"/>
    <mergeCell ref="E10:I10"/>
    <mergeCell ref="A11:D11"/>
    <mergeCell ref="E11:I11"/>
    <mergeCell ref="A17:D17"/>
    <mergeCell ref="A18:D18"/>
    <mergeCell ref="E17:I17"/>
    <mergeCell ref="E18:K18"/>
    <mergeCell ref="A12:D12"/>
    <mergeCell ref="E12:I12"/>
    <mergeCell ref="A13:D13"/>
    <mergeCell ref="A14:D14"/>
    <mergeCell ref="E13:I13"/>
    <mergeCell ref="E14:I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O61"/>
  <sheetViews>
    <sheetView topLeftCell="A11" workbookViewId="0">
      <selection activeCell="K16" sqref="K16"/>
    </sheetView>
  </sheetViews>
  <sheetFormatPr defaultColWidth="9.140625" defaultRowHeight="15"/>
  <cols>
    <col min="1" max="1" width="7.28515625" style="2" customWidth="1"/>
    <col min="2" max="2" width="12" style="2" customWidth="1"/>
    <col min="3" max="3" width="31.140625" style="2" customWidth="1"/>
    <col min="4" max="4" width="16.140625" style="2" customWidth="1"/>
    <col min="5" max="5" width="13.140625" style="2" customWidth="1"/>
    <col min="6" max="6" width="0.140625" style="2" hidden="1" customWidth="1"/>
    <col min="7" max="7" width="12.5703125" style="2" customWidth="1"/>
    <col min="8" max="8" width="14.42578125" style="2" customWidth="1"/>
    <col min="9" max="9" width="11.7109375" style="2" customWidth="1"/>
    <col min="10" max="10" width="14.140625" style="2" hidden="1" customWidth="1"/>
    <col min="11" max="11" width="16" style="2" customWidth="1"/>
    <col min="12" max="16384" width="9.140625" style="2"/>
  </cols>
  <sheetData>
    <row r="1" spans="1:15">
      <c r="A1" s="11" t="str">
        <f>Sheet1!A2</f>
        <v>RFX. No. 5002003555   NIT-449</v>
      </c>
      <c r="B1" s="11"/>
      <c r="C1" s="11"/>
    </row>
    <row r="2" spans="1:15" ht="30.95" customHeight="1">
      <c r="A2" s="447" t="str">
        <f>Sheet1!B3</f>
        <v>Construction of Multipurpose Hall at Arrah District under CSR, POWERGRID</v>
      </c>
      <c r="B2" s="447"/>
      <c r="C2" s="447"/>
      <c r="D2" s="447"/>
      <c r="E2" s="447"/>
      <c r="F2" s="447"/>
      <c r="G2" s="447"/>
      <c r="H2" s="447"/>
      <c r="I2" s="447"/>
      <c r="J2" s="447"/>
      <c r="K2" s="447"/>
    </row>
    <row r="3" spans="1:15">
      <c r="H3" s="448" t="s">
        <v>31</v>
      </c>
      <c r="I3" s="448"/>
      <c r="J3" s="448"/>
      <c r="K3" s="448"/>
    </row>
    <row r="4" spans="1:15" ht="36" customHeight="1">
      <c r="A4" s="448" t="s">
        <v>11</v>
      </c>
      <c r="B4" s="451"/>
      <c r="C4" s="436">
        <f>Details!E6</f>
        <v>0</v>
      </c>
      <c r="D4" s="437"/>
      <c r="G4" s="7" t="s">
        <v>20</v>
      </c>
      <c r="H4" s="5"/>
      <c r="I4" s="5"/>
    </row>
    <row r="5" spans="1:15" ht="33" customHeight="1">
      <c r="A5" s="448" t="s">
        <v>12</v>
      </c>
      <c r="B5" s="451"/>
      <c r="C5" s="436">
        <f>Details!E7</f>
        <v>0</v>
      </c>
      <c r="D5" s="437"/>
      <c r="G5" s="438" t="s">
        <v>21</v>
      </c>
      <c r="H5" s="438"/>
      <c r="I5" s="438"/>
    </row>
    <row r="6" spans="1:15" ht="42" customHeight="1">
      <c r="A6" s="452"/>
      <c r="B6" s="453"/>
      <c r="C6" s="436">
        <f>Details!E8</f>
        <v>0</v>
      </c>
      <c r="D6" s="437"/>
      <c r="G6" s="439" t="s">
        <v>22</v>
      </c>
      <c r="H6" s="439"/>
      <c r="I6" s="439"/>
    </row>
    <row r="7" spans="1:15" ht="36.950000000000003" customHeight="1">
      <c r="A7" s="448"/>
      <c r="B7" s="451"/>
      <c r="C7" s="436">
        <f>Details!E9</f>
        <v>0</v>
      </c>
      <c r="D7" s="437"/>
      <c r="G7" s="439" t="s">
        <v>23</v>
      </c>
      <c r="H7" s="439"/>
      <c r="I7" s="439"/>
    </row>
    <row r="8" spans="1:15">
      <c r="L8" s="13"/>
    </row>
    <row r="9" spans="1:15" ht="24" customHeight="1">
      <c r="A9" s="16" t="s">
        <v>32</v>
      </c>
      <c r="B9" s="440" t="s">
        <v>46</v>
      </c>
      <c r="C9" s="441"/>
      <c r="D9" s="440" t="s">
        <v>52</v>
      </c>
      <c r="E9" s="454"/>
      <c r="F9" s="454"/>
      <c r="G9" s="454"/>
      <c r="H9" s="454"/>
      <c r="I9" s="454"/>
      <c r="J9" s="441"/>
      <c r="K9" s="16" t="s">
        <v>44</v>
      </c>
      <c r="L9" s="17"/>
      <c r="M9" s="17"/>
      <c r="N9" s="17"/>
      <c r="O9" s="17"/>
    </row>
    <row r="10" spans="1:15" ht="58.5" customHeight="1">
      <c r="A10" s="29" t="s">
        <v>41</v>
      </c>
      <c r="B10" s="434" t="s">
        <v>899</v>
      </c>
      <c r="C10" s="434"/>
      <c r="D10" s="455" t="s">
        <v>910</v>
      </c>
      <c r="E10" s="455"/>
      <c r="F10" s="455"/>
      <c r="G10" s="455"/>
      <c r="H10" s="455"/>
      <c r="I10" s="455"/>
      <c r="J10" s="455"/>
      <c r="K10" s="14">
        <f>'CIVIL '!H162</f>
        <v>31988574.809157543</v>
      </c>
    </row>
    <row r="11" spans="1:15" ht="52.5" customHeight="1">
      <c r="A11" s="12" t="s">
        <v>42</v>
      </c>
      <c r="B11" s="434" t="s">
        <v>900</v>
      </c>
      <c r="C11" s="434"/>
      <c r="D11" s="435" t="s">
        <v>911</v>
      </c>
      <c r="E11" s="435"/>
      <c r="F11" s="435"/>
      <c r="G11" s="435"/>
      <c r="H11" s="435"/>
      <c r="I11" s="435"/>
      <c r="J11" s="12"/>
      <c r="K11" s="28">
        <f>'Electrical '!G50+'Electrical '!G68+'Electrical '!G75+'Electrical '!G81</f>
        <v>1557145.3763922518</v>
      </c>
    </row>
    <row r="12" spans="1:15" ht="60.75" customHeight="1">
      <c r="A12" s="12" t="s">
        <v>43</v>
      </c>
      <c r="B12" s="434" t="s">
        <v>901</v>
      </c>
      <c r="C12" s="434"/>
      <c r="D12" s="435" t="s">
        <v>912</v>
      </c>
      <c r="E12" s="435"/>
      <c r="F12" s="435"/>
      <c r="G12" s="435"/>
      <c r="H12" s="435"/>
      <c r="I12" s="435"/>
      <c r="J12" s="12"/>
      <c r="K12" s="28">
        <f>'PHE ESTIMATE '!H191+'EST. R.W.H. &amp; FILTER PIT  '!H38+'EST. SEPTIC TANK'!H39</f>
        <v>3419173.9638008485</v>
      </c>
    </row>
    <row r="13" spans="1:15" ht="60.75" customHeight="1">
      <c r="A13" s="12"/>
      <c r="B13" s="442" t="s">
        <v>902</v>
      </c>
      <c r="C13" s="443"/>
      <c r="D13" s="444" t="s">
        <v>913</v>
      </c>
      <c r="E13" s="445"/>
      <c r="F13" s="445"/>
      <c r="G13" s="445"/>
      <c r="H13" s="445"/>
      <c r="I13" s="446"/>
      <c r="J13" s="12"/>
      <c r="K13" s="28">
        <f>' LAND Scaping'!G19</f>
        <v>122001.4199488</v>
      </c>
    </row>
    <row r="14" spans="1:15" ht="60.75" customHeight="1">
      <c r="A14" s="12" t="s">
        <v>82</v>
      </c>
      <c r="B14" s="434" t="s">
        <v>903</v>
      </c>
      <c r="C14" s="434"/>
      <c r="D14" s="435" t="s">
        <v>914</v>
      </c>
      <c r="E14" s="435"/>
      <c r="F14" s="435"/>
      <c r="G14" s="435"/>
      <c r="H14" s="435"/>
      <c r="I14" s="435"/>
      <c r="J14" s="12"/>
      <c r="K14" s="28">
        <f>'RCC ROAD'!H19</f>
        <v>3497728.4423742378</v>
      </c>
    </row>
    <row r="15" spans="1:15" ht="33" customHeight="1">
      <c r="A15" s="449" t="s">
        <v>904</v>
      </c>
      <c r="B15" s="450"/>
      <c r="C15" s="450"/>
      <c r="D15" s="450"/>
      <c r="E15" s="450"/>
      <c r="F15" s="450"/>
      <c r="G15" s="450"/>
      <c r="H15" s="450"/>
      <c r="I15" s="450"/>
      <c r="J15" s="450"/>
      <c r="K15" s="14">
        <f>SUM(K10:K14)</f>
        <v>40584624.011673681</v>
      </c>
    </row>
    <row r="16" spans="1:15" ht="24" customHeight="1">
      <c r="A16" s="457" t="s">
        <v>45</v>
      </c>
      <c r="B16" s="457"/>
      <c r="C16" s="457"/>
      <c r="D16" s="457"/>
      <c r="E16" s="457"/>
      <c r="F16" s="457"/>
      <c r="G16" s="457"/>
      <c r="H16" s="457"/>
      <c r="I16" s="457"/>
      <c r="J16" s="457"/>
      <c r="K16" s="30">
        <v>0</v>
      </c>
    </row>
    <row r="17" spans="1:11" ht="23.1" customHeight="1">
      <c r="A17" s="458" t="s">
        <v>34</v>
      </c>
      <c r="B17" s="458"/>
      <c r="C17" s="458"/>
      <c r="D17" s="458"/>
      <c r="E17" s="458"/>
      <c r="F17" s="458"/>
      <c r="G17" s="458"/>
      <c r="H17" s="458"/>
      <c r="I17" s="458"/>
      <c r="J17" s="458"/>
      <c r="K17" s="14">
        <f>K15*(1+K16)</f>
        <v>40584624.011673681</v>
      </c>
    </row>
    <row r="18" spans="1:11" ht="22.5" customHeight="1">
      <c r="A18" s="460" t="s">
        <v>35</v>
      </c>
      <c r="B18" s="460"/>
      <c r="C18" s="460"/>
      <c r="D18" s="460"/>
      <c r="E18" s="31">
        <v>0.18</v>
      </c>
      <c r="F18" s="12"/>
      <c r="G18" s="459" t="s">
        <v>38</v>
      </c>
      <c r="H18" s="459"/>
      <c r="I18" s="459"/>
      <c r="J18" s="459"/>
      <c r="K18" s="14">
        <f>K17*E18</f>
        <v>7305232.3221012624</v>
      </c>
    </row>
    <row r="19" spans="1:11" ht="18.95" customHeight="1">
      <c r="A19" s="435" t="s">
        <v>36</v>
      </c>
      <c r="B19" s="435"/>
      <c r="C19" s="435"/>
      <c r="D19" s="435"/>
      <c r="E19" s="435"/>
      <c r="F19" s="435"/>
      <c r="G19" s="435"/>
      <c r="H19" s="435"/>
      <c r="I19" s="435"/>
      <c r="J19" s="435"/>
      <c r="K19" s="14">
        <f>K17+K18</f>
        <v>47889856.333774947</v>
      </c>
    </row>
    <row r="20" spans="1:11" ht="1.5" customHeight="1"/>
    <row r="21" spans="1:11" ht="14.45" hidden="1" customHeight="1"/>
    <row r="22" spans="1:11" ht="39.75" customHeight="1">
      <c r="B22" s="461" t="s">
        <v>50</v>
      </c>
      <c r="C22" s="461"/>
      <c r="D22" s="461"/>
      <c r="E22" s="461"/>
      <c r="F22" s="461"/>
      <c r="G22" s="461"/>
      <c r="H22" s="461"/>
      <c r="I22" s="461"/>
      <c r="J22" s="461"/>
      <c r="K22" s="461"/>
    </row>
    <row r="23" spans="1:11" ht="29.1" customHeight="1">
      <c r="A23" s="2" t="s">
        <v>19</v>
      </c>
      <c r="B23" s="456">
        <f>Details!E18</f>
        <v>0</v>
      </c>
      <c r="C23" s="456"/>
      <c r="G23" s="2" t="s">
        <v>37</v>
      </c>
      <c r="H23" s="456">
        <f>Details!E13</f>
        <v>0</v>
      </c>
      <c r="I23" s="456"/>
    </row>
    <row r="25" spans="1:11" ht="27.95" customHeight="1">
      <c r="A25" s="2" t="s">
        <v>18</v>
      </c>
      <c r="B25" s="456">
        <f>Details!E17</f>
        <v>0</v>
      </c>
      <c r="C25" s="456"/>
      <c r="G25" s="2" t="s">
        <v>24</v>
      </c>
      <c r="H25" s="456">
        <f>Details!E14</f>
        <v>0</v>
      </c>
      <c r="I25" s="456"/>
    </row>
    <row r="26" spans="1:11" ht="30.95" customHeight="1"/>
    <row r="27" spans="1:11" ht="150" customHeight="1"/>
    <row r="28" spans="1:11" ht="59.1" customHeight="1"/>
    <row r="29" spans="1:11" ht="99.95" customHeight="1"/>
    <row r="30" spans="1:11" ht="99.95" customHeight="1"/>
    <row r="31" spans="1:11" ht="45" customHeight="1"/>
    <row r="32" spans="1:11" ht="54" customHeight="1"/>
    <row r="33" ht="60.95" customHeight="1"/>
    <row r="34" ht="55.5" customHeight="1"/>
    <row r="35" ht="203.45" customHeight="1"/>
    <row r="36" ht="79.5" customHeight="1"/>
    <row r="37" ht="99.95" customHeight="1"/>
    <row r="39" ht="63" customHeight="1"/>
    <row r="40" ht="99.95" customHeight="1"/>
    <row r="41" ht="24" customHeight="1"/>
    <row r="43" ht="34.5" customHeight="1"/>
    <row r="44" ht="150.75" customHeight="1"/>
    <row r="45" ht="99.95" customHeight="1"/>
    <row r="47" ht="74.45" customHeight="1"/>
    <row r="48" ht="75.599999999999994" customHeight="1"/>
    <row r="49" ht="113.45" customHeight="1"/>
    <row r="50" ht="49.5" customHeight="1"/>
    <row r="51" ht="75" customHeight="1"/>
    <row r="52" ht="69.95" customHeight="1"/>
    <row r="53" ht="42.95" customHeight="1"/>
    <row r="54" ht="111.95" customHeight="1"/>
    <row r="57" ht="16.5" customHeight="1"/>
    <row r="58" ht="21" customHeight="1"/>
    <row r="59" ht="18.600000000000001" customHeight="1"/>
    <row r="60" ht="19.5" customHeight="1"/>
    <row r="61" ht="24.95" customHeight="1"/>
  </sheetData>
  <sheetProtection algorithmName="SHA-512" hashValue="Jh2OduZmXOp5XjuIllp9attQ0RIKsTxobTMOKdKVZP7fmdOmpCbD+xdnH8c2FITEgLU/2BDgNJK/x+oyxohTUw==" saltValue="Z7INz3lqr4LqDtH2w0FlVw==" spinCount="100000" sheet="1" selectLockedCells="1"/>
  <mergeCells count="36">
    <mergeCell ref="H23:I23"/>
    <mergeCell ref="A16:J16"/>
    <mergeCell ref="A17:J17"/>
    <mergeCell ref="H25:I25"/>
    <mergeCell ref="G18:J18"/>
    <mergeCell ref="A19:J19"/>
    <mergeCell ref="B23:C23"/>
    <mergeCell ref="B25:C25"/>
    <mergeCell ref="A18:D18"/>
    <mergeCell ref="B22:K22"/>
    <mergeCell ref="A2:K2"/>
    <mergeCell ref="H3:K3"/>
    <mergeCell ref="A15:J15"/>
    <mergeCell ref="A5:B5"/>
    <mergeCell ref="A6:B6"/>
    <mergeCell ref="C5:D5"/>
    <mergeCell ref="C6:D6"/>
    <mergeCell ref="C7:D7"/>
    <mergeCell ref="A7:B7"/>
    <mergeCell ref="D9:J9"/>
    <mergeCell ref="D10:J10"/>
    <mergeCell ref="B11:C11"/>
    <mergeCell ref="D11:I11"/>
    <mergeCell ref="B12:C12"/>
    <mergeCell ref="D12:I12"/>
    <mergeCell ref="A4:B4"/>
    <mergeCell ref="B14:C14"/>
    <mergeCell ref="D14:I14"/>
    <mergeCell ref="B10:C10"/>
    <mergeCell ref="C4:D4"/>
    <mergeCell ref="G5:I5"/>
    <mergeCell ref="G6:I6"/>
    <mergeCell ref="G7:I7"/>
    <mergeCell ref="B9:C9"/>
    <mergeCell ref="B13:C13"/>
    <mergeCell ref="D13:I13"/>
  </mergeCells>
  <pageMargins left="0.7" right="0.7" top="0.75" bottom="0.75" header="0.3" footer="0.3"/>
  <pageSetup paperSize="9" orientation="portrait"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H20"/>
  <sheetViews>
    <sheetView workbookViewId="0">
      <selection activeCell="L19" sqref="L19"/>
    </sheetView>
  </sheetViews>
  <sheetFormatPr defaultColWidth="9.140625" defaultRowHeight="15"/>
  <cols>
    <col min="1" max="3" width="9.140625" style="5"/>
    <col min="4" max="4" width="27.28515625" style="5" customWidth="1"/>
    <col min="5" max="6" width="9.140625" style="5"/>
    <col min="7" max="7" width="6.140625" style="5" customWidth="1"/>
    <col min="8" max="8" width="45.42578125" style="5" customWidth="1"/>
    <col min="9" max="16384" width="9.140625" style="5"/>
  </cols>
  <sheetData>
    <row r="1" spans="1:8" ht="19.5" customHeight="1">
      <c r="A1" s="4" t="str">
        <f>Sheet1!A2</f>
        <v>RFX. No. 5002003555   NIT-449</v>
      </c>
      <c r="B1" s="4"/>
      <c r="C1" s="4"/>
    </row>
    <row r="2" spans="1:8" ht="31.5" customHeight="1">
      <c r="A2" s="466" t="str">
        <f>Sheet1!B3</f>
        <v>Construction of Multipurpose Hall at Arrah District under CSR, POWERGRID</v>
      </c>
      <c r="B2" s="466"/>
      <c r="C2" s="466"/>
      <c r="D2" s="466"/>
      <c r="E2" s="466"/>
      <c r="F2" s="466"/>
      <c r="G2" s="466"/>
      <c r="H2" s="466"/>
    </row>
    <row r="4" spans="1:8" ht="30.75" customHeight="1">
      <c r="A4" s="476" t="s">
        <v>11</v>
      </c>
      <c r="B4" s="476"/>
      <c r="C4" s="465">
        <f>Details!E13</f>
        <v>0</v>
      </c>
      <c r="D4" s="465"/>
      <c r="E4" s="6"/>
      <c r="F4" s="7" t="s">
        <v>20</v>
      </c>
    </row>
    <row r="5" spans="1:8" ht="27.75" customHeight="1">
      <c r="A5" s="476" t="s">
        <v>12</v>
      </c>
      <c r="B5" s="476"/>
      <c r="C5" s="465">
        <f>Details!E7</f>
        <v>0</v>
      </c>
      <c r="D5" s="465"/>
      <c r="E5" s="6"/>
      <c r="F5" s="438" t="s">
        <v>21</v>
      </c>
      <c r="G5" s="438"/>
      <c r="H5" s="438"/>
    </row>
    <row r="6" spans="1:8" ht="32.25" customHeight="1">
      <c r="C6" s="465">
        <f>Details!E8</f>
        <v>0</v>
      </c>
      <c r="D6" s="465"/>
      <c r="E6" s="6"/>
      <c r="F6" s="438" t="s">
        <v>22</v>
      </c>
      <c r="G6" s="438"/>
      <c r="H6" s="438"/>
    </row>
    <row r="7" spans="1:8" ht="30.75" customHeight="1">
      <c r="C7" s="465">
        <f>Details!E9</f>
        <v>0</v>
      </c>
      <c r="D7" s="465"/>
      <c r="E7" s="6"/>
      <c r="F7" s="439" t="s">
        <v>23</v>
      </c>
      <c r="G7" s="439"/>
      <c r="H7" s="439"/>
    </row>
    <row r="8" spans="1:8" ht="15.75" thickBot="1">
      <c r="A8" s="448"/>
      <c r="B8" s="448"/>
      <c r="C8" s="448"/>
      <c r="D8" s="448"/>
      <c r="E8" s="448"/>
      <c r="F8" s="448"/>
      <c r="G8" s="448"/>
      <c r="H8" s="448"/>
    </row>
    <row r="9" spans="1:8">
      <c r="A9" s="467" t="s">
        <v>25</v>
      </c>
      <c r="B9" s="468"/>
      <c r="C9" s="468"/>
      <c r="D9" s="468"/>
      <c r="E9" s="468"/>
      <c r="F9" s="468"/>
      <c r="G9" s="468"/>
      <c r="H9" s="469"/>
    </row>
    <row r="10" spans="1:8">
      <c r="A10" s="470"/>
      <c r="B10" s="471"/>
      <c r="C10" s="471"/>
      <c r="D10" s="471"/>
      <c r="E10" s="471"/>
      <c r="F10" s="471"/>
      <c r="G10" s="471"/>
      <c r="H10" s="472"/>
    </row>
    <row r="11" spans="1:8">
      <c r="A11" s="470"/>
      <c r="B11" s="471"/>
      <c r="C11" s="471"/>
      <c r="D11" s="471"/>
      <c r="E11" s="471"/>
      <c r="F11" s="471"/>
      <c r="G11" s="471"/>
      <c r="H11" s="472"/>
    </row>
    <row r="12" spans="1:8" ht="2.25" customHeight="1" thickBot="1">
      <c r="A12" s="473"/>
      <c r="B12" s="474"/>
      <c r="C12" s="474"/>
      <c r="D12" s="474"/>
      <c r="E12" s="474"/>
      <c r="F12" s="474"/>
      <c r="G12" s="474"/>
      <c r="H12" s="475"/>
    </row>
    <row r="13" spans="1:8">
      <c r="A13" s="463"/>
      <c r="B13" s="463"/>
      <c r="C13" s="463"/>
      <c r="D13" s="463"/>
      <c r="E13" s="463"/>
      <c r="F13" s="463"/>
      <c r="G13" s="463"/>
      <c r="H13" s="463"/>
    </row>
    <row r="14" spans="1:8" ht="30" customHeight="1">
      <c r="A14" s="464" t="s">
        <v>26</v>
      </c>
      <c r="B14" s="464"/>
      <c r="C14" s="464" t="s">
        <v>39</v>
      </c>
      <c r="D14" s="464"/>
      <c r="E14" s="464"/>
      <c r="F14" s="464"/>
      <c r="G14" s="464"/>
      <c r="H14" s="15">
        <f>'Schedule-I'!K17</f>
        <v>40584624.011673681</v>
      </c>
    </row>
    <row r="15" spans="1:8" ht="31.5" customHeight="1">
      <c r="A15" s="464" t="s">
        <v>27</v>
      </c>
      <c r="B15" s="464"/>
      <c r="C15" s="464" t="s">
        <v>28</v>
      </c>
      <c r="D15" s="464"/>
      <c r="E15" s="464"/>
      <c r="F15" s="464"/>
      <c r="G15" s="464"/>
      <c r="H15" s="3">
        <f>'Schedule-I'!K18</f>
        <v>7305232.3221012624</v>
      </c>
    </row>
    <row r="16" spans="1:8" ht="29.25" customHeight="1">
      <c r="A16" s="464" t="s">
        <v>29</v>
      </c>
      <c r="B16" s="464"/>
      <c r="C16" s="464" t="s">
        <v>30</v>
      </c>
      <c r="D16" s="464"/>
      <c r="E16" s="464"/>
      <c r="F16" s="464"/>
      <c r="G16" s="464"/>
      <c r="H16" s="3">
        <f>SUM(H14:H15)</f>
        <v>47889856.333774947</v>
      </c>
    </row>
    <row r="19" spans="1:8" ht="25.5" customHeight="1">
      <c r="A19" s="5" t="s">
        <v>19</v>
      </c>
      <c r="B19" s="462">
        <f>Details!E2</f>
        <v>0</v>
      </c>
      <c r="C19" s="462"/>
      <c r="D19" s="8"/>
      <c r="E19" s="448" t="s">
        <v>16</v>
      </c>
      <c r="F19" s="448"/>
      <c r="G19" s="462">
        <f>Details!E13</f>
        <v>0</v>
      </c>
      <c r="H19" s="462"/>
    </row>
    <row r="20" spans="1:8" ht="24.75" customHeight="1">
      <c r="A20" s="5" t="s">
        <v>18</v>
      </c>
      <c r="B20" s="462">
        <f>Details!E1</f>
        <v>0</v>
      </c>
      <c r="C20" s="462"/>
      <c r="D20" s="8"/>
      <c r="E20" s="448" t="s">
        <v>24</v>
      </c>
      <c r="F20" s="448"/>
      <c r="G20" s="462">
        <f>Details!E14</f>
        <v>0</v>
      </c>
      <c r="H20" s="462"/>
    </row>
  </sheetData>
  <sheetProtection algorithmName="SHA-512" hashValue="wJNIup0kMn33RV+R/uk/32RY527c7J/j932eEHkSwGpr3cbWwqwCuNtCa/l3WMFv9o+VNdZmLXdBVmm9C3/FAQ==" saltValue="lXCmj/RxMcGxormRbdANOQ==" spinCount="100000" sheet="1" objects="1" scenarios="1" selectLockedCells="1" selectUnlockedCells="1"/>
  <mergeCells count="25">
    <mergeCell ref="C7:D7"/>
    <mergeCell ref="F7:H7"/>
    <mergeCell ref="A2:H2"/>
    <mergeCell ref="A9:H12"/>
    <mergeCell ref="C14:G14"/>
    <mergeCell ref="A14:B14"/>
    <mergeCell ref="A4:B4"/>
    <mergeCell ref="C4:D4"/>
    <mergeCell ref="A5:B5"/>
    <mergeCell ref="C5:D5"/>
    <mergeCell ref="F5:H5"/>
    <mergeCell ref="C6:D6"/>
    <mergeCell ref="F6:H6"/>
    <mergeCell ref="B20:C20"/>
    <mergeCell ref="E20:F20"/>
    <mergeCell ref="G20:H20"/>
    <mergeCell ref="A8:H8"/>
    <mergeCell ref="A13:H13"/>
    <mergeCell ref="A15:B15"/>
    <mergeCell ref="C15:G15"/>
    <mergeCell ref="A16:B16"/>
    <mergeCell ref="C16:G16"/>
    <mergeCell ref="B19:C19"/>
    <mergeCell ref="E19:F19"/>
    <mergeCell ref="G19:H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55793-7D51-4219-833D-AE4281F956F3}">
  <sheetPr>
    <tabColor rgb="FFFF0000"/>
  </sheetPr>
  <dimension ref="A1:L3246"/>
  <sheetViews>
    <sheetView topLeftCell="A98" zoomScaleNormal="100" zoomScalePageLayoutView="78" workbookViewId="0">
      <selection activeCell="C100" sqref="C100"/>
    </sheetView>
  </sheetViews>
  <sheetFormatPr defaultRowHeight="15"/>
  <cols>
    <col min="1" max="1" width="5.42578125" style="9" customWidth="1"/>
    <col min="2" max="2" width="9.85546875" style="102" hidden="1" customWidth="1"/>
    <col min="3" max="3" width="80.42578125" style="102" customWidth="1"/>
    <col min="4" max="4" width="7.28515625" style="102" customWidth="1"/>
    <col min="5" max="5" width="11.7109375" style="102" hidden="1" customWidth="1"/>
    <col min="6" max="6" width="10" style="102" customWidth="1"/>
    <col min="7" max="7" width="12.42578125" style="106" customWidth="1"/>
    <col min="8" max="8" width="14.7109375" style="102" customWidth="1"/>
    <col min="9" max="9" width="23.140625" style="9" hidden="1" customWidth="1"/>
    <col min="10" max="256" width="9.140625" style="9"/>
    <col min="257" max="257" width="5.42578125" style="9" customWidth="1"/>
    <col min="258" max="258" width="9.85546875" style="9" customWidth="1"/>
    <col min="259" max="259" width="80.42578125" style="9" customWidth="1"/>
    <col min="260" max="260" width="7.28515625" style="9" customWidth="1"/>
    <col min="261" max="261" width="11.7109375" style="9" customWidth="1"/>
    <col min="262" max="262" width="10" style="9" customWidth="1"/>
    <col min="263" max="263" width="12.42578125" style="9" customWidth="1"/>
    <col min="264" max="264" width="14.7109375" style="9" customWidth="1"/>
    <col min="265" max="265" width="23.140625" style="9" customWidth="1"/>
    <col min="266" max="512" width="9.140625" style="9"/>
    <col min="513" max="513" width="5.42578125" style="9" customWidth="1"/>
    <col min="514" max="514" width="9.85546875" style="9" customWidth="1"/>
    <col min="515" max="515" width="80.42578125" style="9" customWidth="1"/>
    <col min="516" max="516" width="7.28515625" style="9" customWidth="1"/>
    <col min="517" max="517" width="11.7109375" style="9" customWidth="1"/>
    <col min="518" max="518" width="10" style="9" customWidth="1"/>
    <col min="519" max="519" width="12.42578125" style="9" customWidth="1"/>
    <col min="520" max="520" width="14.7109375" style="9" customWidth="1"/>
    <col min="521" max="521" width="23.140625" style="9" customWidth="1"/>
    <col min="522" max="768" width="9.140625" style="9"/>
    <col min="769" max="769" width="5.42578125" style="9" customWidth="1"/>
    <col min="770" max="770" width="9.85546875" style="9" customWidth="1"/>
    <col min="771" max="771" width="80.42578125" style="9" customWidth="1"/>
    <col min="772" max="772" width="7.28515625" style="9" customWidth="1"/>
    <col min="773" max="773" width="11.7109375" style="9" customWidth="1"/>
    <col min="774" max="774" width="10" style="9" customWidth="1"/>
    <col min="775" max="775" width="12.42578125" style="9" customWidth="1"/>
    <col min="776" max="776" width="14.7109375" style="9" customWidth="1"/>
    <col min="777" max="777" width="23.140625" style="9" customWidth="1"/>
    <col min="778" max="1024" width="9.140625" style="9"/>
    <col min="1025" max="1025" width="5.42578125" style="9" customWidth="1"/>
    <col min="1026" max="1026" width="9.85546875" style="9" customWidth="1"/>
    <col min="1027" max="1027" width="80.42578125" style="9" customWidth="1"/>
    <col min="1028" max="1028" width="7.28515625" style="9" customWidth="1"/>
    <col min="1029" max="1029" width="11.7109375" style="9" customWidth="1"/>
    <col min="1030" max="1030" width="10" style="9" customWidth="1"/>
    <col min="1031" max="1031" width="12.42578125" style="9" customWidth="1"/>
    <col min="1032" max="1032" width="14.7109375" style="9" customWidth="1"/>
    <col min="1033" max="1033" width="23.140625" style="9" customWidth="1"/>
    <col min="1034" max="1280" width="9.140625" style="9"/>
    <col min="1281" max="1281" width="5.42578125" style="9" customWidth="1"/>
    <col min="1282" max="1282" width="9.85546875" style="9" customWidth="1"/>
    <col min="1283" max="1283" width="80.42578125" style="9" customWidth="1"/>
    <col min="1284" max="1284" width="7.28515625" style="9" customWidth="1"/>
    <col min="1285" max="1285" width="11.7109375" style="9" customWidth="1"/>
    <col min="1286" max="1286" width="10" style="9" customWidth="1"/>
    <col min="1287" max="1287" width="12.42578125" style="9" customWidth="1"/>
    <col min="1288" max="1288" width="14.7109375" style="9" customWidth="1"/>
    <col min="1289" max="1289" width="23.140625" style="9" customWidth="1"/>
    <col min="1290" max="1536" width="9.140625" style="9"/>
    <col min="1537" max="1537" width="5.42578125" style="9" customWidth="1"/>
    <col min="1538" max="1538" width="9.85546875" style="9" customWidth="1"/>
    <col min="1539" max="1539" width="80.42578125" style="9" customWidth="1"/>
    <col min="1540" max="1540" width="7.28515625" style="9" customWidth="1"/>
    <col min="1541" max="1541" width="11.7109375" style="9" customWidth="1"/>
    <col min="1542" max="1542" width="10" style="9" customWidth="1"/>
    <col min="1543" max="1543" width="12.42578125" style="9" customWidth="1"/>
    <col min="1544" max="1544" width="14.7109375" style="9" customWidth="1"/>
    <col min="1545" max="1545" width="23.140625" style="9" customWidth="1"/>
    <col min="1546" max="1792" width="9.140625" style="9"/>
    <col min="1793" max="1793" width="5.42578125" style="9" customWidth="1"/>
    <col min="1794" max="1794" width="9.85546875" style="9" customWidth="1"/>
    <col min="1795" max="1795" width="80.42578125" style="9" customWidth="1"/>
    <col min="1796" max="1796" width="7.28515625" style="9" customWidth="1"/>
    <col min="1797" max="1797" width="11.7109375" style="9" customWidth="1"/>
    <col min="1798" max="1798" width="10" style="9" customWidth="1"/>
    <col min="1799" max="1799" width="12.42578125" style="9" customWidth="1"/>
    <col min="1800" max="1800" width="14.7109375" style="9" customWidth="1"/>
    <col min="1801" max="1801" width="23.140625" style="9" customWidth="1"/>
    <col min="1802" max="2048" width="9.140625" style="9"/>
    <col min="2049" max="2049" width="5.42578125" style="9" customWidth="1"/>
    <col min="2050" max="2050" width="9.85546875" style="9" customWidth="1"/>
    <col min="2051" max="2051" width="80.42578125" style="9" customWidth="1"/>
    <col min="2052" max="2052" width="7.28515625" style="9" customWidth="1"/>
    <col min="2053" max="2053" width="11.7109375" style="9" customWidth="1"/>
    <col min="2054" max="2054" width="10" style="9" customWidth="1"/>
    <col min="2055" max="2055" width="12.42578125" style="9" customWidth="1"/>
    <col min="2056" max="2056" width="14.7109375" style="9" customWidth="1"/>
    <col min="2057" max="2057" width="23.140625" style="9" customWidth="1"/>
    <col min="2058" max="2304" width="9.140625" style="9"/>
    <col min="2305" max="2305" width="5.42578125" style="9" customWidth="1"/>
    <col min="2306" max="2306" width="9.85546875" style="9" customWidth="1"/>
    <col min="2307" max="2307" width="80.42578125" style="9" customWidth="1"/>
    <col min="2308" max="2308" width="7.28515625" style="9" customWidth="1"/>
    <col min="2309" max="2309" width="11.7109375" style="9" customWidth="1"/>
    <col min="2310" max="2310" width="10" style="9" customWidth="1"/>
    <col min="2311" max="2311" width="12.42578125" style="9" customWidth="1"/>
    <col min="2312" max="2312" width="14.7109375" style="9" customWidth="1"/>
    <col min="2313" max="2313" width="23.140625" style="9" customWidth="1"/>
    <col min="2314" max="2560" width="9.140625" style="9"/>
    <col min="2561" max="2561" width="5.42578125" style="9" customWidth="1"/>
    <col min="2562" max="2562" width="9.85546875" style="9" customWidth="1"/>
    <col min="2563" max="2563" width="80.42578125" style="9" customWidth="1"/>
    <col min="2564" max="2564" width="7.28515625" style="9" customWidth="1"/>
    <col min="2565" max="2565" width="11.7109375" style="9" customWidth="1"/>
    <col min="2566" max="2566" width="10" style="9" customWidth="1"/>
    <col min="2567" max="2567" width="12.42578125" style="9" customWidth="1"/>
    <col min="2568" max="2568" width="14.7109375" style="9" customWidth="1"/>
    <col min="2569" max="2569" width="23.140625" style="9" customWidth="1"/>
    <col min="2570" max="2816" width="9.140625" style="9"/>
    <col min="2817" max="2817" width="5.42578125" style="9" customWidth="1"/>
    <col min="2818" max="2818" width="9.85546875" style="9" customWidth="1"/>
    <col min="2819" max="2819" width="80.42578125" style="9" customWidth="1"/>
    <col min="2820" max="2820" width="7.28515625" style="9" customWidth="1"/>
    <col min="2821" max="2821" width="11.7109375" style="9" customWidth="1"/>
    <col min="2822" max="2822" width="10" style="9" customWidth="1"/>
    <col min="2823" max="2823" width="12.42578125" style="9" customWidth="1"/>
    <col min="2824" max="2824" width="14.7109375" style="9" customWidth="1"/>
    <col min="2825" max="2825" width="23.140625" style="9" customWidth="1"/>
    <col min="2826" max="3072" width="9.140625" style="9"/>
    <col min="3073" max="3073" width="5.42578125" style="9" customWidth="1"/>
    <col min="3074" max="3074" width="9.85546875" style="9" customWidth="1"/>
    <col min="3075" max="3075" width="80.42578125" style="9" customWidth="1"/>
    <col min="3076" max="3076" width="7.28515625" style="9" customWidth="1"/>
    <col min="3077" max="3077" width="11.7109375" style="9" customWidth="1"/>
    <col min="3078" max="3078" width="10" style="9" customWidth="1"/>
    <col min="3079" max="3079" width="12.42578125" style="9" customWidth="1"/>
    <col min="3080" max="3080" width="14.7109375" style="9" customWidth="1"/>
    <col min="3081" max="3081" width="23.140625" style="9" customWidth="1"/>
    <col min="3082" max="3328" width="9.140625" style="9"/>
    <col min="3329" max="3329" width="5.42578125" style="9" customWidth="1"/>
    <col min="3330" max="3330" width="9.85546875" style="9" customWidth="1"/>
    <col min="3331" max="3331" width="80.42578125" style="9" customWidth="1"/>
    <col min="3332" max="3332" width="7.28515625" style="9" customWidth="1"/>
    <col min="3333" max="3333" width="11.7109375" style="9" customWidth="1"/>
    <col min="3334" max="3334" width="10" style="9" customWidth="1"/>
    <col min="3335" max="3335" width="12.42578125" style="9" customWidth="1"/>
    <col min="3336" max="3336" width="14.7109375" style="9" customWidth="1"/>
    <col min="3337" max="3337" width="23.140625" style="9" customWidth="1"/>
    <col min="3338" max="3584" width="9.140625" style="9"/>
    <col min="3585" max="3585" width="5.42578125" style="9" customWidth="1"/>
    <col min="3586" max="3586" width="9.85546875" style="9" customWidth="1"/>
    <col min="3587" max="3587" width="80.42578125" style="9" customWidth="1"/>
    <col min="3588" max="3588" width="7.28515625" style="9" customWidth="1"/>
    <col min="3589" max="3589" width="11.7109375" style="9" customWidth="1"/>
    <col min="3590" max="3590" width="10" style="9" customWidth="1"/>
    <col min="3591" max="3591" width="12.42578125" style="9" customWidth="1"/>
    <col min="3592" max="3592" width="14.7109375" style="9" customWidth="1"/>
    <col min="3593" max="3593" width="23.140625" style="9" customWidth="1"/>
    <col min="3594" max="3840" width="9.140625" style="9"/>
    <col min="3841" max="3841" width="5.42578125" style="9" customWidth="1"/>
    <col min="3842" max="3842" width="9.85546875" style="9" customWidth="1"/>
    <col min="3843" max="3843" width="80.42578125" style="9" customWidth="1"/>
    <col min="3844" max="3844" width="7.28515625" style="9" customWidth="1"/>
    <col min="3845" max="3845" width="11.7109375" style="9" customWidth="1"/>
    <col min="3846" max="3846" width="10" style="9" customWidth="1"/>
    <col min="3847" max="3847" width="12.42578125" style="9" customWidth="1"/>
    <col min="3848" max="3848" width="14.7109375" style="9" customWidth="1"/>
    <col min="3849" max="3849" width="23.140625" style="9" customWidth="1"/>
    <col min="3850" max="4096" width="9.140625" style="9"/>
    <col min="4097" max="4097" width="5.42578125" style="9" customWidth="1"/>
    <col min="4098" max="4098" width="9.85546875" style="9" customWidth="1"/>
    <col min="4099" max="4099" width="80.42578125" style="9" customWidth="1"/>
    <col min="4100" max="4100" width="7.28515625" style="9" customWidth="1"/>
    <col min="4101" max="4101" width="11.7109375" style="9" customWidth="1"/>
    <col min="4102" max="4102" width="10" style="9" customWidth="1"/>
    <col min="4103" max="4103" width="12.42578125" style="9" customWidth="1"/>
    <col min="4104" max="4104" width="14.7109375" style="9" customWidth="1"/>
    <col min="4105" max="4105" width="23.140625" style="9" customWidth="1"/>
    <col min="4106" max="4352" width="9.140625" style="9"/>
    <col min="4353" max="4353" width="5.42578125" style="9" customWidth="1"/>
    <col min="4354" max="4354" width="9.85546875" style="9" customWidth="1"/>
    <col min="4355" max="4355" width="80.42578125" style="9" customWidth="1"/>
    <col min="4356" max="4356" width="7.28515625" style="9" customWidth="1"/>
    <col min="4357" max="4357" width="11.7109375" style="9" customWidth="1"/>
    <col min="4358" max="4358" width="10" style="9" customWidth="1"/>
    <col min="4359" max="4359" width="12.42578125" style="9" customWidth="1"/>
    <col min="4360" max="4360" width="14.7109375" style="9" customWidth="1"/>
    <col min="4361" max="4361" width="23.140625" style="9" customWidth="1"/>
    <col min="4362" max="4608" width="9.140625" style="9"/>
    <col min="4609" max="4609" width="5.42578125" style="9" customWidth="1"/>
    <col min="4610" max="4610" width="9.85546875" style="9" customWidth="1"/>
    <col min="4611" max="4611" width="80.42578125" style="9" customWidth="1"/>
    <col min="4612" max="4612" width="7.28515625" style="9" customWidth="1"/>
    <col min="4613" max="4613" width="11.7109375" style="9" customWidth="1"/>
    <col min="4614" max="4614" width="10" style="9" customWidth="1"/>
    <col min="4615" max="4615" width="12.42578125" style="9" customWidth="1"/>
    <col min="4616" max="4616" width="14.7109375" style="9" customWidth="1"/>
    <col min="4617" max="4617" width="23.140625" style="9" customWidth="1"/>
    <col min="4618" max="4864" width="9.140625" style="9"/>
    <col min="4865" max="4865" width="5.42578125" style="9" customWidth="1"/>
    <col min="4866" max="4866" width="9.85546875" style="9" customWidth="1"/>
    <col min="4867" max="4867" width="80.42578125" style="9" customWidth="1"/>
    <col min="4868" max="4868" width="7.28515625" style="9" customWidth="1"/>
    <col min="4869" max="4869" width="11.7109375" style="9" customWidth="1"/>
    <col min="4870" max="4870" width="10" style="9" customWidth="1"/>
    <col min="4871" max="4871" width="12.42578125" style="9" customWidth="1"/>
    <col min="4872" max="4872" width="14.7109375" style="9" customWidth="1"/>
    <col min="4873" max="4873" width="23.140625" style="9" customWidth="1"/>
    <col min="4874" max="5120" width="9.140625" style="9"/>
    <col min="5121" max="5121" width="5.42578125" style="9" customWidth="1"/>
    <col min="5122" max="5122" width="9.85546875" style="9" customWidth="1"/>
    <col min="5123" max="5123" width="80.42578125" style="9" customWidth="1"/>
    <col min="5124" max="5124" width="7.28515625" style="9" customWidth="1"/>
    <col min="5125" max="5125" width="11.7109375" style="9" customWidth="1"/>
    <col min="5126" max="5126" width="10" style="9" customWidth="1"/>
    <col min="5127" max="5127" width="12.42578125" style="9" customWidth="1"/>
    <col min="5128" max="5128" width="14.7109375" style="9" customWidth="1"/>
    <col min="5129" max="5129" width="23.140625" style="9" customWidth="1"/>
    <col min="5130" max="5376" width="9.140625" style="9"/>
    <col min="5377" max="5377" width="5.42578125" style="9" customWidth="1"/>
    <col min="5378" max="5378" width="9.85546875" style="9" customWidth="1"/>
    <col min="5379" max="5379" width="80.42578125" style="9" customWidth="1"/>
    <col min="5380" max="5380" width="7.28515625" style="9" customWidth="1"/>
    <col min="5381" max="5381" width="11.7109375" style="9" customWidth="1"/>
    <col min="5382" max="5382" width="10" style="9" customWidth="1"/>
    <col min="5383" max="5383" width="12.42578125" style="9" customWidth="1"/>
    <col min="5384" max="5384" width="14.7109375" style="9" customWidth="1"/>
    <col min="5385" max="5385" width="23.140625" style="9" customWidth="1"/>
    <col min="5386" max="5632" width="9.140625" style="9"/>
    <col min="5633" max="5633" width="5.42578125" style="9" customWidth="1"/>
    <col min="5634" max="5634" width="9.85546875" style="9" customWidth="1"/>
    <col min="5635" max="5635" width="80.42578125" style="9" customWidth="1"/>
    <col min="5636" max="5636" width="7.28515625" style="9" customWidth="1"/>
    <col min="5637" max="5637" width="11.7109375" style="9" customWidth="1"/>
    <col min="5638" max="5638" width="10" style="9" customWidth="1"/>
    <col min="5639" max="5639" width="12.42578125" style="9" customWidth="1"/>
    <col min="5640" max="5640" width="14.7109375" style="9" customWidth="1"/>
    <col min="5641" max="5641" width="23.140625" style="9" customWidth="1"/>
    <col min="5642" max="5888" width="9.140625" style="9"/>
    <col min="5889" max="5889" width="5.42578125" style="9" customWidth="1"/>
    <col min="5890" max="5890" width="9.85546875" style="9" customWidth="1"/>
    <col min="5891" max="5891" width="80.42578125" style="9" customWidth="1"/>
    <col min="5892" max="5892" width="7.28515625" style="9" customWidth="1"/>
    <col min="5893" max="5893" width="11.7109375" style="9" customWidth="1"/>
    <col min="5894" max="5894" width="10" style="9" customWidth="1"/>
    <col min="5895" max="5895" width="12.42578125" style="9" customWidth="1"/>
    <col min="5896" max="5896" width="14.7109375" style="9" customWidth="1"/>
    <col min="5897" max="5897" width="23.140625" style="9" customWidth="1"/>
    <col min="5898" max="6144" width="9.140625" style="9"/>
    <col min="6145" max="6145" width="5.42578125" style="9" customWidth="1"/>
    <col min="6146" max="6146" width="9.85546875" style="9" customWidth="1"/>
    <col min="6147" max="6147" width="80.42578125" style="9" customWidth="1"/>
    <col min="6148" max="6148" width="7.28515625" style="9" customWidth="1"/>
    <col min="6149" max="6149" width="11.7109375" style="9" customWidth="1"/>
    <col min="6150" max="6150" width="10" style="9" customWidth="1"/>
    <col min="6151" max="6151" width="12.42578125" style="9" customWidth="1"/>
    <col min="6152" max="6152" width="14.7109375" style="9" customWidth="1"/>
    <col min="6153" max="6153" width="23.140625" style="9" customWidth="1"/>
    <col min="6154" max="6400" width="9.140625" style="9"/>
    <col min="6401" max="6401" width="5.42578125" style="9" customWidth="1"/>
    <col min="6402" max="6402" width="9.85546875" style="9" customWidth="1"/>
    <col min="6403" max="6403" width="80.42578125" style="9" customWidth="1"/>
    <col min="6404" max="6404" width="7.28515625" style="9" customWidth="1"/>
    <col min="6405" max="6405" width="11.7109375" style="9" customWidth="1"/>
    <col min="6406" max="6406" width="10" style="9" customWidth="1"/>
    <col min="6407" max="6407" width="12.42578125" style="9" customWidth="1"/>
    <col min="6408" max="6408" width="14.7109375" style="9" customWidth="1"/>
    <col min="6409" max="6409" width="23.140625" style="9" customWidth="1"/>
    <col min="6410" max="6656" width="9.140625" style="9"/>
    <col min="6657" max="6657" width="5.42578125" style="9" customWidth="1"/>
    <col min="6658" max="6658" width="9.85546875" style="9" customWidth="1"/>
    <col min="6659" max="6659" width="80.42578125" style="9" customWidth="1"/>
    <col min="6660" max="6660" width="7.28515625" style="9" customWidth="1"/>
    <col min="6661" max="6661" width="11.7109375" style="9" customWidth="1"/>
    <col min="6662" max="6662" width="10" style="9" customWidth="1"/>
    <col min="6663" max="6663" width="12.42578125" style="9" customWidth="1"/>
    <col min="6664" max="6664" width="14.7109375" style="9" customWidth="1"/>
    <col min="6665" max="6665" width="23.140625" style="9" customWidth="1"/>
    <col min="6666" max="6912" width="9.140625" style="9"/>
    <col min="6913" max="6913" width="5.42578125" style="9" customWidth="1"/>
    <col min="6914" max="6914" width="9.85546875" style="9" customWidth="1"/>
    <col min="6915" max="6915" width="80.42578125" style="9" customWidth="1"/>
    <col min="6916" max="6916" width="7.28515625" style="9" customWidth="1"/>
    <col min="6917" max="6917" width="11.7109375" style="9" customWidth="1"/>
    <col min="6918" max="6918" width="10" style="9" customWidth="1"/>
    <col min="6919" max="6919" width="12.42578125" style="9" customWidth="1"/>
    <col min="6920" max="6920" width="14.7109375" style="9" customWidth="1"/>
    <col min="6921" max="6921" width="23.140625" style="9" customWidth="1"/>
    <col min="6922" max="7168" width="9.140625" style="9"/>
    <col min="7169" max="7169" width="5.42578125" style="9" customWidth="1"/>
    <col min="7170" max="7170" width="9.85546875" style="9" customWidth="1"/>
    <col min="7171" max="7171" width="80.42578125" style="9" customWidth="1"/>
    <col min="7172" max="7172" width="7.28515625" style="9" customWidth="1"/>
    <col min="7173" max="7173" width="11.7109375" style="9" customWidth="1"/>
    <col min="7174" max="7174" width="10" style="9" customWidth="1"/>
    <col min="7175" max="7175" width="12.42578125" style="9" customWidth="1"/>
    <col min="7176" max="7176" width="14.7109375" style="9" customWidth="1"/>
    <col min="7177" max="7177" width="23.140625" style="9" customWidth="1"/>
    <col min="7178" max="7424" width="9.140625" style="9"/>
    <col min="7425" max="7425" width="5.42578125" style="9" customWidth="1"/>
    <col min="7426" max="7426" width="9.85546875" style="9" customWidth="1"/>
    <col min="7427" max="7427" width="80.42578125" style="9" customWidth="1"/>
    <col min="7428" max="7428" width="7.28515625" style="9" customWidth="1"/>
    <col min="7429" max="7429" width="11.7109375" style="9" customWidth="1"/>
    <col min="7430" max="7430" width="10" style="9" customWidth="1"/>
    <col min="7431" max="7431" width="12.42578125" style="9" customWidth="1"/>
    <col min="7432" max="7432" width="14.7109375" style="9" customWidth="1"/>
    <col min="7433" max="7433" width="23.140625" style="9" customWidth="1"/>
    <col min="7434" max="7680" width="9.140625" style="9"/>
    <col min="7681" max="7681" width="5.42578125" style="9" customWidth="1"/>
    <col min="7682" max="7682" width="9.85546875" style="9" customWidth="1"/>
    <col min="7683" max="7683" width="80.42578125" style="9" customWidth="1"/>
    <col min="7684" max="7684" width="7.28515625" style="9" customWidth="1"/>
    <col min="7685" max="7685" width="11.7109375" style="9" customWidth="1"/>
    <col min="7686" max="7686" width="10" style="9" customWidth="1"/>
    <col min="7687" max="7687" width="12.42578125" style="9" customWidth="1"/>
    <col min="7688" max="7688" width="14.7109375" style="9" customWidth="1"/>
    <col min="7689" max="7689" width="23.140625" style="9" customWidth="1"/>
    <col min="7690" max="7936" width="9.140625" style="9"/>
    <col min="7937" max="7937" width="5.42578125" style="9" customWidth="1"/>
    <col min="7938" max="7938" width="9.85546875" style="9" customWidth="1"/>
    <col min="7939" max="7939" width="80.42578125" style="9" customWidth="1"/>
    <col min="7940" max="7940" width="7.28515625" style="9" customWidth="1"/>
    <col min="7941" max="7941" width="11.7109375" style="9" customWidth="1"/>
    <col min="7942" max="7942" width="10" style="9" customWidth="1"/>
    <col min="7943" max="7943" width="12.42578125" style="9" customWidth="1"/>
    <col min="7944" max="7944" width="14.7109375" style="9" customWidth="1"/>
    <col min="7945" max="7945" width="23.140625" style="9" customWidth="1"/>
    <col min="7946" max="8192" width="9.140625" style="9"/>
    <col min="8193" max="8193" width="5.42578125" style="9" customWidth="1"/>
    <col min="8194" max="8194" width="9.85546875" style="9" customWidth="1"/>
    <col min="8195" max="8195" width="80.42578125" style="9" customWidth="1"/>
    <col min="8196" max="8196" width="7.28515625" style="9" customWidth="1"/>
    <col min="8197" max="8197" width="11.7109375" style="9" customWidth="1"/>
    <col min="8198" max="8198" width="10" style="9" customWidth="1"/>
    <col min="8199" max="8199" width="12.42578125" style="9" customWidth="1"/>
    <col min="8200" max="8200" width="14.7109375" style="9" customWidth="1"/>
    <col min="8201" max="8201" width="23.140625" style="9" customWidth="1"/>
    <col min="8202" max="8448" width="9.140625" style="9"/>
    <col min="8449" max="8449" width="5.42578125" style="9" customWidth="1"/>
    <col min="8450" max="8450" width="9.85546875" style="9" customWidth="1"/>
    <col min="8451" max="8451" width="80.42578125" style="9" customWidth="1"/>
    <col min="8452" max="8452" width="7.28515625" style="9" customWidth="1"/>
    <col min="8453" max="8453" width="11.7109375" style="9" customWidth="1"/>
    <col min="8454" max="8454" width="10" style="9" customWidth="1"/>
    <col min="8455" max="8455" width="12.42578125" style="9" customWidth="1"/>
    <col min="8456" max="8456" width="14.7109375" style="9" customWidth="1"/>
    <col min="8457" max="8457" width="23.140625" style="9" customWidth="1"/>
    <col min="8458" max="8704" width="9.140625" style="9"/>
    <col min="8705" max="8705" width="5.42578125" style="9" customWidth="1"/>
    <col min="8706" max="8706" width="9.85546875" style="9" customWidth="1"/>
    <col min="8707" max="8707" width="80.42578125" style="9" customWidth="1"/>
    <col min="8708" max="8708" width="7.28515625" style="9" customWidth="1"/>
    <col min="8709" max="8709" width="11.7109375" style="9" customWidth="1"/>
    <col min="8710" max="8710" width="10" style="9" customWidth="1"/>
    <col min="8711" max="8711" width="12.42578125" style="9" customWidth="1"/>
    <col min="8712" max="8712" width="14.7109375" style="9" customWidth="1"/>
    <col min="8713" max="8713" width="23.140625" style="9" customWidth="1"/>
    <col min="8714" max="8960" width="9.140625" style="9"/>
    <col min="8961" max="8961" width="5.42578125" style="9" customWidth="1"/>
    <col min="8962" max="8962" width="9.85546875" style="9" customWidth="1"/>
    <col min="8963" max="8963" width="80.42578125" style="9" customWidth="1"/>
    <col min="8964" max="8964" width="7.28515625" style="9" customWidth="1"/>
    <col min="8965" max="8965" width="11.7109375" style="9" customWidth="1"/>
    <col min="8966" max="8966" width="10" style="9" customWidth="1"/>
    <col min="8967" max="8967" width="12.42578125" style="9" customWidth="1"/>
    <col min="8968" max="8968" width="14.7109375" style="9" customWidth="1"/>
    <col min="8969" max="8969" width="23.140625" style="9" customWidth="1"/>
    <col min="8970" max="9216" width="9.140625" style="9"/>
    <col min="9217" max="9217" width="5.42578125" style="9" customWidth="1"/>
    <col min="9218" max="9218" width="9.85546875" style="9" customWidth="1"/>
    <col min="9219" max="9219" width="80.42578125" style="9" customWidth="1"/>
    <col min="9220" max="9220" width="7.28515625" style="9" customWidth="1"/>
    <col min="9221" max="9221" width="11.7109375" style="9" customWidth="1"/>
    <col min="9222" max="9222" width="10" style="9" customWidth="1"/>
    <col min="9223" max="9223" width="12.42578125" style="9" customWidth="1"/>
    <col min="9224" max="9224" width="14.7109375" style="9" customWidth="1"/>
    <col min="9225" max="9225" width="23.140625" style="9" customWidth="1"/>
    <col min="9226" max="9472" width="9.140625" style="9"/>
    <col min="9473" max="9473" width="5.42578125" style="9" customWidth="1"/>
    <col min="9474" max="9474" width="9.85546875" style="9" customWidth="1"/>
    <col min="9475" max="9475" width="80.42578125" style="9" customWidth="1"/>
    <col min="9476" max="9476" width="7.28515625" style="9" customWidth="1"/>
    <col min="9477" max="9477" width="11.7109375" style="9" customWidth="1"/>
    <col min="9478" max="9478" width="10" style="9" customWidth="1"/>
    <col min="9479" max="9479" width="12.42578125" style="9" customWidth="1"/>
    <col min="9480" max="9480" width="14.7109375" style="9" customWidth="1"/>
    <col min="9481" max="9481" width="23.140625" style="9" customWidth="1"/>
    <col min="9482" max="9728" width="9.140625" style="9"/>
    <col min="9729" max="9729" width="5.42578125" style="9" customWidth="1"/>
    <col min="9730" max="9730" width="9.85546875" style="9" customWidth="1"/>
    <col min="9731" max="9731" width="80.42578125" style="9" customWidth="1"/>
    <col min="9732" max="9732" width="7.28515625" style="9" customWidth="1"/>
    <col min="9733" max="9733" width="11.7109375" style="9" customWidth="1"/>
    <col min="9734" max="9734" width="10" style="9" customWidth="1"/>
    <col min="9735" max="9735" width="12.42578125" style="9" customWidth="1"/>
    <col min="9736" max="9736" width="14.7109375" style="9" customWidth="1"/>
    <col min="9737" max="9737" width="23.140625" style="9" customWidth="1"/>
    <col min="9738" max="9984" width="9.140625" style="9"/>
    <col min="9985" max="9985" width="5.42578125" style="9" customWidth="1"/>
    <col min="9986" max="9986" width="9.85546875" style="9" customWidth="1"/>
    <col min="9987" max="9987" width="80.42578125" style="9" customWidth="1"/>
    <col min="9988" max="9988" width="7.28515625" style="9" customWidth="1"/>
    <col min="9989" max="9989" width="11.7109375" style="9" customWidth="1"/>
    <col min="9990" max="9990" width="10" style="9" customWidth="1"/>
    <col min="9991" max="9991" width="12.42578125" style="9" customWidth="1"/>
    <col min="9992" max="9992" width="14.7109375" style="9" customWidth="1"/>
    <col min="9993" max="9993" width="23.140625" style="9" customWidth="1"/>
    <col min="9994" max="10240" width="9.140625" style="9"/>
    <col min="10241" max="10241" width="5.42578125" style="9" customWidth="1"/>
    <col min="10242" max="10242" width="9.85546875" style="9" customWidth="1"/>
    <col min="10243" max="10243" width="80.42578125" style="9" customWidth="1"/>
    <col min="10244" max="10244" width="7.28515625" style="9" customWidth="1"/>
    <col min="10245" max="10245" width="11.7109375" style="9" customWidth="1"/>
    <col min="10246" max="10246" width="10" style="9" customWidth="1"/>
    <col min="10247" max="10247" width="12.42578125" style="9" customWidth="1"/>
    <col min="10248" max="10248" width="14.7109375" style="9" customWidth="1"/>
    <col min="10249" max="10249" width="23.140625" style="9" customWidth="1"/>
    <col min="10250" max="10496" width="9.140625" style="9"/>
    <col min="10497" max="10497" width="5.42578125" style="9" customWidth="1"/>
    <col min="10498" max="10498" width="9.85546875" style="9" customWidth="1"/>
    <col min="10499" max="10499" width="80.42578125" style="9" customWidth="1"/>
    <col min="10500" max="10500" width="7.28515625" style="9" customWidth="1"/>
    <col min="10501" max="10501" width="11.7109375" style="9" customWidth="1"/>
    <col min="10502" max="10502" width="10" style="9" customWidth="1"/>
    <col min="10503" max="10503" width="12.42578125" style="9" customWidth="1"/>
    <col min="10504" max="10504" width="14.7109375" style="9" customWidth="1"/>
    <col min="10505" max="10505" width="23.140625" style="9" customWidth="1"/>
    <col min="10506" max="10752" width="9.140625" style="9"/>
    <col min="10753" max="10753" width="5.42578125" style="9" customWidth="1"/>
    <col min="10754" max="10754" width="9.85546875" style="9" customWidth="1"/>
    <col min="10755" max="10755" width="80.42578125" style="9" customWidth="1"/>
    <col min="10756" max="10756" width="7.28515625" style="9" customWidth="1"/>
    <col min="10757" max="10757" width="11.7109375" style="9" customWidth="1"/>
    <col min="10758" max="10758" width="10" style="9" customWidth="1"/>
    <col min="10759" max="10759" width="12.42578125" style="9" customWidth="1"/>
    <col min="10760" max="10760" width="14.7109375" style="9" customWidth="1"/>
    <col min="10761" max="10761" width="23.140625" style="9" customWidth="1"/>
    <col min="10762" max="11008" width="9.140625" style="9"/>
    <col min="11009" max="11009" width="5.42578125" style="9" customWidth="1"/>
    <col min="11010" max="11010" width="9.85546875" style="9" customWidth="1"/>
    <col min="11011" max="11011" width="80.42578125" style="9" customWidth="1"/>
    <col min="11012" max="11012" width="7.28515625" style="9" customWidth="1"/>
    <col min="11013" max="11013" width="11.7109375" style="9" customWidth="1"/>
    <col min="11014" max="11014" width="10" style="9" customWidth="1"/>
    <col min="11015" max="11015" width="12.42578125" style="9" customWidth="1"/>
    <col min="11016" max="11016" width="14.7109375" style="9" customWidth="1"/>
    <col min="11017" max="11017" width="23.140625" style="9" customWidth="1"/>
    <col min="11018" max="11264" width="9.140625" style="9"/>
    <col min="11265" max="11265" width="5.42578125" style="9" customWidth="1"/>
    <col min="11266" max="11266" width="9.85546875" style="9" customWidth="1"/>
    <col min="11267" max="11267" width="80.42578125" style="9" customWidth="1"/>
    <col min="11268" max="11268" width="7.28515625" style="9" customWidth="1"/>
    <col min="11269" max="11269" width="11.7109375" style="9" customWidth="1"/>
    <col min="11270" max="11270" width="10" style="9" customWidth="1"/>
    <col min="11271" max="11271" width="12.42578125" style="9" customWidth="1"/>
    <col min="11272" max="11272" width="14.7109375" style="9" customWidth="1"/>
    <col min="11273" max="11273" width="23.140625" style="9" customWidth="1"/>
    <col min="11274" max="11520" width="9.140625" style="9"/>
    <col min="11521" max="11521" width="5.42578125" style="9" customWidth="1"/>
    <col min="11522" max="11522" width="9.85546875" style="9" customWidth="1"/>
    <col min="11523" max="11523" width="80.42578125" style="9" customWidth="1"/>
    <col min="11524" max="11524" width="7.28515625" style="9" customWidth="1"/>
    <col min="11525" max="11525" width="11.7109375" style="9" customWidth="1"/>
    <col min="11526" max="11526" width="10" style="9" customWidth="1"/>
    <col min="11527" max="11527" width="12.42578125" style="9" customWidth="1"/>
    <col min="11528" max="11528" width="14.7109375" style="9" customWidth="1"/>
    <col min="11529" max="11529" width="23.140625" style="9" customWidth="1"/>
    <col min="11530" max="11776" width="9.140625" style="9"/>
    <col min="11777" max="11777" width="5.42578125" style="9" customWidth="1"/>
    <col min="11778" max="11778" width="9.85546875" style="9" customWidth="1"/>
    <col min="11779" max="11779" width="80.42578125" style="9" customWidth="1"/>
    <col min="11780" max="11780" width="7.28515625" style="9" customWidth="1"/>
    <col min="11781" max="11781" width="11.7109375" style="9" customWidth="1"/>
    <col min="11782" max="11782" width="10" style="9" customWidth="1"/>
    <col min="11783" max="11783" width="12.42578125" style="9" customWidth="1"/>
    <col min="11784" max="11784" width="14.7109375" style="9" customWidth="1"/>
    <col min="11785" max="11785" width="23.140625" style="9" customWidth="1"/>
    <col min="11786" max="12032" width="9.140625" style="9"/>
    <col min="12033" max="12033" width="5.42578125" style="9" customWidth="1"/>
    <col min="12034" max="12034" width="9.85546875" style="9" customWidth="1"/>
    <col min="12035" max="12035" width="80.42578125" style="9" customWidth="1"/>
    <col min="12036" max="12036" width="7.28515625" style="9" customWidth="1"/>
    <col min="12037" max="12037" width="11.7109375" style="9" customWidth="1"/>
    <col min="12038" max="12038" width="10" style="9" customWidth="1"/>
    <col min="12039" max="12039" width="12.42578125" style="9" customWidth="1"/>
    <col min="12040" max="12040" width="14.7109375" style="9" customWidth="1"/>
    <col min="12041" max="12041" width="23.140625" style="9" customWidth="1"/>
    <col min="12042" max="12288" width="9.140625" style="9"/>
    <col min="12289" max="12289" width="5.42578125" style="9" customWidth="1"/>
    <col min="12290" max="12290" width="9.85546875" style="9" customWidth="1"/>
    <col min="12291" max="12291" width="80.42578125" style="9" customWidth="1"/>
    <col min="12292" max="12292" width="7.28515625" style="9" customWidth="1"/>
    <col min="12293" max="12293" width="11.7109375" style="9" customWidth="1"/>
    <col min="12294" max="12294" width="10" style="9" customWidth="1"/>
    <col min="12295" max="12295" width="12.42578125" style="9" customWidth="1"/>
    <col min="12296" max="12296" width="14.7109375" style="9" customWidth="1"/>
    <col min="12297" max="12297" width="23.140625" style="9" customWidth="1"/>
    <col min="12298" max="12544" width="9.140625" style="9"/>
    <col min="12545" max="12545" width="5.42578125" style="9" customWidth="1"/>
    <col min="12546" max="12546" width="9.85546875" style="9" customWidth="1"/>
    <col min="12547" max="12547" width="80.42578125" style="9" customWidth="1"/>
    <col min="12548" max="12548" width="7.28515625" style="9" customWidth="1"/>
    <col min="12549" max="12549" width="11.7109375" style="9" customWidth="1"/>
    <col min="12550" max="12550" width="10" style="9" customWidth="1"/>
    <col min="12551" max="12551" width="12.42578125" style="9" customWidth="1"/>
    <col min="12552" max="12552" width="14.7109375" style="9" customWidth="1"/>
    <col min="12553" max="12553" width="23.140625" style="9" customWidth="1"/>
    <col min="12554" max="12800" width="9.140625" style="9"/>
    <col min="12801" max="12801" width="5.42578125" style="9" customWidth="1"/>
    <col min="12802" max="12802" width="9.85546875" style="9" customWidth="1"/>
    <col min="12803" max="12803" width="80.42578125" style="9" customWidth="1"/>
    <col min="12804" max="12804" width="7.28515625" style="9" customWidth="1"/>
    <col min="12805" max="12805" width="11.7109375" style="9" customWidth="1"/>
    <col min="12806" max="12806" width="10" style="9" customWidth="1"/>
    <col min="12807" max="12807" width="12.42578125" style="9" customWidth="1"/>
    <col min="12808" max="12808" width="14.7109375" style="9" customWidth="1"/>
    <col min="12809" max="12809" width="23.140625" style="9" customWidth="1"/>
    <col min="12810" max="13056" width="9.140625" style="9"/>
    <col min="13057" max="13057" width="5.42578125" style="9" customWidth="1"/>
    <col min="13058" max="13058" width="9.85546875" style="9" customWidth="1"/>
    <col min="13059" max="13059" width="80.42578125" style="9" customWidth="1"/>
    <col min="13060" max="13060" width="7.28515625" style="9" customWidth="1"/>
    <col min="13061" max="13061" width="11.7109375" style="9" customWidth="1"/>
    <col min="13062" max="13062" width="10" style="9" customWidth="1"/>
    <col min="13063" max="13063" width="12.42578125" style="9" customWidth="1"/>
    <col min="13064" max="13064" width="14.7109375" style="9" customWidth="1"/>
    <col min="13065" max="13065" width="23.140625" style="9" customWidth="1"/>
    <col min="13066" max="13312" width="9.140625" style="9"/>
    <col min="13313" max="13313" width="5.42578125" style="9" customWidth="1"/>
    <col min="13314" max="13314" width="9.85546875" style="9" customWidth="1"/>
    <col min="13315" max="13315" width="80.42578125" style="9" customWidth="1"/>
    <col min="13316" max="13316" width="7.28515625" style="9" customWidth="1"/>
    <col min="13317" max="13317" width="11.7109375" style="9" customWidth="1"/>
    <col min="13318" max="13318" width="10" style="9" customWidth="1"/>
    <col min="13319" max="13319" width="12.42578125" style="9" customWidth="1"/>
    <col min="13320" max="13320" width="14.7109375" style="9" customWidth="1"/>
    <col min="13321" max="13321" width="23.140625" style="9" customWidth="1"/>
    <col min="13322" max="13568" width="9.140625" style="9"/>
    <col min="13569" max="13569" width="5.42578125" style="9" customWidth="1"/>
    <col min="13570" max="13570" width="9.85546875" style="9" customWidth="1"/>
    <col min="13571" max="13571" width="80.42578125" style="9" customWidth="1"/>
    <col min="13572" max="13572" width="7.28515625" style="9" customWidth="1"/>
    <col min="13573" max="13573" width="11.7109375" style="9" customWidth="1"/>
    <col min="13574" max="13574" width="10" style="9" customWidth="1"/>
    <col min="13575" max="13575" width="12.42578125" style="9" customWidth="1"/>
    <col min="13576" max="13576" width="14.7109375" style="9" customWidth="1"/>
    <col min="13577" max="13577" width="23.140625" style="9" customWidth="1"/>
    <col min="13578" max="13824" width="9.140625" style="9"/>
    <col min="13825" max="13825" width="5.42578125" style="9" customWidth="1"/>
    <col min="13826" max="13826" width="9.85546875" style="9" customWidth="1"/>
    <col min="13827" max="13827" width="80.42578125" style="9" customWidth="1"/>
    <col min="13828" max="13828" width="7.28515625" style="9" customWidth="1"/>
    <col min="13829" max="13829" width="11.7109375" style="9" customWidth="1"/>
    <col min="13830" max="13830" width="10" style="9" customWidth="1"/>
    <col min="13831" max="13831" width="12.42578125" style="9" customWidth="1"/>
    <col min="13832" max="13832" width="14.7109375" style="9" customWidth="1"/>
    <col min="13833" max="13833" width="23.140625" style="9" customWidth="1"/>
    <col min="13834" max="14080" width="9.140625" style="9"/>
    <col min="14081" max="14081" width="5.42578125" style="9" customWidth="1"/>
    <col min="14082" max="14082" width="9.85546875" style="9" customWidth="1"/>
    <col min="14083" max="14083" width="80.42578125" style="9" customWidth="1"/>
    <col min="14084" max="14084" width="7.28515625" style="9" customWidth="1"/>
    <col min="14085" max="14085" width="11.7109375" style="9" customWidth="1"/>
    <col min="14086" max="14086" width="10" style="9" customWidth="1"/>
    <col min="14087" max="14087" width="12.42578125" style="9" customWidth="1"/>
    <col min="14088" max="14088" width="14.7109375" style="9" customWidth="1"/>
    <col min="14089" max="14089" width="23.140625" style="9" customWidth="1"/>
    <col min="14090" max="14336" width="9.140625" style="9"/>
    <col min="14337" max="14337" width="5.42578125" style="9" customWidth="1"/>
    <col min="14338" max="14338" width="9.85546875" style="9" customWidth="1"/>
    <col min="14339" max="14339" width="80.42578125" style="9" customWidth="1"/>
    <col min="14340" max="14340" width="7.28515625" style="9" customWidth="1"/>
    <col min="14341" max="14341" width="11.7109375" style="9" customWidth="1"/>
    <col min="14342" max="14342" width="10" style="9" customWidth="1"/>
    <col min="14343" max="14343" width="12.42578125" style="9" customWidth="1"/>
    <col min="14344" max="14344" width="14.7109375" style="9" customWidth="1"/>
    <col min="14345" max="14345" width="23.140625" style="9" customWidth="1"/>
    <col min="14346" max="14592" width="9.140625" style="9"/>
    <col min="14593" max="14593" width="5.42578125" style="9" customWidth="1"/>
    <col min="14594" max="14594" width="9.85546875" style="9" customWidth="1"/>
    <col min="14595" max="14595" width="80.42578125" style="9" customWidth="1"/>
    <col min="14596" max="14596" width="7.28515625" style="9" customWidth="1"/>
    <col min="14597" max="14597" width="11.7109375" style="9" customWidth="1"/>
    <col min="14598" max="14598" width="10" style="9" customWidth="1"/>
    <col min="14599" max="14599" width="12.42578125" style="9" customWidth="1"/>
    <col min="14600" max="14600" width="14.7109375" style="9" customWidth="1"/>
    <col min="14601" max="14601" width="23.140625" style="9" customWidth="1"/>
    <col min="14602" max="14848" width="9.140625" style="9"/>
    <col min="14849" max="14849" width="5.42578125" style="9" customWidth="1"/>
    <col min="14850" max="14850" width="9.85546875" style="9" customWidth="1"/>
    <col min="14851" max="14851" width="80.42578125" style="9" customWidth="1"/>
    <col min="14852" max="14852" width="7.28515625" style="9" customWidth="1"/>
    <col min="14853" max="14853" width="11.7109375" style="9" customWidth="1"/>
    <col min="14854" max="14854" width="10" style="9" customWidth="1"/>
    <col min="14855" max="14855" width="12.42578125" style="9" customWidth="1"/>
    <col min="14856" max="14856" width="14.7109375" style="9" customWidth="1"/>
    <col min="14857" max="14857" width="23.140625" style="9" customWidth="1"/>
    <col min="14858" max="15104" width="9.140625" style="9"/>
    <col min="15105" max="15105" width="5.42578125" style="9" customWidth="1"/>
    <col min="15106" max="15106" width="9.85546875" style="9" customWidth="1"/>
    <col min="15107" max="15107" width="80.42578125" style="9" customWidth="1"/>
    <col min="15108" max="15108" width="7.28515625" style="9" customWidth="1"/>
    <col min="15109" max="15109" width="11.7109375" style="9" customWidth="1"/>
    <col min="15110" max="15110" width="10" style="9" customWidth="1"/>
    <col min="15111" max="15111" width="12.42578125" style="9" customWidth="1"/>
    <col min="15112" max="15112" width="14.7109375" style="9" customWidth="1"/>
    <col min="15113" max="15113" width="23.140625" style="9" customWidth="1"/>
    <col min="15114" max="15360" width="9.140625" style="9"/>
    <col min="15361" max="15361" width="5.42578125" style="9" customWidth="1"/>
    <col min="15362" max="15362" width="9.85546875" style="9" customWidth="1"/>
    <col min="15363" max="15363" width="80.42578125" style="9" customWidth="1"/>
    <col min="15364" max="15364" width="7.28515625" style="9" customWidth="1"/>
    <col min="15365" max="15365" width="11.7109375" style="9" customWidth="1"/>
    <col min="15366" max="15366" width="10" style="9" customWidth="1"/>
    <col min="15367" max="15367" width="12.42578125" style="9" customWidth="1"/>
    <col min="15368" max="15368" width="14.7109375" style="9" customWidth="1"/>
    <col min="15369" max="15369" width="23.140625" style="9" customWidth="1"/>
    <col min="15370" max="15616" width="9.140625" style="9"/>
    <col min="15617" max="15617" width="5.42578125" style="9" customWidth="1"/>
    <col min="15618" max="15618" width="9.85546875" style="9" customWidth="1"/>
    <col min="15619" max="15619" width="80.42578125" style="9" customWidth="1"/>
    <col min="15620" max="15620" width="7.28515625" style="9" customWidth="1"/>
    <col min="15621" max="15621" width="11.7109375" style="9" customWidth="1"/>
    <col min="15622" max="15622" width="10" style="9" customWidth="1"/>
    <col min="15623" max="15623" width="12.42578125" style="9" customWidth="1"/>
    <col min="15624" max="15624" width="14.7109375" style="9" customWidth="1"/>
    <col min="15625" max="15625" width="23.140625" style="9" customWidth="1"/>
    <col min="15626" max="15872" width="9.140625" style="9"/>
    <col min="15873" max="15873" width="5.42578125" style="9" customWidth="1"/>
    <col min="15874" max="15874" width="9.85546875" style="9" customWidth="1"/>
    <col min="15875" max="15875" width="80.42578125" style="9" customWidth="1"/>
    <col min="15876" max="15876" width="7.28515625" style="9" customWidth="1"/>
    <col min="15877" max="15877" width="11.7109375" style="9" customWidth="1"/>
    <col min="15878" max="15878" width="10" style="9" customWidth="1"/>
    <col min="15879" max="15879" width="12.42578125" style="9" customWidth="1"/>
    <col min="15880" max="15880" width="14.7109375" style="9" customWidth="1"/>
    <col min="15881" max="15881" width="23.140625" style="9" customWidth="1"/>
    <col min="15882" max="16128" width="9.140625" style="9"/>
    <col min="16129" max="16129" width="5.42578125" style="9" customWidth="1"/>
    <col min="16130" max="16130" width="9.85546875" style="9" customWidth="1"/>
    <col min="16131" max="16131" width="80.42578125" style="9" customWidth="1"/>
    <col min="16132" max="16132" width="7.28515625" style="9" customWidth="1"/>
    <col min="16133" max="16133" width="11.7109375" style="9" customWidth="1"/>
    <col min="16134" max="16134" width="10" style="9" customWidth="1"/>
    <col min="16135" max="16135" width="12.42578125" style="9" customWidth="1"/>
    <col min="16136" max="16136" width="14.7109375" style="9" customWidth="1"/>
    <col min="16137" max="16137" width="23.140625" style="9" customWidth="1"/>
    <col min="16138" max="16384" width="9.140625" style="9"/>
  </cols>
  <sheetData>
    <row r="1" spans="1:8">
      <c r="A1" s="33" t="s">
        <v>132</v>
      </c>
      <c r="B1" s="34" t="s">
        <v>133</v>
      </c>
      <c r="C1" s="35" t="s">
        <v>54</v>
      </c>
      <c r="D1" s="35" t="s">
        <v>55</v>
      </c>
      <c r="E1" s="35" t="s">
        <v>134</v>
      </c>
      <c r="F1" s="36" t="s">
        <v>84</v>
      </c>
      <c r="G1" s="37" t="s">
        <v>135</v>
      </c>
      <c r="H1" s="35" t="s">
        <v>78</v>
      </c>
    </row>
    <row r="2" spans="1:8">
      <c r="A2" s="33"/>
      <c r="B2" s="34"/>
      <c r="C2" s="34"/>
      <c r="D2" s="34"/>
      <c r="E2" s="34"/>
      <c r="F2" s="34"/>
      <c r="G2" s="38"/>
      <c r="H2" s="34"/>
    </row>
    <row r="3" spans="1:8" ht="30">
      <c r="A3" s="39">
        <f>[3]Estimate!A4</f>
        <v>1</v>
      </c>
      <c r="B3" s="40">
        <v>2.2799999999999998</v>
      </c>
      <c r="C3" s="41" t="s">
        <v>136</v>
      </c>
      <c r="D3" s="42"/>
      <c r="E3" s="43"/>
      <c r="F3" s="43"/>
      <c r="G3" s="43"/>
      <c r="H3" s="43"/>
    </row>
    <row r="4" spans="1:8">
      <c r="A4" s="44"/>
      <c r="B4" s="40" t="s">
        <v>137</v>
      </c>
      <c r="C4" s="41" t="s">
        <v>138</v>
      </c>
      <c r="D4" s="42" t="s">
        <v>95</v>
      </c>
      <c r="E4" s="43">
        <v>34.15</v>
      </c>
      <c r="F4" s="43">
        <f>E4*100/118</f>
        <v>28.940677966101696</v>
      </c>
      <c r="G4" s="43">
        <f>[3]Estimate!I8</f>
        <v>1218.3250249999999</v>
      </c>
      <c r="H4" s="43">
        <f>G4*F4</f>
        <v>35259.152206567793</v>
      </c>
    </row>
    <row r="5" spans="1:8" ht="60">
      <c r="A5" s="39">
        <f>[3]Estimate!A10</f>
        <v>2</v>
      </c>
      <c r="B5" s="40">
        <v>2.6</v>
      </c>
      <c r="C5" s="41" t="s">
        <v>139</v>
      </c>
      <c r="D5" s="42"/>
      <c r="E5" s="43"/>
      <c r="F5" s="43">
        <f t="shared" ref="F5:F68" si="0">E5*100/118</f>
        <v>0</v>
      </c>
      <c r="G5" s="43"/>
      <c r="H5" s="43">
        <f t="shared" ref="H5:H68" si="1">G5*F5</f>
        <v>0</v>
      </c>
    </row>
    <row r="6" spans="1:8">
      <c r="A6" s="44"/>
      <c r="B6" s="40" t="s">
        <v>140</v>
      </c>
      <c r="C6" s="45" t="s">
        <v>141</v>
      </c>
      <c r="D6" s="40" t="s">
        <v>48</v>
      </c>
      <c r="E6" s="43">
        <v>177.5</v>
      </c>
      <c r="F6" s="43">
        <f t="shared" si="0"/>
        <v>150.42372881355934</v>
      </c>
      <c r="G6" s="46">
        <f>[3]Estimate!I14</f>
        <v>619.80000000000007</v>
      </c>
      <c r="H6" s="43">
        <f t="shared" si="1"/>
        <v>93232.627118644086</v>
      </c>
    </row>
    <row r="7" spans="1:8" ht="75">
      <c r="A7" s="39">
        <f>[3]Estimate!A16</f>
        <v>3</v>
      </c>
      <c r="B7" s="47">
        <v>2.8</v>
      </c>
      <c r="C7" s="48" t="s">
        <v>142</v>
      </c>
      <c r="D7" s="40"/>
      <c r="E7" s="46"/>
      <c r="F7" s="43">
        <f t="shared" si="0"/>
        <v>0</v>
      </c>
      <c r="G7" s="46"/>
      <c r="H7" s="43">
        <f t="shared" si="1"/>
        <v>0</v>
      </c>
    </row>
    <row r="8" spans="1:8">
      <c r="A8" s="39"/>
      <c r="B8" s="47" t="s">
        <v>57</v>
      </c>
      <c r="C8" s="45" t="s">
        <v>141</v>
      </c>
      <c r="D8" s="40" t="s">
        <v>48</v>
      </c>
      <c r="E8" s="43">
        <v>260.3</v>
      </c>
      <c r="F8" s="43">
        <f t="shared" si="0"/>
        <v>220.59322033898306</v>
      </c>
      <c r="G8" s="46">
        <f>[3]Estimate!I30</f>
        <v>1096.3815</v>
      </c>
      <c r="H8" s="43">
        <f t="shared" si="1"/>
        <v>241854.32580508475</v>
      </c>
    </row>
    <row r="9" spans="1:8" ht="45">
      <c r="A9" s="39">
        <f>[3]Estimate!A32</f>
        <v>4</v>
      </c>
      <c r="B9" s="40">
        <v>2.25</v>
      </c>
      <c r="C9" s="41" t="s">
        <v>143</v>
      </c>
      <c r="D9" s="42" t="s">
        <v>48</v>
      </c>
      <c r="E9" s="46">
        <v>196</v>
      </c>
      <c r="F9" s="43">
        <f t="shared" si="0"/>
        <v>166.10169491525423</v>
      </c>
      <c r="G9" s="46">
        <f>[3]Estimate!I50</f>
        <v>1515.6702640909098</v>
      </c>
      <c r="H9" s="43">
        <f t="shared" si="1"/>
        <v>251755.39979815111</v>
      </c>
    </row>
    <row r="10" spans="1:8" ht="30">
      <c r="A10" s="39">
        <f>[3]Estimate!A52</f>
        <v>5</v>
      </c>
      <c r="B10" s="49">
        <v>2.2599999999999998</v>
      </c>
      <c r="C10" s="41" t="s">
        <v>144</v>
      </c>
      <c r="D10" s="40"/>
      <c r="E10" s="46"/>
      <c r="F10" s="43">
        <f t="shared" si="0"/>
        <v>0</v>
      </c>
      <c r="G10" s="46"/>
      <c r="H10" s="43">
        <f t="shared" si="1"/>
        <v>0</v>
      </c>
    </row>
    <row r="11" spans="1:8">
      <c r="A11" s="39"/>
      <c r="B11" s="40" t="s">
        <v>145</v>
      </c>
      <c r="C11" s="40" t="s">
        <v>146</v>
      </c>
      <c r="D11" s="40" t="s">
        <v>48</v>
      </c>
      <c r="E11" s="46">
        <v>126.8</v>
      </c>
      <c r="F11" s="43">
        <f t="shared" si="0"/>
        <v>107.45762711864407</v>
      </c>
      <c r="G11" s="46">
        <f>[3]Estimate!I59</f>
        <v>360.28</v>
      </c>
      <c r="H11" s="43">
        <f t="shared" si="1"/>
        <v>38714.833898305085</v>
      </c>
    </row>
    <row r="12" spans="1:8" ht="30">
      <c r="A12" s="39">
        <f>[3]Estimate!A61</f>
        <v>6</v>
      </c>
      <c r="B12" s="50">
        <v>2.27</v>
      </c>
      <c r="C12" s="51" t="s">
        <v>147</v>
      </c>
      <c r="D12" s="52" t="s">
        <v>148</v>
      </c>
      <c r="E12" s="46">
        <v>2123.75</v>
      </c>
      <c r="F12" s="43">
        <f t="shared" si="0"/>
        <v>1799.7881355932204</v>
      </c>
      <c r="G12" s="46">
        <f>[3]Estimate!I88</f>
        <v>1454.3811764999996</v>
      </c>
      <c r="H12" s="43">
        <f t="shared" si="1"/>
        <v>2617577.9860948087</v>
      </c>
    </row>
    <row r="13" spans="1:8" ht="30">
      <c r="A13" s="39">
        <f>[3]Estimate!A90</f>
        <v>7</v>
      </c>
      <c r="B13" s="50">
        <v>2.34</v>
      </c>
      <c r="C13" s="51" t="s">
        <v>149</v>
      </c>
      <c r="D13" s="52"/>
      <c r="E13" s="46"/>
      <c r="F13" s="43">
        <f t="shared" si="0"/>
        <v>0</v>
      </c>
      <c r="G13" s="46"/>
      <c r="H13" s="43">
        <f t="shared" si="1"/>
        <v>0</v>
      </c>
    </row>
    <row r="14" spans="1:8">
      <c r="A14" s="39"/>
      <c r="B14" s="50" t="s">
        <v>150</v>
      </c>
      <c r="C14" s="51" t="s">
        <v>151</v>
      </c>
      <c r="D14" s="52" t="s">
        <v>152</v>
      </c>
      <c r="E14" s="46">
        <v>234.75</v>
      </c>
      <c r="F14" s="43">
        <f t="shared" si="0"/>
        <v>198.9406779661017</v>
      </c>
      <c r="G14" s="46">
        <f>[3]Estimate!I94</f>
        <v>465.76018055555556</v>
      </c>
      <c r="H14" s="43">
        <f t="shared" si="1"/>
        <v>92658.646089336165</v>
      </c>
    </row>
    <row r="15" spans="1:8" ht="66" customHeight="1">
      <c r="A15" s="39">
        <f>[3]Estimate!A96</f>
        <v>8</v>
      </c>
      <c r="B15" s="40">
        <v>2.35</v>
      </c>
      <c r="C15" s="53" t="s">
        <v>153</v>
      </c>
      <c r="D15" s="54"/>
      <c r="E15" s="46"/>
      <c r="F15" s="43">
        <f t="shared" si="0"/>
        <v>0</v>
      </c>
      <c r="G15" s="46"/>
      <c r="H15" s="43">
        <f t="shared" si="1"/>
        <v>0</v>
      </c>
    </row>
    <row r="16" spans="1:8" ht="61.5" customHeight="1">
      <c r="A16" s="39"/>
      <c r="B16" s="40" t="s">
        <v>154</v>
      </c>
      <c r="C16" s="53" t="s">
        <v>155</v>
      </c>
      <c r="D16" s="42"/>
      <c r="E16" s="46"/>
      <c r="F16" s="43">
        <f t="shared" si="0"/>
        <v>0</v>
      </c>
      <c r="G16" s="46"/>
      <c r="H16" s="43">
        <f t="shared" si="1"/>
        <v>0</v>
      </c>
    </row>
    <row r="17" spans="1:8" ht="30" customHeight="1">
      <c r="A17" s="39"/>
      <c r="B17" s="40" t="s">
        <v>156</v>
      </c>
      <c r="C17" s="53" t="s">
        <v>157</v>
      </c>
      <c r="D17" s="42" t="s">
        <v>74</v>
      </c>
      <c r="E17" s="46">
        <v>53.45</v>
      </c>
      <c r="F17" s="43">
        <f t="shared" si="0"/>
        <v>45.296610169491522</v>
      </c>
      <c r="G17" s="46">
        <f>[3]Estimate!I102</f>
        <v>141.66999999999999</v>
      </c>
      <c r="H17" s="43">
        <f t="shared" si="1"/>
        <v>6417.1707627118631</v>
      </c>
    </row>
    <row r="18" spans="1:8" ht="89.25" customHeight="1">
      <c r="A18" s="39"/>
      <c r="B18" s="40" t="s">
        <v>158</v>
      </c>
      <c r="C18" s="53" t="s">
        <v>159</v>
      </c>
      <c r="D18" s="42"/>
      <c r="E18" s="46"/>
      <c r="F18" s="43">
        <f t="shared" si="0"/>
        <v>0</v>
      </c>
      <c r="G18" s="46"/>
      <c r="H18" s="43">
        <f t="shared" si="1"/>
        <v>0</v>
      </c>
    </row>
    <row r="19" spans="1:8" ht="30.75" customHeight="1">
      <c r="A19" s="39"/>
      <c r="B19" s="40" t="s">
        <v>160</v>
      </c>
      <c r="C19" s="53" t="s">
        <v>161</v>
      </c>
      <c r="D19" s="42" t="s">
        <v>95</v>
      </c>
      <c r="E19" s="46">
        <v>310.05</v>
      </c>
      <c r="F19" s="43">
        <f t="shared" si="0"/>
        <v>262.75423728813558</v>
      </c>
      <c r="G19" s="46">
        <f>[3]Estimate!I110</f>
        <v>809.68014999999991</v>
      </c>
      <c r="H19" s="43">
        <f t="shared" si="1"/>
        <v>212746.89026059318</v>
      </c>
    </row>
    <row r="20" spans="1:8" ht="30">
      <c r="A20" s="39">
        <f>[3]Estimate!A112</f>
        <v>9</v>
      </c>
      <c r="B20" s="55">
        <v>4.0999999999999996</v>
      </c>
      <c r="C20" s="41" t="s">
        <v>162</v>
      </c>
      <c r="D20" s="56"/>
      <c r="E20" s="57"/>
      <c r="F20" s="43">
        <f t="shared" si="0"/>
        <v>0</v>
      </c>
      <c r="G20" s="46"/>
      <c r="H20" s="43">
        <f t="shared" si="1"/>
        <v>0</v>
      </c>
    </row>
    <row r="21" spans="1:8" ht="29.25" customHeight="1">
      <c r="A21" s="39"/>
      <c r="B21" s="40" t="s">
        <v>58</v>
      </c>
      <c r="C21" s="41" t="s">
        <v>163</v>
      </c>
      <c r="D21" s="42" t="s">
        <v>148</v>
      </c>
      <c r="E21" s="46">
        <v>7878.5</v>
      </c>
      <c r="F21" s="43">
        <f t="shared" si="0"/>
        <v>6676.6949152542375</v>
      </c>
      <c r="G21" s="46">
        <f>[3]Estimate!I135</f>
        <v>107.42132749999999</v>
      </c>
      <c r="H21" s="43">
        <f t="shared" si="1"/>
        <v>717219.43110911013</v>
      </c>
    </row>
    <row r="22" spans="1:8" ht="29.25" customHeight="1">
      <c r="A22" s="39">
        <f>[3]Estimate!A137</f>
        <v>10</v>
      </c>
      <c r="B22" s="40">
        <v>4.3</v>
      </c>
      <c r="C22" s="41" t="s">
        <v>164</v>
      </c>
      <c r="D22" s="40"/>
      <c r="E22" s="58"/>
      <c r="F22" s="43">
        <f t="shared" si="0"/>
        <v>0</v>
      </c>
      <c r="G22" s="46"/>
      <c r="H22" s="43">
        <f t="shared" si="1"/>
        <v>0</v>
      </c>
    </row>
    <row r="23" spans="1:8" ht="16.5" customHeight="1">
      <c r="A23" s="39"/>
      <c r="B23" s="40" t="s">
        <v>165</v>
      </c>
      <c r="C23" s="41" t="s">
        <v>166</v>
      </c>
      <c r="D23" s="42" t="s">
        <v>33</v>
      </c>
      <c r="E23" s="46">
        <v>392.15</v>
      </c>
      <c r="F23" s="43">
        <f t="shared" si="0"/>
        <v>332.33050847457628</v>
      </c>
      <c r="G23" s="59">
        <f>[3]Estimate!I148</f>
        <v>51.577499999999986</v>
      </c>
      <c r="H23" s="43">
        <f t="shared" si="1"/>
        <v>17140.776800847452</v>
      </c>
    </row>
    <row r="24" spans="1:8" ht="45">
      <c r="A24" s="39">
        <f>[3]Estimate!A150</f>
        <v>11</v>
      </c>
      <c r="B24" s="60">
        <v>4.1100000000000003</v>
      </c>
      <c r="C24" s="41" t="s">
        <v>167</v>
      </c>
      <c r="D24" s="42" t="s">
        <v>33</v>
      </c>
      <c r="E24" s="61">
        <v>495.75</v>
      </c>
      <c r="F24" s="43">
        <f t="shared" si="0"/>
        <v>420.12711864406782</v>
      </c>
      <c r="G24" s="59">
        <f>[3]Estimate!I153</f>
        <v>42.201300000000003</v>
      </c>
      <c r="H24" s="43">
        <f t="shared" si="1"/>
        <v>17729.910572033899</v>
      </c>
    </row>
    <row r="25" spans="1:8" ht="60">
      <c r="A25" s="39">
        <f>[3]Estimate!A155</f>
        <v>12</v>
      </c>
      <c r="B25" s="40">
        <v>4.12</v>
      </c>
      <c r="C25" s="41" t="s">
        <v>168</v>
      </c>
      <c r="D25" s="54" t="s">
        <v>169</v>
      </c>
      <c r="E25" s="61">
        <v>18.149999999999999</v>
      </c>
      <c r="F25" s="43">
        <f t="shared" si="0"/>
        <v>15.381355932203387</v>
      </c>
      <c r="G25" s="59">
        <f>[3]Estimate!I155</f>
        <v>13.504416000000001</v>
      </c>
      <c r="H25" s="43">
        <f t="shared" si="1"/>
        <v>207.71622915254235</v>
      </c>
    </row>
    <row r="26" spans="1:8" ht="151.5" customHeight="1">
      <c r="A26" s="39">
        <f>[3]Estimate!A157</f>
        <v>13</v>
      </c>
      <c r="B26" s="40">
        <v>4.17</v>
      </c>
      <c r="C26" s="41" t="s">
        <v>170</v>
      </c>
      <c r="D26" s="62" t="s">
        <v>95</v>
      </c>
      <c r="E26" s="61">
        <v>749.3</v>
      </c>
      <c r="F26" s="43">
        <f t="shared" si="0"/>
        <v>635</v>
      </c>
      <c r="G26" s="59">
        <f>[3]Estimate!I160</f>
        <v>60.9375</v>
      </c>
      <c r="H26" s="43">
        <f t="shared" si="1"/>
        <v>38695.3125</v>
      </c>
    </row>
    <row r="27" spans="1:8" ht="151.5" customHeight="1">
      <c r="A27" s="39">
        <v>14</v>
      </c>
      <c r="B27" s="40" t="s">
        <v>85</v>
      </c>
      <c r="C27" s="41" t="s">
        <v>171</v>
      </c>
      <c r="D27" s="62" t="s">
        <v>148</v>
      </c>
      <c r="E27" s="61">
        <v>9045.75</v>
      </c>
      <c r="F27" s="43">
        <f t="shared" si="0"/>
        <v>7665.8898305084749</v>
      </c>
      <c r="G27" s="59">
        <v>249.87</v>
      </c>
      <c r="H27" s="43">
        <f t="shared" si="1"/>
        <v>1915475.8919491526</v>
      </c>
    </row>
    <row r="28" spans="1:8" ht="151.5" customHeight="1">
      <c r="A28" s="39">
        <v>15</v>
      </c>
      <c r="B28" s="40" t="s">
        <v>86</v>
      </c>
      <c r="C28" s="41" t="s">
        <v>172</v>
      </c>
      <c r="D28" s="62" t="s">
        <v>148</v>
      </c>
      <c r="E28" s="61">
        <v>10852.95</v>
      </c>
      <c r="F28" s="43">
        <f t="shared" si="0"/>
        <v>9197.4152542372885</v>
      </c>
      <c r="G28" s="59">
        <v>65.66</v>
      </c>
      <c r="H28" s="43">
        <f t="shared" si="1"/>
        <v>603902.28559322038</v>
      </c>
    </row>
    <row r="29" spans="1:8" ht="151.5" customHeight="1">
      <c r="A29" s="39">
        <v>16</v>
      </c>
      <c r="B29" s="40">
        <v>5.3</v>
      </c>
      <c r="C29" s="41" t="s">
        <v>173</v>
      </c>
      <c r="D29" s="62" t="s">
        <v>148</v>
      </c>
      <c r="E29" s="61">
        <v>10719.3</v>
      </c>
      <c r="F29" s="43">
        <f t="shared" si="0"/>
        <v>9084.1525423728817</v>
      </c>
      <c r="G29" s="59">
        <v>239.55</v>
      </c>
      <c r="H29" s="43">
        <f t="shared" si="1"/>
        <v>2176108.7415254237</v>
      </c>
    </row>
    <row r="30" spans="1:8">
      <c r="A30" s="39">
        <v>17</v>
      </c>
      <c r="B30" s="40">
        <v>5.9</v>
      </c>
      <c r="C30" s="41" t="s">
        <v>174</v>
      </c>
      <c r="D30" s="42"/>
      <c r="E30" s="46"/>
      <c r="F30" s="43">
        <f t="shared" si="0"/>
        <v>0</v>
      </c>
      <c r="G30" s="46"/>
      <c r="H30" s="43">
        <f t="shared" si="1"/>
        <v>0</v>
      </c>
    </row>
    <row r="31" spans="1:8">
      <c r="A31" s="39"/>
      <c r="B31" s="40" t="s">
        <v>61</v>
      </c>
      <c r="C31" s="41" t="s">
        <v>175</v>
      </c>
      <c r="D31" s="42" t="s">
        <v>33</v>
      </c>
      <c r="E31" s="46">
        <v>392.15</v>
      </c>
      <c r="F31" s="43">
        <f t="shared" si="0"/>
        <v>332.33050847457628</v>
      </c>
      <c r="G31" s="46">
        <f>[3]Estimate!I466</f>
        <v>155.30500000000001</v>
      </c>
      <c r="H31" s="43">
        <f t="shared" si="1"/>
        <v>51612.589618644073</v>
      </c>
    </row>
    <row r="32" spans="1:8" ht="30">
      <c r="A32" s="39"/>
      <c r="B32" s="40" t="s">
        <v>176</v>
      </c>
      <c r="C32" s="41" t="s">
        <v>177</v>
      </c>
      <c r="D32" s="42" t="s">
        <v>95</v>
      </c>
      <c r="E32" s="46">
        <v>842.5</v>
      </c>
      <c r="F32" s="43">
        <f t="shared" si="0"/>
        <v>713.98305084745766</v>
      </c>
      <c r="G32" s="46">
        <v>30</v>
      </c>
      <c r="H32" s="43">
        <f t="shared" si="1"/>
        <v>21419.491525423731</v>
      </c>
    </row>
    <row r="33" spans="1:8">
      <c r="A33" s="39"/>
      <c r="B33" s="40" t="s">
        <v>62</v>
      </c>
      <c r="C33" s="41" t="s">
        <v>63</v>
      </c>
      <c r="D33" s="42" t="s">
        <v>95</v>
      </c>
      <c r="E33" s="46">
        <v>927.25</v>
      </c>
      <c r="F33" s="43">
        <f t="shared" si="0"/>
        <v>785.80508474576266</v>
      </c>
      <c r="G33" s="46">
        <f>[3]Estimate!I475</f>
        <v>696.01659999999981</v>
      </c>
      <c r="H33" s="43">
        <f t="shared" si="1"/>
        <v>546933.38334745739</v>
      </c>
    </row>
    <row r="34" spans="1:8">
      <c r="A34" s="39"/>
      <c r="B34" s="40" t="s">
        <v>178</v>
      </c>
      <c r="C34" s="41" t="s">
        <v>179</v>
      </c>
      <c r="D34" s="42" t="s">
        <v>95</v>
      </c>
      <c r="E34" s="46">
        <v>927.25</v>
      </c>
      <c r="F34" s="43">
        <f t="shared" si="0"/>
        <v>785.80508474576266</v>
      </c>
      <c r="G34" s="46">
        <f>[3]Estimate!I483</f>
        <v>9.6853249999999989</v>
      </c>
      <c r="H34" s="43">
        <f t="shared" si="1"/>
        <v>7610.7776324152528</v>
      </c>
    </row>
    <row r="35" spans="1:8">
      <c r="A35" s="39"/>
      <c r="B35" s="40" t="s">
        <v>64</v>
      </c>
      <c r="C35" s="41" t="s">
        <v>87</v>
      </c>
      <c r="D35" s="42" t="s">
        <v>95</v>
      </c>
      <c r="E35" s="46">
        <v>736.4</v>
      </c>
      <c r="F35" s="43">
        <f t="shared" si="0"/>
        <v>624.06779661016947</v>
      </c>
      <c r="G35" s="46">
        <f>[3]Estimate!I497</f>
        <v>1146.6298000000002</v>
      </c>
      <c r="H35" s="43">
        <f t="shared" si="1"/>
        <v>715574.73281355936</v>
      </c>
    </row>
    <row r="36" spans="1:8">
      <c r="A36" s="39"/>
      <c r="B36" s="40" t="s">
        <v>65</v>
      </c>
      <c r="C36" s="41" t="s">
        <v>180</v>
      </c>
      <c r="D36" s="42" t="s">
        <v>95</v>
      </c>
      <c r="E36" s="46">
        <v>961.3</v>
      </c>
      <c r="F36" s="43">
        <f t="shared" si="0"/>
        <v>814.66101694915255</v>
      </c>
      <c r="G36" s="46">
        <f>[3]Estimate!I526</f>
        <v>888.31113200000004</v>
      </c>
      <c r="H36" s="43">
        <f t="shared" si="1"/>
        <v>723672.4501623729</v>
      </c>
    </row>
    <row r="37" spans="1:8">
      <c r="A37" s="39"/>
      <c r="B37" s="40" t="s">
        <v>66</v>
      </c>
      <c r="C37" s="41" t="s">
        <v>181</v>
      </c>
      <c r="D37" s="42" t="s">
        <v>95</v>
      </c>
      <c r="E37" s="46">
        <v>764.95</v>
      </c>
      <c r="F37" s="43">
        <f t="shared" si="0"/>
        <v>648.26271186440681</v>
      </c>
      <c r="G37" s="46">
        <f>[3]Estimate!I554</f>
        <v>100.25709749999999</v>
      </c>
      <c r="H37" s="43">
        <f t="shared" si="1"/>
        <v>64992.937909004235</v>
      </c>
    </row>
    <row r="38" spans="1:8">
      <c r="A38" s="39"/>
      <c r="B38" s="40" t="s">
        <v>182</v>
      </c>
      <c r="C38" s="41" t="s">
        <v>183</v>
      </c>
      <c r="D38" s="42"/>
      <c r="E38" s="46"/>
      <c r="F38" s="43">
        <f t="shared" si="0"/>
        <v>0</v>
      </c>
      <c r="G38" s="58"/>
      <c r="H38" s="43">
        <f t="shared" si="1"/>
        <v>0</v>
      </c>
    </row>
    <row r="39" spans="1:8">
      <c r="A39" s="39"/>
      <c r="B39" s="40"/>
      <c r="C39" s="41" t="s">
        <v>184</v>
      </c>
      <c r="D39" s="42" t="s">
        <v>95</v>
      </c>
      <c r="E39" s="46">
        <f>20%*E36</f>
        <v>192.26</v>
      </c>
      <c r="F39" s="43">
        <f t="shared" si="0"/>
        <v>162.93220338983051</v>
      </c>
      <c r="G39" s="46">
        <f>[3]Estimate!I561</f>
        <v>54.670132000000002</v>
      </c>
      <c r="H39" s="43">
        <f t="shared" si="1"/>
        <v>8907.5250663728821</v>
      </c>
    </row>
    <row r="40" spans="1:8" ht="30">
      <c r="A40" s="39"/>
      <c r="B40" s="40" t="s">
        <v>88</v>
      </c>
      <c r="C40" s="41" t="s">
        <v>185</v>
      </c>
      <c r="D40" s="42" t="s">
        <v>95</v>
      </c>
      <c r="E40" s="46">
        <v>392.15</v>
      </c>
      <c r="F40" s="43">
        <f t="shared" si="0"/>
        <v>332.33050847457628</v>
      </c>
      <c r="G40" s="46">
        <f>[3]Estimate!I571</f>
        <v>146.60012499999999</v>
      </c>
      <c r="H40" s="43">
        <f t="shared" si="1"/>
        <v>48719.694083686438</v>
      </c>
    </row>
    <row r="41" spans="1:8">
      <c r="A41" s="39"/>
      <c r="B41" s="40" t="s">
        <v>186</v>
      </c>
      <c r="C41" s="41" t="s">
        <v>187</v>
      </c>
      <c r="D41" s="40"/>
      <c r="E41" s="46"/>
      <c r="F41" s="43">
        <f t="shared" si="0"/>
        <v>0</v>
      </c>
      <c r="G41" s="63"/>
      <c r="H41" s="43">
        <f t="shared" si="1"/>
        <v>0</v>
      </c>
    </row>
    <row r="42" spans="1:8">
      <c r="A42" s="39"/>
      <c r="B42" s="40" t="s">
        <v>188</v>
      </c>
      <c r="C42" s="41" t="s">
        <v>189</v>
      </c>
      <c r="D42" s="40" t="s">
        <v>53</v>
      </c>
      <c r="E42" s="46">
        <v>208.55</v>
      </c>
      <c r="F42" s="43">
        <f t="shared" si="0"/>
        <v>176.73728813559322</v>
      </c>
      <c r="G42" s="43">
        <f>[3]Estimate!I577</f>
        <v>2</v>
      </c>
      <c r="H42" s="43">
        <f t="shared" si="1"/>
        <v>353.47457627118644</v>
      </c>
    </row>
    <row r="43" spans="1:8">
      <c r="A43" s="39"/>
      <c r="B43" s="40" t="s">
        <v>190</v>
      </c>
      <c r="C43" s="41" t="s">
        <v>191</v>
      </c>
      <c r="D43" s="42" t="s">
        <v>95</v>
      </c>
      <c r="E43" s="46">
        <v>856.8</v>
      </c>
      <c r="F43" s="43">
        <f t="shared" si="0"/>
        <v>726.10169491525426</v>
      </c>
      <c r="G43" s="64">
        <f>[3]Estimate!I585</f>
        <v>203.303</v>
      </c>
      <c r="H43" s="43">
        <f t="shared" si="1"/>
        <v>147618.65288135593</v>
      </c>
    </row>
    <row r="44" spans="1:8">
      <c r="A44" s="39"/>
      <c r="B44" s="40" t="s">
        <v>67</v>
      </c>
      <c r="C44" s="41" t="s">
        <v>192</v>
      </c>
      <c r="D44" s="42" t="s">
        <v>95</v>
      </c>
      <c r="E44" s="46">
        <v>951.1</v>
      </c>
      <c r="F44" s="43">
        <f t="shared" si="0"/>
        <v>806.01694915254234</v>
      </c>
      <c r="G44" s="64">
        <f>[3]Estimate!I590</f>
        <v>28.076500000000003</v>
      </c>
      <c r="H44" s="43">
        <f t="shared" si="1"/>
        <v>22630.134872881357</v>
      </c>
    </row>
    <row r="45" spans="1:8" ht="60">
      <c r="A45" s="39">
        <f>[3]Estimate!A592</f>
        <v>17</v>
      </c>
      <c r="B45" s="40">
        <v>5.1100000000000003</v>
      </c>
      <c r="C45" s="41" t="s">
        <v>193</v>
      </c>
      <c r="D45" s="42"/>
      <c r="E45" s="46"/>
      <c r="F45" s="43">
        <f t="shared" si="0"/>
        <v>0</v>
      </c>
      <c r="G45" s="64"/>
      <c r="H45" s="43">
        <f t="shared" si="1"/>
        <v>0</v>
      </c>
    </row>
    <row r="46" spans="1:8">
      <c r="A46" s="39"/>
      <c r="B46" s="40" t="s">
        <v>194</v>
      </c>
      <c r="C46" s="41" t="s">
        <v>195</v>
      </c>
      <c r="D46" s="42" t="s">
        <v>95</v>
      </c>
      <c r="E46" s="46">
        <v>384.3</v>
      </c>
      <c r="F46" s="43">
        <f t="shared" si="0"/>
        <v>325.67796610169489</v>
      </c>
      <c r="G46" s="64">
        <f>[3]Estimate!I598</f>
        <v>1048.0733499999999</v>
      </c>
      <c r="H46" s="43">
        <f t="shared" si="1"/>
        <v>341334.39695338975</v>
      </c>
    </row>
    <row r="47" spans="1:8" ht="30">
      <c r="A47" s="39">
        <f>[3]Estimate!A600</f>
        <v>18</v>
      </c>
      <c r="B47" s="65">
        <v>5.22</v>
      </c>
      <c r="C47" s="66" t="s">
        <v>196</v>
      </c>
      <c r="D47" s="67"/>
      <c r="E47" s="67"/>
      <c r="F47" s="43">
        <f t="shared" si="0"/>
        <v>0</v>
      </c>
      <c r="G47" s="63"/>
      <c r="H47" s="43">
        <f t="shared" si="1"/>
        <v>0</v>
      </c>
    </row>
    <row r="48" spans="1:8">
      <c r="A48" s="39"/>
      <c r="B48" s="68" t="s">
        <v>60</v>
      </c>
      <c r="C48" s="41" t="s">
        <v>197</v>
      </c>
      <c r="D48" s="42" t="s">
        <v>49</v>
      </c>
      <c r="E48" s="46">
        <v>107.85</v>
      </c>
      <c r="F48" s="43">
        <f t="shared" si="0"/>
        <v>91.398305084745758</v>
      </c>
      <c r="G48" s="46">
        <f>[3]Estimate!I609</f>
        <v>30515.634215413593</v>
      </c>
      <c r="H48" s="43">
        <f t="shared" si="1"/>
        <v>2789077.245874878</v>
      </c>
    </row>
    <row r="49" spans="1:8" ht="30">
      <c r="A49" s="69">
        <f>[3]Estimate!A611</f>
        <v>19</v>
      </c>
      <c r="B49" s="65" t="s">
        <v>198</v>
      </c>
      <c r="C49" s="66" t="s">
        <v>199</v>
      </c>
      <c r="D49" s="67"/>
      <c r="E49" s="67"/>
      <c r="F49" s="43">
        <f t="shared" si="0"/>
        <v>0</v>
      </c>
      <c r="G49" s="67"/>
      <c r="H49" s="43">
        <f t="shared" si="1"/>
        <v>0</v>
      </c>
    </row>
    <row r="50" spans="1:8">
      <c r="A50" s="69"/>
      <c r="B50" s="68" t="s">
        <v>200</v>
      </c>
      <c r="C50" s="41" t="s">
        <v>197</v>
      </c>
      <c r="D50" s="42" t="s">
        <v>49</v>
      </c>
      <c r="E50" s="46">
        <v>107.85</v>
      </c>
      <c r="F50" s="43">
        <f t="shared" si="0"/>
        <v>91.398305084745758</v>
      </c>
      <c r="G50" s="70">
        <f>[3]Estimate!I621</f>
        <v>54228.403987349993</v>
      </c>
      <c r="H50" s="43">
        <f t="shared" si="1"/>
        <v>4956384.2118946584</v>
      </c>
    </row>
    <row r="51" spans="1:8" ht="48" customHeight="1">
      <c r="A51" s="39">
        <f>[3]Estimate!A634</f>
        <v>20</v>
      </c>
      <c r="B51" s="40">
        <v>6.1</v>
      </c>
      <c r="C51" s="71" t="s">
        <v>201</v>
      </c>
      <c r="D51" s="42"/>
      <c r="E51" s="46"/>
      <c r="F51" s="43">
        <f t="shared" si="0"/>
        <v>0</v>
      </c>
      <c r="G51" s="46"/>
      <c r="H51" s="43">
        <f t="shared" si="1"/>
        <v>0</v>
      </c>
    </row>
    <row r="52" spans="1:8" ht="18" customHeight="1">
      <c r="A52" s="39"/>
      <c r="B52" s="40" t="s">
        <v>59</v>
      </c>
      <c r="C52" s="41" t="s">
        <v>202</v>
      </c>
      <c r="D52" s="42" t="s">
        <v>148</v>
      </c>
      <c r="E52" s="46">
        <v>7132.25</v>
      </c>
      <c r="F52" s="43">
        <f t="shared" si="0"/>
        <v>6044.2796610169489</v>
      </c>
      <c r="G52" s="46">
        <f>[3]Estimate!I656</f>
        <v>45.089393750000006</v>
      </c>
      <c r="H52" s="43">
        <f t="shared" si="1"/>
        <v>272532.90557070979</v>
      </c>
    </row>
    <row r="53" spans="1:8" ht="73.5" customHeight="1">
      <c r="A53" s="39">
        <f>[3]Estimate!A658</f>
        <v>21</v>
      </c>
      <c r="B53" s="40">
        <v>6.4</v>
      </c>
      <c r="C53" s="71" t="s">
        <v>203</v>
      </c>
      <c r="D53" s="42"/>
      <c r="E53" s="46"/>
      <c r="F53" s="43">
        <f t="shared" si="0"/>
        <v>0</v>
      </c>
      <c r="G53" s="46"/>
      <c r="H53" s="43">
        <f t="shared" si="1"/>
        <v>0</v>
      </c>
    </row>
    <row r="54" spans="1:8">
      <c r="A54" s="58"/>
      <c r="B54" s="40" t="s">
        <v>68</v>
      </c>
      <c r="C54" s="41" t="s">
        <v>202</v>
      </c>
      <c r="D54" s="42" t="s">
        <v>148</v>
      </c>
      <c r="E54" s="46">
        <v>9105.9500000000007</v>
      </c>
      <c r="F54" s="43">
        <f t="shared" si="0"/>
        <v>7716.9067796610179</v>
      </c>
      <c r="G54" s="46">
        <f>[3]Estimate!I688</f>
        <v>111.52285624999999</v>
      </c>
      <c r="H54" s="43">
        <f t="shared" si="1"/>
        <v>860611.48548278608</v>
      </c>
    </row>
    <row r="55" spans="1:8" ht="45">
      <c r="A55" s="39">
        <f>[3]Estimate!A690</f>
        <v>22</v>
      </c>
      <c r="B55" s="40">
        <v>6.8</v>
      </c>
      <c r="C55" s="41" t="s">
        <v>204</v>
      </c>
      <c r="D55" s="42" t="s">
        <v>95</v>
      </c>
      <c r="E55" s="46">
        <v>865.66</v>
      </c>
      <c r="F55" s="43">
        <f t="shared" si="0"/>
        <v>733.61016949152543</v>
      </c>
      <c r="G55" s="46">
        <f>[3]Estimate!I695</f>
        <v>13.866000000000001</v>
      </c>
      <c r="H55" s="43">
        <f t="shared" si="1"/>
        <v>10172.238610169492</v>
      </c>
    </row>
    <row r="56" spans="1:8" ht="30">
      <c r="A56" s="39">
        <f>[3]Estimate!A697</f>
        <v>23</v>
      </c>
      <c r="B56" s="41">
        <v>6.12</v>
      </c>
      <c r="C56" s="41" t="s">
        <v>205</v>
      </c>
      <c r="D56" s="40"/>
      <c r="E56" s="46"/>
      <c r="F56" s="43">
        <f t="shared" si="0"/>
        <v>0</v>
      </c>
      <c r="G56" s="63"/>
      <c r="H56" s="43">
        <f t="shared" si="1"/>
        <v>0</v>
      </c>
    </row>
    <row r="57" spans="1:8" ht="21.75" customHeight="1">
      <c r="A57" s="39"/>
      <c r="B57" s="41" t="s">
        <v>206</v>
      </c>
      <c r="C57" s="40" t="s">
        <v>207</v>
      </c>
      <c r="D57" s="42" t="s">
        <v>95</v>
      </c>
      <c r="E57" s="46">
        <v>905.05</v>
      </c>
      <c r="F57" s="43">
        <f t="shared" si="0"/>
        <v>766.99152542372883</v>
      </c>
      <c r="G57" s="46">
        <f>[3]Estimate!I703</f>
        <v>23.636000000000003</v>
      </c>
      <c r="H57" s="43">
        <f t="shared" si="1"/>
        <v>18128.611694915257</v>
      </c>
    </row>
    <row r="58" spans="1:8" ht="30">
      <c r="A58" s="39">
        <f>[3]Estimate!A705</f>
        <v>24</v>
      </c>
      <c r="B58" s="41">
        <v>6.13</v>
      </c>
      <c r="C58" s="41" t="s">
        <v>208</v>
      </c>
      <c r="D58" s="40"/>
      <c r="E58" s="46"/>
      <c r="F58" s="43">
        <f t="shared" si="0"/>
        <v>0</v>
      </c>
      <c r="G58" s="46"/>
      <c r="H58" s="43">
        <f t="shared" si="1"/>
        <v>0</v>
      </c>
    </row>
    <row r="59" spans="1:8">
      <c r="A59" s="39"/>
      <c r="B59" s="41" t="s">
        <v>69</v>
      </c>
      <c r="C59" s="40" t="s">
        <v>207</v>
      </c>
      <c r="D59" s="42" t="s">
        <v>95</v>
      </c>
      <c r="E59" s="46">
        <v>1123.8</v>
      </c>
      <c r="F59" s="43">
        <f t="shared" si="0"/>
        <v>952.37288135593224</v>
      </c>
      <c r="G59" s="46">
        <f>[3]Estimate!I739</f>
        <v>486.08187499999968</v>
      </c>
      <c r="H59" s="43">
        <f t="shared" si="1"/>
        <v>462931.19586864376</v>
      </c>
    </row>
    <row r="60" spans="1:8" ht="48" customHeight="1">
      <c r="A60" s="39">
        <f>[3]Estimate!A741:B741</f>
        <v>25</v>
      </c>
      <c r="B60" s="72">
        <v>6.15</v>
      </c>
      <c r="C60" s="41" t="s">
        <v>209</v>
      </c>
      <c r="D60" s="42" t="s">
        <v>95</v>
      </c>
      <c r="E60" s="46">
        <v>104.8</v>
      </c>
      <c r="F60" s="43">
        <f t="shared" si="0"/>
        <v>88.813559322033896</v>
      </c>
      <c r="G60" s="46">
        <f>[3]Estimate!I742</f>
        <v>509.71787499999971</v>
      </c>
      <c r="H60" s="43">
        <f t="shared" si="1"/>
        <v>45269.858728813531</v>
      </c>
    </row>
    <row r="61" spans="1:8" ht="87" customHeight="1">
      <c r="A61" s="39">
        <f>[3]Estimate!A744</f>
        <v>26</v>
      </c>
      <c r="B61" s="40">
        <v>9.1</v>
      </c>
      <c r="C61" s="73" t="s">
        <v>210</v>
      </c>
      <c r="D61" s="74"/>
      <c r="E61" s="46"/>
      <c r="F61" s="43">
        <f t="shared" si="0"/>
        <v>0</v>
      </c>
      <c r="G61" s="46"/>
      <c r="H61" s="43">
        <f t="shared" si="1"/>
        <v>0</v>
      </c>
    </row>
    <row r="62" spans="1:8" ht="17.25" customHeight="1">
      <c r="A62" s="39"/>
      <c r="B62" s="40" t="s">
        <v>94</v>
      </c>
      <c r="C62" s="75" t="s">
        <v>211</v>
      </c>
      <c r="D62" s="42" t="s">
        <v>48</v>
      </c>
      <c r="E62" s="46">
        <v>116520.3</v>
      </c>
      <c r="F62" s="43">
        <f t="shared" si="0"/>
        <v>98746.016949152545</v>
      </c>
      <c r="G62" s="46">
        <f>[3]Estimate!I751</f>
        <v>0.50070312500000003</v>
      </c>
      <c r="H62" s="43">
        <f t="shared" si="1"/>
        <v>49442.439267743648</v>
      </c>
    </row>
    <row r="63" spans="1:8" ht="124.9" customHeight="1">
      <c r="A63" s="39">
        <f>[3]Estimate!A753</f>
        <v>27</v>
      </c>
      <c r="B63" s="40">
        <v>9.2100000000000009</v>
      </c>
      <c r="C63" s="41" t="s">
        <v>212</v>
      </c>
      <c r="D63" s="42"/>
      <c r="E63" s="46"/>
      <c r="F63" s="43">
        <f t="shared" si="0"/>
        <v>0</v>
      </c>
      <c r="G63" s="46"/>
      <c r="H63" s="43">
        <f t="shared" si="1"/>
        <v>0</v>
      </c>
    </row>
    <row r="64" spans="1:8">
      <c r="A64" s="39"/>
      <c r="B64" s="40" t="s">
        <v>213</v>
      </c>
      <c r="C64" s="41" t="s">
        <v>214</v>
      </c>
      <c r="D64" s="42" t="s">
        <v>95</v>
      </c>
      <c r="E64" s="46">
        <v>2392.65</v>
      </c>
      <c r="F64" s="43">
        <f t="shared" si="0"/>
        <v>2027.6694915254238</v>
      </c>
      <c r="G64" s="46">
        <f>[3]Estimate!I761</f>
        <v>28.423199999999998</v>
      </c>
      <c r="H64" s="43">
        <f t="shared" si="1"/>
        <v>57632.855491525421</v>
      </c>
    </row>
    <row r="65" spans="1:8" ht="30">
      <c r="A65" s="39">
        <f>[3]Estimate!A763</f>
        <v>28</v>
      </c>
      <c r="B65" s="40">
        <v>9.26</v>
      </c>
      <c r="C65" s="41" t="s">
        <v>215</v>
      </c>
      <c r="D65" s="42" t="s">
        <v>95</v>
      </c>
      <c r="E65" s="46">
        <v>106.7</v>
      </c>
      <c r="F65" s="43">
        <f t="shared" si="0"/>
        <v>90.423728813559322</v>
      </c>
      <c r="G65" s="46">
        <f>[3]Estimate!I769</f>
        <v>21.683999999999997</v>
      </c>
      <c r="H65" s="43">
        <f t="shared" si="1"/>
        <v>1960.74813559322</v>
      </c>
    </row>
    <row r="66" spans="1:8" ht="60">
      <c r="A66" s="39">
        <f>[3]Estimate!A771</f>
        <v>29</v>
      </c>
      <c r="B66" s="40">
        <v>9.5299999999999994</v>
      </c>
      <c r="C66" s="73" t="s">
        <v>216</v>
      </c>
      <c r="D66" s="76" t="s">
        <v>96</v>
      </c>
      <c r="E66" s="77">
        <v>228.85</v>
      </c>
      <c r="F66" s="43">
        <f t="shared" si="0"/>
        <v>193.9406779661017</v>
      </c>
      <c r="G66" s="46">
        <f>[3]Estimate!I773</f>
        <v>66</v>
      </c>
      <c r="H66" s="43">
        <f t="shared" si="1"/>
        <v>12800.084745762713</v>
      </c>
    </row>
    <row r="67" spans="1:8" ht="165">
      <c r="A67" s="39">
        <f>[3]Estimate!A775</f>
        <v>30</v>
      </c>
      <c r="B67" s="40">
        <v>26.86</v>
      </c>
      <c r="C67" s="73" t="s">
        <v>217</v>
      </c>
      <c r="D67" s="76"/>
      <c r="E67" s="46"/>
      <c r="F67" s="43">
        <f t="shared" si="0"/>
        <v>0</v>
      </c>
      <c r="G67" s="46"/>
      <c r="H67" s="43">
        <f t="shared" si="1"/>
        <v>0</v>
      </c>
    </row>
    <row r="68" spans="1:8" ht="75">
      <c r="A68" s="39"/>
      <c r="B68" s="40"/>
      <c r="C68" s="73" t="s">
        <v>218</v>
      </c>
      <c r="D68" s="76"/>
      <c r="E68" s="46"/>
      <c r="F68" s="43">
        <f t="shared" si="0"/>
        <v>0</v>
      </c>
      <c r="G68" s="46"/>
      <c r="H68" s="43">
        <f t="shared" si="1"/>
        <v>0</v>
      </c>
    </row>
    <row r="69" spans="1:8">
      <c r="A69" s="39"/>
      <c r="B69" s="40" t="s">
        <v>219</v>
      </c>
      <c r="C69" s="73" t="s">
        <v>220</v>
      </c>
      <c r="D69" s="76" t="s">
        <v>74</v>
      </c>
      <c r="E69" s="46">
        <v>947.7</v>
      </c>
      <c r="F69" s="43">
        <f t="shared" ref="F69:F132" si="2">E69*100/118</f>
        <v>803.13559322033893</v>
      </c>
      <c r="G69" s="46">
        <f>[3]Estimate!I779</f>
        <v>60.239999999999995</v>
      </c>
      <c r="H69" s="43">
        <f t="shared" ref="H69:H132" si="3">G69*F69</f>
        <v>48380.88813559321</v>
      </c>
    </row>
    <row r="70" spans="1:8">
      <c r="A70" s="39"/>
      <c r="B70" s="40" t="s">
        <v>221</v>
      </c>
      <c r="C70" s="73" t="s">
        <v>222</v>
      </c>
      <c r="D70" s="76" t="s">
        <v>74</v>
      </c>
      <c r="E70" s="46">
        <v>1381.6</v>
      </c>
      <c r="F70" s="43">
        <f t="shared" si="2"/>
        <v>1170.8474576271187</v>
      </c>
      <c r="G70" s="46">
        <f>[3]Estimate!I787</f>
        <v>23.439999999999998</v>
      </c>
      <c r="H70" s="43">
        <f t="shared" si="3"/>
        <v>27444.664406779659</v>
      </c>
    </row>
    <row r="71" spans="1:8" ht="180">
      <c r="A71" s="39">
        <f>[3]Estimate!A789</f>
        <v>31</v>
      </c>
      <c r="B71" s="40">
        <v>26.88</v>
      </c>
      <c r="C71" s="73" t="s">
        <v>223</v>
      </c>
      <c r="D71" s="76"/>
      <c r="E71" s="46"/>
      <c r="F71" s="43">
        <f t="shared" si="2"/>
        <v>0</v>
      </c>
      <c r="G71" s="46"/>
      <c r="H71" s="43">
        <f t="shared" si="3"/>
        <v>0</v>
      </c>
    </row>
    <row r="72" spans="1:8" ht="45">
      <c r="A72" s="39"/>
      <c r="B72" s="40"/>
      <c r="C72" s="73" t="s">
        <v>224</v>
      </c>
      <c r="D72" s="76"/>
      <c r="E72" s="46"/>
      <c r="F72" s="43">
        <f t="shared" si="2"/>
        <v>0</v>
      </c>
      <c r="G72" s="46"/>
      <c r="H72" s="43">
        <f t="shared" si="3"/>
        <v>0</v>
      </c>
    </row>
    <row r="73" spans="1:8">
      <c r="A73" s="39"/>
      <c r="B73" s="40" t="s">
        <v>225</v>
      </c>
      <c r="C73" s="73" t="s">
        <v>226</v>
      </c>
      <c r="D73" s="42" t="s">
        <v>95</v>
      </c>
      <c r="E73" s="46">
        <v>4764.2</v>
      </c>
      <c r="F73" s="43">
        <f t="shared" si="2"/>
        <v>4037.4576271186443</v>
      </c>
      <c r="G73" s="46">
        <f>[3]Estimate!I793</f>
        <v>17.1798</v>
      </c>
      <c r="H73" s="43">
        <f t="shared" si="3"/>
        <v>69362.71454237288</v>
      </c>
    </row>
    <row r="74" spans="1:8">
      <c r="A74" s="39"/>
      <c r="B74" s="40" t="s">
        <v>227</v>
      </c>
      <c r="C74" s="73" t="s">
        <v>228</v>
      </c>
      <c r="D74" s="42" t="s">
        <v>95</v>
      </c>
      <c r="E74" s="46">
        <v>5432.85</v>
      </c>
      <c r="F74" s="43">
        <f t="shared" si="2"/>
        <v>4604.1101694915251</v>
      </c>
      <c r="G74" s="46">
        <f>[3]Estimate!I801</f>
        <v>12.479999999999999</v>
      </c>
      <c r="H74" s="43">
        <f t="shared" si="3"/>
        <v>57459.294915254228</v>
      </c>
    </row>
    <row r="75" spans="1:8" ht="45">
      <c r="A75" s="39">
        <f>[3]Estimate!A803</f>
        <v>32</v>
      </c>
      <c r="B75" s="40">
        <v>9.48</v>
      </c>
      <c r="C75" s="41" t="s">
        <v>229</v>
      </c>
      <c r="D75" s="40"/>
      <c r="E75" s="46"/>
      <c r="F75" s="43">
        <f t="shared" si="2"/>
        <v>0</v>
      </c>
      <c r="G75" s="63"/>
      <c r="H75" s="43">
        <f t="shared" si="3"/>
        <v>0</v>
      </c>
    </row>
    <row r="76" spans="1:8">
      <c r="A76" s="39"/>
      <c r="B76" s="40" t="s">
        <v>230</v>
      </c>
      <c r="C76" s="41" t="s">
        <v>231</v>
      </c>
      <c r="D76" s="42" t="s">
        <v>49</v>
      </c>
      <c r="E76" s="46">
        <v>238.35</v>
      </c>
      <c r="F76" s="43">
        <f t="shared" si="2"/>
        <v>201.9915254237288</v>
      </c>
      <c r="G76" s="46">
        <f>[3]Estimate!I815</f>
        <v>1356.9902500000001</v>
      </c>
      <c r="H76" s="43">
        <f t="shared" si="3"/>
        <v>274100.53058262711</v>
      </c>
    </row>
    <row r="77" spans="1:8" ht="30">
      <c r="A77" s="39">
        <f>[3]Estimate!A817</f>
        <v>33</v>
      </c>
      <c r="B77" s="60">
        <v>9.7100000000000009</v>
      </c>
      <c r="C77" s="41" t="s">
        <v>232</v>
      </c>
      <c r="D77" s="42"/>
      <c r="E77" s="46"/>
      <c r="F77" s="43">
        <f t="shared" si="2"/>
        <v>0</v>
      </c>
      <c r="G77" s="46"/>
      <c r="H77" s="43">
        <f t="shared" si="3"/>
        <v>0</v>
      </c>
    </row>
    <row r="78" spans="1:8">
      <c r="A78" s="39"/>
      <c r="B78" s="40" t="s">
        <v>233</v>
      </c>
      <c r="C78" s="41" t="s">
        <v>234</v>
      </c>
      <c r="D78" s="78" t="s">
        <v>40</v>
      </c>
      <c r="E78" s="46">
        <v>129.85</v>
      </c>
      <c r="F78" s="43">
        <f t="shared" si="2"/>
        <v>110.04237288135593</v>
      </c>
      <c r="G78" s="46">
        <f>[3]Estimate!I818</f>
        <v>16</v>
      </c>
      <c r="H78" s="43">
        <f t="shared" si="3"/>
        <v>1760.6779661016949</v>
      </c>
    </row>
    <row r="79" spans="1:8">
      <c r="A79" s="39"/>
      <c r="B79" s="40" t="s">
        <v>235</v>
      </c>
      <c r="C79" s="41" t="s">
        <v>236</v>
      </c>
      <c r="D79" s="78" t="s">
        <v>40</v>
      </c>
      <c r="E79" s="46">
        <v>106.35</v>
      </c>
      <c r="F79" s="43">
        <f t="shared" si="2"/>
        <v>90.127118644067792</v>
      </c>
      <c r="G79" s="46">
        <f>[3]Estimate!I819</f>
        <v>48</v>
      </c>
      <c r="H79" s="43">
        <f t="shared" si="3"/>
        <v>4326.1016949152545</v>
      </c>
    </row>
    <row r="80" spans="1:8" ht="30">
      <c r="A80" s="39">
        <f>[3]Estimate!A821</f>
        <v>34</v>
      </c>
      <c r="B80" s="40">
        <v>9.75</v>
      </c>
      <c r="C80" s="41" t="s">
        <v>237</v>
      </c>
      <c r="D80" s="78"/>
      <c r="E80" s="46"/>
      <c r="F80" s="43">
        <f t="shared" si="2"/>
        <v>0</v>
      </c>
      <c r="G80" s="63"/>
      <c r="H80" s="43">
        <f t="shared" si="3"/>
        <v>0</v>
      </c>
    </row>
    <row r="81" spans="1:12">
      <c r="A81" s="39"/>
      <c r="B81" s="40" t="s">
        <v>238</v>
      </c>
      <c r="C81" s="51" t="s">
        <v>239</v>
      </c>
      <c r="D81" s="78" t="s">
        <v>40</v>
      </c>
      <c r="E81" s="46">
        <v>322.2</v>
      </c>
      <c r="F81" s="43">
        <f t="shared" si="2"/>
        <v>273.05084745762713</v>
      </c>
      <c r="G81" s="46">
        <f>[3]Estimate!I822</f>
        <v>15</v>
      </c>
      <c r="H81" s="43">
        <f t="shared" si="3"/>
        <v>4095.7627118644068</v>
      </c>
    </row>
    <row r="82" spans="1:12">
      <c r="A82" s="39"/>
      <c r="B82" s="40" t="s">
        <v>240</v>
      </c>
      <c r="C82" s="51" t="s">
        <v>241</v>
      </c>
      <c r="D82" s="78" t="s">
        <v>40</v>
      </c>
      <c r="E82" s="46">
        <v>308</v>
      </c>
      <c r="F82" s="43">
        <f t="shared" si="2"/>
        <v>261.0169491525424</v>
      </c>
      <c r="G82" s="46">
        <f>[3]Estimate!I823</f>
        <v>5</v>
      </c>
      <c r="H82" s="43">
        <f t="shared" si="3"/>
        <v>1305.0847457627119</v>
      </c>
    </row>
    <row r="83" spans="1:12" ht="30">
      <c r="A83" s="39">
        <f>[3]Estimate!A825</f>
        <v>35</v>
      </c>
      <c r="B83" s="40">
        <v>9.74</v>
      </c>
      <c r="C83" s="41" t="s">
        <v>242</v>
      </c>
      <c r="D83" s="78"/>
      <c r="E83" s="46"/>
      <c r="F83" s="43">
        <f t="shared" si="2"/>
        <v>0</v>
      </c>
      <c r="G83" s="46"/>
      <c r="H83" s="43">
        <f t="shared" si="3"/>
        <v>0</v>
      </c>
    </row>
    <row r="84" spans="1:12">
      <c r="A84" s="39"/>
      <c r="B84" s="40" t="s">
        <v>243</v>
      </c>
      <c r="C84" s="41" t="s">
        <v>97</v>
      </c>
      <c r="D84" s="78" t="s">
        <v>40</v>
      </c>
      <c r="E84" s="46">
        <v>441.6</v>
      </c>
      <c r="F84" s="43">
        <f t="shared" si="2"/>
        <v>374.23728813559325</v>
      </c>
      <c r="G84" s="46">
        <f>[3]Estimate!I826</f>
        <v>15</v>
      </c>
      <c r="H84" s="43">
        <f t="shared" si="3"/>
        <v>5613.5593220338988</v>
      </c>
    </row>
    <row r="85" spans="1:12">
      <c r="A85" s="39"/>
      <c r="B85" s="40" t="s">
        <v>244</v>
      </c>
      <c r="C85" s="41" t="s">
        <v>245</v>
      </c>
      <c r="D85" s="78" t="s">
        <v>40</v>
      </c>
      <c r="E85" s="46">
        <v>287.25</v>
      </c>
      <c r="F85" s="43">
        <f t="shared" si="2"/>
        <v>243.43220338983051</v>
      </c>
      <c r="G85" s="46">
        <f>[3]Estimate!I827</f>
        <v>46</v>
      </c>
      <c r="H85" s="43">
        <f t="shared" si="3"/>
        <v>11197.881355932202</v>
      </c>
    </row>
    <row r="86" spans="1:12" ht="31.15" customHeight="1">
      <c r="A86" s="39">
        <f>[3]Estimate!A829</f>
        <v>36</v>
      </c>
      <c r="B86" s="60">
        <v>9.92</v>
      </c>
      <c r="C86" s="41" t="s">
        <v>246</v>
      </c>
      <c r="D86" s="78"/>
      <c r="E86" s="46"/>
      <c r="F86" s="43">
        <f t="shared" si="2"/>
        <v>0</v>
      </c>
      <c r="G86" s="46"/>
      <c r="H86" s="43">
        <f t="shared" si="3"/>
        <v>0</v>
      </c>
    </row>
    <row r="87" spans="1:12">
      <c r="A87" s="39"/>
      <c r="B87" s="40" t="s">
        <v>247</v>
      </c>
      <c r="C87" s="41" t="s">
        <v>248</v>
      </c>
      <c r="D87" s="78" t="s">
        <v>40</v>
      </c>
      <c r="E87" s="46">
        <v>231.05</v>
      </c>
      <c r="F87" s="43">
        <f t="shared" si="2"/>
        <v>195.80508474576271</v>
      </c>
      <c r="G87" s="46">
        <f>[3]Estimate!I830</f>
        <v>42</v>
      </c>
      <c r="H87" s="43">
        <f t="shared" si="3"/>
        <v>8223.8135593220341</v>
      </c>
    </row>
    <row r="88" spans="1:12" ht="30">
      <c r="A88" s="39">
        <f>[3]Estimate!A832</f>
        <v>37</v>
      </c>
      <c r="B88" s="40">
        <v>9.82</v>
      </c>
      <c r="C88" s="41" t="s">
        <v>249</v>
      </c>
      <c r="D88" s="78" t="s">
        <v>40</v>
      </c>
      <c r="E88" s="77">
        <v>121.65</v>
      </c>
      <c r="F88" s="43">
        <f t="shared" si="2"/>
        <v>103.09322033898304</v>
      </c>
      <c r="G88" s="46">
        <f>[3]Estimate!I832</f>
        <v>35</v>
      </c>
      <c r="H88" s="43">
        <f t="shared" si="3"/>
        <v>3608.2627118644064</v>
      </c>
      <c r="L88" s="79"/>
    </row>
    <row r="89" spans="1:12" ht="30">
      <c r="A89" s="39">
        <f>[3]Estimate!A834</f>
        <v>38</v>
      </c>
      <c r="B89" s="40">
        <v>9.8800000000000008</v>
      </c>
      <c r="C89" s="51" t="s">
        <v>250</v>
      </c>
      <c r="D89" s="78" t="s">
        <v>40</v>
      </c>
      <c r="E89" s="46">
        <v>998.35</v>
      </c>
      <c r="F89" s="43">
        <f t="shared" si="2"/>
        <v>846.0593220338983</v>
      </c>
      <c r="G89" s="46">
        <f>[3]Estimate!I834</f>
        <v>14</v>
      </c>
      <c r="H89" s="43">
        <f t="shared" si="3"/>
        <v>11844.830508474577</v>
      </c>
    </row>
    <row r="90" spans="1:12" ht="409.5" customHeight="1">
      <c r="A90" s="39">
        <f>[3]Estimate!A836</f>
        <v>39</v>
      </c>
      <c r="B90" s="40" t="s">
        <v>251</v>
      </c>
      <c r="C90" s="41" t="s">
        <v>252</v>
      </c>
      <c r="D90" s="42"/>
      <c r="E90" s="42"/>
      <c r="F90" s="43">
        <f t="shared" si="2"/>
        <v>0</v>
      </c>
      <c r="G90" s="46"/>
      <c r="H90" s="43">
        <f t="shared" si="3"/>
        <v>0</v>
      </c>
    </row>
    <row r="91" spans="1:12" ht="64.150000000000006" customHeight="1">
      <c r="A91" s="39"/>
      <c r="B91" s="40"/>
      <c r="C91" s="41" t="s">
        <v>253</v>
      </c>
      <c r="D91" s="42"/>
      <c r="E91" s="42"/>
      <c r="F91" s="43">
        <f t="shared" si="2"/>
        <v>0</v>
      </c>
      <c r="G91" s="46"/>
      <c r="H91" s="43">
        <f t="shared" si="3"/>
        <v>0</v>
      </c>
    </row>
    <row r="92" spans="1:12" ht="48.6" customHeight="1">
      <c r="A92" s="39"/>
      <c r="B92" s="40" t="s">
        <v>254</v>
      </c>
      <c r="C92" s="41" t="s">
        <v>255</v>
      </c>
      <c r="D92" s="42"/>
      <c r="E92" s="42"/>
      <c r="F92" s="43">
        <f t="shared" si="2"/>
        <v>0</v>
      </c>
      <c r="G92" s="46"/>
      <c r="H92" s="43">
        <f t="shared" si="3"/>
        <v>0</v>
      </c>
    </row>
    <row r="93" spans="1:12" ht="87.6" customHeight="1">
      <c r="A93" s="39"/>
      <c r="B93" s="40" t="s">
        <v>256</v>
      </c>
      <c r="C93" s="41" t="s">
        <v>257</v>
      </c>
      <c r="D93" s="42" t="s">
        <v>95</v>
      </c>
      <c r="E93" s="46">
        <v>8799.25</v>
      </c>
      <c r="F93" s="43">
        <f t="shared" si="2"/>
        <v>7456.9915254237285</v>
      </c>
      <c r="G93" s="43">
        <f>[3]Estimate!I847</f>
        <v>33.202000000000005</v>
      </c>
      <c r="H93" s="43">
        <f t="shared" si="3"/>
        <v>247587.03262711866</v>
      </c>
    </row>
    <row r="94" spans="1:12" ht="45">
      <c r="A94" s="39"/>
      <c r="B94" s="40" t="s">
        <v>258</v>
      </c>
      <c r="C94" s="41" t="s">
        <v>259</v>
      </c>
      <c r="D94" s="42" t="s">
        <v>95</v>
      </c>
      <c r="E94" s="46">
        <v>9628.6</v>
      </c>
      <c r="F94" s="43">
        <f t="shared" si="2"/>
        <v>8159.8305084745762</v>
      </c>
      <c r="G94" s="43">
        <f>[3]Estimate!I853</f>
        <v>28.479374999999997</v>
      </c>
      <c r="H94" s="43">
        <f t="shared" si="3"/>
        <v>232386.87298728811</v>
      </c>
    </row>
    <row r="95" spans="1:12" ht="60">
      <c r="A95" s="39">
        <f>[3]Estimate!A855</f>
        <v>40</v>
      </c>
      <c r="B95" s="40">
        <v>21.3</v>
      </c>
      <c r="C95" s="41" t="s">
        <v>260</v>
      </c>
      <c r="D95" s="42"/>
      <c r="E95" s="42"/>
      <c r="F95" s="43">
        <f t="shared" si="2"/>
        <v>0</v>
      </c>
      <c r="G95" s="46"/>
      <c r="H95" s="43">
        <f t="shared" si="3"/>
        <v>0</v>
      </c>
    </row>
    <row r="96" spans="1:12">
      <c r="A96" s="39"/>
      <c r="B96" s="40" t="s">
        <v>261</v>
      </c>
      <c r="C96" s="41" t="s">
        <v>262</v>
      </c>
      <c r="D96" s="42" t="s">
        <v>33</v>
      </c>
      <c r="E96" s="46">
        <v>1505.25</v>
      </c>
      <c r="F96" s="43">
        <f t="shared" si="2"/>
        <v>1275.6355932203389</v>
      </c>
      <c r="G96" s="43">
        <v>50</v>
      </c>
      <c r="H96" s="43">
        <f t="shared" si="3"/>
        <v>63781.779661016946</v>
      </c>
    </row>
    <row r="97" spans="1:8">
      <c r="A97" s="39"/>
      <c r="B97" s="40"/>
      <c r="C97" s="41" t="s">
        <v>263</v>
      </c>
      <c r="D97" s="42" t="s">
        <v>33</v>
      </c>
      <c r="E97" s="46">
        <f>-143</f>
        <v>-143</v>
      </c>
      <c r="F97" s="43">
        <f t="shared" si="2"/>
        <v>-121.1864406779661</v>
      </c>
      <c r="G97" s="43">
        <f>G96</f>
        <v>50</v>
      </c>
      <c r="H97" s="43">
        <f t="shared" si="3"/>
        <v>-6059.3220338983056</v>
      </c>
    </row>
    <row r="98" spans="1:8" ht="75">
      <c r="A98" s="39">
        <f>[3]Estimate!A870</f>
        <v>41</v>
      </c>
      <c r="B98" s="40">
        <v>10.3</v>
      </c>
      <c r="C98" s="80" t="s">
        <v>264</v>
      </c>
      <c r="D98" s="42" t="s">
        <v>95</v>
      </c>
      <c r="E98" s="46">
        <v>11439.6</v>
      </c>
      <c r="F98" s="43">
        <f t="shared" si="2"/>
        <v>9694.5762711864409</v>
      </c>
      <c r="G98" s="64">
        <f>[3]Estimate!I875</f>
        <v>18.051749999999998</v>
      </c>
      <c r="H98" s="43">
        <f t="shared" si="3"/>
        <v>175004.06720338983</v>
      </c>
    </row>
    <row r="99" spans="1:8" ht="75">
      <c r="A99" s="39">
        <f>[3]Estimate!A877</f>
        <v>42</v>
      </c>
      <c r="B99" s="40">
        <v>10.18</v>
      </c>
      <c r="C99" s="80" t="s">
        <v>265</v>
      </c>
      <c r="D99" s="42" t="s">
        <v>96</v>
      </c>
      <c r="E99" s="46">
        <v>220.65</v>
      </c>
      <c r="F99" s="43">
        <f t="shared" si="2"/>
        <v>186.9915254237288</v>
      </c>
      <c r="G99" s="64">
        <f>[3]Estimate!I878</f>
        <v>31</v>
      </c>
      <c r="H99" s="43">
        <f t="shared" si="3"/>
        <v>5796.7372881355932</v>
      </c>
    </row>
    <row r="100" spans="1:8" ht="120">
      <c r="A100" s="39">
        <f>[3]Estimate!A880</f>
        <v>43</v>
      </c>
      <c r="B100" s="40">
        <v>10.28</v>
      </c>
      <c r="C100" s="41" t="s">
        <v>266</v>
      </c>
      <c r="D100" s="42" t="s">
        <v>49</v>
      </c>
      <c r="E100" s="46">
        <v>772.4</v>
      </c>
      <c r="F100" s="43">
        <f t="shared" si="2"/>
        <v>654.57627118644064</v>
      </c>
      <c r="G100" s="64">
        <f>[3]Estimate!I891</f>
        <v>796.6099999999999</v>
      </c>
      <c r="H100" s="43">
        <f t="shared" si="3"/>
        <v>521442.00338983041</v>
      </c>
    </row>
    <row r="101" spans="1:8" ht="90">
      <c r="A101" s="39">
        <f>[3]Estimate!A893</f>
        <v>44</v>
      </c>
      <c r="B101" s="40">
        <v>8.1999999999999993</v>
      </c>
      <c r="C101" s="53" t="s">
        <v>267</v>
      </c>
      <c r="D101" s="56"/>
      <c r="E101" s="46"/>
      <c r="F101" s="43">
        <f t="shared" si="2"/>
        <v>0</v>
      </c>
      <c r="G101" s="63"/>
      <c r="H101" s="43">
        <f t="shared" si="3"/>
        <v>0</v>
      </c>
    </row>
    <row r="102" spans="1:8" ht="30" customHeight="1">
      <c r="A102" s="39"/>
      <c r="B102" s="40" t="s">
        <v>91</v>
      </c>
      <c r="C102" s="41" t="s">
        <v>268</v>
      </c>
      <c r="D102" s="81"/>
      <c r="E102" s="46"/>
      <c r="F102" s="43">
        <f t="shared" si="2"/>
        <v>0</v>
      </c>
      <c r="G102" s="63"/>
      <c r="H102" s="43">
        <f t="shared" si="3"/>
        <v>0</v>
      </c>
    </row>
    <row r="103" spans="1:8">
      <c r="A103" s="39"/>
      <c r="B103" s="40" t="s">
        <v>92</v>
      </c>
      <c r="C103" s="41" t="s">
        <v>269</v>
      </c>
      <c r="D103" s="42" t="s">
        <v>95</v>
      </c>
      <c r="E103" s="46">
        <v>5136.3</v>
      </c>
      <c r="F103" s="43">
        <f t="shared" si="2"/>
        <v>4352.7966101694919</v>
      </c>
      <c r="G103" s="46">
        <f>[3]Estimate!I918</f>
        <v>9.0150000000000006</v>
      </c>
      <c r="H103" s="43">
        <f t="shared" si="3"/>
        <v>39240.461440677973</v>
      </c>
    </row>
    <row r="104" spans="1:8" ht="45">
      <c r="A104" s="39">
        <f>[3]Estimate!A920</f>
        <v>45</v>
      </c>
      <c r="B104" s="40">
        <v>8.4</v>
      </c>
      <c r="C104" s="41" t="s">
        <v>270</v>
      </c>
      <c r="D104" s="42" t="s">
        <v>271</v>
      </c>
      <c r="E104" s="46">
        <v>568.54999999999995</v>
      </c>
      <c r="F104" s="43">
        <f t="shared" si="2"/>
        <v>481.82203389830505</v>
      </c>
      <c r="G104" s="46">
        <f>[3]Estimate!I926</f>
        <v>12.02</v>
      </c>
      <c r="H104" s="43">
        <f t="shared" si="3"/>
        <v>5791.5008474576262</v>
      </c>
    </row>
    <row r="105" spans="1:8" ht="60">
      <c r="A105" s="39">
        <f>[3]Estimate!A928</f>
        <v>46</v>
      </c>
      <c r="B105" s="40">
        <v>8.5</v>
      </c>
      <c r="C105" s="41" t="s">
        <v>272</v>
      </c>
      <c r="D105" s="42" t="s">
        <v>96</v>
      </c>
      <c r="E105" s="46">
        <v>978.7</v>
      </c>
      <c r="F105" s="43">
        <f t="shared" si="2"/>
        <v>829.40677966101691</v>
      </c>
      <c r="G105" s="46">
        <f>[3]Estimate!I929</f>
        <v>8</v>
      </c>
      <c r="H105" s="43">
        <f t="shared" si="3"/>
        <v>6635.2542372881353</v>
      </c>
    </row>
    <row r="106" spans="1:8" ht="105">
      <c r="A106" s="39">
        <f>[3]Estimate!A931</f>
        <v>47</v>
      </c>
      <c r="B106" s="40">
        <v>11.55</v>
      </c>
      <c r="C106" s="41" t="s">
        <v>273</v>
      </c>
      <c r="D106" s="82"/>
      <c r="E106" s="46"/>
      <c r="F106" s="43">
        <f t="shared" si="2"/>
        <v>0</v>
      </c>
      <c r="G106" s="46"/>
      <c r="H106" s="43">
        <f t="shared" si="3"/>
        <v>0</v>
      </c>
    </row>
    <row r="107" spans="1:8" ht="30">
      <c r="A107" s="39"/>
      <c r="B107" s="40" t="s">
        <v>274</v>
      </c>
      <c r="C107" s="41" t="s">
        <v>275</v>
      </c>
      <c r="D107" s="42" t="s">
        <v>95</v>
      </c>
      <c r="E107" s="46">
        <v>3186.7</v>
      </c>
      <c r="F107" s="43">
        <f t="shared" si="2"/>
        <v>2700.593220338983</v>
      </c>
      <c r="G107" s="46">
        <f>[3]Estimate!I947</f>
        <v>189.32210000000003</v>
      </c>
      <c r="H107" s="43">
        <f t="shared" si="3"/>
        <v>511281.97972033906</v>
      </c>
    </row>
    <row r="108" spans="1:8" ht="105">
      <c r="A108" s="39">
        <f>[3]Estimate!A949</f>
        <v>48</v>
      </c>
      <c r="B108" s="40">
        <v>11.56</v>
      </c>
      <c r="C108" s="41" t="s">
        <v>276</v>
      </c>
      <c r="D108" s="82"/>
      <c r="E108" s="46"/>
      <c r="F108" s="43">
        <f t="shared" si="2"/>
        <v>0</v>
      </c>
      <c r="G108" s="46"/>
      <c r="H108" s="43">
        <f t="shared" si="3"/>
        <v>0</v>
      </c>
    </row>
    <row r="109" spans="1:8">
      <c r="A109" s="39"/>
      <c r="B109" s="40" t="s">
        <v>277</v>
      </c>
      <c r="C109" s="41" t="s">
        <v>278</v>
      </c>
      <c r="D109" s="82" t="s">
        <v>95</v>
      </c>
      <c r="E109" s="46">
        <v>4481.3</v>
      </c>
      <c r="F109" s="43">
        <f t="shared" si="2"/>
        <v>3797.7118644067796</v>
      </c>
      <c r="G109" s="46">
        <f>[3]Estimate!I987</f>
        <v>59.985290000000006</v>
      </c>
      <c r="H109" s="43">
        <f t="shared" si="3"/>
        <v>227806.84752288138</v>
      </c>
    </row>
    <row r="110" spans="1:8" ht="45">
      <c r="A110" s="39">
        <f>[3]Estimate!A989</f>
        <v>49</v>
      </c>
      <c r="B110" s="40">
        <v>11.3</v>
      </c>
      <c r="C110" s="41" t="s">
        <v>279</v>
      </c>
      <c r="D110" s="82"/>
      <c r="E110" s="46"/>
      <c r="F110" s="43">
        <f t="shared" si="2"/>
        <v>0</v>
      </c>
      <c r="G110" s="46"/>
      <c r="H110" s="43">
        <f t="shared" si="3"/>
        <v>0</v>
      </c>
    </row>
    <row r="111" spans="1:8">
      <c r="A111" s="39"/>
      <c r="B111" s="40" t="s">
        <v>280</v>
      </c>
      <c r="C111" s="41" t="s">
        <v>281</v>
      </c>
      <c r="D111" s="82" t="s">
        <v>95</v>
      </c>
      <c r="E111" s="46">
        <v>614.20000000000005</v>
      </c>
      <c r="F111" s="43">
        <f t="shared" si="2"/>
        <v>520.50847457627128</v>
      </c>
      <c r="G111" s="46">
        <f>[3]Estimate!I994</f>
        <v>68.44102500000001</v>
      </c>
      <c r="H111" s="43">
        <f t="shared" si="3"/>
        <v>35624.13352118645</v>
      </c>
    </row>
    <row r="112" spans="1:8" ht="30">
      <c r="A112" s="39">
        <f>[3]Estimate!A996</f>
        <v>50</v>
      </c>
      <c r="B112" s="40">
        <v>11.6</v>
      </c>
      <c r="C112" s="41" t="s">
        <v>282</v>
      </c>
      <c r="D112" s="82"/>
      <c r="E112" s="46"/>
      <c r="F112" s="43">
        <f t="shared" si="2"/>
        <v>0</v>
      </c>
      <c r="G112" s="46"/>
      <c r="H112" s="43">
        <f t="shared" si="3"/>
        <v>0</v>
      </c>
    </row>
    <row r="113" spans="1:9">
      <c r="A113" s="39"/>
      <c r="B113" s="40" t="s">
        <v>283</v>
      </c>
      <c r="C113" s="41" t="s">
        <v>284</v>
      </c>
      <c r="D113" s="82" t="s">
        <v>95</v>
      </c>
      <c r="E113" s="46">
        <v>662.05</v>
      </c>
      <c r="F113" s="43">
        <f t="shared" si="2"/>
        <v>561.0593220338983</v>
      </c>
      <c r="G113" s="46">
        <f>[3]Estimate!I999</f>
        <v>2.6100000000000003</v>
      </c>
      <c r="H113" s="43">
        <f t="shared" si="3"/>
        <v>1464.3648305084748</v>
      </c>
    </row>
    <row r="114" spans="1:9" ht="75">
      <c r="A114" s="39">
        <f>[3]Estimate!A1001</f>
        <v>51</v>
      </c>
      <c r="B114" s="40">
        <v>11.41</v>
      </c>
      <c r="C114" s="41" t="s">
        <v>285</v>
      </c>
      <c r="D114" s="83"/>
      <c r="E114" s="46"/>
      <c r="F114" s="43">
        <f t="shared" si="2"/>
        <v>0</v>
      </c>
      <c r="G114" s="46"/>
      <c r="H114" s="43">
        <f t="shared" si="3"/>
        <v>0</v>
      </c>
    </row>
    <row r="115" spans="1:9">
      <c r="A115" s="39"/>
      <c r="B115" s="40" t="s">
        <v>90</v>
      </c>
      <c r="C115" s="40" t="s">
        <v>286</v>
      </c>
      <c r="D115" s="82" t="s">
        <v>95</v>
      </c>
      <c r="E115" s="46">
        <v>1553.45</v>
      </c>
      <c r="F115" s="43">
        <f t="shared" si="2"/>
        <v>1316.4830508474577</v>
      </c>
      <c r="G115" s="46">
        <f>[3]Estimate!I1028</f>
        <v>218.63412299999999</v>
      </c>
      <c r="H115" s="43">
        <f t="shared" si="3"/>
        <v>287828.11726639827</v>
      </c>
    </row>
    <row r="116" spans="1:9" ht="75">
      <c r="A116" s="39">
        <f>[3]Estimate!A1030</f>
        <v>52</v>
      </c>
      <c r="B116" s="40">
        <v>11.46</v>
      </c>
      <c r="C116" s="41" t="s">
        <v>287</v>
      </c>
      <c r="D116" s="82"/>
      <c r="E116" s="46"/>
      <c r="F116" s="43">
        <f t="shared" si="2"/>
        <v>0</v>
      </c>
      <c r="G116" s="46"/>
      <c r="H116" s="43">
        <f t="shared" si="3"/>
        <v>0</v>
      </c>
    </row>
    <row r="117" spans="1:9">
      <c r="A117" s="39"/>
      <c r="B117" s="40" t="s">
        <v>93</v>
      </c>
      <c r="C117" s="40" t="s">
        <v>286</v>
      </c>
      <c r="D117" s="82" t="s">
        <v>95</v>
      </c>
      <c r="E117" s="46">
        <v>1623.05</v>
      </c>
      <c r="F117" s="43">
        <f t="shared" si="2"/>
        <v>1375.4661016949153</v>
      </c>
      <c r="G117" s="46">
        <f>[3]Estimate!I1073</f>
        <v>270.30749999999995</v>
      </c>
      <c r="H117" s="43">
        <f t="shared" si="3"/>
        <v>371798.80328389828</v>
      </c>
    </row>
    <row r="118" spans="1:9" ht="198.75" customHeight="1">
      <c r="A118" s="39">
        <f>[3]Estimate!A1075</f>
        <v>53</v>
      </c>
      <c r="B118" s="40" t="s">
        <v>288</v>
      </c>
      <c r="C118" s="41" t="s">
        <v>289</v>
      </c>
      <c r="D118" s="83"/>
      <c r="E118" s="46"/>
      <c r="F118" s="43">
        <f t="shared" si="2"/>
        <v>0</v>
      </c>
      <c r="G118" s="46"/>
      <c r="H118" s="43">
        <f t="shared" si="3"/>
        <v>0</v>
      </c>
      <c r="I118" s="84" t="s">
        <v>290</v>
      </c>
    </row>
    <row r="119" spans="1:9">
      <c r="A119" s="39"/>
      <c r="B119" s="40"/>
      <c r="C119" s="40" t="s">
        <v>291</v>
      </c>
      <c r="D119" s="82" t="s">
        <v>95</v>
      </c>
      <c r="E119" s="77">
        <v>1798.8</v>
      </c>
      <c r="F119" s="43">
        <f t="shared" si="2"/>
        <v>1524.406779661017</v>
      </c>
      <c r="G119" s="46">
        <f>[3]Estimate!I1085+11.81</f>
        <v>418.55145000000005</v>
      </c>
      <c r="H119" s="43">
        <f t="shared" si="3"/>
        <v>638042.6680169492</v>
      </c>
    </row>
    <row r="120" spans="1:9" ht="45">
      <c r="A120" s="39">
        <f>[3]Estimate!A1101</f>
        <v>55</v>
      </c>
      <c r="B120" s="85" t="s">
        <v>292</v>
      </c>
      <c r="C120" s="86" t="s">
        <v>293</v>
      </c>
      <c r="D120" s="87" t="s">
        <v>95</v>
      </c>
      <c r="E120" s="88">
        <v>551.32000000000005</v>
      </c>
      <c r="F120" s="43">
        <f t="shared" si="2"/>
        <v>467.22033898305091</v>
      </c>
      <c r="G120" s="46">
        <f>[3]Estimate!I1120</f>
        <v>1238.5401499999998</v>
      </c>
      <c r="H120" s="43">
        <f t="shared" si="3"/>
        <v>578671.14872711862</v>
      </c>
    </row>
    <row r="121" spans="1:9" ht="137.25" customHeight="1">
      <c r="A121" s="39">
        <f>[3]Estimate!A1122</f>
        <v>56</v>
      </c>
      <c r="B121" s="40">
        <v>12.22</v>
      </c>
      <c r="C121" s="41" t="s">
        <v>294</v>
      </c>
      <c r="D121" s="42" t="s">
        <v>40</v>
      </c>
      <c r="E121" s="46">
        <v>298.25</v>
      </c>
      <c r="F121" s="43">
        <f t="shared" si="2"/>
        <v>252.75423728813558</v>
      </c>
      <c r="G121" s="46">
        <f>[3]Estimate!I1122</f>
        <v>8</v>
      </c>
      <c r="H121" s="43">
        <f t="shared" si="3"/>
        <v>2022.0338983050847</v>
      </c>
    </row>
    <row r="122" spans="1:9" ht="331.5" customHeight="1">
      <c r="A122" s="39">
        <f>[3]Estimate!A1124</f>
        <v>57</v>
      </c>
      <c r="B122" s="40">
        <v>12.52</v>
      </c>
      <c r="C122" s="41" t="s">
        <v>295</v>
      </c>
      <c r="D122" s="42"/>
      <c r="E122" s="46"/>
      <c r="F122" s="43">
        <f t="shared" si="2"/>
        <v>0</v>
      </c>
      <c r="G122" s="46"/>
      <c r="H122" s="43">
        <f t="shared" si="3"/>
        <v>0</v>
      </c>
    </row>
    <row r="123" spans="1:9" ht="173.45" customHeight="1">
      <c r="A123" s="39"/>
      <c r="B123" s="40" t="s">
        <v>296</v>
      </c>
      <c r="C123" s="41" t="s">
        <v>297</v>
      </c>
      <c r="D123" s="42" t="s">
        <v>95</v>
      </c>
      <c r="E123" s="46">
        <v>2215.15</v>
      </c>
      <c r="F123" s="43">
        <f t="shared" si="2"/>
        <v>1877.2457627118645</v>
      </c>
      <c r="G123" s="46">
        <f>[3]Estimate!I1128</f>
        <v>608.34405000000004</v>
      </c>
      <c r="H123" s="43">
        <f t="shared" si="3"/>
        <v>1142011.2901334746</v>
      </c>
    </row>
    <row r="124" spans="1:9" ht="149.44999999999999" customHeight="1">
      <c r="A124" s="39">
        <f>[3]Estimate!A1130</f>
        <v>58</v>
      </c>
      <c r="B124" s="40">
        <v>8.14</v>
      </c>
      <c r="C124" s="41" t="s">
        <v>298</v>
      </c>
      <c r="D124" s="78"/>
      <c r="E124" s="46"/>
      <c r="F124" s="43">
        <f t="shared" si="2"/>
        <v>0</v>
      </c>
      <c r="G124" s="46"/>
      <c r="H124" s="43">
        <f t="shared" si="3"/>
        <v>0</v>
      </c>
    </row>
    <row r="125" spans="1:9" ht="31.9" customHeight="1">
      <c r="A125" s="39"/>
      <c r="B125" s="40" t="s">
        <v>299</v>
      </c>
      <c r="C125" s="41" t="s">
        <v>300</v>
      </c>
      <c r="D125" s="78"/>
      <c r="E125" s="46"/>
      <c r="F125" s="43">
        <f t="shared" si="2"/>
        <v>0</v>
      </c>
      <c r="G125" s="46"/>
      <c r="H125" s="43">
        <f t="shared" si="3"/>
        <v>0</v>
      </c>
    </row>
    <row r="126" spans="1:9" ht="18.600000000000001" customHeight="1">
      <c r="A126" s="39"/>
      <c r="B126" s="40" t="s">
        <v>301</v>
      </c>
      <c r="C126" s="41" t="s">
        <v>302</v>
      </c>
      <c r="D126" s="78" t="s">
        <v>95</v>
      </c>
      <c r="E126" s="46">
        <v>5542.6</v>
      </c>
      <c r="F126" s="43">
        <f t="shared" si="2"/>
        <v>4697.1186440677966</v>
      </c>
      <c r="G126" s="46">
        <f>[3]Estimate!I1135</f>
        <v>17.689999999999998</v>
      </c>
      <c r="H126" s="43">
        <f t="shared" si="3"/>
        <v>83092.028813559315</v>
      </c>
    </row>
    <row r="127" spans="1:9" ht="105" customHeight="1">
      <c r="A127" s="39">
        <f>[3]Estimate!A1137</f>
        <v>59</v>
      </c>
      <c r="B127" s="40">
        <v>8.15</v>
      </c>
      <c r="C127" s="41" t="s">
        <v>303</v>
      </c>
      <c r="D127" s="78" t="s">
        <v>304</v>
      </c>
      <c r="E127" s="46">
        <v>714.4</v>
      </c>
      <c r="F127" s="43">
        <f t="shared" si="2"/>
        <v>605.42372881355936</v>
      </c>
      <c r="G127" s="46">
        <f>[3]Estimate!I1145</f>
        <v>7.1918000000000006</v>
      </c>
      <c r="H127" s="43">
        <f t="shared" si="3"/>
        <v>4354.0863728813565</v>
      </c>
    </row>
    <row r="128" spans="1:9" ht="78.599999999999994" customHeight="1">
      <c r="A128" s="39">
        <f>[3]Estimate!A1147</f>
        <v>60</v>
      </c>
      <c r="B128" s="40">
        <v>8.16</v>
      </c>
      <c r="C128" s="41" t="s">
        <v>305</v>
      </c>
      <c r="D128" s="78" t="s">
        <v>306</v>
      </c>
      <c r="E128" s="46">
        <v>43.9</v>
      </c>
      <c r="F128" s="43">
        <f t="shared" si="2"/>
        <v>37.203389830508478</v>
      </c>
      <c r="G128" s="46">
        <f>[3]Estimate!I1149</f>
        <v>77</v>
      </c>
      <c r="H128" s="43">
        <f t="shared" si="3"/>
        <v>2864.6610169491528</v>
      </c>
    </row>
    <row r="129" spans="1:8">
      <c r="A129" s="39">
        <f>[3]Estimate!A1151</f>
        <v>61</v>
      </c>
      <c r="B129" s="40">
        <v>13.4</v>
      </c>
      <c r="C129" s="41" t="s">
        <v>72</v>
      </c>
      <c r="D129" s="42"/>
      <c r="E129" s="46"/>
      <c r="F129" s="43">
        <f t="shared" si="2"/>
        <v>0</v>
      </c>
      <c r="G129" s="46"/>
      <c r="H129" s="43">
        <f t="shared" si="3"/>
        <v>0</v>
      </c>
    </row>
    <row r="130" spans="1:8">
      <c r="A130" s="39"/>
      <c r="B130" s="40" t="s">
        <v>73</v>
      </c>
      <c r="C130" s="41" t="s">
        <v>307</v>
      </c>
      <c r="D130" s="42" t="s">
        <v>95</v>
      </c>
      <c r="E130" s="46">
        <v>343.65</v>
      </c>
      <c r="F130" s="43">
        <f t="shared" si="2"/>
        <v>291.22881355932202</v>
      </c>
      <c r="G130" s="46">
        <f>[3]Estimate!I1180</f>
        <v>927.25229999999976</v>
      </c>
      <c r="H130" s="43">
        <f t="shared" si="3"/>
        <v>270042.58719915245</v>
      </c>
    </row>
    <row r="131" spans="1:8">
      <c r="A131" s="39">
        <f>[3]Estimate!A1182</f>
        <v>62</v>
      </c>
      <c r="B131" s="40">
        <v>13.5</v>
      </c>
      <c r="C131" s="41" t="s">
        <v>308</v>
      </c>
      <c r="D131" s="42"/>
      <c r="E131" s="46"/>
      <c r="F131" s="43">
        <f t="shared" si="2"/>
        <v>0</v>
      </c>
      <c r="G131" s="46"/>
      <c r="H131" s="43">
        <f t="shared" si="3"/>
        <v>0</v>
      </c>
    </row>
    <row r="132" spans="1:8">
      <c r="A132" s="39"/>
      <c r="B132" s="40" t="s">
        <v>89</v>
      </c>
      <c r="C132" s="41" t="s">
        <v>309</v>
      </c>
      <c r="D132" s="42" t="s">
        <v>95</v>
      </c>
      <c r="E132" s="46">
        <v>395.35</v>
      </c>
      <c r="F132" s="43">
        <f t="shared" si="2"/>
        <v>335.04237288135596</v>
      </c>
      <c r="G132" s="46">
        <f>[3]Estimate!I1182</f>
        <v>927.25229999999976</v>
      </c>
      <c r="H132" s="43">
        <f t="shared" si="3"/>
        <v>310668.81085169484</v>
      </c>
    </row>
    <row r="133" spans="1:8">
      <c r="A133" s="39">
        <f>[3]Estimate!A1184</f>
        <v>63</v>
      </c>
      <c r="B133" s="40">
        <v>13.6</v>
      </c>
      <c r="C133" s="41" t="s">
        <v>310</v>
      </c>
      <c r="D133" s="40"/>
      <c r="E133" s="46"/>
      <c r="F133" s="43">
        <f t="shared" ref="F133:F161" si="4">E133*100/118</f>
        <v>0</v>
      </c>
      <c r="G133" s="63"/>
      <c r="H133" s="43">
        <f t="shared" ref="H133:H161" si="5">G133*F133</f>
        <v>0</v>
      </c>
    </row>
    <row r="134" spans="1:8">
      <c r="A134" s="39"/>
      <c r="B134" s="40" t="s">
        <v>311</v>
      </c>
      <c r="C134" s="41" t="s">
        <v>312</v>
      </c>
      <c r="D134" s="40" t="s">
        <v>95</v>
      </c>
      <c r="E134" s="89">
        <v>487.4</v>
      </c>
      <c r="F134" s="43">
        <f t="shared" si="4"/>
        <v>413.05084745762713</v>
      </c>
      <c r="G134" s="43">
        <f>[3]Estimate!I1210</f>
        <v>1309.2076499999998</v>
      </c>
      <c r="H134" s="43">
        <f t="shared" si="5"/>
        <v>540769.32933050836</v>
      </c>
    </row>
    <row r="135" spans="1:8">
      <c r="A135" s="39">
        <f>[3]Estimate!A1212</f>
        <v>64</v>
      </c>
      <c r="B135" s="40">
        <v>13.16</v>
      </c>
      <c r="C135" s="41" t="s">
        <v>70</v>
      </c>
      <c r="D135" s="40"/>
      <c r="E135" s="46"/>
      <c r="F135" s="43">
        <f t="shared" si="4"/>
        <v>0</v>
      </c>
      <c r="G135" s="63"/>
      <c r="H135" s="43">
        <f t="shared" si="5"/>
        <v>0</v>
      </c>
    </row>
    <row r="136" spans="1:8">
      <c r="A136" s="58"/>
      <c r="B136" s="40" t="s">
        <v>71</v>
      </c>
      <c r="C136" s="41" t="s">
        <v>313</v>
      </c>
      <c r="D136" s="42" t="s">
        <v>95</v>
      </c>
      <c r="E136" s="46">
        <v>300.45</v>
      </c>
      <c r="F136" s="43">
        <f t="shared" si="4"/>
        <v>254.61864406779662</v>
      </c>
      <c r="G136" s="46">
        <f>[3]Estimate!I1220</f>
        <v>797.79394800000011</v>
      </c>
      <c r="H136" s="43">
        <f t="shared" si="5"/>
        <v>203133.21328525429</v>
      </c>
    </row>
    <row r="137" spans="1:8">
      <c r="A137" s="39">
        <f>[3]Estimate!A1222</f>
        <v>65</v>
      </c>
      <c r="B137" s="40">
        <v>13.23</v>
      </c>
      <c r="C137" s="41" t="s">
        <v>314</v>
      </c>
      <c r="D137" s="42"/>
      <c r="E137" s="46"/>
      <c r="F137" s="43">
        <f t="shared" si="4"/>
        <v>0</v>
      </c>
      <c r="G137" s="46"/>
      <c r="H137" s="43">
        <f t="shared" si="5"/>
        <v>0</v>
      </c>
    </row>
    <row r="138" spans="1:8">
      <c r="A138" s="44"/>
      <c r="B138" s="40" t="s">
        <v>315</v>
      </c>
      <c r="C138" s="41" t="s">
        <v>316</v>
      </c>
      <c r="D138" s="42" t="s">
        <v>95</v>
      </c>
      <c r="E138" s="46">
        <v>47.65</v>
      </c>
      <c r="F138" s="43">
        <f t="shared" si="4"/>
        <v>40.381355932203391</v>
      </c>
      <c r="G138" s="46">
        <f>[3]Estimate!I1225</f>
        <v>25.130400000000002</v>
      </c>
      <c r="H138" s="43">
        <f t="shared" si="5"/>
        <v>1014.7996271186441</v>
      </c>
    </row>
    <row r="139" spans="1:8" ht="30">
      <c r="A139" s="39">
        <f>[3]Estimate!A1227</f>
        <v>66</v>
      </c>
      <c r="B139" s="40">
        <v>13.24</v>
      </c>
      <c r="C139" s="41" t="s">
        <v>317</v>
      </c>
      <c r="D139" s="42"/>
      <c r="E139" s="46"/>
      <c r="F139" s="43">
        <f t="shared" si="4"/>
        <v>0</v>
      </c>
      <c r="G139" s="46"/>
      <c r="H139" s="43">
        <f t="shared" si="5"/>
        <v>0</v>
      </c>
    </row>
    <row r="140" spans="1:8">
      <c r="A140" s="44"/>
      <c r="B140" s="40" t="s">
        <v>318</v>
      </c>
      <c r="C140" s="41" t="s">
        <v>316</v>
      </c>
      <c r="D140" s="42" t="s">
        <v>95</v>
      </c>
      <c r="E140" s="46">
        <v>713.2</v>
      </c>
      <c r="F140" s="43">
        <f t="shared" si="4"/>
        <v>604.40677966101691</v>
      </c>
      <c r="G140" s="46">
        <f>[3]Estimate!I1233</f>
        <v>204.39250000000001</v>
      </c>
      <c r="H140" s="43">
        <f t="shared" si="5"/>
        <v>123536.21271186441</v>
      </c>
    </row>
    <row r="141" spans="1:8" ht="90" customHeight="1">
      <c r="A141" s="39">
        <f>[3]Estimate!A1235</f>
        <v>67</v>
      </c>
      <c r="B141" s="40">
        <v>13.21</v>
      </c>
      <c r="C141" s="41" t="s">
        <v>319</v>
      </c>
      <c r="D141" s="41" t="s">
        <v>320</v>
      </c>
      <c r="E141" s="46">
        <v>22.1</v>
      </c>
      <c r="F141" s="43">
        <f t="shared" si="4"/>
        <v>18.728813559322035</v>
      </c>
      <c r="G141" s="46">
        <f>[3]Estimate!I1236</f>
        <v>222.82714202999995</v>
      </c>
      <c r="H141" s="43">
        <f t="shared" si="5"/>
        <v>4173.2879990364399</v>
      </c>
    </row>
    <row r="142" spans="1:8" ht="59.45" customHeight="1">
      <c r="A142" s="39">
        <f>[3]Estimate!A1238</f>
        <v>68</v>
      </c>
      <c r="B142" s="40">
        <v>13.85</v>
      </c>
      <c r="C142" s="41" t="s">
        <v>321</v>
      </c>
      <c r="D142" s="41"/>
      <c r="E142" s="46"/>
      <c r="F142" s="43">
        <f t="shared" si="4"/>
        <v>0</v>
      </c>
      <c r="G142" s="46"/>
      <c r="H142" s="43">
        <f t="shared" si="5"/>
        <v>0</v>
      </c>
    </row>
    <row r="143" spans="1:8" ht="45.6" customHeight="1">
      <c r="A143" s="39"/>
      <c r="B143" s="40" t="s">
        <v>322</v>
      </c>
      <c r="C143" s="41" t="s">
        <v>323</v>
      </c>
      <c r="D143" s="54" t="s">
        <v>95</v>
      </c>
      <c r="E143" s="46">
        <v>73.95</v>
      </c>
      <c r="F143" s="43">
        <f t="shared" si="4"/>
        <v>62.66949152542373</v>
      </c>
      <c r="G143" s="46">
        <f>[3]Estimate!I1241</f>
        <v>2246.7358479999998</v>
      </c>
      <c r="H143" s="43">
        <f t="shared" si="5"/>
        <v>140801.79318610168</v>
      </c>
    </row>
    <row r="144" spans="1:8" ht="60">
      <c r="A144" s="39">
        <f>[3]Estimate!A1243</f>
        <v>69</v>
      </c>
      <c r="B144" s="40">
        <v>13.83</v>
      </c>
      <c r="C144" s="41" t="s">
        <v>324</v>
      </c>
      <c r="D144" s="42"/>
      <c r="E144" s="42"/>
      <c r="F144" s="43">
        <f t="shared" si="4"/>
        <v>0</v>
      </c>
      <c r="G144" s="43"/>
      <c r="H144" s="43">
        <f t="shared" si="5"/>
        <v>0</v>
      </c>
    </row>
    <row r="145" spans="1:9">
      <c r="A145" s="39"/>
      <c r="B145" s="40" t="s">
        <v>128</v>
      </c>
      <c r="C145" s="41" t="s">
        <v>129</v>
      </c>
      <c r="D145" s="54" t="s">
        <v>95</v>
      </c>
      <c r="E145" s="46">
        <v>142.80000000000001</v>
      </c>
      <c r="F145" s="43">
        <f t="shared" si="4"/>
        <v>121.0169491525424</v>
      </c>
      <c r="G145" s="43">
        <f>[3]Estimate!I1250</f>
        <v>2246.7358479999998</v>
      </c>
      <c r="H145" s="43">
        <f t="shared" si="5"/>
        <v>271893.11787661019</v>
      </c>
    </row>
    <row r="146" spans="1:9" ht="45">
      <c r="A146" s="39">
        <f>[3]Estimate!A1252</f>
        <v>70</v>
      </c>
      <c r="B146" s="90">
        <v>13.8</v>
      </c>
      <c r="C146" s="66" t="s">
        <v>325</v>
      </c>
      <c r="D146" s="67" t="s">
        <v>33</v>
      </c>
      <c r="E146" s="46">
        <v>156.05000000000001</v>
      </c>
      <c r="F146" s="43">
        <f t="shared" si="4"/>
        <v>132.24576271186442</v>
      </c>
      <c r="G146" s="46">
        <f>[3]Estimate!I1255</f>
        <v>3555.9434979999996</v>
      </c>
      <c r="H146" s="43">
        <f t="shared" si="5"/>
        <v>470258.46005330508</v>
      </c>
    </row>
    <row r="147" spans="1:9" ht="30">
      <c r="A147" s="39">
        <f>[3]Estimate!A1257</f>
        <v>71</v>
      </c>
      <c r="B147" s="41">
        <v>13.47</v>
      </c>
      <c r="C147" s="41" t="s">
        <v>326</v>
      </c>
      <c r="D147" s="40"/>
      <c r="E147" s="42"/>
      <c r="F147" s="43">
        <f t="shared" si="4"/>
        <v>0</v>
      </c>
      <c r="G147" s="63"/>
      <c r="H147" s="43">
        <f t="shared" si="5"/>
        <v>0</v>
      </c>
    </row>
    <row r="148" spans="1:9" ht="46.9" customHeight="1">
      <c r="A148" s="39"/>
      <c r="B148" s="40" t="s">
        <v>98</v>
      </c>
      <c r="C148" s="41" t="s">
        <v>327</v>
      </c>
      <c r="D148" s="42" t="s">
        <v>95</v>
      </c>
      <c r="E148" s="46">
        <v>171.1</v>
      </c>
      <c r="F148" s="43">
        <f t="shared" si="4"/>
        <v>145</v>
      </c>
      <c r="G148" s="46">
        <f>[3]Estimate!I1260</f>
        <v>1309.2076499999998</v>
      </c>
      <c r="H148" s="43">
        <f t="shared" si="5"/>
        <v>189835.10924999998</v>
      </c>
    </row>
    <row r="149" spans="1:9" ht="30">
      <c r="A149" s="39">
        <f>[3]Estimate!A1262</f>
        <v>72</v>
      </c>
      <c r="B149" s="40">
        <v>13.62</v>
      </c>
      <c r="C149" s="41" t="s">
        <v>328</v>
      </c>
      <c r="D149" s="42"/>
      <c r="E149" s="42"/>
      <c r="F149" s="43">
        <f t="shared" si="4"/>
        <v>0</v>
      </c>
      <c r="G149" s="63"/>
      <c r="H149" s="43">
        <f t="shared" si="5"/>
        <v>0</v>
      </c>
    </row>
    <row r="150" spans="1:9" ht="30">
      <c r="A150" s="39"/>
      <c r="B150" s="40" t="s">
        <v>329</v>
      </c>
      <c r="C150" s="41" t="s">
        <v>330</v>
      </c>
      <c r="D150" s="42" t="s">
        <v>33</v>
      </c>
      <c r="E150" s="46">
        <v>226.25</v>
      </c>
      <c r="F150" s="43">
        <f t="shared" si="4"/>
        <v>191.73728813559322</v>
      </c>
      <c r="G150" s="46">
        <f>[3]Estimate!I1267</f>
        <v>88.759</v>
      </c>
      <c r="H150" s="43">
        <f t="shared" si="5"/>
        <v>17018.409957627118</v>
      </c>
    </row>
    <row r="151" spans="1:9" ht="44.45" customHeight="1">
      <c r="A151" s="39">
        <f>[3]Estimate!A1269</f>
        <v>73</v>
      </c>
      <c r="B151" s="60">
        <v>5.3</v>
      </c>
      <c r="C151" s="41" t="s">
        <v>331</v>
      </c>
      <c r="D151" s="42" t="s">
        <v>53</v>
      </c>
      <c r="E151" s="46">
        <v>78.400000000000006</v>
      </c>
      <c r="F151" s="43">
        <f t="shared" si="4"/>
        <v>66.440677966101703</v>
      </c>
      <c r="G151" s="46">
        <f>[3]Estimate!I1271</f>
        <v>126.37</v>
      </c>
      <c r="H151" s="43">
        <f t="shared" si="5"/>
        <v>8396.1084745762728</v>
      </c>
    </row>
    <row r="152" spans="1:9" ht="30">
      <c r="A152" s="39">
        <f>[3]Estimate!A1273</f>
        <v>74</v>
      </c>
      <c r="B152" s="50">
        <v>22.14</v>
      </c>
      <c r="C152" s="51" t="s">
        <v>332</v>
      </c>
      <c r="D152" s="78" t="s">
        <v>148</v>
      </c>
      <c r="E152" s="78">
        <v>8042.3</v>
      </c>
      <c r="F152" s="43">
        <f t="shared" si="4"/>
        <v>6815.5084745762715</v>
      </c>
      <c r="G152" s="91">
        <v>40.22</v>
      </c>
      <c r="H152" s="43">
        <f t="shared" si="5"/>
        <v>274119.75084745762</v>
      </c>
    </row>
    <row r="153" spans="1:9" ht="180">
      <c r="A153" s="39"/>
      <c r="B153" s="50">
        <v>14.91</v>
      </c>
      <c r="C153" s="51" t="s">
        <v>333</v>
      </c>
      <c r="D153" s="78" t="s">
        <v>95</v>
      </c>
      <c r="E153" s="78">
        <v>560.95000000000005</v>
      </c>
      <c r="F153" s="43">
        <f t="shared" si="4"/>
        <v>475.38135593220346</v>
      </c>
      <c r="G153" s="91">
        <v>804.38</v>
      </c>
      <c r="H153" s="43">
        <f t="shared" si="5"/>
        <v>382387.25508474582</v>
      </c>
    </row>
    <row r="154" spans="1:9" ht="60">
      <c r="A154" s="39"/>
      <c r="B154" s="50">
        <v>14.92</v>
      </c>
      <c r="C154" s="51" t="s">
        <v>334</v>
      </c>
      <c r="D154" s="78" t="s">
        <v>95</v>
      </c>
      <c r="E154" s="78">
        <v>88.9</v>
      </c>
      <c r="F154" s="43">
        <f t="shared" si="4"/>
        <v>75.33898305084746</v>
      </c>
      <c r="G154" s="91">
        <v>804.38</v>
      </c>
      <c r="H154" s="43">
        <f t="shared" si="5"/>
        <v>60601.171186440683</v>
      </c>
    </row>
    <row r="155" spans="1:9" ht="60">
      <c r="A155" s="39"/>
      <c r="B155" s="50" t="s">
        <v>335</v>
      </c>
      <c r="C155" s="51" t="s">
        <v>336</v>
      </c>
      <c r="D155" s="78" t="s">
        <v>95</v>
      </c>
      <c r="E155" s="78">
        <v>607.4</v>
      </c>
      <c r="F155" s="43">
        <f t="shared" si="4"/>
        <v>514.74576271186436</v>
      </c>
      <c r="G155" s="91">
        <v>804.38</v>
      </c>
      <c r="H155" s="43">
        <f t="shared" si="5"/>
        <v>414051.19661016943</v>
      </c>
    </row>
    <row r="156" spans="1:9" ht="51">
      <c r="A156" s="39">
        <f>[3]Estimate!A1282</f>
        <v>75</v>
      </c>
      <c r="B156" s="92" t="s">
        <v>337</v>
      </c>
      <c r="C156" s="93" t="s">
        <v>338</v>
      </c>
      <c r="D156" s="78" t="s">
        <v>33</v>
      </c>
      <c r="E156" s="94">
        <v>2250.0100000000002</v>
      </c>
      <c r="F156" s="43">
        <f t="shared" si="4"/>
        <v>1906.7881355932207</v>
      </c>
      <c r="G156" s="91">
        <f>[3]Estimate!I1285</f>
        <v>15.648400000000001</v>
      </c>
      <c r="H156" s="43">
        <f t="shared" si="5"/>
        <v>29838.183461016954</v>
      </c>
    </row>
    <row r="157" spans="1:9" ht="30">
      <c r="A157" s="39">
        <f>[3]Estimate!A1287</f>
        <v>76</v>
      </c>
      <c r="B157" s="68" t="s">
        <v>337</v>
      </c>
      <c r="C157" s="95" t="s">
        <v>339</v>
      </c>
      <c r="D157" s="78" t="s">
        <v>33</v>
      </c>
      <c r="E157" s="96">
        <v>1919.7</v>
      </c>
      <c r="F157" s="43">
        <f t="shared" si="4"/>
        <v>1626.8644067796611</v>
      </c>
      <c r="G157" s="91">
        <f>[3]Estimate!I1303</f>
        <v>80.794430000000006</v>
      </c>
      <c r="H157" s="43">
        <f t="shared" si="5"/>
        <v>131441.58243305085</v>
      </c>
    </row>
    <row r="158" spans="1:9" ht="30">
      <c r="A158" s="39">
        <f>[3]Estimate!A1305</f>
        <v>77</v>
      </c>
      <c r="B158" s="68" t="s">
        <v>337</v>
      </c>
      <c r="C158" s="95" t="s">
        <v>340</v>
      </c>
      <c r="D158" s="78" t="s">
        <v>33</v>
      </c>
      <c r="E158" s="96">
        <v>1673.3</v>
      </c>
      <c r="F158" s="43">
        <f t="shared" si="4"/>
        <v>1418.050847457627</v>
      </c>
      <c r="G158" s="91">
        <f>[3]Estimate!I1312</f>
        <v>12.479000000000001</v>
      </c>
      <c r="H158" s="43">
        <f t="shared" si="5"/>
        <v>17695.856525423729</v>
      </c>
      <c r="I158" s="9" t="s">
        <v>341</v>
      </c>
    </row>
    <row r="159" spans="1:9" ht="30">
      <c r="A159" s="39">
        <f>[3]Estimate!A1314</f>
        <v>78</v>
      </c>
      <c r="B159" s="68" t="s">
        <v>337</v>
      </c>
      <c r="C159" s="95" t="s">
        <v>342</v>
      </c>
      <c r="D159" s="78" t="s">
        <v>33</v>
      </c>
      <c r="E159" s="96">
        <v>2261.5</v>
      </c>
      <c r="F159" s="43">
        <f t="shared" si="4"/>
        <v>1916.5254237288136</v>
      </c>
      <c r="G159" s="91">
        <f>[3]Estimate!I1322</f>
        <v>8.7646999999999995</v>
      </c>
      <c r="H159" s="43">
        <f t="shared" si="5"/>
        <v>16797.770381355931</v>
      </c>
    </row>
    <row r="160" spans="1:9" ht="69.75" customHeight="1">
      <c r="A160" s="39">
        <f>[3]Estimate!A1324</f>
        <v>79</v>
      </c>
      <c r="B160" s="85" t="s">
        <v>292</v>
      </c>
      <c r="C160" s="41" t="s">
        <v>343</v>
      </c>
      <c r="D160" s="42" t="s">
        <v>33</v>
      </c>
      <c r="E160" s="77">
        <v>431.08</v>
      </c>
      <c r="F160" s="43">
        <f t="shared" si="4"/>
        <v>365.32203389830511</v>
      </c>
      <c r="G160" s="46">
        <f>[3]Estimate!I1330</f>
        <v>127.48124999999999</v>
      </c>
      <c r="H160" s="43">
        <f t="shared" si="5"/>
        <v>46571.709533898305</v>
      </c>
    </row>
    <row r="161" spans="1:9" ht="360">
      <c r="A161" s="39"/>
      <c r="B161" s="40" t="s">
        <v>344</v>
      </c>
      <c r="C161" s="54" t="s">
        <v>345</v>
      </c>
      <c r="D161" s="41" t="s">
        <v>33</v>
      </c>
      <c r="E161" s="42">
        <v>2671.2</v>
      </c>
      <c r="F161" s="42">
        <f t="shared" si="4"/>
        <v>2263.7288135593221</v>
      </c>
      <c r="G161" s="43">
        <v>460</v>
      </c>
      <c r="H161" s="43">
        <f t="shared" si="5"/>
        <v>1041315.2542372881</v>
      </c>
    </row>
    <row r="162" spans="1:9">
      <c r="A162" s="39"/>
      <c r="B162" s="40"/>
      <c r="C162" s="97" t="s">
        <v>346</v>
      </c>
      <c r="D162" s="34"/>
      <c r="E162" s="98"/>
      <c r="F162" s="98"/>
      <c r="G162" s="98"/>
      <c r="H162" s="43">
        <f>SUM(H4:H161)</f>
        <v>31988574.809157543</v>
      </c>
    </row>
    <row r="163" spans="1:9">
      <c r="A163" s="99"/>
      <c r="B163" s="100"/>
      <c r="C163" s="101"/>
      <c r="E163" s="103"/>
      <c r="F163" s="103"/>
      <c r="G163" s="103"/>
      <c r="H163" s="103"/>
    </row>
    <row r="164" spans="1:9">
      <c r="A164" s="99"/>
      <c r="B164" s="100"/>
      <c r="C164" s="101"/>
      <c r="E164" s="103"/>
      <c r="F164" s="103"/>
      <c r="G164" s="103"/>
      <c r="H164" s="103"/>
      <c r="I164" s="9">
        <f>H163*1.18</f>
        <v>0</v>
      </c>
    </row>
    <row r="165" spans="1:9">
      <c r="A165" s="99"/>
      <c r="B165" s="104"/>
      <c r="C165" s="105"/>
      <c r="E165" s="103"/>
      <c r="F165" s="103"/>
      <c r="G165" s="103"/>
      <c r="H165" s="103"/>
    </row>
    <row r="166" spans="1:9">
      <c r="A166" s="99"/>
      <c r="B166" s="104"/>
      <c r="C166" s="105"/>
      <c r="E166" s="103"/>
      <c r="F166" s="103"/>
      <c r="G166" s="103"/>
      <c r="H166" s="103"/>
    </row>
    <row r="167" spans="1:9">
      <c r="A167" s="99"/>
      <c r="B167" s="100"/>
      <c r="C167" s="101"/>
      <c r="E167" s="103"/>
      <c r="F167" s="103"/>
      <c r="G167" s="103"/>
      <c r="H167" s="103"/>
    </row>
    <row r="168" spans="1:9">
      <c r="A168" s="99"/>
      <c r="B168" s="100"/>
      <c r="C168" s="101"/>
      <c r="E168" s="103"/>
      <c r="F168" s="103"/>
      <c r="G168" s="103"/>
      <c r="H168" s="103"/>
    </row>
    <row r="169" spans="1:9">
      <c r="A169" s="99"/>
      <c r="B169" s="100"/>
      <c r="C169" s="101"/>
      <c r="E169" s="103"/>
      <c r="F169" s="103"/>
      <c r="G169" s="103"/>
      <c r="H169" s="103"/>
    </row>
    <row r="170" spans="1:9">
      <c r="A170" s="99"/>
      <c r="B170" s="100"/>
      <c r="C170" s="101"/>
      <c r="E170" s="103"/>
      <c r="F170" s="103"/>
      <c r="G170" s="103"/>
      <c r="H170" s="103"/>
    </row>
    <row r="171" spans="1:9">
      <c r="A171" s="99"/>
      <c r="B171" s="100"/>
      <c r="C171" s="101"/>
      <c r="E171" s="103"/>
      <c r="F171" s="103"/>
      <c r="G171" s="103"/>
      <c r="H171" s="103"/>
    </row>
    <row r="172" spans="1:9">
      <c r="A172" s="99"/>
      <c r="B172" s="100"/>
      <c r="C172" s="101"/>
      <c r="E172" s="103"/>
      <c r="F172" s="103"/>
      <c r="G172" s="103"/>
      <c r="H172" s="103"/>
    </row>
    <row r="173" spans="1:9">
      <c r="A173" s="99"/>
      <c r="B173" s="100"/>
      <c r="C173" s="101"/>
      <c r="E173" s="103"/>
      <c r="F173" s="103"/>
      <c r="G173" s="103"/>
      <c r="H173" s="103"/>
    </row>
    <row r="174" spans="1:9">
      <c r="A174" s="99"/>
      <c r="B174" s="100"/>
      <c r="C174" s="101"/>
      <c r="E174" s="103"/>
      <c r="F174" s="103"/>
      <c r="G174" s="103"/>
      <c r="H174" s="103"/>
    </row>
    <row r="175" spans="1:9">
      <c r="A175" s="99"/>
      <c r="B175" s="100"/>
      <c r="C175" s="101"/>
      <c r="E175" s="103"/>
      <c r="F175" s="103"/>
      <c r="G175" s="103"/>
      <c r="H175" s="103"/>
    </row>
    <row r="176" spans="1:9">
      <c r="A176" s="99"/>
      <c r="B176" s="100"/>
      <c r="C176" s="101"/>
      <c r="E176" s="103"/>
      <c r="F176" s="103"/>
      <c r="G176" s="103"/>
      <c r="H176" s="103"/>
    </row>
    <row r="177" spans="1:8">
      <c r="A177" s="99"/>
      <c r="B177" s="100"/>
      <c r="C177" s="101"/>
      <c r="E177" s="103"/>
      <c r="F177" s="103"/>
      <c r="G177" s="103"/>
      <c r="H177" s="103"/>
    </row>
    <row r="178" spans="1:8">
      <c r="A178" s="99"/>
      <c r="B178" s="100"/>
      <c r="C178" s="101"/>
      <c r="E178" s="103"/>
      <c r="F178" s="103"/>
      <c r="G178" s="103"/>
      <c r="H178" s="103"/>
    </row>
    <row r="179" spans="1:8">
      <c r="A179" s="99"/>
      <c r="B179" s="100"/>
      <c r="C179" s="101"/>
      <c r="E179" s="103"/>
      <c r="F179" s="103"/>
      <c r="G179" s="103"/>
      <c r="H179" s="103"/>
    </row>
    <row r="180" spans="1:8">
      <c r="A180" s="99"/>
      <c r="B180" s="100"/>
      <c r="C180" s="101"/>
      <c r="E180" s="103"/>
      <c r="F180" s="103"/>
      <c r="G180" s="103"/>
      <c r="H180" s="103"/>
    </row>
    <row r="181" spans="1:8">
      <c r="A181" s="99"/>
      <c r="B181" s="100"/>
      <c r="C181" s="101"/>
      <c r="E181" s="103"/>
      <c r="F181" s="103"/>
      <c r="G181" s="103"/>
      <c r="H181" s="103"/>
    </row>
    <row r="182" spans="1:8">
      <c r="A182" s="99"/>
      <c r="B182" s="100"/>
      <c r="C182" s="101"/>
      <c r="E182" s="103"/>
      <c r="F182" s="103"/>
      <c r="G182" s="103"/>
      <c r="H182" s="103"/>
    </row>
    <row r="183" spans="1:8">
      <c r="A183" s="99"/>
      <c r="B183" s="100"/>
      <c r="C183" s="101"/>
      <c r="E183" s="103"/>
      <c r="F183" s="103"/>
      <c r="G183" s="103"/>
      <c r="H183" s="103"/>
    </row>
    <row r="184" spans="1:8">
      <c r="A184" s="99"/>
      <c r="B184" s="100"/>
      <c r="C184" s="101"/>
      <c r="E184" s="103"/>
      <c r="F184" s="103"/>
      <c r="G184" s="103"/>
      <c r="H184" s="103"/>
    </row>
    <row r="185" spans="1:8">
      <c r="A185" s="99"/>
      <c r="B185" s="100"/>
      <c r="C185" s="101"/>
      <c r="E185" s="103"/>
      <c r="F185" s="103"/>
      <c r="G185" s="103"/>
      <c r="H185" s="103"/>
    </row>
    <row r="186" spans="1:8">
      <c r="A186" s="99"/>
      <c r="B186" s="100"/>
      <c r="C186" s="101"/>
      <c r="E186" s="103"/>
      <c r="F186" s="103"/>
      <c r="G186" s="103"/>
      <c r="H186" s="103"/>
    </row>
    <row r="187" spans="1:8">
      <c r="A187" s="99"/>
      <c r="B187" s="100"/>
      <c r="C187" s="101"/>
      <c r="E187" s="103"/>
      <c r="F187" s="103"/>
      <c r="G187" s="103"/>
      <c r="H187" s="103"/>
    </row>
    <row r="188" spans="1:8">
      <c r="A188" s="99"/>
      <c r="B188" s="100"/>
      <c r="C188" s="101"/>
      <c r="E188" s="103"/>
      <c r="F188" s="103"/>
      <c r="G188" s="103"/>
      <c r="H188" s="103"/>
    </row>
    <row r="189" spans="1:8">
      <c r="A189" s="99"/>
      <c r="B189" s="100"/>
      <c r="C189" s="101"/>
      <c r="E189" s="103"/>
      <c r="F189" s="103"/>
      <c r="G189" s="103"/>
      <c r="H189" s="103"/>
    </row>
    <row r="190" spans="1:8">
      <c r="A190" s="99"/>
      <c r="B190" s="100"/>
      <c r="C190" s="101"/>
      <c r="E190" s="103"/>
      <c r="F190" s="103"/>
      <c r="G190" s="103"/>
      <c r="H190" s="103"/>
    </row>
    <row r="191" spans="1:8">
      <c r="A191" s="99"/>
      <c r="B191" s="100"/>
      <c r="C191" s="101"/>
      <c r="E191" s="103"/>
      <c r="F191" s="103"/>
      <c r="G191" s="103"/>
      <c r="H191" s="103"/>
    </row>
    <row r="192" spans="1:8">
      <c r="A192" s="99"/>
      <c r="B192" s="100"/>
      <c r="C192" s="101"/>
      <c r="E192" s="103"/>
      <c r="F192" s="103"/>
      <c r="G192" s="103"/>
      <c r="H192" s="103"/>
    </row>
    <row r="193" spans="1:8">
      <c r="A193" s="99"/>
      <c r="B193" s="100"/>
      <c r="C193" s="101"/>
      <c r="E193" s="103"/>
      <c r="F193" s="103"/>
      <c r="G193" s="103"/>
      <c r="H193" s="103"/>
    </row>
    <row r="194" spans="1:8">
      <c r="A194" s="99"/>
      <c r="B194" s="100"/>
      <c r="C194" s="101"/>
      <c r="E194" s="103"/>
      <c r="F194" s="103"/>
      <c r="G194" s="103"/>
      <c r="H194" s="103"/>
    </row>
    <row r="195" spans="1:8">
      <c r="A195" s="99"/>
      <c r="B195" s="100"/>
      <c r="C195" s="101"/>
      <c r="E195" s="103"/>
      <c r="F195" s="103"/>
      <c r="G195" s="103"/>
      <c r="H195" s="103"/>
    </row>
    <row r="196" spans="1:8">
      <c r="A196" s="99"/>
      <c r="B196" s="100"/>
      <c r="C196" s="101"/>
      <c r="E196" s="103"/>
      <c r="F196" s="103"/>
      <c r="G196" s="103"/>
      <c r="H196" s="103"/>
    </row>
    <row r="197" spans="1:8">
      <c r="A197" s="99"/>
      <c r="B197" s="100"/>
      <c r="C197" s="101"/>
      <c r="E197" s="103"/>
      <c r="F197" s="103"/>
      <c r="G197" s="103"/>
      <c r="H197" s="103"/>
    </row>
    <row r="198" spans="1:8">
      <c r="A198" s="99"/>
      <c r="B198" s="100"/>
      <c r="C198" s="101"/>
      <c r="E198" s="103"/>
      <c r="F198" s="103"/>
      <c r="G198" s="103"/>
      <c r="H198" s="103"/>
    </row>
    <row r="199" spans="1:8">
      <c r="A199" s="99"/>
      <c r="B199" s="100"/>
      <c r="C199" s="101"/>
      <c r="E199" s="103"/>
      <c r="F199" s="103"/>
      <c r="G199" s="103"/>
      <c r="H199" s="103"/>
    </row>
    <row r="200" spans="1:8">
      <c r="A200" s="99"/>
      <c r="B200" s="100"/>
      <c r="C200" s="101"/>
      <c r="E200" s="103"/>
      <c r="F200" s="103"/>
      <c r="G200" s="103"/>
      <c r="H200" s="103"/>
    </row>
    <row r="201" spans="1:8">
      <c r="A201" s="99"/>
      <c r="B201" s="100"/>
      <c r="C201" s="101"/>
      <c r="E201" s="103"/>
      <c r="F201" s="103"/>
      <c r="G201" s="103"/>
      <c r="H201" s="103"/>
    </row>
    <row r="202" spans="1:8">
      <c r="A202" s="99"/>
      <c r="B202" s="100"/>
      <c r="C202" s="101"/>
      <c r="E202" s="103"/>
      <c r="F202" s="103"/>
      <c r="G202" s="103"/>
      <c r="H202" s="103"/>
    </row>
    <row r="203" spans="1:8">
      <c r="A203" s="99"/>
      <c r="B203" s="100"/>
      <c r="C203" s="101"/>
      <c r="E203" s="103"/>
      <c r="F203" s="103"/>
      <c r="G203" s="103"/>
      <c r="H203" s="103"/>
    </row>
    <row r="204" spans="1:8">
      <c r="A204" s="99"/>
      <c r="B204" s="100"/>
      <c r="C204" s="101"/>
      <c r="E204" s="103"/>
      <c r="F204" s="103"/>
      <c r="G204" s="103"/>
      <c r="H204" s="103"/>
    </row>
    <row r="205" spans="1:8">
      <c r="A205" s="99"/>
      <c r="B205" s="100"/>
      <c r="C205" s="101"/>
      <c r="E205" s="103"/>
      <c r="F205" s="103"/>
      <c r="G205" s="103"/>
      <c r="H205" s="103"/>
    </row>
    <row r="206" spans="1:8">
      <c r="A206" s="99"/>
      <c r="B206" s="100"/>
      <c r="C206" s="101"/>
      <c r="E206" s="103"/>
      <c r="F206" s="103"/>
      <c r="G206" s="103"/>
      <c r="H206" s="103"/>
    </row>
    <row r="207" spans="1:8">
      <c r="A207" s="99"/>
      <c r="B207" s="100"/>
      <c r="C207" s="101"/>
      <c r="E207" s="103"/>
      <c r="F207" s="103"/>
      <c r="G207" s="103"/>
      <c r="H207" s="103"/>
    </row>
    <row r="208" spans="1:8">
      <c r="A208" s="99"/>
      <c r="B208" s="100"/>
      <c r="C208" s="101"/>
      <c r="E208" s="103"/>
      <c r="F208" s="103"/>
      <c r="G208" s="103"/>
      <c r="H208" s="103"/>
    </row>
    <row r="209" spans="1:8">
      <c r="A209" s="99"/>
      <c r="B209" s="100"/>
      <c r="C209" s="101"/>
      <c r="E209" s="103"/>
      <c r="F209" s="103"/>
      <c r="G209" s="103"/>
      <c r="H209" s="103"/>
    </row>
    <row r="210" spans="1:8">
      <c r="A210" s="99"/>
      <c r="B210" s="100"/>
      <c r="C210" s="101"/>
      <c r="E210" s="103"/>
      <c r="F210" s="103"/>
      <c r="G210" s="103"/>
      <c r="H210" s="103"/>
    </row>
    <row r="211" spans="1:8">
      <c r="A211" s="99"/>
      <c r="B211" s="100"/>
      <c r="C211" s="101"/>
      <c r="E211" s="103"/>
      <c r="F211" s="103"/>
      <c r="G211" s="103"/>
      <c r="H211" s="103"/>
    </row>
    <row r="212" spans="1:8">
      <c r="A212" s="99"/>
      <c r="B212" s="100"/>
      <c r="C212" s="101"/>
      <c r="E212" s="103"/>
      <c r="F212" s="103"/>
      <c r="G212" s="103"/>
      <c r="H212" s="103"/>
    </row>
    <row r="213" spans="1:8">
      <c r="A213" s="99"/>
      <c r="B213" s="100"/>
      <c r="C213" s="101"/>
      <c r="E213" s="103"/>
      <c r="F213" s="103"/>
      <c r="G213" s="103"/>
      <c r="H213" s="103"/>
    </row>
    <row r="214" spans="1:8">
      <c r="A214" s="99"/>
      <c r="B214" s="100"/>
      <c r="C214" s="101"/>
      <c r="E214" s="103"/>
      <c r="F214" s="103"/>
      <c r="G214" s="103"/>
      <c r="H214" s="103"/>
    </row>
    <row r="215" spans="1:8">
      <c r="A215" s="99"/>
      <c r="B215" s="100"/>
      <c r="C215" s="101"/>
      <c r="E215" s="103"/>
      <c r="F215" s="103"/>
      <c r="G215" s="103"/>
      <c r="H215" s="103"/>
    </row>
    <row r="216" spans="1:8">
      <c r="A216" s="99"/>
      <c r="B216" s="100"/>
      <c r="C216" s="101"/>
      <c r="E216" s="103"/>
      <c r="F216" s="103"/>
      <c r="G216" s="103"/>
      <c r="H216" s="103"/>
    </row>
    <row r="217" spans="1:8">
      <c r="A217" s="99"/>
      <c r="B217" s="100"/>
      <c r="C217" s="101"/>
      <c r="E217" s="103"/>
      <c r="F217" s="103"/>
      <c r="G217" s="103"/>
      <c r="H217" s="103"/>
    </row>
    <row r="218" spans="1:8">
      <c r="A218" s="99"/>
      <c r="B218" s="100"/>
      <c r="C218" s="101"/>
      <c r="E218" s="103"/>
      <c r="F218" s="103"/>
      <c r="G218" s="103"/>
      <c r="H218" s="103"/>
    </row>
    <row r="219" spans="1:8">
      <c r="A219" s="99"/>
      <c r="B219" s="100"/>
      <c r="C219" s="101"/>
      <c r="E219" s="103"/>
      <c r="F219" s="103"/>
      <c r="G219" s="103"/>
      <c r="H219" s="103"/>
    </row>
    <row r="220" spans="1:8">
      <c r="A220" s="99"/>
      <c r="B220" s="100"/>
      <c r="C220" s="101"/>
      <c r="E220" s="103"/>
      <c r="F220" s="103"/>
      <c r="G220" s="103"/>
      <c r="H220" s="103"/>
    </row>
    <row r="221" spans="1:8">
      <c r="A221" s="99"/>
      <c r="B221" s="100"/>
      <c r="C221" s="101"/>
      <c r="E221" s="103"/>
      <c r="F221" s="103"/>
      <c r="G221" s="103"/>
      <c r="H221" s="103"/>
    </row>
    <row r="222" spans="1:8">
      <c r="A222" s="99"/>
      <c r="B222" s="100"/>
      <c r="C222" s="101"/>
      <c r="E222" s="103"/>
      <c r="F222" s="103"/>
      <c r="G222" s="103"/>
      <c r="H222" s="103"/>
    </row>
    <row r="223" spans="1:8">
      <c r="A223" s="99"/>
      <c r="B223" s="100"/>
      <c r="C223" s="101"/>
      <c r="E223" s="103"/>
      <c r="F223" s="103"/>
      <c r="G223" s="103"/>
      <c r="H223" s="103"/>
    </row>
    <row r="224" spans="1:8">
      <c r="A224" s="99"/>
      <c r="B224" s="100"/>
      <c r="C224" s="101"/>
      <c r="E224" s="103"/>
      <c r="F224" s="103"/>
      <c r="G224" s="103"/>
      <c r="H224" s="103"/>
    </row>
    <row r="225" spans="1:8">
      <c r="A225" s="99"/>
      <c r="B225" s="100"/>
      <c r="C225" s="101"/>
      <c r="E225" s="103"/>
      <c r="F225" s="103"/>
      <c r="G225" s="103"/>
      <c r="H225" s="103"/>
    </row>
    <row r="226" spans="1:8">
      <c r="A226" s="99"/>
      <c r="B226" s="100"/>
      <c r="C226" s="101"/>
      <c r="E226" s="103"/>
      <c r="F226" s="103"/>
      <c r="G226" s="103"/>
      <c r="H226" s="103"/>
    </row>
    <row r="227" spans="1:8">
      <c r="A227" s="99"/>
      <c r="B227" s="100"/>
      <c r="C227" s="101"/>
      <c r="E227" s="103"/>
      <c r="F227" s="103"/>
      <c r="G227" s="103"/>
      <c r="H227" s="103"/>
    </row>
    <row r="228" spans="1:8">
      <c r="A228" s="99"/>
      <c r="B228" s="100"/>
      <c r="C228" s="101"/>
      <c r="E228" s="103"/>
      <c r="F228" s="103"/>
      <c r="G228" s="103"/>
      <c r="H228" s="103"/>
    </row>
    <row r="229" spans="1:8">
      <c r="A229" s="99"/>
      <c r="B229" s="100"/>
      <c r="C229" s="101"/>
      <c r="E229" s="103"/>
      <c r="F229" s="103"/>
      <c r="G229" s="103"/>
      <c r="H229" s="103"/>
    </row>
    <row r="230" spans="1:8">
      <c r="A230" s="99"/>
      <c r="B230" s="100"/>
      <c r="C230" s="101"/>
      <c r="E230" s="103"/>
      <c r="F230" s="103"/>
      <c r="G230" s="103"/>
      <c r="H230" s="103"/>
    </row>
    <row r="231" spans="1:8">
      <c r="A231" s="99"/>
      <c r="B231" s="100"/>
      <c r="C231" s="101"/>
      <c r="E231" s="103"/>
      <c r="F231" s="103"/>
      <c r="G231" s="103"/>
      <c r="H231" s="103"/>
    </row>
    <row r="232" spans="1:8">
      <c r="A232" s="99"/>
      <c r="B232" s="100"/>
      <c r="C232" s="101"/>
      <c r="E232" s="103"/>
      <c r="F232" s="103"/>
      <c r="G232" s="103"/>
      <c r="H232" s="103"/>
    </row>
    <row r="233" spans="1:8">
      <c r="A233" s="99"/>
      <c r="B233" s="100"/>
      <c r="C233" s="101"/>
      <c r="E233" s="103"/>
      <c r="F233" s="103"/>
      <c r="G233" s="103"/>
      <c r="H233" s="103"/>
    </row>
    <row r="234" spans="1:8">
      <c r="A234" s="99"/>
      <c r="B234" s="100"/>
      <c r="C234" s="101"/>
      <c r="E234" s="103"/>
      <c r="F234" s="103"/>
      <c r="G234" s="103"/>
      <c r="H234" s="103"/>
    </row>
    <row r="235" spans="1:8">
      <c r="A235" s="99"/>
      <c r="B235" s="100"/>
      <c r="C235" s="101"/>
      <c r="E235" s="103"/>
      <c r="F235" s="103"/>
      <c r="G235" s="103"/>
      <c r="H235" s="103"/>
    </row>
    <row r="236" spans="1:8">
      <c r="A236" s="99"/>
      <c r="B236" s="100"/>
      <c r="C236" s="101"/>
      <c r="E236" s="103"/>
      <c r="F236" s="103"/>
      <c r="G236" s="103"/>
      <c r="H236" s="103"/>
    </row>
    <row r="237" spans="1:8">
      <c r="A237" s="99"/>
      <c r="B237" s="100"/>
      <c r="C237" s="101"/>
      <c r="E237" s="103"/>
      <c r="F237" s="103"/>
      <c r="G237" s="103"/>
      <c r="H237" s="103"/>
    </row>
    <row r="238" spans="1:8">
      <c r="A238" s="99"/>
      <c r="B238" s="100"/>
      <c r="C238" s="101"/>
      <c r="E238" s="103"/>
      <c r="F238" s="103"/>
      <c r="G238" s="103"/>
      <c r="H238" s="103"/>
    </row>
    <row r="239" spans="1:8">
      <c r="A239" s="99"/>
      <c r="B239" s="100"/>
      <c r="C239" s="101"/>
      <c r="E239" s="103"/>
      <c r="F239" s="103"/>
      <c r="G239" s="103"/>
      <c r="H239" s="103"/>
    </row>
    <row r="240" spans="1:8">
      <c r="A240" s="99"/>
      <c r="B240" s="100"/>
      <c r="C240" s="101"/>
      <c r="E240" s="103"/>
      <c r="F240" s="103"/>
      <c r="G240" s="103"/>
      <c r="H240" s="103"/>
    </row>
    <row r="241" spans="1:8">
      <c r="A241" s="99"/>
      <c r="B241" s="100"/>
      <c r="C241" s="101"/>
      <c r="E241" s="103"/>
      <c r="F241" s="103"/>
      <c r="G241" s="103"/>
      <c r="H241" s="103"/>
    </row>
    <row r="242" spans="1:8">
      <c r="A242" s="99"/>
      <c r="B242" s="100"/>
      <c r="C242" s="101"/>
      <c r="E242" s="103"/>
      <c r="F242" s="103"/>
      <c r="G242" s="103"/>
      <c r="H242" s="103"/>
    </row>
    <row r="243" spans="1:8">
      <c r="A243" s="99"/>
      <c r="B243" s="100"/>
      <c r="C243" s="101"/>
      <c r="E243" s="103"/>
      <c r="F243" s="103"/>
      <c r="G243" s="103"/>
      <c r="H243" s="103"/>
    </row>
    <row r="244" spans="1:8">
      <c r="A244" s="99"/>
      <c r="B244" s="100"/>
      <c r="C244" s="101"/>
      <c r="E244" s="103"/>
      <c r="F244" s="103"/>
      <c r="G244" s="103"/>
      <c r="H244" s="103"/>
    </row>
    <row r="245" spans="1:8">
      <c r="A245" s="99"/>
      <c r="B245" s="100"/>
      <c r="C245" s="101"/>
      <c r="E245" s="103"/>
      <c r="F245" s="103"/>
      <c r="G245" s="103"/>
      <c r="H245" s="103"/>
    </row>
    <row r="246" spans="1:8">
      <c r="A246" s="99"/>
      <c r="B246" s="100"/>
      <c r="C246" s="101"/>
      <c r="E246" s="103"/>
      <c r="F246" s="103"/>
      <c r="G246" s="103"/>
      <c r="H246" s="103"/>
    </row>
    <row r="247" spans="1:8">
      <c r="A247" s="99"/>
      <c r="B247" s="100"/>
      <c r="C247" s="101"/>
      <c r="E247" s="103"/>
      <c r="F247" s="103"/>
      <c r="G247" s="103"/>
      <c r="H247" s="103"/>
    </row>
    <row r="248" spans="1:8">
      <c r="A248" s="99"/>
      <c r="B248" s="100"/>
      <c r="C248" s="101"/>
      <c r="E248" s="103"/>
      <c r="F248" s="103"/>
      <c r="G248" s="103"/>
      <c r="H248" s="103"/>
    </row>
    <row r="249" spans="1:8">
      <c r="A249" s="99"/>
      <c r="B249" s="100"/>
      <c r="C249" s="101"/>
      <c r="E249" s="103"/>
      <c r="F249" s="103"/>
      <c r="G249" s="103"/>
      <c r="H249" s="103"/>
    </row>
    <row r="250" spans="1:8">
      <c r="A250" s="99"/>
      <c r="B250" s="100"/>
      <c r="C250" s="101"/>
      <c r="E250" s="103"/>
      <c r="F250" s="103"/>
      <c r="G250" s="103"/>
      <c r="H250" s="103"/>
    </row>
    <row r="251" spans="1:8">
      <c r="A251" s="99"/>
      <c r="B251" s="100"/>
      <c r="C251" s="101"/>
      <c r="E251" s="103"/>
      <c r="F251" s="103"/>
      <c r="G251" s="103"/>
      <c r="H251" s="103"/>
    </row>
    <row r="252" spans="1:8">
      <c r="A252" s="99"/>
      <c r="B252" s="100"/>
      <c r="C252" s="101"/>
      <c r="E252" s="103"/>
      <c r="F252" s="103"/>
      <c r="G252" s="103"/>
      <c r="H252" s="103"/>
    </row>
    <row r="253" spans="1:8">
      <c r="A253" s="99"/>
      <c r="B253" s="100"/>
      <c r="C253" s="101"/>
      <c r="E253" s="103"/>
      <c r="F253" s="103"/>
      <c r="G253" s="103"/>
      <c r="H253" s="103"/>
    </row>
    <row r="254" spans="1:8">
      <c r="A254" s="99"/>
      <c r="B254" s="100"/>
      <c r="C254" s="101"/>
      <c r="E254" s="103"/>
      <c r="F254" s="103"/>
      <c r="G254" s="103"/>
      <c r="H254" s="103"/>
    </row>
    <row r="255" spans="1:8">
      <c r="A255" s="99"/>
      <c r="B255" s="100"/>
      <c r="C255" s="101"/>
      <c r="E255" s="103"/>
      <c r="F255" s="103"/>
      <c r="G255" s="103"/>
      <c r="H255" s="103"/>
    </row>
    <row r="256" spans="1:8">
      <c r="A256" s="99"/>
      <c r="B256" s="100"/>
      <c r="C256" s="101"/>
      <c r="E256" s="103"/>
      <c r="F256" s="103"/>
      <c r="G256" s="103"/>
      <c r="H256" s="103"/>
    </row>
    <row r="257" spans="1:8">
      <c r="A257" s="99"/>
      <c r="B257" s="100"/>
      <c r="C257" s="101"/>
      <c r="E257" s="103"/>
      <c r="F257" s="103"/>
      <c r="G257" s="103"/>
      <c r="H257" s="103"/>
    </row>
    <row r="258" spans="1:8">
      <c r="A258" s="99"/>
      <c r="B258" s="100"/>
      <c r="C258" s="101"/>
      <c r="E258" s="103"/>
      <c r="F258" s="103"/>
      <c r="G258" s="103"/>
      <c r="H258" s="103"/>
    </row>
    <row r="259" spans="1:8">
      <c r="A259" s="99"/>
      <c r="B259" s="100"/>
      <c r="C259" s="101"/>
      <c r="E259" s="103"/>
      <c r="F259" s="103"/>
      <c r="G259" s="103"/>
      <c r="H259" s="103"/>
    </row>
    <row r="260" spans="1:8">
      <c r="A260" s="99"/>
      <c r="B260" s="100"/>
      <c r="C260" s="101"/>
      <c r="E260" s="103"/>
      <c r="F260" s="103"/>
      <c r="G260" s="103"/>
      <c r="H260" s="103"/>
    </row>
    <row r="261" spans="1:8">
      <c r="A261" s="99"/>
      <c r="B261" s="100"/>
      <c r="C261" s="101"/>
      <c r="E261" s="103"/>
      <c r="F261" s="103"/>
      <c r="G261" s="103"/>
      <c r="H261" s="103"/>
    </row>
    <row r="262" spans="1:8">
      <c r="A262" s="99"/>
      <c r="B262" s="100"/>
      <c r="C262" s="101"/>
      <c r="E262" s="103"/>
      <c r="F262" s="103"/>
      <c r="G262" s="103"/>
      <c r="H262" s="103"/>
    </row>
    <row r="263" spans="1:8">
      <c r="A263" s="99"/>
      <c r="B263" s="100"/>
      <c r="C263" s="101"/>
      <c r="E263" s="103"/>
      <c r="F263" s="103"/>
      <c r="G263" s="103"/>
      <c r="H263" s="103"/>
    </row>
    <row r="264" spans="1:8">
      <c r="A264" s="99"/>
      <c r="B264" s="100"/>
      <c r="C264" s="101"/>
      <c r="E264" s="103"/>
      <c r="F264" s="103"/>
      <c r="G264" s="103"/>
      <c r="H264" s="103"/>
    </row>
    <row r="265" spans="1:8">
      <c r="A265" s="99"/>
      <c r="B265" s="100"/>
      <c r="C265" s="101"/>
      <c r="E265" s="103"/>
      <c r="F265" s="103"/>
      <c r="G265" s="103"/>
      <c r="H265" s="103"/>
    </row>
    <row r="266" spans="1:8">
      <c r="A266" s="99"/>
      <c r="B266" s="100"/>
      <c r="C266" s="101"/>
      <c r="E266" s="103"/>
      <c r="F266" s="103"/>
      <c r="G266" s="103"/>
      <c r="H266" s="103"/>
    </row>
    <row r="267" spans="1:8">
      <c r="A267" s="99"/>
      <c r="B267" s="100"/>
      <c r="C267" s="101"/>
      <c r="E267" s="103"/>
      <c r="F267" s="103"/>
      <c r="G267" s="103"/>
      <c r="H267" s="103"/>
    </row>
    <row r="268" spans="1:8">
      <c r="A268" s="99"/>
      <c r="B268" s="100"/>
      <c r="C268" s="101"/>
      <c r="E268" s="103"/>
      <c r="F268" s="103"/>
      <c r="G268" s="103"/>
      <c r="H268" s="103"/>
    </row>
    <row r="269" spans="1:8">
      <c r="A269" s="99"/>
      <c r="B269" s="100"/>
      <c r="C269" s="101"/>
      <c r="E269" s="103"/>
      <c r="F269" s="103"/>
      <c r="G269" s="103"/>
      <c r="H269" s="103"/>
    </row>
    <row r="270" spans="1:8">
      <c r="A270" s="99"/>
      <c r="B270" s="100"/>
      <c r="C270" s="101"/>
      <c r="E270" s="103"/>
      <c r="F270" s="103"/>
      <c r="G270" s="103"/>
      <c r="H270" s="103"/>
    </row>
    <row r="271" spans="1:8">
      <c r="A271" s="99"/>
      <c r="B271" s="100"/>
      <c r="C271" s="101"/>
      <c r="E271" s="103"/>
      <c r="F271" s="103"/>
      <c r="G271" s="103"/>
      <c r="H271" s="103"/>
    </row>
    <row r="272" spans="1:8">
      <c r="A272" s="99"/>
      <c r="B272" s="100"/>
      <c r="C272" s="101"/>
      <c r="E272" s="103"/>
      <c r="F272" s="103"/>
      <c r="G272" s="103"/>
      <c r="H272" s="103"/>
    </row>
    <row r="273" spans="1:8">
      <c r="A273" s="99"/>
      <c r="B273" s="100"/>
      <c r="C273" s="101"/>
      <c r="E273" s="103"/>
      <c r="F273" s="103"/>
      <c r="G273" s="103"/>
      <c r="H273" s="103"/>
    </row>
    <row r="274" spans="1:8">
      <c r="A274" s="99"/>
      <c r="B274" s="100"/>
      <c r="C274" s="101"/>
      <c r="E274" s="103"/>
      <c r="F274" s="103"/>
      <c r="G274" s="103"/>
      <c r="H274" s="103"/>
    </row>
    <row r="275" spans="1:8">
      <c r="A275" s="99"/>
      <c r="B275" s="100"/>
      <c r="C275" s="101"/>
      <c r="E275" s="103"/>
      <c r="F275" s="103"/>
      <c r="G275" s="103"/>
      <c r="H275" s="103"/>
    </row>
    <row r="276" spans="1:8">
      <c r="A276" s="99"/>
      <c r="B276" s="100"/>
      <c r="C276" s="101"/>
      <c r="E276" s="103"/>
      <c r="F276" s="103"/>
      <c r="G276" s="103"/>
      <c r="H276" s="103"/>
    </row>
    <row r="277" spans="1:8">
      <c r="A277" s="99"/>
      <c r="B277" s="100"/>
      <c r="C277" s="101"/>
      <c r="E277" s="103"/>
      <c r="F277" s="103"/>
      <c r="G277" s="103"/>
      <c r="H277" s="103"/>
    </row>
    <row r="278" spans="1:8">
      <c r="A278" s="99"/>
      <c r="B278" s="100"/>
      <c r="C278" s="101"/>
      <c r="E278" s="103"/>
      <c r="F278" s="103"/>
      <c r="G278" s="103"/>
      <c r="H278" s="103"/>
    </row>
    <row r="279" spans="1:8">
      <c r="A279" s="99"/>
      <c r="B279" s="100"/>
      <c r="C279" s="101"/>
      <c r="E279" s="103"/>
      <c r="F279" s="103"/>
      <c r="G279" s="103"/>
      <c r="H279" s="103"/>
    </row>
    <row r="280" spans="1:8">
      <c r="A280" s="99"/>
      <c r="B280" s="100"/>
      <c r="C280" s="101"/>
      <c r="E280" s="103"/>
      <c r="F280" s="103"/>
      <c r="G280" s="103"/>
      <c r="H280" s="103"/>
    </row>
    <row r="281" spans="1:8">
      <c r="A281" s="99"/>
      <c r="B281" s="100"/>
      <c r="C281" s="101"/>
      <c r="E281" s="103"/>
      <c r="F281" s="103"/>
      <c r="G281" s="103"/>
      <c r="H281" s="103"/>
    </row>
    <row r="282" spans="1:8">
      <c r="A282" s="99"/>
      <c r="B282" s="100"/>
      <c r="C282" s="101"/>
      <c r="E282" s="103"/>
      <c r="F282" s="103"/>
      <c r="G282" s="103"/>
      <c r="H282" s="103"/>
    </row>
    <row r="283" spans="1:8">
      <c r="A283" s="99"/>
      <c r="B283" s="100"/>
      <c r="C283" s="101"/>
      <c r="E283" s="103"/>
      <c r="F283" s="103"/>
      <c r="G283" s="103"/>
      <c r="H283" s="103"/>
    </row>
    <row r="284" spans="1:8">
      <c r="A284" s="99"/>
      <c r="B284" s="100"/>
      <c r="C284" s="101"/>
      <c r="E284" s="103"/>
      <c r="F284" s="103"/>
      <c r="G284" s="103"/>
      <c r="H284" s="103"/>
    </row>
    <row r="285" spans="1:8">
      <c r="A285" s="99"/>
      <c r="B285" s="100"/>
      <c r="C285" s="101"/>
      <c r="E285" s="103"/>
      <c r="F285" s="103"/>
      <c r="G285" s="103"/>
      <c r="H285" s="103"/>
    </row>
    <row r="286" spans="1:8">
      <c r="A286" s="99"/>
      <c r="B286" s="100"/>
      <c r="C286" s="101"/>
      <c r="E286" s="103"/>
      <c r="F286" s="103"/>
      <c r="G286" s="103"/>
      <c r="H286" s="103"/>
    </row>
    <row r="287" spans="1:8">
      <c r="A287" s="99"/>
      <c r="B287" s="100"/>
      <c r="C287" s="101"/>
      <c r="E287" s="103"/>
      <c r="F287" s="103"/>
      <c r="G287" s="103"/>
      <c r="H287" s="103"/>
    </row>
    <row r="288" spans="1:8">
      <c r="A288" s="99"/>
      <c r="B288" s="100"/>
      <c r="C288" s="101"/>
      <c r="E288" s="103"/>
      <c r="F288" s="103"/>
      <c r="G288" s="103"/>
      <c r="H288" s="103"/>
    </row>
    <row r="289" spans="1:8">
      <c r="A289" s="99"/>
      <c r="B289" s="100"/>
      <c r="C289" s="101"/>
      <c r="E289" s="103"/>
      <c r="F289" s="103"/>
      <c r="G289" s="103"/>
      <c r="H289" s="103"/>
    </row>
    <row r="290" spans="1:8">
      <c r="A290" s="99"/>
      <c r="B290" s="100"/>
      <c r="C290" s="101"/>
      <c r="E290" s="103"/>
      <c r="F290" s="103"/>
      <c r="G290" s="103"/>
      <c r="H290" s="103"/>
    </row>
    <row r="291" spans="1:8">
      <c r="A291" s="99"/>
      <c r="B291" s="100"/>
      <c r="C291" s="101"/>
      <c r="E291" s="103"/>
      <c r="F291" s="103"/>
      <c r="G291" s="103"/>
      <c r="H291" s="103"/>
    </row>
    <row r="292" spans="1:8">
      <c r="A292" s="99"/>
      <c r="B292" s="100"/>
      <c r="C292" s="101"/>
      <c r="E292" s="103"/>
      <c r="F292" s="103"/>
      <c r="G292" s="103"/>
      <c r="H292" s="103"/>
    </row>
    <row r="293" spans="1:8">
      <c r="A293" s="99"/>
      <c r="B293" s="100"/>
      <c r="C293" s="101"/>
      <c r="E293" s="103"/>
      <c r="F293" s="103"/>
      <c r="G293" s="103"/>
      <c r="H293" s="103"/>
    </row>
    <row r="294" spans="1:8">
      <c r="A294" s="99"/>
      <c r="B294" s="100"/>
      <c r="C294" s="101"/>
      <c r="E294" s="103"/>
      <c r="F294" s="103"/>
      <c r="G294" s="103"/>
      <c r="H294" s="103"/>
    </row>
    <row r="295" spans="1:8">
      <c r="A295" s="99"/>
      <c r="B295" s="100"/>
      <c r="C295" s="101"/>
      <c r="E295" s="103"/>
      <c r="F295" s="103"/>
      <c r="G295" s="103"/>
      <c r="H295" s="103"/>
    </row>
    <row r="296" spans="1:8">
      <c r="A296" s="99"/>
      <c r="B296" s="100"/>
      <c r="C296" s="101"/>
      <c r="E296" s="103"/>
      <c r="F296" s="103"/>
      <c r="G296" s="103"/>
      <c r="H296" s="103"/>
    </row>
    <row r="297" spans="1:8">
      <c r="A297" s="99"/>
      <c r="B297" s="100"/>
      <c r="C297" s="101"/>
      <c r="E297" s="103"/>
      <c r="F297" s="103"/>
      <c r="G297" s="103"/>
      <c r="H297" s="103"/>
    </row>
    <row r="298" spans="1:8">
      <c r="A298" s="99"/>
      <c r="B298" s="100"/>
      <c r="C298" s="101"/>
      <c r="E298" s="103"/>
      <c r="F298" s="103"/>
      <c r="G298" s="103"/>
      <c r="H298" s="103"/>
    </row>
    <row r="299" spans="1:8">
      <c r="A299" s="99"/>
      <c r="B299" s="100"/>
      <c r="C299" s="101"/>
      <c r="E299" s="103"/>
      <c r="F299" s="103"/>
      <c r="G299" s="103"/>
      <c r="H299" s="103"/>
    </row>
    <row r="300" spans="1:8">
      <c r="A300" s="99"/>
      <c r="B300" s="100"/>
      <c r="C300" s="101"/>
      <c r="E300" s="103"/>
      <c r="F300" s="103"/>
      <c r="G300" s="103"/>
      <c r="H300" s="103"/>
    </row>
    <row r="301" spans="1:8">
      <c r="A301" s="99"/>
      <c r="B301" s="100"/>
      <c r="C301" s="101"/>
      <c r="E301" s="103"/>
      <c r="F301" s="103"/>
      <c r="G301" s="103"/>
      <c r="H301" s="103"/>
    </row>
    <row r="302" spans="1:8">
      <c r="A302" s="99"/>
      <c r="B302" s="100"/>
      <c r="C302" s="101"/>
      <c r="E302" s="103"/>
      <c r="F302" s="103"/>
      <c r="G302" s="103"/>
      <c r="H302" s="103"/>
    </row>
    <row r="303" spans="1:8">
      <c r="A303" s="99"/>
      <c r="B303" s="100"/>
      <c r="C303" s="101"/>
      <c r="E303" s="103"/>
      <c r="F303" s="103"/>
      <c r="G303" s="103"/>
      <c r="H303" s="103"/>
    </row>
    <row r="304" spans="1:8">
      <c r="A304" s="99"/>
      <c r="B304" s="100"/>
      <c r="C304" s="101"/>
      <c r="E304" s="103"/>
      <c r="F304" s="103"/>
      <c r="G304" s="103"/>
      <c r="H304" s="103"/>
    </row>
    <row r="305" spans="1:8">
      <c r="A305" s="99"/>
      <c r="B305" s="100"/>
      <c r="C305" s="101"/>
      <c r="E305" s="103"/>
      <c r="F305" s="103"/>
      <c r="G305" s="103"/>
      <c r="H305" s="103"/>
    </row>
    <row r="306" spans="1:8">
      <c r="A306" s="99"/>
      <c r="B306" s="100"/>
      <c r="C306" s="101"/>
      <c r="E306" s="103"/>
      <c r="F306" s="103"/>
      <c r="G306" s="103"/>
      <c r="H306" s="103"/>
    </row>
    <row r="307" spans="1:8">
      <c r="A307" s="99"/>
      <c r="B307" s="100"/>
      <c r="C307" s="101"/>
      <c r="E307" s="103"/>
      <c r="F307" s="103"/>
      <c r="G307" s="103"/>
      <c r="H307" s="103"/>
    </row>
    <row r="308" spans="1:8">
      <c r="A308" s="99"/>
      <c r="B308" s="100"/>
      <c r="C308" s="101"/>
      <c r="E308" s="103"/>
      <c r="F308" s="103"/>
      <c r="G308" s="103"/>
      <c r="H308" s="103"/>
    </row>
    <row r="309" spans="1:8">
      <c r="A309" s="99"/>
      <c r="B309" s="100"/>
      <c r="C309" s="101"/>
      <c r="E309" s="103"/>
      <c r="F309" s="103"/>
      <c r="G309" s="103"/>
      <c r="H309" s="103"/>
    </row>
    <row r="310" spans="1:8">
      <c r="A310" s="99"/>
      <c r="B310" s="100"/>
      <c r="C310" s="101"/>
      <c r="E310" s="103"/>
      <c r="F310" s="103"/>
      <c r="G310" s="103"/>
      <c r="H310" s="103"/>
    </row>
    <row r="311" spans="1:8">
      <c r="A311" s="99"/>
      <c r="B311" s="100"/>
      <c r="C311" s="101"/>
      <c r="E311" s="103"/>
      <c r="F311" s="103"/>
      <c r="G311" s="103"/>
      <c r="H311" s="103"/>
    </row>
    <row r="312" spans="1:8">
      <c r="A312" s="99"/>
      <c r="B312" s="100"/>
      <c r="C312" s="101"/>
      <c r="E312" s="103"/>
      <c r="F312" s="103"/>
      <c r="G312" s="103"/>
      <c r="H312" s="103"/>
    </row>
    <row r="313" spans="1:8">
      <c r="A313" s="99"/>
      <c r="B313" s="100"/>
      <c r="C313" s="101"/>
      <c r="E313" s="103"/>
      <c r="F313" s="103"/>
      <c r="G313" s="103"/>
      <c r="H313" s="103"/>
    </row>
    <row r="314" spans="1:8">
      <c r="A314" s="99"/>
      <c r="B314" s="100"/>
      <c r="C314" s="101"/>
      <c r="E314" s="103"/>
      <c r="F314" s="103"/>
      <c r="G314" s="103"/>
      <c r="H314" s="103"/>
    </row>
    <row r="315" spans="1:8">
      <c r="A315" s="99"/>
      <c r="B315" s="100"/>
      <c r="C315" s="101"/>
      <c r="E315" s="103"/>
      <c r="F315" s="103"/>
      <c r="G315" s="103"/>
      <c r="H315" s="103"/>
    </row>
    <row r="316" spans="1:8">
      <c r="A316" s="99"/>
      <c r="B316" s="100"/>
      <c r="C316" s="101"/>
      <c r="E316" s="106"/>
      <c r="F316" s="106"/>
    </row>
    <row r="317" spans="1:8">
      <c r="A317" s="99"/>
      <c r="B317" s="100"/>
      <c r="C317" s="101"/>
      <c r="E317" s="106"/>
      <c r="F317" s="106"/>
    </row>
    <row r="318" spans="1:8">
      <c r="A318" s="99"/>
      <c r="B318" s="100"/>
      <c r="C318" s="101"/>
      <c r="E318" s="106"/>
      <c r="F318" s="106"/>
    </row>
    <row r="319" spans="1:8">
      <c r="A319" s="99"/>
      <c r="B319" s="100"/>
      <c r="C319" s="101"/>
      <c r="E319" s="106"/>
      <c r="F319" s="106"/>
    </row>
    <row r="320" spans="1:8">
      <c r="A320" s="99"/>
      <c r="B320" s="100"/>
      <c r="C320" s="101"/>
      <c r="E320" s="106"/>
      <c r="F320" s="106"/>
    </row>
    <row r="321" spans="1:6">
      <c r="A321" s="99"/>
      <c r="B321" s="100"/>
      <c r="C321" s="101"/>
      <c r="E321" s="106"/>
      <c r="F321" s="106"/>
    </row>
    <row r="322" spans="1:6">
      <c r="A322" s="99"/>
      <c r="B322" s="100"/>
      <c r="C322" s="101"/>
      <c r="E322" s="106"/>
      <c r="F322" s="106"/>
    </row>
    <row r="323" spans="1:6">
      <c r="A323" s="99"/>
      <c r="B323" s="100"/>
      <c r="C323" s="101"/>
      <c r="E323" s="106"/>
      <c r="F323" s="106"/>
    </row>
    <row r="324" spans="1:6">
      <c r="A324" s="99"/>
      <c r="B324" s="100"/>
      <c r="C324" s="101"/>
      <c r="E324" s="106"/>
      <c r="F324" s="106"/>
    </row>
    <row r="325" spans="1:6">
      <c r="A325" s="99"/>
      <c r="B325" s="100"/>
      <c r="E325" s="106"/>
      <c r="F325" s="106"/>
    </row>
    <row r="326" spans="1:6">
      <c r="A326" s="99"/>
      <c r="B326" s="100"/>
      <c r="E326" s="106"/>
      <c r="F326" s="106"/>
    </row>
    <row r="327" spans="1:6">
      <c r="A327" s="99"/>
      <c r="B327" s="100"/>
      <c r="E327" s="106"/>
      <c r="F327" s="106"/>
    </row>
    <row r="328" spans="1:6">
      <c r="A328" s="99"/>
      <c r="B328" s="100"/>
      <c r="E328" s="106"/>
      <c r="F328" s="106"/>
    </row>
    <row r="329" spans="1:6">
      <c r="A329" s="99"/>
      <c r="B329" s="100"/>
      <c r="E329" s="106"/>
      <c r="F329" s="106"/>
    </row>
    <row r="330" spans="1:6">
      <c r="A330" s="99"/>
      <c r="B330" s="100"/>
      <c r="E330" s="106"/>
      <c r="F330" s="106"/>
    </row>
    <row r="331" spans="1:6">
      <c r="A331" s="99"/>
      <c r="B331" s="100"/>
      <c r="E331" s="106"/>
      <c r="F331" s="106"/>
    </row>
    <row r="332" spans="1:6">
      <c r="A332" s="99"/>
      <c r="B332" s="100"/>
      <c r="E332" s="106"/>
      <c r="F332" s="106"/>
    </row>
    <row r="333" spans="1:6">
      <c r="A333" s="99"/>
      <c r="B333" s="100"/>
      <c r="E333" s="106"/>
      <c r="F333" s="106"/>
    </row>
    <row r="334" spans="1:6">
      <c r="A334" s="99"/>
      <c r="B334" s="100"/>
      <c r="E334" s="106"/>
      <c r="F334" s="106"/>
    </row>
    <row r="335" spans="1:6">
      <c r="A335" s="99"/>
      <c r="B335" s="100"/>
      <c r="E335" s="106"/>
      <c r="F335" s="106"/>
    </row>
    <row r="336" spans="1:6">
      <c r="A336" s="99"/>
      <c r="B336" s="100"/>
      <c r="E336" s="106"/>
      <c r="F336" s="106"/>
    </row>
    <row r="337" spans="1:6">
      <c r="A337" s="99"/>
      <c r="B337" s="100"/>
      <c r="E337" s="106"/>
      <c r="F337" s="106"/>
    </row>
    <row r="338" spans="1:6">
      <c r="A338" s="99"/>
      <c r="B338" s="100"/>
      <c r="E338" s="106"/>
      <c r="F338" s="106"/>
    </row>
    <row r="339" spans="1:6">
      <c r="A339" s="99"/>
      <c r="B339" s="100"/>
      <c r="E339" s="106"/>
      <c r="F339" s="106"/>
    </row>
    <row r="340" spans="1:6">
      <c r="A340" s="99"/>
      <c r="B340" s="100"/>
      <c r="E340" s="106"/>
      <c r="F340" s="106"/>
    </row>
    <row r="341" spans="1:6">
      <c r="A341" s="99"/>
      <c r="B341" s="100"/>
      <c r="E341" s="106"/>
      <c r="F341" s="106"/>
    </row>
    <row r="342" spans="1:6">
      <c r="A342" s="99"/>
      <c r="B342" s="100"/>
      <c r="E342" s="106"/>
      <c r="F342" s="106"/>
    </row>
    <row r="343" spans="1:6">
      <c r="A343" s="99"/>
      <c r="B343" s="100"/>
      <c r="E343" s="106"/>
      <c r="F343" s="106"/>
    </row>
    <row r="344" spans="1:6">
      <c r="A344" s="99"/>
      <c r="B344" s="100"/>
      <c r="E344" s="106"/>
      <c r="F344" s="106"/>
    </row>
    <row r="345" spans="1:6">
      <c r="A345" s="99"/>
      <c r="B345" s="100"/>
      <c r="E345" s="106"/>
      <c r="F345" s="106"/>
    </row>
    <row r="346" spans="1:6">
      <c r="A346" s="99"/>
      <c r="B346" s="100"/>
      <c r="E346" s="106"/>
      <c r="F346" s="106"/>
    </row>
    <row r="347" spans="1:6">
      <c r="A347" s="99"/>
      <c r="B347" s="100"/>
      <c r="E347" s="106"/>
      <c r="F347" s="106"/>
    </row>
    <row r="348" spans="1:6">
      <c r="A348" s="99"/>
      <c r="B348" s="100"/>
      <c r="E348" s="106"/>
      <c r="F348" s="106"/>
    </row>
    <row r="349" spans="1:6">
      <c r="A349" s="99"/>
      <c r="B349" s="100"/>
      <c r="E349" s="106"/>
      <c r="F349" s="106"/>
    </row>
    <row r="350" spans="1:6">
      <c r="A350" s="99"/>
      <c r="B350" s="100"/>
      <c r="E350" s="106"/>
      <c r="F350" s="106"/>
    </row>
    <row r="351" spans="1:6">
      <c r="A351" s="99"/>
      <c r="B351" s="100"/>
      <c r="E351" s="106"/>
      <c r="F351" s="106"/>
    </row>
    <row r="352" spans="1:6">
      <c r="A352" s="99"/>
      <c r="B352" s="100"/>
      <c r="E352" s="106"/>
      <c r="F352" s="106"/>
    </row>
    <row r="353" spans="1:6">
      <c r="A353" s="99"/>
      <c r="B353" s="100"/>
      <c r="E353" s="106"/>
      <c r="F353" s="106"/>
    </row>
    <row r="354" spans="1:6">
      <c r="A354" s="99"/>
      <c r="B354" s="100"/>
      <c r="E354" s="106"/>
      <c r="F354" s="106"/>
    </row>
    <row r="355" spans="1:6">
      <c r="A355" s="99"/>
      <c r="B355" s="100"/>
      <c r="E355" s="106"/>
      <c r="F355" s="106"/>
    </row>
    <row r="356" spans="1:6">
      <c r="A356" s="99"/>
      <c r="B356" s="100"/>
      <c r="E356" s="106"/>
      <c r="F356" s="106"/>
    </row>
    <row r="357" spans="1:6">
      <c r="A357" s="99"/>
      <c r="B357" s="100"/>
      <c r="E357" s="106"/>
      <c r="F357" s="106"/>
    </row>
    <row r="358" spans="1:6">
      <c r="A358" s="99"/>
      <c r="B358" s="100"/>
      <c r="E358" s="106"/>
      <c r="F358" s="106"/>
    </row>
    <row r="359" spans="1:6">
      <c r="A359" s="99"/>
      <c r="B359" s="100"/>
      <c r="E359" s="106"/>
      <c r="F359" s="106"/>
    </row>
    <row r="360" spans="1:6">
      <c r="A360" s="99"/>
      <c r="B360" s="100"/>
      <c r="E360" s="106"/>
      <c r="F360" s="106"/>
    </row>
    <row r="361" spans="1:6">
      <c r="A361" s="99"/>
      <c r="B361" s="100"/>
      <c r="E361" s="106"/>
      <c r="F361" s="106"/>
    </row>
    <row r="362" spans="1:6">
      <c r="A362" s="99"/>
      <c r="B362" s="100"/>
      <c r="E362" s="106"/>
      <c r="F362" s="106"/>
    </row>
    <row r="363" spans="1:6">
      <c r="A363" s="99"/>
      <c r="B363" s="100"/>
      <c r="E363" s="106"/>
      <c r="F363" s="106"/>
    </row>
    <row r="364" spans="1:6">
      <c r="A364" s="99"/>
      <c r="B364" s="100"/>
      <c r="E364" s="106"/>
      <c r="F364" s="106"/>
    </row>
    <row r="365" spans="1:6">
      <c r="A365" s="99"/>
      <c r="B365" s="100"/>
      <c r="E365" s="106"/>
      <c r="F365" s="106"/>
    </row>
    <row r="366" spans="1:6">
      <c r="A366" s="99"/>
      <c r="B366" s="100"/>
      <c r="E366" s="106"/>
      <c r="F366" s="106"/>
    </row>
    <row r="367" spans="1:6">
      <c r="A367" s="99"/>
      <c r="B367" s="100"/>
      <c r="E367" s="106"/>
      <c r="F367" s="106"/>
    </row>
    <row r="368" spans="1:6">
      <c r="A368" s="99"/>
      <c r="B368" s="100"/>
      <c r="E368" s="106"/>
      <c r="F368" s="106"/>
    </row>
    <row r="369" spans="1:6">
      <c r="A369" s="99"/>
      <c r="B369" s="100"/>
      <c r="E369" s="106"/>
      <c r="F369" s="106"/>
    </row>
    <row r="370" spans="1:6">
      <c r="A370" s="99"/>
      <c r="B370" s="100"/>
      <c r="E370" s="106"/>
      <c r="F370" s="106"/>
    </row>
    <row r="371" spans="1:6">
      <c r="A371" s="99"/>
      <c r="B371" s="100"/>
      <c r="E371" s="106"/>
      <c r="F371" s="106"/>
    </row>
    <row r="372" spans="1:6">
      <c r="A372" s="99"/>
      <c r="B372" s="100"/>
      <c r="E372" s="106"/>
      <c r="F372" s="106"/>
    </row>
    <row r="373" spans="1:6">
      <c r="A373" s="99"/>
      <c r="B373" s="100"/>
      <c r="E373" s="106"/>
      <c r="F373" s="106"/>
    </row>
    <row r="374" spans="1:6">
      <c r="A374" s="99"/>
      <c r="B374" s="100"/>
      <c r="E374" s="106"/>
      <c r="F374" s="106"/>
    </row>
    <row r="375" spans="1:6">
      <c r="A375" s="99"/>
      <c r="B375" s="100"/>
      <c r="E375" s="106"/>
      <c r="F375" s="106"/>
    </row>
    <row r="376" spans="1:6">
      <c r="A376" s="99"/>
      <c r="B376" s="100"/>
      <c r="E376" s="106"/>
      <c r="F376" s="106"/>
    </row>
    <row r="377" spans="1:6">
      <c r="A377" s="99"/>
      <c r="B377" s="100"/>
      <c r="E377" s="106"/>
      <c r="F377" s="106"/>
    </row>
    <row r="378" spans="1:6">
      <c r="A378" s="99"/>
      <c r="B378" s="100"/>
      <c r="E378" s="106"/>
      <c r="F378" s="106"/>
    </row>
    <row r="379" spans="1:6">
      <c r="A379" s="99"/>
      <c r="B379" s="100"/>
      <c r="E379" s="106"/>
      <c r="F379" s="106"/>
    </row>
    <row r="380" spans="1:6">
      <c r="A380" s="99"/>
      <c r="B380" s="100"/>
      <c r="E380" s="106"/>
      <c r="F380" s="106"/>
    </row>
    <row r="381" spans="1:6">
      <c r="A381" s="99"/>
      <c r="B381" s="100"/>
      <c r="E381" s="106"/>
      <c r="F381" s="106"/>
    </row>
    <row r="382" spans="1:6">
      <c r="A382" s="99"/>
      <c r="B382" s="100"/>
      <c r="E382" s="106"/>
      <c r="F382" s="106"/>
    </row>
    <row r="383" spans="1:6">
      <c r="A383" s="99"/>
      <c r="B383" s="100"/>
      <c r="E383" s="106"/>
      <c r="F383" s="106"/>
    </row>
    <row r="384" spans="1:6">
      <c r="A384" s="99"/>
      <c r="B384" s="100"/>
      <c r="E384" s="106"/>
      <c r="F384" s="106"/>
    </row>
    <row r="385" spans="1:6">
      <c r="A385" s="99"/>
      <c r="B385" s="100"/>
      <c r="E385" s="106"/>
      <c r="F385" s="106"/>
    </row>
    <row r="386" spans="1:6">
      <c r="A386" s="99"/>
      <c r="B386" s="100"/>
      <c r="E386" s="106"/>
      <c r="F386" s="106"/>
    </row>
    <row r="387" spans="1:6">
      <c r="A387" s="99"/>
      <c r="B387" s="100"/>
      <c r="E387" s="106"/>
      <c r="F387" s="106"/>
    </row>
    <row r="388" spans="1:6">
      <c r="A388" s="99"/>
      <c r="B388" s="100"/>
      <c r="E388" s="106"/>
      <c r="F388" s="106"/>
    </row>
    <row r="389" spans="1:6">
      <c r="A389" s="99"/>
      <c r="B389" s="100"/>
      <c r="E389" s="106"/>
      <c r="F389" s="106"/>
    </row>
    <row r="390" spans="1:6">
      <c r="A390" s="99"/>
      <c r="B390" s="100"/>
      <c r="E390" s="106"/>
      <c r="F390" s="106"/>
    </row>
    <row r="391" spans="1:6">
      <c r="A391" s="99"/>
      <c r="B391" s="100"/>
      <c r="E391" s="106"/>
      <c r="F391" s="106"/>
    </row>
    <row r="392" spans="1:6">
      <c r="A392" s="99"/>
      <c r="B392" s="100"/>
      <c r="E392" s="106"/>
      <c r="F392" s="106"/>
    </row>
    <row r="393" spans="1:6">
      <c r="A393" s="99"/>
      <c r="B393" s="100"/>
      <c r="E393" s="106"/>
      <c r="F393" s="106"/>
    </row>
    <row r="394" spans="1:6">
      <c r="A394" s="99"/>
      <c r="B394" s="100"/>
      <c r="E394" s="106"/>
      <c r="F394" s="106"/>
    </row>
    <row r="395" spans="1:6">
      <c r="A395" s="99"/>
      <c r="B395" s="100"/>
      <c r="E395" s="106"/>
      <c r="F395" s="106"/>
    </row>
    <row r="396" spans="1:6">
      <c r="A396" s="99"/>
      <c r="B396" s="100"/>
      <c r="E396" s="106"/>
      <c r="F396" s="106"/>
    </row>
    <row r="397" spans="1:6">
      <c r="A397" s="99"/>
      <c r="B397" s="100"/>
      <c r="E397" s="106"/>
      <c r="F397" s="106"/>
    </row>
    <row r="398" spans="1:6">
      <c r="A398" s="99"/>
      <c r="B398" s="100"/>
      <c r="E398" s="106"/>
      <c r="F398" s="106"/>
    </row>
    <row r="399" spans="1:6">
      <c r="A399" s="99"/>
      <c r="B399" s="100"/>
      <c r="E399" s="106"/>
      <c r="F399" s="106"/>
    </row>
    <row r="400" spans="1:6">
      <c r="A400" s="99"/>
      <c r="B400" s="100"/>
      <c r="E400" s="106"/>
      <c r="F400" s="106"/>
    </row>
    <row r="401" spans="1:6">
      <c r="A401" s="99"/>
      <c r="B401" s="100"/>
      <c r="E401" s="106"/>
      <c r="F401" s="106"/>
    </row>
    <row r="402" spans="1:6">
      <c r="A402" s="99"/>
      <c r="B402" s="100"/>
      <c r="E402" s="106"/>
      <c r="F402" s="106"/>
    </row>
    <row r="403" spans="1:6">
      <c r="A403" s="99"/>
      <c r="B403" s="100"/>
      <c r="E403" s="106"/>
      <c r="F403" s="106"/>
    </row>
    <row r="404" spans="1:6">
      <c r="A404" s="99"/>
      <c r="B404" s="100"/>
      <c r="E404" s="106"/>
      <c r="F404" s="106"/>
    </row>
    <row r="405" spans="1:6">
      <c r="A405" s="99"/>
      <c r="B405" s="100"/>
      <c r="E405" s="106"/>
      <c r="F405" s="106"/>
    </row>
    <row r="406" spans="1:6">
      <c r="A406" s="99"/>
      <c r="B406" s="100"/>
      <c r="E406" s="106"/>
      <c r="F406" s="106"/>
    </row>
    <row r="407" spans="1:6">
      <c r="A407" s="99"/>
      <c r="B407" s="100"/>
      <c r="E407" s="106"/>
      <c r="F407" s="106"/>
    </row>
    <row r="408" spans="1:6">
      <c r="A408" s="99"/>
      <c r="B408" s="100"/>
      <c r="E408" s="106"/>
      <c r="F408" s="106"/>
    </row>
    <row r="409" spans="1:6">
      <c r="A409" s="99"/>
      <c r="B409" s="100"/>
      <c r="E409" s="106"/>
      <c r="F409" s="106"/>
    </row>
    <row r="410" spans="1:6">
      <c r="A410" s="99"/>
      <c r="B410" s="100"/>
      <c r="E410" s="106"/>
      <c r="F410" s="106"/>
    </row>
    <row r="411" spans="1:6">
      <c r="A411" s="99"/>
      <c r="B411" s="100"/>
      <c r="E411" s="106"/>
      <c r="F411" s="106"/>
    </row>
    <row r="412" spans="1:6">
      <c r="A412" s="99"/>
      <c r="B412" s="100"/>
      <c r="E412" s="106"/>
      <c r="F412" s="106"/>
    </row>
    <row r="413" spans="1:6">
      <c r="A413" s="99"/>
      <c r="B413" s="100"/>
      <c r="E413" s="106"/>
      <c r="F413" s="106"/>
    </row>
    <row r="414" spans="1:6">
      <c r="A414" s="99"/>
      <c r="B414" s="100"/>
      <c r="E414" s="106"/>
      <c r="F414" s="106"/>
    </row>
    <row r="415" spans="1:6">
      <c r="A415" s="99"/>
      <c r="B415" s="100"/>
      <c r="E415" s="106"/>
      <c r="F415" s="106"/>
    </row>
    <row r="416" spans="1:6">
      <c r="A416" s="99"/>
      <c r="B416" s="100"/>
      <c r="E416" s="106"/>
      <c r="F416" s="106"/>
    </row>
    <row r="417" spans="1:6">
      <c r="A417" s="99"/>
      <c r="B417" s="100"/>
      <c r="E417" s="106"/>
      <c r="F417" s="106"/>
    </row>
    <row r="418" spans="1:6">
      <c r="A418" s="99"/>
      <c r="B418" s="100"/>
      <c r="E418" s="106"/>
      <c r="F418" s="106"/>
    </row>
    <row r="419" spans="1:6">
      <c r="A419" s="99"/>
      <c r="B419" s="100"/>
      <c r="E419" s="106"/>
      <c r="F419" s="106"/>
    </row>
    <row r="420" spans="1:6">
      <c r="A420" s="99"/>
      <c r="B420" s="100"/>
      <c r="E420" s="106"/>
      <c r="F420" s="106"/>
    </row>
    <row r="421" spans="1:6">
      <c r="A421" s="99"/>
      <c r="B421" s="100"/>
      <c r="E421" s="106"/>
      <c r="F421" s="106"/>
    </row>
    <row r="422" spans="1:6">
      <c r="A422" s="99"/>
      <c r="B422" s="100"/>
      <c r="E422" s="106"/>
      <c r="F422" s="106"/>
    </row>
    <row r="423" spans="1:6">
      <c r="A423" s="99"/>
      <c r="B423" s="100"/>
      <c r="E423" s="106"/>
      <c r="F423" s="106"/>
    </row>
    <row r="424" spans="1:6">
      <c r="A424" s="99"/>
      <c r="B424" s="100"/>
      <c r="E424" s="106"/>
      <c r="F424" s="106"/>
    </row>
    <row r="425" spans="1:6">
      <c r="A425" s="99"/>
      <c r="B425" s="100"/>
      <c r="E425" s="106"/>
      <c r="F425" s="106"/>
    </row>
    <row r="426" spans="1:6">
      <c r="A426" s="99"/>
      <c r="B426" s="100"/>
      <c r="E426" s="106"/>
      <c r="F426" s="106"/>
    </row>
    <row r="427" spans="1:6">
      <c r="A427" s="99"/>
      <c r="B427" s="100"/>
      <c r="E427" s="106"/>
      <c r="F427" s="106"/>
    </row>
    <row r="428" spans="1:6">
      <c r="A428" s="99"/>
      <c r="B428" s="100"/>
      <c r="E428" s="106"/>
      <c r="F428" s="106"/>
    </row>
    <row r="429" spans="1:6">
      <c r="A429" s="99"/>
      <c r="B429" s="100"/>
      <c r="E429" s="106"/>
      <c r="F429" s="106"/>
    </row>
    <row r="430" spans="1:6">
      <c r="A430" s="99"/>
      <c r="B430" s="100"/>
      <c r="E430" s="106"/>
      <c r="F430" s="106"/>
    </row>
    <row r="431" spans="1:6">
      <c r="A431" s="99"/>
      <c r="B431" s="100"/>
      <c r="E431" s="106"/>
      <c r="F431" s="106"/>
    </row>
    <row r="432" spans="1:6">
      <c r="A432" s="99"/>
      <c r="B432" s="100"/>
      <c r="E432" s="106"/>
      <c r="F432" s="106"/>
    </row>
    <row r="433" spans="1:6">
      <c r="A433" s="99"/>
      <c r="B433" s="100"/>
      <c r="E433" s="106"/>
      <c r="F433" s="106"/>
    </row>
    <row r="434" spans="1:6">
      <c r="A434" s="99"/>
      <c r="B434" s="100"/>
      <c r="E434" s="106"/>
      <c r="F434" s="106"/>
    </row>
    <row r="435" spans="1:6">
      <c r="A435" s="99"/>
      <c r="B435" s="100"/>
      <c r="E435" s="106"/>
      <c r="F435" s="106"/>
    </row>
    <row r="436" spans="1:6">
      <c r="A436" s="99"/>
      <c r="B436" s="100"/>
      <c r="E436" s="106"/>
      <c r="F436" s="106"/>
    </row>
    <row r="437" spans="1:6">
      <c r="A437" s="99"/>
      <c r="B437" s="100"/>
      <c r="E437" s="106"/>
      <c r="F437" s="106"/>
    </row>
    <row r="438" spans="1:6">
      <c r="A438" s="99"/>
      <c r="B438" s="100"/>
      <c r="E438" s="106"/>
      <c r="F438" s="106"/>
    </row>
    <row r="439" spans="1:6">
      <c r="A439" s="99"/>
      <c r="B439" s="100"/>
      <c r="E439" s="106"/>
      <c r="F439" s="106"/>
    </row>
    <row r="440" spans="1:6">
      <c r="A440" s="99"/>
      <c r="B440" s="100"/>
      <c r="E440" s="106"/>
      <c r="F440" s="106"/>
    </row>
    <row r="441" spans="1:6">
      <c r="A441" s="99"/>
      <c r="B441" s="100"/>
      <c r="E441" s="106"/>
      <c r="F441" s="106"/>
    </row>
    <row r="442" spans="1:6">
      <c r="A442" s="99"/>
      <c r="B442" s="100"/>
      <c r="E442" s="106"/>
      <c r="F442" s="106"/>
    </row>
    <row r="443" spans="1:6">
      <c r="A443" s="99"/>
      <c r="B443" s="100"/>
      <c r="E443" s="106"/>
      <c r="F443" s="106"/>
    </row>
    <row r="444" spans="1:6">
      <c r="A444" s="99"/>
      <c r="B444" s="100"/>
      <c r="E444" s="106"/>
      <c r="F444" s="106"/>
    </row>
    <row r="445" spans="1:6">
      <c r="A445" s="99"/>
      <c r="B445" s="100"/>
      <c r="E445" s="106"/>
      <c r="F445" s="106"/>
    </row>
    <row r="446" spans="1:6">
      <c r="A446" s="99"/>
      <c r="B446" s="100"/>
      <c r="E446" s="106"/>
      <c r="F446" s="106"/>
    </row>
    <row r="447" spans="1:6">
      <c r="A447" s="99"/>
      <c r="B447" s="100"/>
      <c r="E447" s="106"/>
      <c r="F447" s="106"/>
    </row>
    <row r="448" spans="1:6">
      <c r="A448" s="99"/>
      <c r="B448" s="100"/>
      <c r="E448" s="106"/>
      <c r="F448" s="106"/>
    </row>
    <row r="449" spans="1:6">
      <c r="A449" s="99"/>
      <c r="B449" s="100"/>
      <c r="E449" s="106"/>
      <c r="F449" s="106"/>
    </row>
    <row r="450" spans="1:6">
      <c r="A450" s="99"/>
      <c r="B450" s="100"/>
      <c r="E450" s="106"/>
      <c r="F450" s="106"/>
    </row>
    <row r="451" spans="1:6">
      <c r="A451" s="99"/>
      <c r="B451" s="100"/>
      <c r="E451" s="106"/>
      <c r="F451" s="106"/>
    </row>
    <row r="452" spans="1:6">
      <c r="A452" s="99"/>
      <c r="B452" s="100"/>
      <c r="E452" s="106"/>
      <c r="F452" s="106"/>
    </row>
    <row r="453" spans="1:6">
      <c r="A453" s="99"/>
      <c r="B453" s="100"/>
      <c r="E453" s="106"/>
      <c r="F453" s="106"/>
    </row>
    <row r="454" spans="1:6">
      <c r="A454" s="99"/>
      <c r="B454" s="100"/>
      <c r="E454" s="106"/>
      <c r="F454" s="106"/>
    </row>
    <row r="455" spans="1:6">
      <c r="A455" s="99"/>
      <c r="B455" s="100"/>
      <c r="E455" s="106"/>
      <c r="F455" s="106"/>
    </row>
    <row r="456" spans="1:6">
      <c r="A456" s="99"/>
      <c r="B456" s="100"/>
      <c r="E456" s="106"/>
      <c r="F456" s="106"/>
    </row>
    <row r="457" spans="1:6">
      <c r="A457" s="99"/>
      <c r="B457" s="100"/>
      <c r="E457" s="106"/>
      <c r="F457" s="106"/>
    </row>
    <row r="458" spans="1:6">
      <c r="A458" s="99"/>
      <c r="B458" s="100"/>
      <c r="E458" s="106"/>
      <c r="F458" s="106"/>
    </row>
    <row r="459" spans="1:6">
      <c r="A459" s="99"/>
      <c r="B459" s="100"/>
      <c r="E459" s="106"/>
      <c r="F459" s="106"/>
    </row>
    <row r="460" spans="1:6">
      <c r="A460" s="99"/>
      <c r="B460" s="100"/>
      <c r="E460" s="106"/>
      <c r="F460" s="106"/>
    </row>
    <row r="461" spans="1:6">
      <c r="A461" s="99"/>
      <c r="B461" s="100"/>
      <c r="E461" s="106"/>
      <c r="F461" s="106"/>
    </row>
    <row r="462" spans="1:6">
      <c r="A462" s="99"/>
      <c r="B462" s="100"/>
      <c r="E462" s="106"/>
      <c r="F462" s="106"/>
    </row>
    <row r="463" spans="1:6">
      <c r="A463" s="99"/>
      <c r="B463" s="100"/>
      <c r="E463" s="106"/>
      <c r="F463" s="106"/>
    </row>
    <row r="464" spans="1:6">
      <c r="A464" s="99"/>
      <c r="B464" s="100"/>
      <c r="E464" s="106"/>
      <c r="F464" s="106"/>
    </row>
    <row r="465" spans="1:6">
      <c r="A465" s="99"/>
      <c r="B465" s="100"/>
      <c r="E465" s="106"/>
      <c r="F465" s="106"/>
    </row>
    <row r="466" spans="1:6">
      <c r="A466" s="99"/>
      <c r="B466" s="100"/>
      <c r="E466" s="106"/>
      <c r="F466" s="106"/>
    </row>
    <row r="467" spans="1:6">
      <c r="A467" s="99"/>
      <c r="B467" s="100"/>
      <c r="E467" s="106"/>
      <c r="F467" s="106"/>
    </row>
    <row r="468" spans="1:6">
      <c r="A468" s="99"/>
      <c r="B468" s="100"/>
      <c r="E468" s="106"/>
      <c r="F468" s="106"/>
    </row>
    <row r="469" spans="1:6">
      <c r="A469" s="99"/>
      <c r="B469" s="100"/>
      <c r="E469" s="106"/>
      <c r="F469" s="106"/>
    </row>
    <row r="470" spans="1:6">
      <c r="A470" s="99"/>
      <c r="B470" s="100"/>
      <c r="E470" s="106"/>
      <c r="F470" s="106"/>
    </row>
    <row r="471" spans="1:6">
      <c r="A471" s="99"/>
      <c r="B471" s="100"/>
      <c r="E471" s="106"/>
      <c r="F471" s="106"/>
    </row>
    <row r="472" spans="1:6">
      <c r="A472" s="99"/>
      <c r="B472" s="100"/>
      <c r="E472" s="106"/>
      <c r="F472" s="106"/>
    </row>
    <row r="473" spans="1:6">
      <c r="A473" s="99"/>
      <c r="B473" s="100"/>
      <c r="E473" s="106"/>
      <c r="F473" s="106"/>
    </row>
    <row r="474" spans="1:6">
      <c r="A474" s="99"/>
      <c r="B474" s="100"/>
      <c r="E474" s="106"/>
      <c r="F474" s="106"/>
    </row>
    <row r="475" spans="1:6">
      <c r="A475" s="99"/>
      <c r="B475" s="100"/>
      <c r="E475" s="106"/>
      <c r="F475" s="106"/>
    </row>
    <row r="476" spans="1:6">
      <c r="A476" s="99"/>
      <c r="B476" s="100"/>
      <c r="E476" s="106"/>
      <c r="F476" s="106"/>
    </row>
    <row r="477" spans="1:6">
      <c r="A477" s="99"/>
      <c r="B477" s="100"/>
      <c r="E477" s="106"/>
      <c r="F477" s="106"/>
    </row>
    <row r="478" spans="1:6">
      <c r="A478" s="99"/>
      <c r="B478" s="100"/>
      <c r="E478" s="106"/>
      <c r="F478" s="106"/>
    </row>
    <row r="479" spans="1:6">
      <c r="A479" s="99"/>
      <c r="B479" s="100"/>
      <c r="E479" s="106"/>
      <c r="F479" s="106"/>
    </row>
    <row r="480" spans="1:6">
      <c r="A480" s="99"/>
      <c r="B480" s="100"/>
      <c r="E480" s="106"/>
      <c r="F480" s="106"/>
    </row>
    <row r="481" spans="1:6">
      <c r="A481" s="99"/>
      <c r="B481" s="100"/>
      <c r="E481" s="106"/>
      <c r="F481" s="106"/>
    </row>
    <row r="482" spans="1:6">
      <c r="A482" s="99"/>
      <c r="B482" s="100"/>
      <c r="E482" s="106"/>
      <c r="F482" s="106"/>
    </row>
    <row r="483" spans="1:6">
      <c r="A483" s="99"/>
      <c r="B483" s="100"/>
      <c r="E483" s="106"/>
      <c r="F483" s="106"/>
    </row>
    <row r="484" spans="1:6">
      <c r="A484" s="99"/>
      <c r="B484" s="100"/>
      <c r="E484" s="106"/>
      <c r="F484" s="106"/>
    </row>
    <row r="485" spans="1:6">
      <c r="A485" s="99"/>
      <c r="B485" s="100"/>
      <c r="E485" s="106"/>
      <c r="F485" s="106"/>
    </row>
    <row r="486" spans="1:6">
      <c r="A486" s="99"/>
      <c r="B486" s="100"/>
      <c r="E486" s="106"/>
      <c r="F486" s="106"/>
    </row>
    <row r="487" spans="1:6">
      <c r="A487" s="99"/>
      <c r="B487" s="100"/>
      <c r="E487" s="106"/>
      <c r="F487" s="106"/>
    </row>
    <row r="488" spans="1:6">
      <c r="A488" s="99"/>
      <c r="B488" s="100"/>
      <c r="E488" s="106"/>
      <c r="F488" s="106"/>
    </row>
    <row r="489" spans="1:6">
      <c r="A489" s="99"/>
      <c r="B489" s="100"/>
      <c r="E489" s="106"/>
      <c r="F489" s="106"/>
    </row>
    <row r="490" spans="1:6">
      <c r="A490" s="99"/>
      <c r="B490" s="100"/>
      <c r="E490" s="106"/>
      <c r="F490" s="106"/>
    </row>
    <row r="491" spans="1:6">
      <c r="A491" s="99"/>
      <c r="B491" s="100"/>
      <c r="E491" s="106"/>
      <c r="F491" s="106"/>
    </row>
    <row r="492" spans="1:6">
      <c r="A492" s="99"/>
      <c r="B492" s="100"/>
      <c r="E492" s="106"/>
      <c r="F492" s="106"/>
    </row>
    <row r="493" spans="1:6">
      <c r="A493" s="99"/>
      <c r="B493" s="100"/>
      <c r="E493" s="106"/>
      <c r="F493" s="106"/>
    </row>
    <row r="494" spans="1:6">
      <c r="A494" s="99"/>
      <c r="B494" s="100"/>
      <c r="E494" s="106"/>
      <c r="F494" s="106"/>
    </row>
    <row r="495" spans="1:6">
      <c r="A495" s="99"/>
      <c r="B495" s="100"/>
      <c r="E495" s="106"/>
      <c r="F495" s="106"/>
    </row>
    <row r="496" spans="1:6">
      <c r="A496" s="99"/>
      <c r="B496" s="100"/>
      <c r="E496" s="106"/>
      <c r="F496" s="106"/>
    </row>
    <row r="497" spans="1:6">
      <c r="A497" s="99"/>
      <c r="B497" s="100"/>
      <c r="E497" s="106"/>
      <c r="F497" s="106"/>
    </row>
    <row r="498" spans="1:6">
      <c r="A498" s="99"/>
      <c r="B498" s="100"/>
      <c r="E498" s="106"/>
      <c r="F498" s="106"/>
    </row>
    <row r="499" spans="1:6">
      <c r="A499" s="99"/>
      <c r="B499" s="100"/>
      <c r="E499" s="106"/>
      <c r="F499" s="106"/>
    </row>
    <row r="500" spans="1:6">
      <c r="A500" s="99"/>
      <c r="B500" s="100"/>
      <c r="E500" s="106"/>
      <c r="F500" s="106"/>
    </row>
    <row r="501" spans="1:6">
      <c r="A501" s="99"/>
      <c r="B501" s="100"/>
      <c r="E501" s="106"/>
      <c r="F501" s="106"/>
    </row>
    <row r="502" spans="1:6">
      <c r="A502" s="99"/>
      <c r="B502" s="100"/>
      <c r="E502" s="106"/>
      <c r="F502" s="106"/>
    </row>
    <row r="503" spans="1:6">
      <c r="A503" s="99"/>
      <c r="B503" s="100"/>
      <c r="E503" s="106"/>
      <c r="F503" s="106"/>
    </row>
    <row r="504" spans="1:6">
      <c r="A504" s="99"/>
      <c r="B504" s="100"/>
      <c r="E504" s="106"/>
      <c r="F504" s="106"/>
    </row>
    <row r="505" spans="1:6">
      <c r="A505" s="99"/>
      <c r="B505" s="100"/>
      <c r="E505" s="106"/>
      <c r="F505" s="106"/>
    </row>
    <row r="506" spans="1:6">
      <c r="A506" s="99"/>
      <c r="B506" s="100"/>
      <c r="E506" s="106"/>
      <c r="F506" s="106"/>
    </row>
    <row r="507" spans="1:6">
      <c r="A507" s="99"/>
      <c r="B507" s="100"/>
      <c r="E507" s="106"/>
      <c r="F507" s="106"/>
    </row>
    <row r="508" spans="1:6">
      <c r="A508" s="99"/>
      <c r="B508" s="100"/>
      <c r="E508" s="106"/>
      <c r="F508" s="106"/>
    </row>
    <row r="509" spans="1:6">
      <c r="A509" s="99"/>
      <c r="B509" s="100"/>
      <c r="E509" s="106"/>
      <c r="F509" s="106"/>
    </row>
    <row r="510" spans="1:6">
      <c r="A510" s="99"/>
      <c r="B510" s="100"/>
      <c r="E510" s="106"/>
      <c r="F510" s="106"/>
    </row>
    <row r="511" spans="1:6">
      <c r="A511" s="99"/>
      <c r="B511" s="100"/>
      <c r="E511" s="106"/>
      <c r="F511" s="106"/>
    </row>
    <row r="512" spans="1:6">
      <c r="A512" s="99"/>
      <c r="B512" s="100"/>
      <c r="E512" s="106"/>
      <c r="F512" s="106"/>
    </row>
    <row r="513" spans="1:6">
      <c r="A513" s="99"/>
      <c r="B513" s="100"/>
      <c r="E513" s="106"/>
      <c r="F513" s="106"/>
    </row>
    <row r="514" spans="1:6">
      <c r="A514" s="99"/>
      <c r="B514" s="100"/>
      <c r="E514" s="106"/>
      <c r="F514" s="106"/>
    </row>
    <row r="515" spans="1:6">
      <c r="A515" s="99"/>
      <c r="B515" s="100"/>
      <c r="E515" s="106"/>
      <c r="F515" s="106"/>
    </row>
    <row r="516" spans="1:6">
      <c r="A516" s="99"/>
      <c r="B516" s="100"/>
      <c r="E516" s="106"/>
      <c r="F516" s="106"/>
    </row>
    <row r="517" spans="1:6">
      <c r="A517" s="99"/>
      <c r="B517" s="100"/>
      <c r="E517" s="106"/>
      <c r="F517" s="106"/>
    </row>
    <row r="518" spans="1:6">
      <c r="A518" s="99"/>
      <c r="B518" s="100"/>
      <c r="E518" s="106"/>
      <c r="F518" s="106"/>
    </row>
    <row r="519" spans="1:6">
      <c r="A519" s="99"/>
      <c r="B519" s="100"/>
      <c r="E519" s="106"/>
      <c r="F519" s="106"/>
    </row>
    <row r="520" spans="1:6">
      <c r="A520" s="99"/>
      <c r="B520" s="100"/>
      <c r="E520" s="106"/>
      <c r="F520" s="106"/>
    </row>
    <row r="521" spans="1:6">
      <c r="A521" s="99"/>
      <c r="B521" s="100"/>
      <c r="E521" s="106"/>
      <c r="F521" s="106"/>
    </row>
    <row r="522" spans="1:6">
      <c r="A522" s="99"/>
      <c r="B522" s="100"/>
      <c r="E522" s="106"/>
      <c r="F522" s="106"/>
    </row>
    <row r="523" spans="1:6">
      <c r="A523" s="99"/>
      <c r="B523" s="100"/>
      <c r="E523" s="106"/>
      <c r="F523" s="106"/>
    </row>
    <row r="524" spans="1:6">
      <c r="A524" s="99"/>
      <c r="B524" s="100"/>
      <c r="E524" s="106"/>
      <c r="F524" s="106"/>
    </row>
    <row r="525" spans="1:6">
      <c r="A525" s="99"/>
      <c r="B525" s="100"/>
      <c r="E525" s="106"/>
      <c r="F525" s="106"/>
    </row>
    <row r="526" spans="1:6">
      <c r="A526" s="99"/>
      <c r="B526" s="100"/>
      <c r="E526" s="106"/>
      <c r="F526" s="106"/>
    </row>
    <row r="527" spans="1:6">
      <c r="A527" s="99"/>
      <c r="B527" s="100"/>
      <c r="E527" s="106"/>
      <c r="F527" s="106"/>
    </row>
    <row r="528" spans="1:6">
      <c r="A528" s="99"/>
      <c r="B528" s="100"/>
      <c r="E528" s="106"/>
      <c r="F528" s="106"/>
    </row>
    <row r="529" spans="1:6">
      <c r="A529" s="99"/>
      <c r="B529" s="100"/>
      <c r="E529" s="106"/>
      <c r="F529" s="106"/>
    </row>
    <row r="530" spans="1:6">
      <c r="A530" s="99"/>
      <c r="B530" s="100"/>
      <c r="E530" s="106"/>
      <c r="F530" s="106"/>
    </row>
    <row r="531" spans="1:6">
      <c r="A531" s="99"/>
      <c r="B531" s="100"/>
      <c r="E531" s="106"/>
      <c r="F531" s="106"/>
    </row>
    <row r="532" spans="1:6">
      <c r="A532" s="99"/>
      <c r="B532" s="100"/>
      <c r="E532" s="106"/>
      <c r="F532" s="106"/>
    </row>
    <row r="533" spans="1:6">
      <c r="A533" s="99"/>
      <c r="B533" s="100"/>
      <c r="E533" s="106"/>
      <c r="F533" s="106"/>
    </row>
    <row r="534" spans="1:6">
      <c r="A534" s="99"/>
      <c r="B534" s="100"/>
      <c r="E534" s="106"/>
      <c r="F534" s="106"/>
    </row>
    <row r="535" spans="1:6">
      <c r="A535" s="99"/>
      <c r="B535" s="100"/>
      <c r="E535" s="106"/>
      <c r="F535" s="106"/>
    </row>
    <row r="536" spans="1:6">
      <c r="A536" s="99"/>
      <c r="B536" s="100"/>
      <c r="E536" s="106"/>
      <c r="F536" s="106"/>
    </row>
    <row r="537" spans="1:6">
      <c r="A537" s="99"/>
      <c r="B537" s="100"/>
      <c r="E537" s="106"/>
      <c r="F537" s="106"/>
    </row>
    <row r="538" spans="1:6">
      <c r="A538" s="99"/>
      <c r="B538" s="100"/>
      <c r="E538" s="106"/>
      <c r="F538" s="106"/>
    </row>
    <row r="539" spans="1:6">
      <c r="A539" s="99"/>
      <c r="B539" s="100"/>
      <c r="E539" s="106"/>
      <c r="F539" s="106"/>
    </row>
    <row r="540" spans="1:6">
      <c r="A540" s="99"/>
      <c r="B540" s="100"/>
      <c r="E540" s="106"/>
      <c r="F540" s="106"/>
    </row>
    <row r="541" spans="1:6">
      <c r="A541" s="99"/>
      <c r="B541" s="100"/>
      <c r="E541" s="106"/>
      <c r="F541" s="106"/>
    </row>
    <row r="542" spans="1:6">
      <c r="A542" s="99"/>
      <c r="B542" s="100"/>
      <c r="E542" s="106"/>
      <c r="F542" s="106"/>
    </row>
    <row r="543" spans="1:6">
      <c r="A543" s="99"/>
      <c r="B543" s="100"/>
      <c r="E543" s="106"/>
      <c r="F543" s="106"/>
    </row>
    <row r="544" spans="1:6">
      <c r="A544" s="99"/>
      <c r="B544" s="100"/>
      <c r="E544" s="106"/>
      <c r="F544" s="106"/>
    </row>
    <row r="545" spans="1:6">
      <c r="A545" s="99"/>
      <c r="B545" s="100"/>
      <c r="E545" s="106"/>
      <c r="F545" s="106"/>
    </row>
    <row r="546" spans="1:6">
      <c r="A546" s="99"/>
      <c r="B546" s="100"/>
      <c r="E546" s="106"/>
      <c r="F546" s="106"/>
    </row>
    <row r="547" spans="1:6">
      <c r="A547" s="99"/>
      <c r="B547" s="100"/>
      <c r="E547" s="106"/>
      <c r="F547" s="106"/>
    </row>
    <row r="548" spans="1:6">
      <c r="A548" s="99"/>
      <c r="B548" s="100"/>
      <c r="E548" s="106"/>
      <c r="F548" s="106"/>
    </row>
    <row r="549" spans="1:6">
      <c r="A549" s="99"/>
      <c r="B549" s="100"/>
      <c r="E549" s="106"/>
      <c r="F549" s="106"/>
    </row>
    <row r="550" spans="1:6">
      <c r="A550" s="99"/>
      <c r="B550" s="100"/>
      <c r="E550" s="106"/>
      <c r="F550" s="106"/>
    </row>
    <row r="551" spans="1:6">
      <c r="A551" s="99"/>
      <c r="B551" s="100"/>
      <c r="E551" s="106"/>
      <c r="F551" s="106"/>
    </row>
    <row r="552" spans="1:6">
      <c r="A552" s="99"/>
      <c r="B552" s="100"/>
      <c r="E552" s="106"/>
      <c r="F552" s="106"/>
    </row>
    <row r="553" spans="1:6">
      <c r="A553" s="99"/>
      <c r="B553" s="100"/>
      <c r="E553" s="106"/>
      <c r="F553" s="106"/>
    </row>
    <row r="554" spans="1:6">
      <c r="A554" s="99"/>
      <c r="B554" s="100"/>
      <c r="E554" s="106"/>
      <c r="F554" s="106"/>
    </row>
    <row r="555" spans="1:6">
      <c r="A555" s="99"/>
      <c r="B555" s="100"/>
      <c r="E555" s="106"/>
      <c r="F555" s="106"/>
    </row>
    <row r="556" spans="1:6">
      <c r="A556" s="99"/>
      <c r="B556" s="100"/>
      <c r="E556" s="106"/>
      <c r="F556" s="106"/>
    </row>
    <row r="557" spans="1:6">
      <c r="A557" s="99"/>
      <c r="B557" s="100"/>
      <c r="E557" s="106"/>
      <c r="F557" s="106"/>
    </row>
    <row r="558" spans="1:6">
      <c r="A558" s="99"/>
      <c r="B558" s="100"/>
      <c r="E558" s="106"/>
      <c r="F558" s="106"/>
    </row>
    <row r="559" spans="1:6">
      <c r="A559" s="99"/>
      <c r="B559" s="100"/>
      <c r="E559" s="106"/>
      <c r="F559" s="106"/>
    </row>
    <row r="560" spans="1:6">
      <c r="A560" s="99"/>
      <c r="B560" s="100"/>
      <c r="E560" s="106"/>
      <c r="F560" s="106"/>
    </row>
    <row r="561" spans="1:6">
      <c r="A561" s="99"/>
      <c r="B561" s="100"/>
      <c r="E561" s="106"/>
      <c r="F561" s="106"/>
    </row>
    <row r="562" spans="1:6">
      <c r="A562" s="99"/>
      <c r="B562" s="100"/>
      <c r="E562" s="106"/>
      <c r="F562" s="106"/>
    </row>
    <row r="563" spans="1:6">
      <c r="A563" s="99"/>
      <c r="B563" s="100"/>
      <c r="E563" s="106"/>
      <c r="F563" s="106"/>
    </row>
    <row r="564" spans="1:6">
      <c r="A564" s="99"/>
      <c r="B564" s="100"/>
      <c r="E564" s="106"/>
      <c r="F564" s="106"/>
    </row>
    <row r="565" spans="1:6">
      <c r="A565" s="99"/>
      <c r="B565" s="100"/>
      <c r="E565" s="106"/>
      <c r="F565" s="106"/>
    </row>
    <row r="566" spans="1:6">
      <c r="A566" s="99"/>
      <c r="B566" s="100"/>
      <c r="E566" s="106"/>
      <c r="F566" s="106"/>
    </row>
    <row r="567" spans="1:6">
      <c r="A567" s="99"/>
      <c r="B567" s="100"/>
      <c r="E567" s="106"/>
      <c r="F567" s="106"/>
    </row>
    <row r="568" spans="1:6">
      <c r="A568" s="99"/>
      <c r="B568" s="100"/>
      <c r="E568" s="106"/>
      <c r="F568" s="106"/>
    </row>
    <row r="569" spans="1:6">
      <c r="A569" s="99"/>
      <c r="B569" s="100"/>
      <c r="E569" s="106"/>
      <c r="F569" s="106"/>
    </row>
    <row r="570" spans="1:6">
      <c r="A570" s="99"/>
      <c r="B570" s="100"/>
      <c r="E570" s="106"/>
      <c r="F570" s="106"/>
    </row>
    <row r="571" spans="1:6">
      <c r="A571" s="99"/>
      <c r="B571" s="100"/>
      <c r="E571" s="106"/>
      <c r="F571" s="106"/>
    </row>
    <row r="572" spans="1:6">
      <c r="A572" s="99"/>
      <c r="B572" s="100"/>
      <c r="E572" s="106"/>
      <c r="F572" s="106"/>
    </row>
    <row r="573" spans="1:6">
      <c r="A573" s="99"/>
      <c r="B573" s="100"/>
      <c r="E573" s="106"/>
      <c r="F573" s="106"/>
    </row>
    <row r="574" spans="1:6">
      <c r="A574" s="99"/>
      <c r="B574" s="100"/>
      <c r="E574" s="106"/>
      <c r="F574" s="106"/>
    </row>
    <row r="575" spans="1:6">
      <c r="A575" s="99"/>
      <c r="B575" s="100"/>
      <c r="E575" s="106"/>
      <c r="F575" s="106"/>
    </row>
    <row r="576" spans="1:6">
      <c r="A576" s="99"/>
      <c r="B576" s="100"/>
      <c r="E576" s="106"/>
      <c r="F576" s="106"/>
    </row>
    <row r="577" spans="1:6">
      <c r="A577" s="99"/>
      <c r="B577" s="100"/>
      <c r="E577" s="106"/>
      <c r="F577" s="106"/>
    </row>
    <row r="578" spans="1:6">
      <c r="A578" s="99"/>
      <c r="B578" s="100"/>
      <c r="E578" s="106"/>
      <c r="F578" s="106"/>
    </row>
    <row r="579" spans="1:6">
      <c r="A579" s="99"/>
      <c r="B579" s="100"/>
      <c r="E579" s="106"/>
      <c r="F579" s="106"/>
    </row>
    <row r="580" spans="1:6">
      <c r="A580" s="99"/>
      <c r="B580" s="100"/>
      <c r="E580" s="106"/>
      <c r="F580" s="106"/>
    </row>
    <row r="581" spans="1:6">
      <c r="A581" s="99"/>
      <c r="B581" s="100"/>
      <c r="E581" s="106"/>
      <c r="F581" s="106"/>
    </row>
    <row r="582" spans="1:6">
      <c r="A582" s="99"/>
      <c r="B582" s="100"/>
      <c r="E582" s="106"/>
      <c r="F582" s="106"/>
    </row>
    <row r="583" spans="1:6">
      <c r="A583" s="99"/>
      <c r="B583" s="100"/>
      <c r="E583" s="106"/>
      <c r="F583" s="106"/>
    </row>
    <row r="584" spans="1:6">
      <c r="A584" s="99"/>
      <c r="B584" s="100"/>
      <c r="E584" s="106"/>
      <c r="F584" s="106"/>
    </row>
    <row r="585" spans="1:6">
      <c r="A585" s="99"/>
      <c r="B585" s="100"/>
      <c r="E585" s="106"/>
      <c r="F585" s="106"/>
    </row>
    <row r="586" spans="1:6">
      <c r="A586" s="99"/>
      <c r="B586" s="100"/>
      <c r="E586" s="106"/>
      <c r="F586" s="106"/>
    </row>
    <row r="587" spans="1:6">
      <c r="A587" s="99"/>
      <c r="B587" s="100"/>
      <c r="E587" s="106"/>
      <c r="F587" s="106"/>
    </row>
    <row r="588" spans="1:6">
      <c r="A588" s="99"/>
      <c r="B588" s="100"/>
      <c r="E588" s="106"/>
      <c r="F588" s="106"/>
    </row>
    <row r="589" spans="1:6">
      <c r="A589" s="99"/>
      <c r="B589" s="100"/>
      <c r="E589" s="106"/>
      <c r="F589" s="106"/>
    </row>
    <row r="590" spans="1:6">
      <c r="A590" s="99"/>
      <c r="B590" s="100"/>
      <c r="E590" s="106"/>
      <c r="F590" s="106"/>
    </row>
    <row r="591" spans="1:6">
      <c r="A591" s="99"/>
      <c r="B591" s="100"/>
      <c r="E591" s="106"/>
      <c r="F591" s="106"/>
    </row>
    <row r="592" spans="1:6">
      <c r="A592" s="99"/>
      <c r="B592" s="100"/>
      <c r="E592" s="106"/>
      <c r="F592" s="106"/>
    </row>
    <row r="593" spans="1:6">
      <c r="A593" s="99"/>
      <c r="B593" s="100"/>
      <c r="E593" s="106"/>
      <c r="F593" s="106"/>
    </row>
    <row r="594" spans="1:6">
      <c r="A594" s="99"/>
      <c r="B594" s="100"/>
      <c r="E594" s="106"/>
      <c r="F594" s="106"/>
    </row>
    <row r="595" spans="1:6">
      <c r="A595" s="99"/>
      <c r="B595" s="100"/>
      <c r="E595" s="106"/>
      <c r="F595" s="106"/>
    </row>
    <row r="596" spans="1:6">
      <c r="A596" s="99"/>
      <c r="B596" s="100"/>
      <c r="E596" s="106"/>
      <c r="F596" s="106"/>
    </row>
    <row r="597" spans="1:6">
      <c r="A597" s="99"/>
      <c r="B597" s="100"/>
      <c r="E597" s="106"/>
      <c r="F597" s="106"/>
    </row>
    <row r="598" spans="1:6">
      <c r="A598" s="99"/>
      <c r="B598" s="100"/>
      <c r="E598" s="106"/>
      <c r="F598" s="106"/>
    </row>
    <row r="599" spans="1:6">
      <c r="A599" s="99"/>
      <c r="B599" s="100"/>
      <c r="E599" s="106"/>
      <c r="F599" s="106"/>
    </row>
    <row r="600" spans="1:6">
      <c r="A600" s="99"/>
      <c r="B600" s="100"/>
      <c r="E600" s="106"/>
      <c r="F600" s="106"/>
    </row>
    <row r="601" spans="1:6">
      <c r="A601" s="99"/>
      <c r="B601" s="100"/>
      <c r="E601" s="106"/>
      <c r="F601" s="106"/>
    </row>
    <row r="602" spans="1:6">
      <c r="A602" s="99"/>
      <c r="B602" s="100"/>
      <c r="E602" s="106"/>
      <c r="F602" s="106"/>
    </row>
    <row r="603" spans="1:6">
      <c r="A603" s="99"/>
      <c r="B603" s="100"/>
      <c r="E603" s="106"/>
      <c r="F603" s="106"/>
    </row>
    <row r="604" spans="1:6">
      <c r="A604" s="99"/>
      <c r="B604" s="100"/>
      <c r="E604" s="106"/>
      <c r="F604" s="106"/>
    </row>
    <row r="605" spans="1:6">
      <c r="A605" s="99"/>
      <c r="B605" s="100"/>
      <c r="E605" s="106"/>
      <c r="F605" s="106"/>
    </row>
    <row r="606" spans="1:6">
      <c r="A606" s="99"/>
      <c r="B606" s="100"/>
      <c r="E606" s="106"/>
      <c r="F606" s="106"/>
    </row>
    <row r="607" spans="1:6">
      <c r="A607" s="99"/>
      <c r="B607" s="100"/>
      <c r="E607" s="106"/>
      <c r="F607" s="106"/>
    </row>
    <row r="608" spans="1:6">
      <c r="A608" s="99"/>
      <c r="B608" s="100"/>
      <c r="E608" s="106"/>
      <c r="F608" s="106"/>
    </row>
    <row r="609" spans="1:6">
      <c r="A609" s="99"/>
      <c r="B609" s="100"/>
      <c r="E609" s="106"/>
      <c r="F609" s="106"/>
    </row>
    <row r="610" spans="1:6">
      <c r="A610" s="99"/>
      <c r="B610" s="100"/>
      <c r="E610" s="106"/>
      <c r="F610" s="106"/>
    </row>
    <row r="611" spans="1:6">
      <c r="A611" s="99"/>
      <c r="B611" s="100"/>
      <c r="E611" s="106"/>
      <c r="F611" s="106"/>
    </row>
    <row r="612" spans="1:6">
      <c r="A612" s="99"/>
      <c r="B612" s="100"/>
      <c r="E612" s="106"/>
      <c r="F612" s="106"/>
    </row>
    <row r="613" spans="1:6">
      <c r="A613" s="99"/>
      <c r="B613" s="100"/>
      <c r="E613" s="106"/>
      <c r="F613" s="106"/>
    </row>
    <row r="614" spans="1:6">
      <c r="A614" s="99"/>
      <c r="B614" s="100"/>
      <c r="E614" s="106"/>
      <c r="F614" s="106"/>
    </row>
    <row r="615" spans="1:6">
      <c r="A615" s="99"/>
      <c r="B615" s="100"/>
      <c r="E615" s="106"/>
      <c r="F615" s="106"/>
    </row>
    <row r="616" spans="1:6">
      <c r="A616" s="99"/>
      <c r="B616" s="100"/>
      <c r="E616" s="106"/>
      <c r="F616" s="106"/>
    </row>
    <row r="617" spans="1:6">
      <c r="A617" s="99"/>
      <c r="B617" s="100"/>
      <c r="E617" s="106"/>
      <c r="F617" s="106"/>
    </row>
    <row r="618" spans="1:6">
      <c r="A618" s="99"/>
      <c r="B618" s="100"/>
      <c r="E618" s="106"/>
      <c r="F618" s="106"/>
    </row>
    <row r="619" spans="1:6">
      <c r="A619" s="99"/>
      <c r="B619" s="100"/>
      <c r="E619" s="106"/>
      <c r="F619" s="106"/>
    </row>
    <row r="620" spans="1:6">
      <c r="A620" s="99"/>
      <c r="B620" s="100"/>
      <c r="E620" s="106"/>
      <c r="F620" s="106"/>
    </row>
    <row r="621" spans="1:6">
      <c r="A621" s="99"/>
      <c r="B621" s="100"/>
      <c r="E621" s="106"/>
      <c r="F621" s="106"/>
    </row>
    <row r="622" spans="1:6">
      <c r="A622" s="99"/>
      <c r="B622" s="100"/>
      <c r="E622" s="106"/>
      <c r="F622" s="106"/>
    </row>
    <row r="623" spans="1:6">
      <c r="A623" s="99"/>
      <c r="B623" s="100"/>
      <c r="E623" s="106"/>
      <c r="F623" s="106"/>
    </row>
    <row r="624" spans="1:6">
      <c r="A624" s="99"/>
      <c r="B624" s="100"/>
      <c r="E624" s="106"/>
      <c r="F624" s="106"/>
    </row>
    <row r="625" spans="1:6">
      <c r="A625" s="99"/>
      <c r="B625" s="100"/>
      <c r="E625" s="106"/>
      <c r="F625" s="106"/>
    </row>
    <row r="626" spans="1:6">
      <c r="A626" s="99"/>
      <c r="B626" s="100"/>
      <c r="E626" s="106"/>
      <c r="F626" s="106"/>
    </row>
    <row r="627" spans="1:6">
      <c r="A627" s="99"/>
      <c r="B627" s="100"/>
      <c r="E627" s="106"/>
      <c r="F627" s="106"/>
    </row>
    <row r="628" spans="1:6">
      <c r="A628" s="99"/>
      <c r="B628" s="100"/>
      <c r="E628" s="106"/>
      <c r="F628" s="106"/>
    </row>
    <row r="629" spans="1:6">
      <c r="A629" s="99"/>
      <c r="B629" s="100"/>
      <c r="E629" s="106"/>
      <c r="F629" s="106"/>
    </row>
    <row r="630" spans="1:6">
      <c r="A630" s="99"/>
      <c r="B630" s="100"/>
      <c r="E630" s="106"/>
      <c r="F630" s="106"/>
    </row>
    <row r="631" spans="1:6">
      <c r="A631" s="99"/>
      <c r="B631" s="100"/>
      <c r="E631" s="106"/>
      <c r="F631" s="106"/>
    </row>
    <row r="632" spans="1:6">
      <c r="A632" s="99"/>
      <c r="B632" s="100"/>
      <c r="E632" s="106"/>
      <c r="F632" s="106"/>
    </row>
    <row r="633" spans="1:6">
      <c r="A633" s="99"/>
      <c r="B633" s="100"/>
      <c r="E633" s="106"/>
      <c r="F633" s="106"/>
    </row>
    <row r="634" spans="1:6">
      <c r="A634" s="99"/>
      <c r="B634" s="100"/>
      <c r="E634" s="106"/>
      <c r="F634" s="106"/>
    </row>
    <row r="635" spans="1:6">
      <c r="A635" s="99"/>
      <c r="B635" s="100"/>
      <c r="E635" s="106"/>
      <c r="F635" s="106"/>
    </row>
    <row r="636" spans="1:6">
      <c r="A636" s="99"/>
      <c r="B636" s="100"/>
      <c r="E636" s="106"/>
      <c r="F636" s="106"/>
    </row>
    <row r="637" spans="1:6">
      <c r="A637" s="99"/>
      <c r="B637" s="100"/>
      <c r="E637" s="106"/>
      <c r="F637" s="106"/>
    </row>
    <row r="638" spans="1:6">
      <c r="A638" s="99"/>
      <c r="B638" s="100"/>
      <c r="E638" s="106"/>
      <c r="F638" s="106"/>
    </row>
    <row r="639" spans="1:6">
      <c r="A639" s="99"/>
      <c r="B639" s="100"/>
      <c r="E639" s="106"/>
      <c r="F639" s="106"/>
    </row>
    <row r="640" spans="1:6">
      <c r="A640" s="99"/>
      <c r="B640" s="100"/>
      <c r="E640" s="106"/>
      <c r="F640" s="106"/>
    </row>
    <row r="641" spans="1:6">
      <c r="A641" s="99"/>
      <c r="B641" s="100"/>
      <c r="E641" s="106"/>
      <c r="F641" s="106"/>
    </row>
    <row r="642" spans="1:6">
      <c r="A642" s="99"/>
      <c r="B642" s="100"/>
      <c r="E642" s="106"/>
      <c r="F642" s="106"/>
    </row>
    <row r="643" spans="1:6">
      <c r="A643" s="99"/>
      <c r="B643" s="100"/>
      <c r="E643" s="106"/>
      <c r="F643" s="106"/>
    </row>
    <row r="644" spans="1:6">
      <c r="A644" s="99"/>
      <c r="B644" s="100"/>
      <c r="E644" s="106"/>
      <c r="F644" s="106"/>
    </row>
    <row r="645" spans="1:6">
      <c r="A645" s="99"/>
      <c r="B645" s="100"/>
      <c r="E645" s="106"/>
      <c r="F645" s="106"/>
    </row>
    <row r="646" spans="1:6">
      <c r="A646" s="99"/>
      <c r="B646" s="100"/>
      <c r="E646" s="106"/>
      <c r="F646" s="106"/>
    </row>
    <row r="647" spans="1:6">
      <c r="A647" s="99"/>
      <c r="B647" s="100"/>
      <c r="E647" s="106"/>
      <c r="F647" s="106"/>
    </row>
    <row r="648" spans="1:6">
      <c r="A648" s="99"/>
      <c r="B648" s="100"/>
      <c r="E648" s="106"/>
      <c r="F648" s="106"/>
    </row>
    <row r="649" spans="1:6">
      <c r="A649" s="99"/>
      <c r="B649" s="100"/>
      <c r="E649" s="106"/>
      <c r="F649" s="106"/>
    </row>
    <row r="650" spans="1:6">
      <c r="A650" s="99"/>
      <c r="B650" s="100"/>
      <c r="E650" s="106"/>
      <c r="F650" s="106"/>
    </row>
    <row r="651" spans="1:6">
      <c r="A651" s="99"/>
      <c r="B651" s="100"/>
      <c r="E651" s="106"/>
      <c r="F651" s="106"/>
    </row>
    <row r="652" spans="1:6">
      <c r="A652" s="99"/>
      <c r="B652" s="100"/>
      <c r="E652" s="106"/>
      <c r="F652" s="106"/>
    </row>
    <row r="653" spans="1:6">
      <c r="A653" s="99"/>
      <c r="B653" s="100"/>
      <c r="E653" s="106"/>
      <c r="F653" s="106"/>
    </row>
    <row r="654" spans="1:6">
      <c r="A654" s="99"/>
      <c r="B654" s="100"/>
      <c r="E654" s="106"/>
      <c r="F654" s="106"/>
    </row>
    <row r="655" spans="1:6">
      <c r="A655" s="99"/>
      <c r="B655" s="100"/>
      <c r="E655" s="106"/>
      <c r="F655" s="106"/>
    </row>
    <row r="656" spans="1:6">
      <c r="A656" s="99"/>
      <c r="B656" s="100"/>
      <c r="E656" s="106"/>
      <c r="F656" s="106"/>
    </row>
    <row r="657" spans="1:6">
      <c r="A657" s="99"/>
      <c r="B657" s="100"/>
      <c r="E657" s="106"/>
      <c r="F657" s="106"/>
    </row>
    <row r="658" spans="1:6">
      <c r="A658" s="99"/>
      <c r="B658" s="100"/>
      <c r="E658" s="106"/>
      <c r="F658" s="106"/>
    </row>
    <row r="659" spans="1:6">
      <c r="A659" s="99"/>
      <c r="B659" s="100"/>
      <c r="E659" s="106"/>
      <c r="F659" s="106"/>
    </row>
    <row r="660" spans="1:6">
      <c r="A660" s="99"/>
      <c r="B660" s="100"/>
      <c r="E660" s="106"/>
      <c r="F660" s="106"/>
    </row>
    <row r="661" spans="1:6">
      <c r="A661" s="99"/>
      <c r="B661" s="100"/>
      <c r="E661" s="106"/>
      <c r="F661" s="106"/>
    </row>
    <row r="662" spans="1:6">
      <c r="A662" s="99"/>
      <c r="B662" s="100"/>
      <c r="E662" s="106"/>
      <c r="F662" s="106"/>
    </row>
    <row r="663" spans="1:6">
      <c r="A663" s="99"/>
      <c r="B663" s="100"/>
      <c r="E663" s="106"/>
      <c r="F663" s="106"/>
    </row>
    <row r="664" spans="1:6">
      <c r="A664" s="99"/>
      <c r="B664" s="100"/>
      <c r="E664" s="106"/>
      <c r="F664" s="106"/>
    </row>
    <row r="665" spans="1:6">
      <c r="A665" s="99"/>
      <c r="B665" s="100"/>
      <c r="E665" s="106"/>
      <c r="F665" s="106"/>
    </row>
    <row r="666" spans="1:6">
      <c r="A666" s="99"/>
      <c r="B666" s="100"/>
      <c r="E666" s="106"/>
      <c r="F666" s="106"/>
    </row>
    <row r="667" spans="1:6">
      <c r="A667" s="99"/>
      <c r="B667" s="100"/>
      <c r="E667" s="106"/>
      <c r="F667" s="106"/>
    </row>
    <row r="668" spans="1:6">
      <c r="A668" s="99"/>
      <c r="B668" s="100"/>
      <c r="E668" s="106"/>
      <c r="F668" s="106"/>
    </row>
    <row r="669" spans="1:6">
      <c r="A669" s="99"/>
      <c r="B669" s="100"/>
      <c r="E669" s="106"/>
      <c r="F669" s="106"/>
    </row>
    <row r="670" spans="1:6">
      <c r="A670" s="99"/>
      <c r="B670" s="100"/>
      <c r="E670" s="106"/>
      <c r="F670" s="106"/>
    </row>
    <row r="671" spans="1:6">
      <c r="A671" s="99"/>
      <c r="B671" s="100"/>
      <c r="E671" s="106"/>
      <c r="F671" s="106"/>
    </row>
    <row r="672" spans="1:6">
      <c r="A672" s="99"/>
      <c r="B672" s="100"/>
      <c r="E672" s="106"/>
      <c r="F672" s="106"/>
    </row>
    <row r="673" spans="1:6">
      <c r="A673" s="99"/>
      <c r="B673" s="100"/>
      <c r="E673" s="106"/>
      <c r="F673" s="106"/>
    </row>
    <row r="674" spans="1:6">
      <c r="A674" s="99"/>
      <c r="B674" s="100"/>
      <c r="E674" s="106"/>
      <c r="F674" s="106"/>
    </row>
    <row r="675" spans="1:6">
      <c r="A675" s="99"/>
      <c r="B675" s="100"/>
      <c r="E675" s="106"/>
      <c r="F675" s="106"/>
    </row>
    <row r="676" spans="1:6">
      <c r="A676" s="99"/>
      <c r="B676" s="100"/>
      <c r="E676" s="106"/>
      <c r="F676" s="106"/>
    </row>
    <row r="677" spans="1:6">
      <c r="A677" s="99"/>
      <c r="B677" s="100"/>
      <c r="E677" s="106"/>
      <c r="F677" s="106"/>
    </row>
    <row r="678" spans="1:6">
      <c r="A678" s="99"/>
      <c r="B678" s="100"/>
      <c r="E678" s="106"/>
      <c r="F678" s="106"/>
    </row>
    <row r="679" spans="1:6">
      <c r="A679" s="99"/>
      <c r="B679" s="100"/>
      <c r="E679" s="106"/>
      <c r="F679" s="106"/>
    </row>
    <row r="680" spans="1:6">
      <c r="A680" s="99"/>
      <c r="B680" s="100"/>
      <c r="E680" s="106"/>
      <c r="F680" s="106"/>
    </row>
    <row r="681" spans="1:6">
      <c r="A681" s="99"/>
      <c r="B681" s="100"/>
      <c r="E681" s="106"/>
      <c r="F681" s="106"/>
    </row>
    <row r="682" spans="1:6">
      <c r="A682" s="99"/>
      <c r="B682" s="100"/>
      <c r="E682" s="106"/>
      <c r="F682" s="106"/>
    </row>
    <row r="683" spans="1:6">
      <c r="A683" s="99"/>
      <c r="B683" s="100"/>
      <c r="E683" s="106"/>
      <c r="F683" s="106"/>
    </row>
    <row r="684" spans="1:6">
      <c r="A684" s="99"/>
      <c r="B684" s="100"/>
      <c r="E684" s="106"/>
      <c r="F684" s="106"/>
    </row>
    <row r="685" spans="1:6">
      <c r="A685" s="99"/>
      <c r="B685" s="100"/>
      <c r="E685" s="106"/>
      <c r="F685" s="106"/>
    </row>
    <row r="686" spans="1:6">
      <c r="A686" s="99"/>
      <c r="B686" s="100"/>
      <c r="E686" s="106"/>
      <c r="F686" s="106"/>
    </row>
    <row r="687" spans="1:6">
      <c r="A687" s="99"/>
      <c r="B687" s="100"/>
      <c r="E687" s="106"/>
      <c r="F687" s="106"/>
    </row>
    <row r="688" spans="1:6">
      <c r="A688" s="99"/>
      <c r="B688" s="100"/>
      <c r="E688" s="106"/>
      <c r="F688" s="106"/>
    </row>
    <row r="689" spans="1:6">
      <c r="A689" s="99"/>
      <c r="B689" s="100"/>
      <c r="E689" s="106"/>
      <c r="F689" s="106"/>
    </row>
    <row r="690" spans="1:6">
      <c r="A690" s="99"/>
      <c r="B690" s="100"/>
      <c r="E690" s="106"/>
      <c r="F690" s="106"/>
    </row>
    <row r="691" spans="1:6">
      <c r="A691" s="99"/>
      <c r="B691" s="100"/>
      <c r="E691" s="106"/>
      <c r="F691" s="106"/>
    </row>
    <row r="692" spans="1:6">
      <c r="A692" s="99"/>
      <c r="B692" s="100"/>
      <c r="E692" s="106"/>
      <c r="F692" s="106"/>
    </row>
    <row r="693" spans="1:6">
      <c r="A693" s="99"/>
      <c r="B693" s="100"/>
      <c r="E693" s="106"/>
      <c r="F693" s="106"/>
    </row>
    <row r="694" spans="1:6">
      <c r="A694" s="99"/>
      <c r="B694" s="100"/>
      <c r="E694" s="106"/>
      <c r="F694" s="106"/>
    </row>
    <row r="695" spans="1:6">
      <c r="A695" s="99"/>
      <c r="B695" s="100"/>
      <c r="E695" s="106"/>
      <c r="F695" s="106"/>
    </row>
    <row r="696" spans="1:6">
      <c r="A696" s="99"/>
      <c r="B696" s="100"/>
      <c r="E696" s="106"/>
      <c r="F696" s="106"/>
    </row>
    <row r="697" spans="1:6">
      <c r="A697" s="99"/>
      <c r="B697" s="100"/>
      <c r="E697" s="106"/>
      <c r="F697" s="106"/>
    </row>
    <row r="698" spans="1:6">
      <c r="A698" s="99"/>
      <c r="B698" s="100"/>
      <c r="E698" s="106"/>
      <c r="F698" s="106"/>
    </row>
    <row r="699" spans="1:6">
      <c r="A699" s="99"/>
      <c r="B699" s="100"/>
      <c r="E699" s="106"/>
      <c r="F699" s="106"/>
    </row>
    <row r="700" spans="1:6">
      <c r="A700" s="99"/>
      <c r="B700" s="100"/>
      <c r="E700" s="106"/>
      <c r="F700" s="106"/>
    </row>
    <row r="701" spans="1:6">
      <c r="A701" s="99"/>
      <c r="B701" s="100"/>
      <c r="E701" s="106"/>
      <c r="F701" s="106"/>
    </row>
    <row r="702" spans="1:6">
      <c r="A702" s="99"/>
      <c r="B702" s="100"/>
      <c r="E702" s="106"/>
      <c r="F702" s="106"/>
    </row>
    <row r="703" spans="1:6">
      <c r="A703" s="99"/>
      <c r="B703" s="100"/>
      <c r="E703" s="106"/>
      <c r="F703" s="106"/>
    </row>
    <row r="704" spans="1:6">
      <c r="A704" s="99"/>
      <c r="B704" s="100"/>
      <c r="E704" s="106"/>
      <c r="F704" s="106"/>
    </row>
    <row r="705" spans="1:6">
      <c r="A705" s="99"/>
      <c r="B705" s="100"/>
      <c r="E705" s="106"/>
      <c r="F705" s="106"/>
    </row>
    <row r="706" spans="1:6">
      <c r="A706" s="99"/>
      <c r="B706" s="100"/>
      <c r="E706" s="106"/>
      <c r="F706" s="106"/>
    </row>
    <row r="707" spans="1:6">
      <c r="A707" s="99"/>
      <c r="B707" s="100"/>
      <c r="E707" s="106"/>
      <c r="F707" s="106"/>
    </row>
    <row r="708" spans="1:6">
      <c r="A708" s="99"/>
      <c r="B708" s="100"/>
      <c r="E708" s="106"/>
      <c r="F708" s="106"/>
    </row>
    <row r="709" spans="1:6">
      <c r="A709" s="99"/>
      <c r="B709" s="100"/>
      <c r="E709" s="106"/>
      <c r="F709" s="106"/>
    </row>
    <row r="710" spans="1:6">
      <c r="A710" s="99"/>
      <c r="B710" s="100"/>
      <c r="E710" s="106"/>
      <c r="F710" s="106"/>
    </row>
    <row r="711" spans="1:6">
      <c r="A711" s="99"/>
      <c r="B711" s="100"/>
      <c r="E711" s="106"/>
      <c r="F711" s="106"/>
    </row>
    <row r="712" spans="1:6">
      <c r="A712" s="99"/>
      <c r="B712" s="100"/>
      <c r="E712" s="106"/>
      <c r="F712" s="106"/>
    </row>
    <row r="713" spans="1:6">
      <c r="A713" s="99"/>
      <c r="B713" s="100"/>
      <c r="E713" s="106"/>
      <c r="F713" s="106"/>
    </row>
    <row r="714" spans="1:6">
      <c r="A714" s="99"/>
      <c r="B714" s="100"/>
      <c r="E714" s="106"/>
      <c r="F714" s="106"/>
    </row>
    <row r="715" spans="1:6">
      <c r="A715" s="99"/>
      <c r="B715" s="100"/>
      <c r="E715" s="106"/>
      <c r="F715" s="106"/>
    </row>
    <row r="716" spans="1:6">
      <c r="A716" s="99"/>
      <c r="B716" s="100"/>
      <c r="E716" s="106"/>
      <c r="F716" s="106"/>
    </row>
    <row r="717" spans="1:6">
      <c r="A717" s="99"/>
      <c r="B717" s="100"/>
      <c r="E717" s="106"/>
      <c r="F717" s="106"/>
    </row>
    <row r="718" spans="1:6">
      <c r="A718" s="99"/>
      <c r="B718" s="100"/>
      <c r="E718" s="106"/>
      <c r="F718" s="106"/>
    </row>
    <row r="719" spans="1:6">
      <c r="A719" s="99"/>
      <c r="B719" s="100"/>
      <c r="E719" s="106"/>
      <c r="F719" s="106"/>
    </row>
    <row r="720" spans="1:6">
      <c r="A720" s="99"/>
      <c r="B720" s="100"/>
      <c r="E720" s="106"/>
      <c r="F720" s="106"/>
    </row>
    <row r="721" spans="1:6">
      <c r="A721" s="99"/>
      <c r="B721" s="100"/>
      <c r="E721" s="106"/>
      <c r="F721" s="106"/>
    </row>
    <row r="722" spans="1:6">
      <c r="A722" s="99"/>
      <c r="B722" s="100"/>
      <c r="E722" s="106"/>
      <c r="F722" s="106"/>
    </row>
    <row r="723" spans="1:6">
      <c r="A723" s="99"/>
      <c r="B723" s="100"/>
      <c r="E723" s="106"/>
      <c r="F723" s="106"/>
    </row>
    <row r="724" spans="1:6">
      <c r="A724" s="99"/>
      <c r="B724" s="100"/>
      <c r="E724" s="106"/>
      <c r="F724" s="106"/>
    </row>
    <row r="725" spans="1:6">
      <c r="A725" s="99"/>
      <c r="B725" s="100"/>
      <c r="E725" s="106"/>
      <c r="F725" s="106"/>
    </row>
    <row r="726" spans="1:6">
      <c r="A726" s="99"/>
      <c r="B726" s="100"/>
      <c r="E726" s="106"/>
      <c r="F726" s="106"/>
    </row>
    <row r="727" spans="1:6">
      <c r="A727" s="99"/>
      <c r="B727" s="100"/>
      <c r="E727" s="106"/>
      <c r="F727" s="106"/>
    </row>
    <row r="728" spans="1:6">
      <c r="A728" s="99"/>
      <c r="B728" s="100"/>
      <c r="E728" s="106"/>
      <c r="F728" s="106"/>
    </row>
    <row r="729" spans="1:6">
      <c r="A729" s="99"/>
      <c r="B729" s="100"/>
      <c r="E729" s="106"/>
      <c r="F729" s="106"/>
    </row>
    <row r="730" spans="1:6">
      <c r="A730" s="99"/>
      <c r="B730" s="100"/>
      <c r="E730" s="106"/>
      <c r="F730" s="106"/>
    </row>
    <row r="731" spans="1:6">
      <c r="A731" s="99"/>
      <c r="B731" s="100"/>
      <c r="E731" s="106"/>
      <c r="F731" s="106"/>
    </row>
    <row r="732" spans="1:6">
      <c r="A732" s="99"/>
      <c r="B732" s="100"/>
      <c r="E732" s="106"/>
      <c r="F732" s="106"/>
    </row>
    <row r="733" spans="1:6">
      <c r="A733" s="99"/>
      <c r="B733" s="100"/>
      <c r="E733" s="106"/>
      <c r="F733" s="106"/>
    </row>
    <row r="734" spans="1:6">
      <c r="A734" s="99"/>
      <c r="B734" s="100"/>
      <c r="E734" s="106"/>
      <c r="F734" s="106"/>
    </row>
    <row r="735" spans="1:6">
      <c r="A735" s="99"/>
      <c r="B735" s="100"/>
      <c r="E735" s="106"/>
      <c r="F735" s="106"/>
    </row>
    <row r="736" spans="1:6">
      <c r="A736" s="99"/>
      <c r="B736" s="100"/>
      <c r="E736" s="106"/>
      <c r="F736" s="106"/>
    </row>
    <row r="737" spans="1:6">
      <c r="A737" s="99"/>
      <c r="B737" s="100"/>
      <c r="E737" s="106"/>
      <c r="F737" s="106"/>
    </row>
    <row r="738" spans="1:6">
      <c r="A738" s="99"/>
      <c r="B738" s="100"/>
      <c r="E738" s="106"/>
      <c r="F738" s="106"/>
    </row>
    <row r="739" spans="1:6">
      <c r="A739" s="99"/>
      <c r="B739" s="100"/>
      <c r="E739" s="106"/>
      <c r="F739" s="106"/>
    </row>
    <row r="740" spans="1:6">
      <c r="A740" s="99"/>
      <c r="B740" s="100"/>
      <c r="E740" s="106"/>
      <c r="F740" s="106"/>
    </row>
    <row r="741" spans="1:6">
      <c r="A741" s="99"/>
      <c r="B741" s="100"/>
      <c r="E741" s="106"/>
      <c r="F741" s="106"/>
    </row>
    <row r="742" spans="1:6">
      <c r="A742" s="99"/>
      <c r="B742" s="100"/>
      <c r="E742" s="106"/>
      <c r="F742" s="106"/>
    </row>
    <row r="743" spans="1:6">
      <c r="A743" s="99"/>
      <c r="B743" s="100"/>
      <c r="E743" s="106"/>
      <c r="F743" s="106"/>
    </row>
    <row r="744" spans="1:6">
      <c r="A744" s="99"/>
      <c r="B744" s="100"/>
      <c r="E744" s="106"/>
      <c r="F744" s="106"/>
    </row>
    <row r="745" spans="1:6">
      <c r="A745" s="99"/>
      <c r="B745" s="100"/>
      <c r="E745" s="106"/>
      <c r="F745" s="106"/>
    </row>
    <row r="746" spans="1:6">
      <c r="A746" s="99"/>
      <c r="B746" s="100"/>
      <c r="E746" s="106"/>
      <c r="F746" s="106"/>
    </row>
    <row r="747" spans="1:6">
      <c r="A747" s="99"/>
      <c r="B747" s="100"/>
      <c r="E747" s="106"/>
      <c r="F747" s="106"/>
    </row>
    <row r="748" spans="1:6">
      <c r="A748" s="99"/>
      <c r="B748" s="100"/>
      <c r="E748" s="106"/>
      <c r="F748" s="106"/>
    </row>
    <row r="749" spans="1:6">
      <c r="A749" s="99"/>
      <c r="B749" s="100"/>
      <c r="E749" s="106"/>
      <c r="F749" s="106"/>
    </row>
    <row r="750" spans="1:6">
      <c r="A750" s="99"/>
      <c r="B750" s="100"/>
      <c r="E750" s="106"/>
      <c r="F750" s="106"/>
    </row>
    <row r="751" spans="1:6">
      <c r="A751" s="99"/>
      <c r="B751" s="100"/>
      <c r="E751" s="106"/>
      <c r="F751" s="106"/>
    </row>
    <row r="752" spans="1:6">
      <c r="A752" s="99"/>
      <c r="B752" s="100"/>
      <c r="E752" s="106"/>
      <c r="F752" s="106"/>
    </row>
    <row r="753" spans="1:6">
      <c r="A753" s="99"/>
      <c r="B753" s="100"/>
      <c r="E753" s="106"/>
      <c r="F753" s="106"/>
    </row>
    <row r="754" spans="1:6">
      <c r="A754" s="99"/>
      <c r="B754" s="100"/>
      <c r="E754" s="106"/>
      <c r="F754" s="106"/>
    </row>
    <row r="755" spans="1:6">
      <c r="A755" s="99"/>
      <c r="B755" s="100"/>
      <c r="E755" s="106"/>
      <c r="F755" s="106"/>
    </row>
    <row r="756" spans="1:6">
      <c r="A756" s="99"/>
      <c r="B756" s="100"/>
      <c r="E756" s="106"/>
      <c r="F756" s="106"/>
    </row>
    <row r="757" spans="1:6">
      <c r="A757" s="99"/>
      <c r="B757" s="100"/>
      <c r="E757" s="106"/>
      <c r="F757" s="106"/>
    </row>
    <row r="758" spans="1:6">
      <c r="A758" s="99"/>
      <c r="B758" s="100"/>
      <c r="E758" s="106"/>
      <c r="F758" s="106"/>
    </row>
    <row r="759" spans="1:6">
      <c r="A759" s="99"/>
      <c r="B759" s="100"/>
      <c r="E759" s="106"/>
      <c r="F759" s="106"/>
    </row>
    <row r="760" spans="1:6">
      <c r="A760" s="99"/>
      <c r="B760" s="100"/>
      <c r="E760" s="106"/>
      <c r="F760" s="106"/>
    </row>
    <row r="761" spans="1:6">
      <c r="A761" s="99"/>
      <c r="B761" s="100"/>
      <c r="E761" s="106"/>
      <c r="F761" s="106"/>
    </row>
    <row r="762" spans="1:6">
      <c r="A762" s="99"/>
      <c r="B762" s="100"/>
      <c r="E762" s="106"/>
      <c r="F762" s="106"/>
    </row>
    <row r="763" spans="1:6">
      <c r="A763" s="99"/>
      <c r="B763" s="100"/>
      <c r="E763" s="106"/>
      <c r="F763" s="106"/>
    </row>
    <row r="764" spans="1:6">
      <c r="A764" s="99"/>
      <c r="B764" s="100"/>
      <c r="E764" s="106"/>
      <c r="F764" s="106"/>
    </row>
    <row r="765" spans="1:6">
      <c r="A765" s="99"/>
      <c r="B765" s="100"/>
      <c r="E765" s="106"/>
      <c r="F765" s="106"/>
    </row>
    <row r="766" spans="1:6">
      <c r="A766" s="99"/>
      <c r="B766" s="100"/>
      <c r="E766" s="106"/>
      <c r="F766" s="106"/>
    </row>
    <row r="767" spans="1:6">
      <c r="A767" s="99"/>
      <c r="B767" s="100"/>
      <c r="E767" s="106"/>
      <c r="F767" s="106"/>
    </row>
    <row r="768" spans="1:6">
      <c r="A768" s="99"/>
      <c r="B768" s="100"/>
      <c r="E768" s="106"/>
      <c r="F768" s="106"/>
    </row>
    <row r="769" spans="1:6">
      <c r="A769" s="99"/>
      <c r="B769" s="100"/>
      <c r="E769" s="106"/>
      <c r="F769" s="106"/>
    </row>
    <row r="770" spans="1:6">
      <c r="A770" s="99"/>
      <c r="B770" s="100"/>
      <c r="E770" s="106"/>
      <c r="F770" s="106"/>
    </row>
    <row r="771" spans="1:6">
      <c r="A771" s="99"/>
      <c r="B771" s="100"/>
      <c r="E771" s="106"/>
      <c r="F771" s="106"/>
    </row>
    <row r="772" spans="1:6">
      <c r="A772" s="99"/>
      <c r="B772" s="100"/>
      <c r="E772" s="106"/>
      <c r="F772" s="106"/>
    </row>
    <row r="773" spans="1:6">
      <c r="A773" s="99"/>
      <c r="B773" s="100"/>
      <c r="E773" s="106"/>
      <c r="F773" s="106"/>
    </row>
    <row r="774" spans="1:6">
      <c r="A774" s="99"/>
      <c r="B774" s="100"/>
      <c r="E774" s="106"/>
      <c r="F774" s="106"/>
    </row>
    <row r="775" spans="1:6">
      <c r="A775" s="99"/>
      <c r="B775" s="100"/>
      <c r="E775" s="106"/>
      <c r="F775" s="106"/>
    </row>
    <row r="776" spans="1:6">
      <c r="A776" s="99"/>
      <c r="B776" s="100"/>
      <c r="E776" s="106"/>
      <c r="F776" s="106"/>
    </row>
    <row r="777" spans="1:6">
      <c r="A777" s="99"/>
      <c r="B777" s="100"/>
      <c r="E777" s="106"/>
      <c r="F777" s="106"/>
    </row>
    <row r="778" spans="1:6">
      <c r="A778" s="99"/>
      <c r="B778" s="100"/>
      <c r="E778" s="106"/>
      <c r="F778" s="106"/>
    </row>
    <row r="779" spans="1:6">
      <c r="A779" s="99"/>
      <c r="B779" s="100"/>
      <c r="E779" s="106"/>
      <c r="F779" s="106"/>
    </row>
    <row r="780" spans="1:6">
      <c r="A780" s="99"/>
      <c r="B780" s="100"/>
      <c r="E780" s="106"/>
      <c r="F780" s="106"/>
    </row>
    <row r="781" spans="1:6">
      <c r="A781" s="99"/>
      <c r="B781" s="100"/>
      <c r="E781" s="106"/>
      <c r="F781" s="106"/>
    </row>
    <row r="782" spans="1:6">
      <c r="A782" s="99"/>
      <c r="B782" s="100"/>
      <c r="E782" s="106"/>
      <c r="F782" s="106"/>
    </row>
    <row r="783" spans="1:6">
      <c r="A783" s="99"/>
      <c r="B783" s="100"/>
      <c r="E783" s="106"/>
      <c r="F783" s="106"/>
    </row>
    <row r="784" spans="1:6">
      <c r="A784" s="99"/>
      <c r="B784" s="100"/>
      <c r="E784" s="106"/>
      <c r="F784" s="106"/>
    </row>
    <row r="785" spans="1:6">
      <c r="A785" s="99"/>
      <c r="B785" s="100"/>
      <c r="E785" s="106"/>
      <c r="F785" s="106"/>
    </row>
    <row r="786" spans="1:6">
      <c r="A786" s="99"/>
      <c r="B786" s="100"/>
      <c r="E786" s="106"/>
      <c r="F786" s="106"/>
    </row>
    <row r="787" spans="1:6">
      <c r="A787" s="99"/>
      <c r="B787" s="100"/>
      <c r="E787" s="106"/>
      <c r="F787" s="106"/>
    </row>
    <row r="788" spans="1:6">
      <c r="A788" s="99"/>
      <c r="B788" s="100"/>
      <c r="E788" s="106"/>
      <c r="F788" s="106"/>
    </row>
    <row r="789" spans="1:6">
      <c r="A789" s="99"/>
      <c r="B789" s="100"/>
      <c r="E789" s="106"/>
      <c r="F789" s="106"/>
    </row>
    <row r="790" spans="1:6">
      <c r="A790" s="99"/>
      <c r="B790" s="100"/>
      <c r="E790" s="106"/>
      <c r="F790" s="106"/>
    </row>
    <row r="791" spans="1:6">
      <c r="A791" s="99"/>
      <c r="B791" s="100"/>
      <c r="E791" s="106"/>
      <c r="F791" s="106"/>
    </row>
    <row r="792" spans="1:6">
      <c r="A792" s="99"/>
      <c r="B792" s="100"/>
      <c r="E792" s="106"/>
      <c r="F792" s="106"/>
    </row>
    <row r="793" spans="1:6">
      <c r="A793" s="99"/>
      <c r="B793" s="100"/>
      <c r="E793" s="106"/>
      <c r="F793" s="106"/>
    </row>
    <row r="794" spans="1:6">
      <c r="A794" s="99"/>
      <c r="B794" s="100"/>
      <c r="E794" s="106"/>
      <c r="F794" s="106"/>
    </row>
    <row r="795" spans="1:6">
      <c r="A795" s="99"/>
      <c r="B795" s="100"/>
      <c r="E795" s="106"/>
      <c r="F795" s="106"/>
    </row>
    <row r="796" spans="1:6">
      <c r="A796" s="99"/>
      <c r="B796" s="100"/>
      <c r="E796" s="106"/>
      <c r="F796" s="106"/>
    </row>
    <row r="797" spans="1:6">
      <c r="A797" s="99"/>
      <c r="B797" s="100"/>
      <c r="E797" s="106"/>
      <c r="F797" s="106"/>
    </row>
    <row r="798" spans="1:6">
      <c r="A798" s="99"/>
      <c r="B798" s="100"/>
      <c r="E798" s="106"/>
      <c r="F798" s="106"/>
    </row>
    <row r="799" spans="1:6">
      <c r="A799" s="99"/>
      <c r="B799" s="100"/>
      <c r="E799" s="106"/>
      <c r="F799" s="106"/>
    </row>
    <row r="800" spans="1:6">
      <c r="A800" s="99"/>
      <c r="B800" s="100"/>
      <c r="E800" s="106"/>
      <c r="F800" s="106"/>
    </row>
    <row r="801" spans="1:6">
      <c r="A801" s="99"/>
      <c r="B801" s="100"/>
      <c r="E801" s="106"/>
      <c r="F801" s="106"/>
    </row>
    <row r="802" spans="1:6">
      <c r="A802" s="99"/>
      <c r="B802" s="100"/>
      <c r="E802" s="106"/>
      <c r="F802" s="106"/>
    </row>
    <row r="803" spans="1:6">
      <c r="A803" s="99"/>
      <c r="B803" s="100"/>
      <c r="E803" s="106"/>
      <c r="F803" s="106"/>
    </row>
    <row r="804" spans="1:6">
      <c r="A804" s="99"/>
      <c r="B804" s="100"/>
      <c r="E804" s="106"/>
      <c r="F804" s="106"/>
    </row>
    <row r="805" spans="1:6">
      <c r="A805" s="99"/>
      <c r="B805" s="100"/>
      <c r="E805" s="106"/>
      <c r="F805" s="106"/>
    </row>
    <row r="806" spans="1:6">
      <c r="A806" s="99"/>
      <c r="B806" s="100"/>
      <c r="E806" s="106"/>
      <c r="F806" s="106"/>
    </row>
    <row r="807" spans="1:6">
      <c r="A807" s="99"/>
      <c r="B807" s="100"/>
      <c r="E807" s="106"/>
      <c r="F807" s="106"/>
    </row>
    <row r="808" spans="1:6">
      <c r="A808" s="99"/>
      <c r="B808" s="100"/>
      <c r="E808" s="106"/>
      <c r="F808" s="106"/>
    </row>
    <row r="809" spans="1:6">
      <c r="A809" s="99"/>
      <c r="B809" s="100"/>
      <c r="E809" s="106"/>
      <c r="F809" s="106"/>
    </row>
    <row r="810" spans="1:6">
      <c r="A810" s="99"/>
      <c r="B810" s="100"/>
      <c r="E810" s="106"/>
      <c r="F810" s="106"/>
    </row>
    <row r="811" spans="1:6">
      <c r="A811" s="99"/>
      <c r="B811" s="100"/>
      <c r="E811" s="106"/>
      <c r="F811" s="106"/>
    </row>
    <row r="812" spans="1:6">
      <c r="A812" s="99"/>
      <c r="B812" s="100"/>
      <c r="E812" s="106"/>
      <c r="F812" s="106"/>
    </row>
    <row r="813" spans="1:6">
      <c r="A813" s="99"/>
      <c r="B813" s="100"/>
      <c r="E813" s="106"/>
      <c r="F813" s="106"/>
    </row>
    <row r="814" spans="1:6">
      <c r="A814" s="99"/>
      <c r="B814" s="100"/>
      <c r="E814" s="106"/>
      <c r="F814" s="106"/>
    </row>
    <row r="815" spans="1:6">
      <c r="A815" s="99"/>
      <c r="B815" s="100"/>
      <c r="E815" s="106"/>
      <c r="F815" s="106"/>
    </row>
    <row r="816" spans="1:6">
      <c r="A816" s="99"/>
      <c r="B816" s="100"/>
      <c r="E816" s="106"/>
      <c r="F816" s="106"/>
    </row>
    <row r="817" spans="1:6">
      <c r="A817" s="99"/>
      <c r="B817" s="100"/>
      <c r="E817" s="106"/>
      <c r="F817" s="106"/>
    </row>
    <row r="818" spans="1:6">
      <c r="A818" s="99"/>
      <c r="B818" s="100"/>
      <c r="E818" s="106"/>
      <c r="F818" s="106"/>
    </row>
    <row r="819" spans="1:6">
      <c r="A819" s="99"/>
      <c r="B819" s="100"/>
      <c r="E819" s="106"/>
      <c r="F819" s="106"/>
    </row>
    <row r="820" spans="1:6">
      <c r="A820" s="99"/>
      <c r="B820" s="100"/>
      <c r="E820" s="106"/>
      <c r="F820" s="106"/>
    </row>
    <row r="821" spans="1:6">
      <c r="A821" s="99"/>
      <c r="B821" s="100"/>
      <c r="E821" s="106"/>
      <c r="F821" s="106"/>
    </row>
    <row r="822" spans="1:6">
      <c r="A822" s="99"/>
      <c r="B822" s="100"/>
      <c r="E822" s="106"/>
      <c r="F822" s="106"/>
    </row>
    <row r="823" spans="1:6">
      <c r="A823" s="99"/>
      <c r="B823" s="100"/>
      <c r="E823" s="106"/>
      <c r="F823" s="106"/>
    </row>
    <row r="824" spans="1:6">
      <c r="A824" s="99"/>
      <c r="B824" s="100"/>
      <c r="E824" s="106"/>
      <c r="F824" s="106"/>
    </row>
    <row r="825" spans="1:6">
      <c r="A825" s="99"/>
      <c r="B825" s="100"/>
      <c r="E825" s="106"/>
      <c r="F825" s="106"/>
    </row>
    <row r="826" spans="1:6">
      <c r="A826" s="99"/>
      <c r="B826" s="100"/>
      <c r="E826" s="106"/>
      <c r="F826" s="106"/>
    </row>
    <row r="827" spans="1:6">
      <c r="A827" s="99"/>
      <c r="B827" s="100"/>
      <c r="E827" s="106"/>
      <c r="F827" s="106"/>
    </row>
    <row r="828" spans="1:6">
      <c r="A828" s="99"/>
      <c r="B828" s="100"/>
      <c r="E828" s="106"/>
      <c r="F828" s="106"/>
    </row>
    <row r="829" spans="1:6">
      <c r="A829" s="99"/>
      <c r="B829" s="100"/>
      <c r="E829" s="106"/>
      <c r="F829" s="106"/>
    </row>
    <row r="830" spans="1:6">
      <c r="A830" s="99"/>
      <c r="B830" s="100"/>
      <c r="E830" s="106"/>
      <c r="F830" s="106"/>
    </row>
    <row r="831" spans="1:6">
      <c r="A831" s="99"/>
      <c r="B831" s="100"/>
      <c r="E831" s="106"/>
      <c r="F831" s="106"/>
    </row>
    <row r="832" spans="1:6">
      <c r="A832" s="99"/>
      <c r="B832" s="100"/>
      <c r="E832" s="106"/>
      <c r="F832" s="106"/>
    </row>
    <row r="833" spans="1:6">
      <c r="A833" s="99"/>
      <c r="B833" s="100"/>
      <c r="E833" s="106"/>
      <c r="F833" s="106"/>
    </row>
    <row r="834" spans="1:6">
      <c r="A834" s="99"/>
      <c r="B834" s="100"/>
      <c r="E834" s="106"/>
      <c r="F834" s="106"/>
    </row>
    <row r="835" spans="1:6">
      <c r="A835" s="99"/>
      <c r="B835" s="100"/>
      <c r="E835" s="106"/>
      <c r="F835" s="106"/>
    </row>
    <row r="836" spans="1:6">
      <c r="A836" s="99"/>
      <c r="B836" s="100"/>
      <c r="E836" s="106"/>
      <c r="F836" s="106"/>
    </row>
    <row r="837" spans="1:6">
      <c r="A837" s="99"/>
      <c r="B837" s="100"/>
      <c r="E837" s="106"/>
      <c r="F837" s="106"/>
    </row>
    <row r="838" spans="1:6">
      <c r="A838" s="99"/>
      <c r="B838" s="100"/>
      <c r="E838" s="106"/>
      <c r="F838" s="106"/>
    </row>
    <row r="839" spans="1:6">
      <c r="A839" s="99"/>
      <c r="B839" s="100"/>
      <c r="E839" s="106"/>
      <c r="F839" s="106"/>
    </row>
    <row r="840" spans="1:6">
      <c r="A840" s="99"/>
      <c r="B840" s="100"/>
      <c r="E840" s="106"/>
      <c r="F840" s="106"/>
    </row>
    <row r="841" spans="1:6">
      <c r="A841" s="99"/>
      <c r="B841" s="100"/>
      <c r="E841" s="106"/>
      <c r="F841" s="106"/>
    </row>
    <row r="842" spans="1:6">
      <c r="A842" s="99"/>
      <c r="B842" s="100"/>
      <c r="E842" s="106"/>
      <c r="F842" s="106"/>
    </row>
    <row r="843" spans="1:6">
      <c r="A843" s="99"/>
      <c r="B843" s="100"/>
      <c r="E843" s="106"/>
      <c r="F843" s="106"/>
    </row>
    <row r="844" spans="1:6">
      <c r="A844" s="99"/>
      <c r="B844" s="100"/>
      <c r="E844" s="106"/>
      <c r="F844" s="106"/>
    </row>
    <row r="845" spans="1:6">
      <c r="A845" s="99"/>
      <c r="B845" s="100"/>
      <c r="E845" s="106"/>
      <c r="F845" s="106"/>
    </row>
    <row r="846" spans="1:6">
      <c r="A846" s="99"/>
      <c r="B846" s="100"/>
      <c r="E846" s="106"/>
      <c r="F846" s="106"/>
    </row>
    <row r="847" spans="1:6">
      <c r="A847" s="99"/>
      <c r="B847" s="100"/>
      <c r="E847" s="106"/>
      <c r="F847" s="106"/>
    </row>
    <row r="848" spans="1:6">
      <c r="A848" s="99"/>
      <c r="B848" s="100"/>
      <c r="E848" s="106"/>
      <c r="F848" s="106"/>
    </row>
    <row r="849" spans="1:6">
      <c r="A849" s="99"/>
      <c r="B849" s="100"/>
      <c r="E849" s="106"/>
      <c r="F849" s="106"/>
    </row>
    <row r="850" spans="1:6">
      <c r="A850" s="99"/>
      <c r="B850" s="100"/>
      <c r="E850" s="106"/>
      <c r="F850" s="106"/>
    </row>
    <row r="851" spans="1:6">
      <c r="A851" s="99"/>
      <c r="B851" s="100"/>
      <c r="E851" s="106"/>
      <c r="F851" s="106"/>
    </row>
    <row r="852" spans="1:6">
      <c r="A852" s="99"/>
      <c r="B852" s="100"/>
      <c r="E852" s="106"/>
      <c r="F852" s="106"/>
    </row>
    <row r="853" spans="1:6">
      <c r="A853" s="99"/>
      <c r="B853" s="100"/>
      <c r="E853" s="106"/>
      <c r="F853" s="106"/>
    </row>
    <row r="854" spans="1:6">
      <c r="A854" s="99"/>
      <c r="B854" s="100"/>
      <c r="E854" s="106"/>
      <c r="F854" s="106"/>
    </row>
    <row r="855" spans="1:6">
      <c r="A855" s="99"/>
      <c r="B855" s="100"/>
      <c r="E855" s="106"/>
      <c r="F855" s="106"/>
    </row>
    <row r="856" spans="1:6">
      <c r="A856" s="99"/>
      <c r="B856" s="100"/>
      <c r="E856" s="106"/>
      <c r="F856" s="106"/>
    </row>
    <row r="857" spans="1:6">
      <c r="A857" s="99"/>
      <c r="B857" s="100"/>
      <c r="E857" s="106"/>
      <c r="F857" s="106"/>
    </row>
    <row r="858" spans="1:6">
      <c r="A858" s="99"/>
      <c r="B858" s="100"/>
      <c r="E858" s="106"/>
      <c r="F858" s="106"/>
    </row>
    <row r="859" spans="1:6">
      <c r="A859" s="99"/>
      <c r="B859" s="100"/>
      <c r="E859" s="106"/>
      <c r="F859" s="106"/>
    </row>
    <row r="860" spans="1:6">
      <c r="A860" s="99"/>
      <c r="B860" s="100"/>
      <c r="E860" s="106"/>
      <c r="F860" s="106"/>
    </row>
    <row r="861" spans="1:6">
      <c r="A861" s="99"/>
      <c r="B861" s="100"/>
      <c r="E861" s="106"/>
      <c r="F861" s="106"/>
    </row>
    <row r="862" spans="1:6">
      <c r="A862" s="99"/>
      <c r="B862" s="100"/>
      <c r="E862" s="106"/>
      <c r="F862" s="106"/>
    </row>
    <row r="863" spans="1:6">
      <c r="A863" s="99"/>
      <c r="B863" s="100"/>
      <c r="E863" s="106"/>
      <c r="F863" s="106"/>
    </row>
    <row r="864" spans="1:6">
      <c r="A864" s="99"/>
      <c r="B864" s="100"/>
      <c r="E864" s="106"/>
      <c r="F864" s="106"/>
    </row>
    <row r="865" spans="1:6">
      <c r="A865" s="99"/>
      <c r="B865" s="100"/>
      <c r="E865" s="106"/>
      <c r="F865" s="106"/>
    </row>
    <row r="866" spans="1:6">
      <c r="A866" s="99"/>
      <c r="B866" s="100"/>
      <c r="E866" s="106"/>
      <c r="F866" s="106"/>
    </row>
    <row r="867" spans="1:6">
      <c r="A867" s="99"/>
      <c r="B867" s="100"/>
      <c r="E867" s="106"/>
      <c r="F867" s="106"/>
    </row>
    <row r="868" spans="1:6">
      <c r="A868" s="99"/>
      <c r="B868" s="100"/>
      <c r="E868" s="106"/>
      <c r="F868" s="106"/>
    </row>
    <row r="869" spans="1:6">
      <c r="A869" s="99"/>
      <c r="B869" s="100"/>
      <c r="E869" s="106"/>
      <c r="F869" s="106"/>
    </row>
    <row r="870" spans="1:6">
      <c r="A870" s="99"/>
      <c r="B870" s="100"/>
      <c r="E870" s="106"/>
      <c r="F870" s="106"/>
    </row>
    <row r="871" spans="1:6">
      <c r="A871" s="99"/>
      <c r="B871" s="100"/>
      <c r="E871" s="106"/>
      <c r="F871" s="106"/>
    </row>
    <row r="872" spans="1:6">
      <c r="A872" s="99"/>
      <c r="B872" s="100"/>
      <c r="E872" s="106"/>
      <c r="F872" s="106"/>
    </row>
    <row r="873" spans="1:6">
      <c r="A873" s="99"/>
      <c r="B873" s="100"/>
      <c r="E873" s="106"/>
      <c r="F873" s="106"/>
    </row>
    <row r="874" spans="1:6">
      <c r="A874" s="99"/>
      <c r="B874" s="100"/>
      <c r="E874" s="106"/>
      <c r="F874" s="106"/>
    </row>
    <row r="875" spans="1:6">
      <c r="A875" s="99"/>
      <c r="B875" s="100"/>
      <c r="E875" s="106"/>
      <c r="F875" s="106"/>
    </row>
    <row r="876" spans="1:6">
      <c r="A876" s="99"/>
      <c r="B876" s="100"/>
      <c r="E876" s="106"/>
      <c r="F876" s="106"/>
    </row>
    <row r="877" spans="1:6">
      <c r="A877" s="99"/>
      <c r="B877" s="100"/>
      <c r="E877" s="106"/>
      <c r="F877" s="106"/>
    </row>
    <row r="878" spans="1:6">
      <c r="A878" s="99"/>
      <c r="B878" s="100"/>
      <c r="E878" s="106"/>
      <c r="F878" s="106"/>
    </row>
    <row r="879" spans="1:6">
      <c r="A879" s="99"/>
      <c r="B879" s="100"/>
      <c r="E879" s="106"/>
      <c r="F879" s="106"/>
    </row>
    <row r="880" spans="1:6">
      <c r="A880" s="99"/>
      <c r="B880" s="100"/>
      <c r="E880" s="106"/>
      <c r="F880" s="106"/>
    </row>
    <row r="881" spans="1:6">
      <c r="A881" s="99"/>
      <c r="B881" s="100"/>
      <c r="E881" s="106"/>
      <c r="F881" s="106"/>
    </row>
    <row r="882" spans="1:6">
      <c r="A882" s="99"/>
      <c r="B882" s="100"/>
      <c r="E882" s="106"/>
      <c r="F882" s="106"/>
    </row>
    <row r="883" spans="1:6">
      <c r="A883" s="99"/>
      <c r="B883" s="100"/>
      <c r="E883" s="106"/>
      <c r="F883" s="106"/>
    </row>
    <row r="884" spans="1:6">
      <c r="A884" s="99"/>
      <c r="B884" s="100"/>
      <c r="E884" s="106"/>
      <c r="F884" s="106"/>
    </row>
    <row r="885" spans="1:6">
      <c r="A885" s="99"/>
      <c r="B885" s="100"/>
      <c r="E885" s="106"/>
      <c r="F885" s="106"/>
    </row>
    <row r="886" spans="1:6">
      <c r="A886" s="99"/>
      <c r="B886" s="100"/>
      <c r="E886" s="106"/>
      <c r="F886" s="106"/>
    </row>
    <row r="887" spans="1:6">
      <c r="A887" s="99"/>
      <c r="B887" s="100"/>
      <c r="E887" s="106"/>
      <c r="F887" s="106"/>
    </row>
    <row r="888" spans="1:6">
      <c r="A888" s="99"/>
      <c r="B888" s="100"/>
      <c r="E888" s="106"/>
      <c r="F888" s="106"/>
    </row>
    <row r="889" spans="1:6">
      <c r="A889" s="99"/>
      <c r="B889" s="100"/>
      <c r="E889" s="106"/>
      <c r="F889" s="106"/>
    </row>
    <row r="890" spans="1:6">
      <c r="A890" s="99"/>
      <c r="B890" s="100"/>
      <c r="E890" s="106"/>
      <c r="F890" s="106"/>
    </row>
    <row r="891" spans="1:6">
      <c r="A891" s="99"/>
      <c r="B891" s="100"/>
      <c r="E891" s="106"/>
      <c r="F891" s="106"/>
    </row>
    <row r="892" spans="1:6">
      <c r="A892" s="99"/>
      <c r="B892" s="100"/>
      <c r="E892" s="106"/>
      <c r="F892" s="106"/>
    </row>
    <row r="893" spans="1:6">
      <c r="A893" s="99"/>
      <c r="B893" s="100"/>
      <c r="E893" s="106"/>
      <c r="F893" s="106"/>
    </row>
    <row r="894" spans="1:6">
      <c r="A894" s="99"/>
      <c r="B894" s="100"/>
      <c r="E894" s="106"/>
      <c r="F894" s="106"/>
    </row>
    <row r="895" spans="1:6">
      <c r="A895" s="99"/>
      <c r="B895" s="100"/>
      <c r="E895" s="106"/>
      <c r="F895" s="106"/>
    </row>
    <row r="896" spans="1:6">
      <c r="A896" s="99"/>
      <c r="B896" s="100"/>
      <c r="E896" s="106"/>
      <c r="F896" s="106"/>
    </row>
    <row r="897" spans="1:6">
      <c r="A897" s="99"/>
      <c r="B897" s="100"/>
      <c r="E897" s="106"/>
      <c r="F897" s="106"/>
    </row>
    <row r="898" spans="1:6">
      <c r="A898" s="99"/>
      <c r="B898" s="100"/>
      <c r="E898" s="106"/>
      <c r="F898" s="106"/>
    </row>
    <row r="899" spans="1:6">
      <c r="A899" s="99"/>
      <c r="B899" s="100"/>
      <c r="E899" s="106"/>
      <c r="F899" s="106"/>
    </row>
    <row r="900" spans="1:6">
      <c r="A900" s="99"/>
      <c r="B900" s="100"/>
      <c r="E900" s="106"/>
      <c r="F900" s="106"/>
    </row>
    <row r="901" spans="1:6">
      <c r="A901" s="99"/>
      <c r="B901" s="100"/>
      <c r="E901" s="106"/>
      <c r="F901" s="106"/>
    </row>
    <row r="902" spans="1:6">
      <c r="A902" s="99"/>
      <c r="B902" s="100"/>
      <c r="E902" s="106"/>
      <c r="F902" s="106"/>
    </row>
    <row r="903" spans="1:6">
      <c r="A903" s="99"/>
      <c r="B903" s="100"/>
      <c r="E903" s="106"/>
      <c r="F903" s="106"/>
    </row>
    <row r="904" spans="1:6">
      <c r="A904" s="99"/>
      <c r="B904" s="100"/>
      <c r="E904" s="106"/>
      <c r="F904" s="106"/>
    </row>
    <row r="905" spans="1:6">
      <c r="A905" s="99"/>
      <c r="B905" s="100"/>
      <c r="E905" s="106"/>
      <c r="F905" s="106"/>
    </row>
    <row r="906" spans="1:6">
      <c r="A906" s="99"/>
      <c r="B906" s="100"/>
      <c r="E906" s="106"/>
      <c r="F906" s="106"/>
    </row>
    <row r="907" spans="1:6">
      <c r="A907" s="99"/>
      <c r="B907" s="100"/>
      <c r="E907" s="106"/>
      <c r="F907" s="106"/>
    </row>
    <row r="908" spans="1:6">
      <c r="A908" s="99"/>
      <c r="B908" s="100"/>
      <c r="E908" s="106"/>
      <c r="F908" s="106"/>
    </row>
    <row r="909" spans="1:6">
      <c r="A909" s="99"/>
      <c r="B909" s="100"/>
      <c r="E909" s="106"/>
      <c r="F909" s="106"/>
    </row>
    <row r="910" spans="1:6">
      <c r="A910" s="99"/>
      <c r="B910" s="100"/>
      <c r="E910" s="106"/>
      <c r="F910" s="106"/>
    </row>
    <row r="911" spans="1:6">
      <c r="A911" s="99"/>
      <c r="B911" s="100"/>
      <c r="E911" s="106"/>
      <c r="F911" s="106"/>
    </row>
    <row r="912" spans="1:6">
      <c r="A912" s="99"/>
      <c r="B912" s="100"/>
      <c r="E912" s="106"/>
      <c r="F912" s="106"/>
    </row>
    <row r="913" spans="1:6">
      <c r="A913" s="99"/>
      <c r="B913" s="100"/>
      <c r="E913" s="106"/>
      <c r="F913" s="106"/>
    </row>
    <row r="914" spans="1:6">
      <c r="A914" s="99"/>
      <c r="B914" s="100"/>
      <c r="E914" s="106"/>
      <c r="F914" s="106"/>
    </row>
    <row r="915" spans="1:6">
      <c r="A915" s="99"/>
      <c r="B915" s="100"/>
      <c r="E915" s="106"/>
      <c r="F915" s="106"/>
    </row>
    <row r="916" spans="1:6">
      <c r="A916" s="99"/>
      <c r="B916" s="100"/>
      <c r="E916" s="106"/>
      <c r="F916" s="106"/>
    </row>
    <row r="917" spans="1:6">
      <c r="A917" s="99"/>
      <c r="B917" s="100"/>
      <c r="E917" s="106"/>
      <c r="F917" s="106"/>
    </row>
    <row r="918" spans="1:6">
      <c r="A918" s="99"/>
      <c r="B918" s="100"/>
      <c r="E918" s="106"/>
      <c r="F918" s="106"/>
    </row>
    <row r="919" spans="1:6">
      <c r="A919" s="99"/>
      <c r="B919" s="100"/>
      <c r="E919" s="106"/>
      <c r="F919" s="106"/>
    </row>
    <row r="920" spans="1:6">
      <c r="A920" s="99"/>
      <c r="B920" s="100"/>
      <c r="E920" s="106"/>
      <c r="F920" s="106"/>
    </row>
    <row r="921" spans="1:6">
      <c r="A921" s="99"/>
      <c r="B921" s="100"/>
      <c r="E921" s="106"/>
      <c r="F921" s="106"/>
    </row>
    <row r="922" spans="1:6">
      <c r="A922" s="99"/>
      <c r="B922" s="100"/>
      <c r="E922" s="106"/>
      <c r="F922" s="106"/>
    </row>
    <row r="923" spans="1:6">
      <c r="A923" s="99"/>
      <c r="B923" s="100"/>
      <c r="E923" s="106"/>
      <c r="F923" s="106"/>
    </row>
    <row r="924" spans="1:6">
      <c r="A924" s="99"/>
      <c r="B924" s="100"/>
      <c r="E924" s="106"/>
      <c r="F924" s="106"/>
    </row>
    <row r="925" spans="1:6">
      <c r="A925" s="99"/>
      <c r="B925" s="100"/>
      <c r="E925" s="106"/>
      <c r="F925" s="106"/>
    </row>
    <row r="926" spans="1:6">
      <c r="A926" s="99"/>
      <c r="B926" s="100"/>
      <c r="E926" s="106"/>
      <c r="F926" s="106"/>
    </row>
    <row r="927" spans="1:6">
      <c r="A927" s="99"/>
      <c r="B927" s="100"/>
      <c r="E927" s="106"/>
      <c r="F927" s="106"/>
    </row>
    <row r="928" spans="1:6">
      <c r="A928" s="99"/>
      <c r="B928" s="100"/>
      <c r="E928" s="106"/>
      <c r="F928" s="106"/>
    </row>
    <row r="929" spans="1:6">
      <c r="A929" s="99"/>
      <c r="B929" s="100"/>
      <c r="E929" s="106"/>
      <c r="F929" s="106"/>
    </row>
    <row r="930" spans="1:6">
      <c r="A930" s="99"/>
      <c r="B930" s="100"/>
      <c r="E930" s="106"/>
      <c r="F930" s="106"/>
    </row>
    <row r="931" spans="1:6">
      <c r="A931" s="99"/>
      <c r="B931" s="100"/>
      <c r="E931" s="106"/>
      <c r="F931" s="106"/>
    </row>
    <row r="932" spans="1:6">
      <c r="A932" s="99"/>
      <c r="B932" s="100"/>
      <c r="E932" s="106"/>
      <c r="F932" s="106"/>
    </row>
    <row r="933" spans="1:6">
      <c r="A933" s="99"/>
      <c r="B933" s="100"/>
      <c r="E933" s="106"/>
      <c r="F933" s="106"/>
    </row>
    <row r="934" spans="1:6">
      <c r="A934" s="99"/>
      <c r="B934" s="100"/>
      <c r="E934" s="106"/>
      <c r="F934" s="106"/>
    </row>
    <row r="935" spans="1:6">
      <c r="A935" s="99"/>
      <c r="B935" s="100"/>
      <c r="E935" s="106"/>
      <c r="F935" s="106"/>
    </row>
    <row r="936" spans="1:6">
      <c r="A936" s="99"/>
      <c r="B936" s="100"/>
      <c r="E936" s="106"/>
      <c r="F936" s="106"/>
    </row>
    <row r="937" spans="1:6">
      <c r="A937" s="99"/>
      <c r="B937" s="100"/>
      <c r="E937" s="106"/>
      <c r="F937" s="106"/>
    </row>
    <row r="938" spans="1:6">
      <c r="A938" s="99"/>
      <c r="B938" s="100"/>
      <c r="E938" s="106"/>
      <c r="F938" s="106"/>
    </row>
    <row r="939" spans="1:6">
      <c r="A939" s="99"/>
      <c r="B939" s="100"/>
      <c r="E939" s="106"/>
      <c r="F939" s="106"/>
    </row>
    <row r="940" spans="1:6">
      <c r="A940" s="99"/>
      <c r="B940" s="100"/>
      <c r="E940" s="106"/>
      <c r="F940" s="106"/>
    </row>
    <row r="941" spans="1:6">
      <c r="A941" s="99"/>
      <c r="B941" s="100"/>
      <c r="E941" s="106"/>
      <c r="F941" s="106"/>
    </row>
    <row r="942" spans="1:6">
      <c r="A942" s="99"/>
      <c r="B942" s="100"/>
      <c r="E942" s="106"/>
      <c r="F942" s="106"/>
    </row>
    <row r="943" spans="1:6">
      <c r="A943" s="99"/>
      <c r="B943" s="100"/>
      <c r="E943" s="106"/>
      <c r="F943" s="106"/>
    </row>
    <row r="944" spans="1:6">
      <c r="A944" s="99"/>
      <c r="B944" s="100"/>
      <c r="E944" s="106"/>
      <c r="F944" s="106"/>
    </row>
    <row r="945" spans="1:6">
      <c r="A945" s="99"/>
      <c r="B945" s="100"/>
      <c r="E945" s="106"/>
      <c r="F945" s="106"/>
    </row>
    <row r="946" spans="1:6">
      <c r="A946" s="99"/>
      <c r="B946" s="100"/>
      <c r="E946" s="106"/>
      <c r="F946" s="106"/>
    </row>
    <row r="947" spans="1:6">
      <c r="A947" s="99"/>
      <c r="B947" s="100"/>
      <c r="E947" s="106"/>
      <c r="F947" s="106"/>
    </row>
    <row r="948" spans="1:6">
      <c r="A948" s="99"/>
      <c r="B948" s="100"/>
      <c r="E948" s="106"/>
      <c r="F948" s="106"/>
    </row>
    <row r="949" spans="1:6">
      <c r="A949" s="99"/>
      <c r="B949" s="100"/>
      <c r="E949" s="106"/>
      <c r="F949" s="106"/>
    </row>
    <row r="950" spans="1:6">
      <c r="A950" s="99"/>
      <c r="B950" s="100"/>
      <c r="E950" s="106"/>
      <c r="F950" s="106"/>
    </row>
    <row r="951" spans="1:6">
      <c r="A951" s="99"/>
      <c r="B951" s="100"/>
      <c r="E951" s="106"/>
      <c r="F951" s="106"/>
    </row>
    <row r="952" spans="1:6">
      <c r="A952" s="99"/>
      <c r="B952" s="100"/>
      <c r="E952" s="106"/>
      <c r="F952" s="106"/>
    </row>
    <row r="953" spans="1:6">
      <c r="A953" s="99"/>
      <c r="B953" s="100"/>
      <c r="E953" s="106"/>
      <c r="F953" s="106"/>
    </row>
    <row r="954" spans="1:6">
      <c r="A954" s="99"/>
      <c r="B954" s="100"/>
      <c r="E954" s="106"/>
      <c r="F954" s="106"/>
    </row>
    <row r="955" spans="1:6">
      <c r="A955" s="99"/>
      <c r="B955" s="100"/>
      <c r="E955" s="106"/>
      <c r="F955" s="106"/>
    </row>
    <row r="956" spans="1:6">
      <c r="A956" s="99"/>
      <c r="B956" s="100"/>
      <c r="E956" s="106"/>
      <c r="F956" s="106"/>
    </row>
    <row r="957" spans="1:6">
      <c r="A957" s="99"/>
      <c r="B957" s="100"/>
      <c r="E957" s="106"/>
      <c r="F957" s="106"/>
    </row>
    <row r="958" spans="1:6">
      <c r="A958" s="99"/>
      <c r="B958" s="100"/>
      <c r="E958" s="106"/>
      <c r="F958" s="106"/>
    </row>
    <row r="959" spans="1:6">
      <c r="A959" s="99"/>
      <c r="B959" s="100"/>
      <c r="E959" s="106"/>
      <c r="F959" s="106"/>
    </row>
    <row r="960" spans="1:6">
      <c r="A960" s="99"/>
      <c r="B960" s="100"/>
      <c r="E960" s="106"/>
      <c r="F960" s="106"/>
    </row>
    <row r="961" spans="1:6">
      <c r="A961" s="99"/>
      <c r="B961" s="100"/>
      <c r="E961" s="106"/>
      <c r="F961" s="106"/>
    </row>
    <row r="962" spans="1:6">
      <c r="A962" s="99"/>
      <c r="B962" s="100"/>
      <c r="E962" s="106"/>
      <c r="F962" s="106"/>
    </row>
    <row r="963" spans="1:6">
      <c r="A963" s="99"/>
      <c r="B963" s="100"/>
      <c r="E963" s="106"/>
      <c r="F963" s="106"/>
    </row>
    <row r="964" spans="1:6">
      <c r="A964" s="99"/>
      <c r="B964" s="100"/>
      <c r="E964" s="106"/>
      <c r="F964" s="106"/>
    </row>
    <row r="965" spans="1:6">
      <c r="A965" s="99"/>
      <c r="B965" s="100"/>
      <c r="E965" s="106"/>
      <c r="F965" s="106"/>
    </row>
    <row r="966" spans="1:6">
      <c r="A966" s="99"/>
      <c r="B966" s="100"/>
      <c r="E966" s="106"/>
      <c r="F966" s="106"/>
    </row>
    <row r="967" spans="1:6">
      <c r="A967" s="99"/>
      <c r="B967" s="100"/>
      <c r="E967" s="106"/>
      <c r="F967" s="106"/>
    </row>
    <row r="968" spans="1:6">
      <c r="A968" s="99"/>
      <c r="B968" s="100"/>
      <c r="E968" s="106"/>
      <c r="F968" s="106"/>
    </row>
    <row r="969" spans="1:6">
      <c r="A969" s="99"/>
      <c r="B969" s="100"/>
      <c r="E969" s="106"/>
      <c r="F969" s="106"/>
    </row>
    <row r="970" spans="1:6">
      <c r="A970" s="99"/>
      <c r="B970" s="100"/>
      <c r="E970" s="106"/>
      <c r="F970" s="106"/>
    </row>
    <row r="971" spans="1:6">
      <c r="A971" s="99"/>
      <c r="B971" s="100"/>
      <c r="E971" s="106"/>
      <c r="F971" s="106"/>
    </row>
    <row r="972" spans="1:6">
      <c r="A972" s="99"/>
      <c r="B972" s="100"/>
      <c r="E972" s="106"/>
      <c r="F972" s="106"/>
    </row>
    <row r="973" spans="1:6">
      <c r="A973" s="99"/>
      <c r="B973" s="100"/>
      <c r="E973" s="106"/>
      <c r="F973" s="106"/>
    </row>
    <row r="974" spans="1:6">
      <c r="A974" s="99"/>
      <c r="B974" s="100"/>
      <c r="E974" s="106"/>
      <c r="F974" s="106"/>
    </row>
    <row r="975" spans="1:6">
      <c r="A975" s="99"/>
      <c r="B975" s="100"/>
      <c r="E975" s="106"/>
      <c r="F975" s="106"/>
    </row>
    <row r="976" spans="1:6">
      <c r="A976" s="99"/>
      <c r="B976" s="100"/>
      <c r="E976" s="106"/>
      <c r="F976" s="106"/>
    </row>
    <row r="977" spans="1:6">
      <c r="A977" s="99"/>
      <c r="B977" s="100"/>
      <c r="E977" s="106"/>
      <c r="F977" s="106"/>
    </row>
    <row r="978" spans="1:6">
      <c r="A978" s="99"/>
      <c r="B978" s="100"/>
      <c r="E978" s="106"/>
      <c r="F978" s="106"/>
    </row>
    <row r="979" spans="1:6">
      <c r="A979" s="99"/>
      <c r="B979" s="100"/>
      <c r="E979" s="106"/>
      <c r="F979" s="106"/>
    </row>
    <row r="980" spans="1:6">
      <c r="A980" s="99"/>
      <c r="B980" s="100"/>
      <c r="E980" s="106"/>
      <c r="F980" s="106"/>
    </row>
    <row r="981" spans="1:6">
      <c r="A981" s="99"/>
      <c r="B981" s="100"/>
      <c r="E981" s="106"/>
      <c r="F981" s="106"/>
    </row>
    <row r="982" spans="1:6">
      <c r="A982" s="99"/>
      <c r="B982" s="100"/>
      <c r="E982" s="106"/>
      <c r="F982" s="106"/>
    </row>
    <row r="983" spans="1:6">
      <c r="A983" s="99"/>
      <c r="B983" s="100"/>
      <c r="E983" s="106"/>
      <c r="F983" s="106"/>
    </row>
    <row r="984" spans="1:6">
      <c r="A984" s="99"/>
      <c r="B984" s="100"/>
      <c r="E984" s="106"/>
      <c r="F984" s="106"/>
    </row>
    <row r="985" spans="1:6">
      <c r="A985" s="99"/>
      <c r="B985" s="100"/>
      <c r="E985" s="106"/>
      <c r="F985" s="106"/>
    </row>
    <row r="986" spans="1:6">
      <c r="A986" s="99"/>
      <c r="B986" s="100"/>
      <c r="E986" s="106"/>
      <c r="F986" s="106"/>
    </row>
    <row r="987" spans="1:6">
      <c r="A987" s="99"/>
      <c r="B987" s="100"/>
      <c r="E987" s="106"/>
      <c r="F987" s="106"/>
    </row>
    <row r="988" spans="1:6">
      <c r="A988" s="99"/>
      <c r="B988" s="100"/>
      <c r="E988" s="106"/>
      <c r="F988" s="106"/>
    </row>
    <row r="989" spans="1:6">
      <c r="A989" s="99"/>
      <c r="B989" s="100"/>
      <c r="E989" s="106"/>
      <c r="F989" s="106"/>
    </row>
    <row r="990" spans="1:6">
      <c r="A990" s="99"/>
      <c r="B990" s="100"/>
      <c r="E990" s="106"/>
      <c r="F990" s="106"/>
    </row>
    <row r="991" spans="1:6">
      <c r="A991" s="99"/>
      <c r="B991" s="100"/>
      <c r="E991" s="106"/>
      <c r="F991" s="106"/>
    </row>
    <row r="992" spans="1:6">
      <c r="A992" s="99"/>
      <c r="B992" s="100"/>
      <c r="E992" s="106"/>
      <c r="F992" s="106"/>
    </row>
    <row r="993" spans="1:6">
      <c r="A993" s="99"/>
      <c r="B993" s="100"/>
      <c r="E993" s="106"/>
      <c r="F993" s="106"/>
    </row>
    <row r="994" spans="1:6">
      <c r="A994" s="99"/>
      <c r="B994" s="100"/>
      <c r="E994" s="106"/>
      <c r="F994" s="106"/>
    </row>
    <row r="995" spans="1:6">
      <c r="A995" s="99"/>
      <c r="B995" s="100"/>
      <c r="E995" s="106"/>
      <c r="F995" s="106"/>
    </row>
    <row r="996" spans="1:6">
      <c r="A996" s="99"/>
      <c r="B996" s="100"/>
      <c r="E996" s="106"/>
      <c r="F996" s="106"/>
    </row>
    <row r="997" spans="1:6">
      <c r="A997" s="99"/>
      <c r="B997" s="100"/>
      <c r="E997" s="106"/>
      <c r="F997" s="106"/>
    </row>
    <row r="998" spans="1:6">
      <c r="A998" s="99"/>
      <c r="B998" s="100"/>
      <c r="E998" s="106"/>
      <c r="F998" s="106"/>
    </row>
    <row r="999" spans="1:6">
      <c r="A999" s="99"/>
      <c r="B999" s="100"/>
      <c r="E999" s="106"/>
      <c r="F999" s="106"/>
    </row>
    <row r="1000" spans="1:6">
      <c r="A1000" s="99"/>
      <c r="B1000" s="100"/>
      <c r="E1000" s="106"/>
      <c r="F1000" s="106"/>
    </row>
    <row r="1001" spans="1:6">
      <c r="A1001" s="99"/>
      <c r="B1001" s="100"/>
      <c r="E1001" s="106"/>
      <c r="F1001" s="106"/>
    </row>
    <row r="1002" spans="1:6">
      <c r="A1002" s="99"/>
      <c r="B1002" s="100"/>
      <c r="E1002" s="106"/>
      <c r="F1002" s="106"/>
    </row>
    <row r="1003" spans="1:6">
      <c r="A1003" s="99"/>
      <c r="B1003" s="100"/>
      <c r="E1003" s="106"/>
      <c r="F1003" s="106"/>
    </row>
    <row r="1004" spans="1:6">
      <c r="A1004" s="99"/>
      <c r="B1004" s="100"/>
      <c r="E1004" s="106"/>
      <c r="F1004" s="106"/>
    </row>
    <row r="1005" spans="1:6">
      <c r="A1005" s="99"/>
      <c r="B1005" s="100"/>
      <c r="E1005" s="106"/>
      <c r="F1005" s="106"/>
    </row>
    <row r="1006" spans="1:6">
      <c r="A1006" s="99"/>
      <c r="B1006" s="100"/>
      <c r="E1006" s="106"/>
      <c r="F1006" s="106"/>
    </row>
    <row r="1007" spans="1:6">
      <c r="A1007" s="99"/>
      <c r="B1007" s="100"/>
      <c r="E1007" s="106"/>
      <c r="F1007" s="106"/>
    </row>
    <row r="1008" spans="1:6">
      <c r="A1008" s="99"/>
      <c r="B1008" s="100"/>
      <c r="E1008" s="106"/>
      <c r="F1008" s="106"/>
    </row>
    <row r="1009" spans="1:6">
      <c r="A1009" s="99"/>
      <c r="B1009" s="100"/>
      <c r="E1009" s="106"/>
      <c r="F1009" s="106"/>
    </row>
    <row r="1010" spans="1:6">
      <c r="A1010" s="99"/>
      <c r="B1010" s="100"/>
      <c r="E1010" s="106"/>
      <c r="F1010" s="106"/>
    </row>
    <row r="1011" spans="1:6">
      <c r="A1011" s="99"/>
      <c r="B1011" s="100"/>
      <c r="E1011" s="106"/>
      <c r="F1011" s="106"/>
    </row>
    <row r="1012" spans="1:6">
      <c r="A1012" s="99"/>
      <c r="B1012" s="100"/>
      <c r="E1012" s="106"/>
      <c r="F1012" s="106"/>
    </row>
    <row r="1013" spans="1:6">
      <c r="A1013" s="99"/>
      <c r="B1013" s="100"/>
      <c r="E1013" s="106"/>
      <c r="F1013" s="106"/>
    </row>
    <row r="1014" spans="1:6">
      <c r="A1014" s="99"/>
      <c r="B1014" s="100"/>
      <c r="E1014" s="106"/>
      <c r="F1014" s="106"/>
    </row>
    <row r="1015" spans="1:6">
      <c r="A1015" s="99"/>
      <c r="B1015" s="100"/>
      <c r="E1015" s="106"/>
      <c r="F1015" s="106"/>
    </row>
    <row r="1016" spans="1:6">
      <c r="A1016" s="99"/>
      <c r="B1016" s="100"/>
      <c r="E1016" s="106"/>
      <c r="F1016" s="106"/>
    </row>
    <row r="1017" spans="1:6">
      <c r="A1017" s="99"/>
      <c r="B1017" s="100"/>
      <c r="E1017" s="106"/>
      <c r="F1017" s="106"/>
    </row>
    <row r="1018" spans="1:6">
      <c r="A1018" s="99"/>
      <c r="B1018" s="100"/>
      <c r="E1018" s="106"/>
      <c r="F1018" s="106"/>
    </row>
    <row r="1019" spans="1:6">
      <c r="A1019" s="99"/>
      <c r="B1019" s="100"/>
      <c r="E1019" s="106"/>
      <c r="F1019" s="106"/>
    </row>
    <row r="1020" spans="1:6">
      <c r="A1020" s="99"/>
      <c r="B1020" s="100"/>
      <c r="E1020" s="106"/>
      <c r="F1020" s="106"/>
    </row>
    <row r="1021" spans="1:6">
      <c r="A1021" s="99"/>
      <c r="B1021" s="100"/>
      <c r="E1021" s="106"/>
      <c r="F1021" s="106"/>
    </row>
    <row r="1022" spans="1:6">
      <c r="A1022" s="99"/>
      <c r="B1022" s="100"/>
      <c r="E1022" s="106"/>
      <c r="F1022" s="106"/>
    </row>
    <row r="1023" spans="1:6">
      <c r="A1023" s="99"/>
      <c r="B1023" s="100"/>
      <c r="E1023" s="106"/>
      <c r="F1023" s="106"/>
    </row>
    <row r="1024" spans="1:6">
      <c r="A1024" s="99"/>
      <c r="B1024" s="100"/>
      <c r="E1024" s="106"/>
      <c r="F1024" s="106"/>
    </row>
    <row r="1025" spans="1:6">
      <c r="A1025" s="99"/>
      <c r="B1025" s="100"/>
      <c r="E1025" s="106"/>
      <c r="F1025" s="106"/>
    </row>
    <row r="1026" spans="1:6">
      <c r="A1026" s="99"/>
      <c r="B1026" s="100"/>
      <c r="E1026" s="106"/>
      <c r="F1026" s="106"/>
    </row>
    <row r="1027" spans="1:6">
      <c r="A1027" s="99"/>
      <c r="E1027" s="106"/>
      <c r="F1027" s="106"/>
    </row>
    <row r="1028" spans="1:6">
      <c r="A1028" s="99"/>
      <c r="E1028" s="106"/>
      <c r="F1028" s="106"/>
    </row>
    <row r="1029" spans="1:6">
      <c r="A1029" s="99"/>
      <c r="E1029" s="106"/>
      <c r="F1029" s="106"/>
    </row>
    <row r="1030" spans="1:6">
      <c r="A1030" s="99"/>
      <c r="E1030" s="106"/>
      <c r="F1030" s="106"/>
    </row>
    <row r="1031" spans="1:6">
      <c r="A1031" s="99"/>
      <c r="E1031" s="106"/>
      <c r="F1031" s="106"/>
    </row>
    <row r="1032" spans="1:6">
      <c r="A1032" s="99"/>
      <c r="E1032" s="106"/>
      <c r="F1032" s="106"/>
    </row>
    <row r="1033" spans="1:6">
      <c r="A1033" s="99"/>
      <c r="E1033" s="106"/>
      <c r="F1033" s="106"/>
    </row>
    <row r="1034" spans="1:6">
      <c r="A1034" s="99"/>
      <c r="E1034" s="106"/>
      <c r="F1034" s="106"/>
    </row>
    <row r="1035" spans="1:6">
      <c r="A1035" s="99"/>
      <c r="E1035" s="106"/>
      <c r="F1035" s="106"/>
    </row>
    <row r="1036" spans="1:6">
      <c r="A1036" s="99"/>
      <c r="E1036" s="106"/>
      <c r="F1036" s="106"/>
    </row>
    <row r="1037" spans="1:6">
      <c r="A1037" s="99"/>
      <c r="E1037" s="106"/>
      <c r="F1037" s="106"/>
    </row>
    <row r="1038" spans="1:6">
      <c r="A1038" s="99"/>
      <c r="E1038" s="106"/>
      <c r="F1038" s="106"/>
    </row>
    <row r="1039" spans="1:6">
      <c r="A1039" s="99"/>
      <c r="E1039" s="106"/>
      <c r="F1039" s="106"/>
    </row>
    <row r="1040" spans="1:6">
      <c r="A1040" s="99"/>
      <c r="E1040" s="106"/>
      <c r="F1040" s="106"/>
    </row>
    <row r="1041" spans="1:6">
      <c r="A1041" s="99"/>
      <c r="E1041" s="106"/>
      <c r="F1041" s="106"/>
    </row>
    <row r="1042" spans="1:6">
      <c r="A1042" s="99"/>
      <c r="E1042" s="106"/>
      <c r="F1042" s="106"/>
    </row>
    <row r="1043" spans="1:6">
      <c r="A1043" s="99"/>
      <c r="E1043" s="106"/>
      <c r="F1043" s="106"/>
    </row>
    <row r="1044" spans="1:6">
      <c r="A1044" s="99"/>
      <c r="E1044" s="106"/>
      <c r="F1044" s="106"/>
    </row>
    <row r="1045" spans="1:6">
      <c r="A1045" s="99"/>
      <c r="E1045" s="106"/>
      <c r="F1045" s="106"/>
    </row>
    <row r="1046" spans="1:6">
      <c r="A1046" s="99"/>
      <c r="E1046" s="106"/>
      <c r="F1046" s="106"/>
    </row>
    <row r="1047" spans="1:6">
      <c r="A1047" s="99"/>
      <c r="E1047" s="106"/>
      <c r="F1047" s="106"/>
    </row>
    <row r="1048" spans="1:6">
      <c r="A1048" s="99"/>
      <c r="E1048" s="106"/>
      <c r="F1048" s="106"/>
    </row>
    <row r="1049" spans="1:6">
      <c r="A1049" s="99"/>
      <c r="E1049" s="106"/>
      <c r="F1049" s="106"/>
    </row>
    <row r="1050" spans="1:6">
      <c r="A1050" s="99"/>
      <c r="E1050" s="106"/>
      <c r="F1050" s="106"/>
    </row>
    <row r="1051" spans="1:6">
      <c r="A1051" s="99"/>
      <c r="E1051" s="106"/>
      <c r="F1051" s="106"/>
    </row>
    <row r="1052" spans="1:6">
      <c r="A1052" s="99"/>
      <c r="E1052" s="106"/>
      <c r="F1052" s="106"/>
    </row>
    <row r="1053" spans="1:6">
      <c r="A1053" s="99"/>
      <c r="E1053" s="106"/>
      <c r="F1053" s="106"/>
    </row>
    <row r="1054" spans="1:6">
      <c r="A1054" s="99"/>
      <c r="E1054" s="106"/>
      <c r="F1054" s="106"/>
    </row>
    <row r="1055" spans="1:6">
      <c r="A1055" s="99"/>
      <c r="E1055" s="106"/>
      <c r="F1055" s="106"/>
    </row>
    <row r="1056" spans="1:6">
      <c r="A1056" s="99"/>
      <c r="E1056" s="106"/>
      <c r="F1056" s="106"/>
    </row>
    <row r="1057" spans="1:6">
      <c r="A1057" s="99"/>
      <c r="E1057" s="106"/>
      <c r="F1057" s="106"/>
    </row>
    <row r="1058" spans="1:6">
      <c r="A1058" s="99"/>
      <c r="E1058" s="106"/>
      <c r="F1058" s="106"/>
    </row>
    <row r="1059" spans="1:6">
      <c r="A1059" s="99"/>
      <c r="E1059" s="106"/>
      <c r="F1059" s="106"/>
    </row>
    <row r="1060" spans="1:6">
      <c r="A1060" s="99"/>
      <c r="E1060" s="106"/>
      <c r="F1060" s="106"/>
    </row>
    <row r="1061" spans="1:6">
      <c r="A1061" s="99"/>
      <c r="E1061" s="106"/>
      <c r="F1061" s="106"/>
    </row>
    <row r="1062" spans="1:6">
      <c r="A1062" s="99"/>
      <c r="E1062" s="106"/>
      <c r="F1062" s="106"/>
    </row>
    <row r="1063" spans="1:6">
      <c r="A1063" s="99"/>
      <c r="E1063" s="106"/>
      <c r="F1063" s="106"/>
    </row>
    <row r="1064" spans="1:6">
      <c r="A1064" s="99"/>
      <c r="E1064" s="106"/>
      <c r="F1064" s="106"/>
    </row>
    <row r="1065" spans="1:6">
      <c r="A1065" s="99"/>
      <c r="E1065" s="106"/>
      <c r="F1065" s="106"/>
    </row>
    <row r="1066" spans="1:6">
      <c r="A1066" s="99"/>
      <c r="E1066" s="106"/>
      <c r="F1066" s="106"/>
    </row>
    <row r="1067" spans="1:6">
      <c r="A1067" s="99"/>
      <c r="E1067" s="106"/>
      <c r="F1067" s="106"/>
    </row>
    <row r="1068" spans="1:6">
      <c r="A1068" s="99"/>
      <c r="E1068" s="106"/>
      <c r="F1068" s="106"/>
    </row>
    <row r="1069" spans="1:6">
      <c r="A1069" s="99"/>
      <c r="E1069" s="106"/>
      <c r="F1069" s="106"/>
    </row>
    <row r="1070" spans="1:6">
      <c r="A1070" s="99"/>
      <c r="E1070" s="106"/>
      <c r="F1070" s="106"/>
    </row>
    <row r="1071" spans="1:6">
      <c r="A1071" s="99"/>
      <c r="E1071" s="106"/>
      <c r="F1071" s="106"/>
    </row>
    <row r="1072" spans="1:6">
      <c r="A1072" s="99"/>
      <c r="E1072" s="106"/>
      <c r="F1072" s="106"/>
    </row>
    <row r="1073" spans="1:6">
      <c r="A1073" s="99"/>
      <c r="E1073" s="106"/>
      <c r="F1073" s="106"/>
    </row>
    <row r="1074" spans="1:6">
      <c r="A1074" s="99"/>
      <c r="E1074" s="106"/>
      <c r="F1074" s="106"/>
    </row>
    <row r="1075" spans="1:6">
      <c r="A1075" s="99"/>
      <c r="E1075" s="106"/>
      <c r="F1075" s="106"/>
    </row>
    <row r="1076" spans="1:6">
      <c r="A1076" s="99"/>
      <c r="E1076" s="106"/>
      <c r="F1076" s="106"/>
    </row>
    <row r="1077" spans="1:6">
      <c r="A1077" s="99"/>
      <c r="E1077" s="106"/>
      <c r="F1077" s="106"/>
    </row>
    <row r="1078" spans="1:6">
      <c r="A1078" s="99"/>
      <c r="E1078" s="106"/>
      <c r="F1078" s="106"/>
    </row>
    <row r="1079" spans="1:6">
      <c r="A1079" s="99"/>
      <c r="E1079" s="106"/>
      <c r="F1079" s="106"/>
    </row>
    <row r="1080" spans="1:6">
      <c r="A1080" s="99"/>
      <c r="E1080" s="106"/>
      <c r="F1080" s="106"/>
    </row>
    <row r="1081" spans="1:6">
      <c r="A1081" s="99"/>
      <c r="E1081" s="106"/>
      <c r="F1081" s="106"/>
    </row>
    <row r="1082" spans="1:6">
      <c r="A1082" s="99"/>
      <c r="E1082" s="106"/>
      <c r="F1082" s="106"/>
    </row>
    <row r="1083" spans="1:6">
      <c r="A1083" s="99"/>
      <c r="E1083" s="106"/>
      <c r="F1083" s="106"/>
    </row>
    <row r="1084" spans="1:6">
      <c r="A1084" s="99"/>
      <c r="E1084" s="106"/>
      <c r="F1084" s="106"/>
    </row>
    <row r="1085" spans="1:6">
      <c r="A1085" s="99"/>
      <c r="E1085" s="106"/>
      <c r="F1085" s="106"/>
    </row>
    <row r="1086" spans="1:6">
      <c r="A1086" s="99"/>
      <c r="E1086" s="106"/>
      <c r="F1086" s="106"/>
    </row>
    <row r="1087" spans="1:6">
      <c r="A1087" s="99"/>
      <c r="E1087" s="106"/>
      <c r="F1087" s="106"/>
    </row>
    <row r="1088" spans="1:6">
      <c r="A1088" s="99"/>
      <c r="E1088" s="106"/>
      <c r="F1088" s="106"/>
    </row>
    <row r="1089" spans="1:6">
      <c r="A1089" s="99"/>
      <c r="E1089" s="106"/>
      <c r="F1089" s="106"/>
    </row>
    <row r="1090" spans="1:6">
      <c r="A1090" s="99"/>
      <c r="E1090" s="106"/>
      <c r="F1090" s="106"/>
    </row>
    <row r="1091" spans="1:6">
      <c r="A1091" s="99"/>
      <c r="E1091" s="106"/>
      <c r="F1091" s="106"/>
    </row>
    <row r="1092" spans="1:6">
      <c r="A1092" s="99"/>
      <c r="E1092" s="106"/>
      <c r="F1092" s="106"/>
    </row>
    <row r="1093" spans="1:6">
      <c r="A1093" s="99"/>
      <c r="E1093" s="106"/>
      <c r="F1093" s="106"/>
    </row>
    <row r="1094" spans="1:6">
      <c r="A1094" s="99"/>
      <c r="E1094" s="106"/>
      <c r="F1094" s="106"/>
    </row>
    <row r="1095" spans="1:6">
      <c r="A1095" s="99"/>
      <c r="E1095" s="106"/>
      <c r="F1095" s="106"/>
    </row>
    <row r="1096" spans="1:6">
      <c r="A1096" s="99"/>
      <c r="E1096" s="106"/>
      <c r="F1096" s="106"/>
    </row>
    <row r="1097" spans="1:6">
      <c r="A1097" s="99"/>
      <c r="E1097" s="106"/>
      <c r="F1097" s="106"/>
    </row>
    <row r="1098" spans="1:6">
      <c r="A1098" s="99"/>
      <c r="E1098" s="106"/>
      <c r="F1098" s="106"/>
    </row>
    <row r="1099" spans="1:6">
      <c r="A1099" s="99"/>
      <c r="E1099" s="106"/>
      <c r="F1099" s="106"/>
    </row>
    <row r="1100" spans="1:6">
      <c r="A1100" s="99"/>
      <c r="E1100" s="106"/>
      <c r="F1100" s="106"/>
    </row>
    <row r="1101" spans="1:6">
      <c r="A1101" s="99"/>
      <c r="E1101" s="106"/>
      <c r="F1101" s="106"/>
    </row>
    <row r="1102" spans="1:6">
      <c r="A1102" s="99"/>
      <c r="E1102" s="106"/>
      <c r="F1102" s="106"/>
    </row>
    <row r="1103" spans="1:6">
      <c r="A1103" s="99"/>
      <c r="E1103" s="106"/>
      <c r="F1103" s="106"/>
    </row>
    <row r="1104" spans="1:6">
      <c r="A1104" s="99"/>
      <c r="E1104" s="106"/>
      <c r="F1104" s="106"/>
    </row>
    <row r="1105" spans="1:6">
      <c r="A1105" s="99"/>
      <c r="E1105" s="106"/>
      <c r="F1105" s="106"/>
    </row>
    <row r="1106" spans="1:6">
      <c r="A1106" s="99"/>
      <c r="E1106" s="106"/>
      <c r="F1106" s="106"/>
    </row>
    <row r="1107" spans="1:6">
      <c r="A1107" s="99"/>
      <c r="E1107" s="106"/>
      <c r="F1107" s="106"/>
    </row>
    <row r="1108" spans="1:6">
      <c r="A1108" s="99"/>
      <c r="E1108" s="106"/>
      <c r="F1108" s="106"/>
    </row>
    <row r="1109" spans="1:6">
      <c r="A1109" s="99"/>
      <c r="E1109" s="106"/>
      <c r="F1109" s="106"/>
    </row>
    <row r="1110" spans="1:6">
      <c r="A1110" s="99"/>
      <c r="E1110" s="106"/>
      <c r="F1110" s="106"/>
    </row>
    <row r="1111" spans="1:6">
      <c r="A1111" s="99"/>
      <c r="E1111" s="106"/>
      <c r="F1111" s="106"/>
    </row>
    <row r="1112" spans="1:6">
      <c r="A1112" s="99"/>
      <c r="E1112" s="106"/>
      <c r="F1112" s="106"/>
    </row>
    <row r="1113" spans="1:6">
      <c r="A1113" s="99"/>
      <c r="E1113" s="106"/>
      <c r="F1113" s="106"/>
    </row>
    <row r="1114" spans="1:6">
      <c r="A1114" s="99"/>
      <c r="E1114" s="106"/>
      <c r="F1114" s="106"/>
    </row>
    <row r="1115" spans="1:6">
      <c r="A1115" s="99"/>
      <c r="E1115" s="106"/>
      <c r="F1115" s="106"/>
    </row>
    <row r="1116" spans="1:6">
      <c r="A1116" s="99"/>
      <c r="E1116" s="106"/>
      <c r="F1116" s="106"/>
    </row>
    <row r="1117" spans="1:6">
      <c r="A1117" s="99"/>
      <c r="E1117" s="106"/>
      <c r="F1117" s="106"/>
    </row>
    <row r="1118" spans="1:6">
      <c r="A1118" s="99"/>
      <c r="E1118" s="106"/>
      <c r="F1118" s="106"/>
    </row>
    <row r="1119" spans="1:6">
      <c r="A1119" s="99"/>
      <c r="E1119" s="106"/>
      <c r="F1119" s="106"/>
    </row>
    <row r="1120" spans="1:6">
      <c r="A1120" s="99"/>
      <c r="E1120" s="106"/>
      <c r="F1120" s="106"/>
    </row>
    <row r="1121" spans="1:6">
      <c r="A1121" s="99"/>
      <c r="E1121" s="106"/>
      <c r="F1121" s="106"/>
    </row>
    <row r="1122" spans="1:6">
      <c r="A1122" s="99"/>
      <c r="E1122" s="106"/>
      <c r="F1122" s="106"/>
    </row>
    <row r="1123" spans="1:6">
      <c r="A1123" s="99"/>
      <c r="E1123" s="106"/>
      <c r="F1123" s="106"/>
    </row>
    <row r="1124" spans="1:6">
      <c r="A1124" s="99"/>
      <c r="E1124" s="106"/>
      <c r="F1124" s="106"/>
    </row>
    <row r="1125" spans="1:6">
      <c r="A1125" s="99"/>
      <c r="E1125" s="106"/>
      <c r="F1125" s="106"/>
    </row>
    <row r="1126" spans="1:6">
      <c r="A1126" s="99"/>
      <c r="E1126" s="106"/>
      <c r="F1126" s="106"/>
    </row>
    <row r="1127" spans="1:6">
      <c r="A1127" s="99"/>
      <c r="E1127" s="106"/>
      <c r="F1127" s="106"/>
    </row>
    <row r="1128" spans="1:6">
      <c r="A1128" s="99"/>
      <c r="E1128" s="106"/>
      <c r="F1128" s="106"/>
    </row>
    <row r="1129" spans="1:6">
      <c r="A1129" s="99"/>
      <c r="E1129" s="106"/>
      <c r="F1129" s="106"/>
    </row>
    <row r="1130" spans="1:6">
      <c r="A1130" s="99"/>
      <c r="E1130" s="106"/>
      <c r="F1130" s="106"/>
    </row>
    <row r="1131" spans="1:6">
      <c r="A1131" s="99"/>
      <c r="E1131" s="106"/>
      <c r="F1131" s="106"/>
    </row>
    <row r="1132" spans="1:6">
      <c r="A1132" s="99"/>
      <c r="E1132" s="106"/>
      <c r="F1132" s="106"/>
    </row>
    <row r="1133" spans="1:6">
      <c r="A1133" s="99"/>
      <c r="E1133" s="106"/>
      <c r="F1133" s="106"/>
    </row>
    <row r="1134" spans="1:6">
      <c r="A1134" s="99"/>
      <c r="E1134" s="106"/>
      <c r="F1134" s="106"/>
    </row>
    <row r="1135" spans="1:6">
      <c r="A1135" s="99"/>
      <c r="E1135" s="106"/>
      <c r="F1135" s="106"/>
    </row>
    <row r="1136" spans="1:6">
      <c r="A1136" s="99"/>
      <c r="E1136" s="106"/>
      <c r="F1136" s="106"/>
    </row>
    <row r="1137" spans="1:6">
      <c r="A1137" s="99"/>
      <c r="E1137" s="106"/>
      <c r="F1137" s="106"/>
    </row>
    <row r="1138" spans="1:6">
      <c r="A1138" s="99"/>
      <c r="E1138" s="106"/>
      <c r="F1138" s="106"/>
    </row>
    <row r="1139" spans="1:6">
      <c r="A1139" s="99"/>
      <c r="E1139" s="106"/>
      <c r="F1139" s="106"/>
    </row>
    <row r="1140" spans="1:6">
      <c r="A1140" s="99"/>
      <c r="E1140" s="106"/>
      <c r="F1140" s="106"/>
    </row>
    <row r="1141" spans="1:6">
      <c r="A1141" s="99"/>
      <c r="E1141" s="106"/>
      <c r="F1141" s="106"/>
    </row>
    <row r="1142" spans="1:6">
      <c r="A1142" s="99"/>
      <c r="E1142" s="106"/>
      <c r="F1142" s="106"/>
    </row>
    <row r="1143" spans="1:6">
      <c r="A1143" s="99"/>
      <c r="E1143" s="106"/>
      <c r="F1143" s="106"/>
    </row>
    <row r="1144" spans="1:6">
      <c r="A1144" s="99"/>
      <c r="E1144" s="106"/>
      <c r="F1144" s="106"/>
    </row>
    <row r="1145" spans="1:6">
      <c r="A1145" s="99"/>
      <c r="E1145" s="106"/>
      <c r="F1145" s="106"/>
    </row>
    <row r="1146" spans="1:6">
      <c r="A1146" s="99"/>
      <c r="E1146" s="106"/>
      <c r="F1146" s="106"/>
    </row>
    <row r="1147" spans="1:6">
      <c r="A1147" s="99"/>
      <c r="E1147" s="106"/>
      <c r="F1147" s="106"/>
    </row>
    <row r="1148" spans="1:6">
      <c r="A1148" s="99"/>
      <c r="E1148" s="106"/>
      <c r="F1148" s="106"/>
    </row>
    <row r="1149" spans="1:6">
      <c r="A1149" s="99"/>
      <c r="E1149" s="106"/>
      <c r="F1149" s="106"/>
    </row>
    <row r="1150" spans="1:6">
      <c r="A1150" s="99"/>
      <c r="E1150" s="106"/>
      <c r="F1150" s="106"/>
    </row>
    <row r="1151" spans="1:6">
      <c r="A1151" s="99"/>
      <c r="E1151" s="106"/>
      <c r="F1151" s="106"/>
    </row>
    <row r="1152" spans="1:6">
      <c r="A1152" s="99"/>
      <c r="E1152" s="106"/>
      <c r="F1152" s="106"/>
    </row>
    <row r="1153" spans="1:6">
      <c r="A1153" s="99"/>
      <c r="E1153" s="106"/>
      <c r="F1153" s="106"/>
    </row>
    <row r="1154" spans="1:6">
      <c r="A1154" s="99"/>
      <c r="E1154" s="106"/>
      <c r="F1154" s="106"/>
    </row>
    <row r="1155" spans="1:6">
      <c r="A1155" s="99"/>
      <c r="E1155" s="106"/>
      <c r="F1155" s="106"/>
    </row>
    <row r="1156" spans="1:6">
      <c r="A1156" s="99"/>
      <c r="E1156" s="106"/>
      <c r="F1156" s="106"/>
    </row>
    <row r="1157" spans="1:6">
      <c r="A1157" s="99"/>
      <c r="E1157" s="106"/>
      <c r="F1157" s="106"/>
    </row>
    <row r="1158" spans="1:6">
      <c r="A1158" s="99"/>
      <c r="E1158" s="106"/>
      <c r="F1158" s="106"/>
    </row>
    <row r="1159" spans="1:6">
      <c r="A1159" s="99"/>
      <c r="E1159" s="106"/>
      <c r="F1159" s="106"/>
    </row>
    <row r="1160" spans="1:6">
      <c r="A1160" s="99"/>
      <c r="E1160" s="106"/>
      <c r="F1160" s="106"/>
    </row>
    <row r="1161" spans="1:6">
      <c r="A1161" s="99"/>
      <c r="E1161" s="106"/>
      <c r="F1161" s="106"/>
    </row>
    <row r="1162" spans="1:6">
      <c r="A1162" s="99"/>
      <c r="E1162" s="106"/>
      <c r="F1162" s="106"/>
    </row>
    <row r="1163" spans="1:6">
      <c r="A1163" s="99"/>
      <c r="E1163" s="106"/>
      <c r="F1163" s="106"/>
    </row>
    <row r="1164" spans="1:6">
      <c r="A1164" s="99"/>
      <c r="E1164" s="106"/>
      <c r="F1164" s="106"/>
    </row>
    <row r="1165" spans="1:6">
      <c r="A1165" s="99"/>
      <c r="E1165" s="106"/>
      <c r="F1165" s="106"/>
    </row>
    <row r="1166" spans="1:6">
      <c r="A1166" s="99"/>
      <c r="E1166" s="106"/>
      <c r="F1166" s="106"/>
    </row>
    <row r="1167" spans="1:6">
      <c r="A1167" s="99"/>
      <c r="E1167" s="106"/>
      <c r="F1167" s="106"/>
    </row>
    <row r="1168" spans="1:6">
      <c r="A1168" s="99"/>
      <c r="E1168" s="106"/>
      <c r="F1168" s="106"/>
    </row>
    <row r="1169" spans="1:6">
      <c r="A1169" s="99"/>
      <c r="E1169" s="106"/>
      <c r="F1169" s="106"/>
    </row>
    <row r="1170" spans="1:6">
      <c r="A1170" s="99"/>
      <c r="E1170" s="106"/>
      <c r="F1170" s="106"/>
    </row>
    <row r="1171" spans="1:6">
      <c r="A1171" s="99"/>
      <c r="E1171" s="106"/>
      <c r="F1171" s="106"/>
    </row>
    <row r="1172" spans="1:6">
      <c r="A1172" s="99"/>
      <c r="E1172" s="106"/>
      <c r="F1172" s="106"/>
    </row>
    <row r="1173" spans="1:6">
      <c r="A1173" s="99"/>
      <c r="E1173" s="106"/>
      <c r="F1173" s="106"/>
    </row>
    <row r="1174" spans="1:6">
      <c r="A1174" s="99"/>
      <c r="E1174" s="106"/>
      <c r="F1174" s="106"/>
    </row>
    <row r="1175" spans="1:6">
      <c r="A1175" s="99"/>
      <c r="E1175" s="106"/>
      <c r="F1175" s="106"/>
    </row>
    <row r="1176" spans="1:6">
      <c r="A1176" s="99"/>
      <c r="E1176" s="106"/>
      <c r="F1176" s="106"/>
    </row>
    <row r="1177" spans="1:6">
      <c r="A1177" s="99"/>
      <c r="E1177" s="106"/>
      <c r="F1177" s="106"/>
    </row>
    <row r="1178" spans="1:6">
      <c r="A1178" s="99"/>
      <c r="E1178" s="106"/>
      <c r="F1178" s="106"/>
    </row>
    <row r="1179" spans="1:6">
      <c r="A1179" s="99"/>
      <c r="E1179" s="106"/>
      <c r="F1179" s="106"/>
    </row>
    <row r="1180" spans="1:6">
      <c r="A1180" s="99"/>
      <c r="E1180" s="106"/>
      <c r="F1180" s="106"/>
    </row>
    <row r="1181" spans="1:6">
      <c r="A1181" s="99"/>
      <c r="E1181" s="106"/>
      <c r="F1181" s="106"/>
    </row>
    <row r="1182" spans="1:6">
      <c r="A1182" s="99"/>
      <c r="E1182" s="106"/>
      <c r="F1182" s="106"/>
    </row>
    <row r="1183" spans="1:6">
      <c r="A1183" s="99"/>
      <c r="E1183" s="106"/>
      <c r="F1183" s="106"/>
    </row>
    <row r="1184" spans="1:6">
      <c r="A1184" s="99"/>
      <c r="E1184" s="106"/>
      <c r="F1184" s="106"/>
    </row>
    <row r="1185" spans="1:6">
      <c r="A1185" s="99"/>
      <c r="E1185" s="106"/>
      <c r="F1185" s="106"/>
    </row>
    <row r="1186" spans="1:6">
      <c r="A1186" s="99"/>
      <c r="E1186" s="106"/>
      <c r="F1186" s="106"/>
    </row>
    <row r="1187" spans="1:6">
      <c r="A1187" s="99"/>
      <c r="E1187" s="106"/>
      <c r="F1187" s="106"/>
    </row>
    <row r="1188" spans="1:6">
      <c r="A1188" s="99"/>
      <c r="E1188" s="106"/>
      <c r="F1188" s="106"/>
    </row>
    <row r="1189" spans="1:6">
      <c r="A1189" s="99"/>
      <c r="E1189" s="106"/>
      <c r="F1189" s="106"/>
    </row>
    <row r="1190" spans="1:6">
      <c r="A1190" s="99"/>
      <c r="E1190" s="106"/>
      <c r="F1190" s="106"/>
    </row>
    <row r="1191" spans="1:6">
      <c r="A1191" s="99"/>
      <c r="E1191" s="106"/>
      <c r="F1191" s="106"/>
    </row>
    <row r="1192" spans="1:6">
      <c r="A1192" s="99"/>
      <c r="E1192" s="106"/>
      <c r="F1192" s="106"/>
    </row>
    <row r="1193" spans="1:6">
      <c r="A1193" s="99"/>
      <c r="E1193" s="106"/>
      <c r="F1193" s="106"/>
    </row>
    <row r="1194" spans="1:6">
      <c r="A1194" s="99"/>
      <c r="E1194" s="106"/>
      <c r="F1194" s="106"/>
    </row>
    <row r="1195" spans="1:6">
      <c r="A1195" s="99"/>
      <c r="E1195" s="106"/>
      <c r="F1195" s="106"/>
    </row>
    <row r="1196" spans="1:6">
      <c r="A1196" s="99"/>
      <c r="E1196" s="106"/>
      <c r="F1196" s="106"/>
    </row>
    <row r="1197" spans="1:6">
      <c r="A1197" s="99"/>
      <c r="E1197" s="106"/>
      <c r="F1197" s="106"/>
    </row>
    <row r="1198" spans="1:6">
      <c r="A1198" s="99"/>
      <c r="E1198" s="106"/>
      <c r="F1198" s="106"/>
    </row>
    <row r="1199" spans="1:6">
      <c r="A1199" s="99"/>
      <c r="E1199" s="106"/>
      <c r="F1199" s="106"/>
    </row>
    <row r="1200" spans="1:6">
      <c r="A1200" s="99"/>
      <c r="E1200" s="106"/>
      <c r="F1200" s="106"/>
    </row>
    <row r="1201" spans="1:6">
      <c r="A1201" s="99"/>
      <c r="E1201" s="106"/>
      <c r="F1201" s="106"/>
    </row>
    <row r="1202" spans="1:6">
      <c r="A1202" s="99"/>
      <c r="E1202" s="106"/>
      <c r="F1202" s="106"/>
    </row>
    <row r="1203" spans="1:6">
      <c r="A1203" s="99"/>
      <c r="E1203" s="106"/>
      <c r="F1203" s="106"/>
    </row>
    <row r="1204" spans="1:6">
      <c r="A1204" s="99"/>
      <c r="E1204" s="106"/>
      <c r="F1204" s="106"/>
    </row>
    <row r="1205" spans="1:6">
      <c r="A1205" s="99"/>
      <c r="E1205" s="106"/>
      <c r="F1205" s="106"/>
    </row>
    <row r="1206" spans="1:6">
      <c r="A1206" s="99"/>
      <c r="E1206" s="106"/>
      <c r="F1206" s="106"/>
    </row>
    <row r="1207" spans="1:6">
      <c r="A1207" s="99"/>
      <c r="E1207" s="106"/>
      <c r="F1207" s="106"/>
    </row>
    <row r="1208" spans="1:6">
      <c r="A1208" s="99"/>
      <c r="E1208" s="106"/>
      <c r="F1208" s="106"/>
    </row>
    <row r="1209" spans="1:6">
      <c r="A1209" s="99"/>
      <c r="E1209" s="106"/>
      <c r="F1209" s="106"/>
    </row>
    <row r="1210" spans="1:6">
      <c r="A1210" s="99"/>
      <c r="E1210" s="106"/>
      <c r="F1210" s="106"/>
    </row>
    <row r="1211" spans="1:6">
      <c r="A1211" s="99"/>
      <c r="E1211" s="106"/>
      <c r="F1211" s="106"/>
    </row>
    <row r="1212" spans="1:6">
      <c r="A1212" s="99"/>
      <c r="E1212" s="106"/>
      <c r="F1212" s="106"/>
    </row>
    <row r="1213" spans="1:6">
      <c r="A1213" s="99"/>
      <c r="E1213" s="106"/>
      <c r="F1213" s="106"/>
    </row>
    <row r="1214" spans="1:6">
      <c r="A1214" s="99"/>
      <c r="E1214" s="106"/>
      <c r="F1214" s="106"/>
    </row>
    <row r="1215" spans="1:6">
      <c r="A1215" s="99"/>
      <c r="E1215" s="106"/>
      <c r="F1215" s="106"/>
    </row>
    <row r="1216" spans="1:6">
      <c r="A1216" s="99"/>
      <c r="E1216" s="106"/>
      <c r="F1216" s="106"/>
    </row>
    <row r="1217" spans="1:6">
      <c r="A1217" s="99"/>
      <c r="E1217" s="106"/>
      <c r="F1217" s="106"/>
    </row>
    <row r="1218" spans="1:6">
      <c r="A1218" s="99"/>
      <c r="E1218" s="106"/>
      <c r="F1218" s="106"/>
    </row>
    <row r="1219" spans="1:6">
      <c r="A1219" s="99"/>
      <c r="E1219" s="106"/>
      <c r="F1219" s="106"/>
    </row>
    <row r="1220" spans="1:6">
      <c r="A1220" s="99"/>
      <c r="E1220" s="106"/>
      <c r="F1220" s="106"/>
    </row>
    <row r="1221" spans="1:6">
      <c r="A1221" s="99"/>
      <c r="E1221" s="106"/>
      <c r="F1221" s="106"/>
    </row>
    <row r="1222" spans="1:6">
      <c r="A1222" s="99"/>
      <c r="E1222" s="106"/>
      <c r="F1222" s="106"/>
    </row>
    <row r="1223" spans="1:6">
      <c r="A1223" s="99"/>
      <c r="E1223" s="106"/>
      <c r="F1223" s="106"/>
    </row>
    <row r="1224" spans="1:6">
      <c r="A1224" s="99"/>
      <c r="E1224" s="106"/>
      <c r="F1224" s="106"/>
    </row>
    <row r="1225" spans="1:6">
      <c r="A1225" s="99"/>
      <c r="E1225" s="106"/>
      <c r="F1225" s="106"/>
    </row>
    <row r="1226" spans="1:6">
      <c r="A1226" s="99"/>
      <c r="E1226" s="106"/>
      <c r="F1226" s="106"/>
    </row>
    <row r="1227" spans="1:6">
      <c r="A1227" s="99"/>
      <c r="E1227" s="106"/>
      <c r="F1227" s="106"/>
    </row>
    <row r="1228" spans="1:6">
      <c r="A1228" s="99"/>
      <c r="E1228" s="106"/>
      <c r="F1228" s="106"/>
    </row>
    <row r="1229" spans="1:6">
      <c r="A1229" s="99"/>
      <c r="E1229" s="106"/>
      <c r="F1229" s="106"/>
    </row>
    <row r="1230" spans="1:6">
      <c r="A1230" s="99"/>
      <c r="E1230" s="106"/>
      <c r="F1230" s="106"/>
    </row>
    <row r="1231" spans="1:6">
      <c r="A1231" s="99"/>
      <c r="E1231" s="106"/>
      <c r="F1231" s="106"/>
    </row>
    <row r="1232" spans="1:6">
      <c r="A1232" s="99"/>
      <c r="E1232" s="106"/>
      <c r="F1232" s="106"/>
    </row>
    <row r="1233" spans="1:6">
      <c r="A1233" s="99"/>
      <c r="E1233" s="106"/>
      <c r="F1233" s="106"/>
    </row>
    <row r="1234" spans="1:6">
      <c r="A1234" s="99"/>
      <c r="E1234" s="106"/>
      <c r="F1234" s="106"/>
    </row>
    <row r="1235" spans="1:6">
      <c r="A1235" s="99"/>
      <c r="E1235" s="106"/>
      <c r="F1235" s="106"/>
    </row>
    <row r="1236" spans="1:6">
      <c r="A1236" s="99"/>
      <c r="E1236" s="106"/>
      <c r="F1236" s="106"/>
    </row>
    <row r="1237" spans="1:6">
      <c r="A1237" s="99"/>
      <c r="E1237" s="106"/>
      <c r="F1237" s="106"/>
    </row>
    <row r="1238" spans="1:6">
      <c r="A1238" s="99"/>
      <c r="E1238" s="106"/>
      <c r="F1238" s="106"/>
    </row>
    <row r="1239" spans="1:6">
      <c r="A1239" s="99"/>
      <c r="E1239" s="106"/>
      <c r="F1239" s="106"/>
    </row>
    <row r="1240" spans="1:6">
      <c r="A1240" s="99"/>
      <c r="E1240" s="106"/>
      <c r="F1240" s="106"/>
    </row>
    <row r="1241" spans="1:6">
      <c r="A1241" s="99"/>
      <c r="E1241" s="106"/>
      <c r="F1241" s="106"/>
    </row>
    <row r="1242" spans="1:6">
      <c r="A1242" s="99"/>
      <c r="E1242" s="106"/>
      <c r="F1242" s="106"/>
    </row>
    <row r="1243" spans="1:6">
      <c r="A1243" s="99"/>
      <c r="E1243" s="106"/>
      <c r="F1243" s="106"/>
    </row>
    <row r="1244" spans="1:6">
      <c r="A1244" s="99"/>
      <c r="E1244" s="106"/>
      <c r="F1244" s="106"/>
    </row>
    <row r="1245" spans="1:6">
      <c r="A1245" s="99"/>
      <c r="E1245" s="106"/>
      <c r="F1245" s="106"/>
    </row>
    <row r="1246" spans="1:6">
      <c r="A1246" s="99"/>
      <c r="E1246" s="106"/>
      <c r="F1246" s="106"/>
    </row>
    <row r="1247" spans="1:6">
      <c r="A1247" s="99"/>
      <c r="E1247" s="106"/>
      <c r="F1247" s="106"/>
    </row>
    <row r="1248" spans="1:6">
      <c r="A1248" s="99"/>
      <c r="E1248" s="106"/>
      <c r="F1248" s="106"/>
    </row>
    <row r="1249" spans="1:6">
      <c r="A1249" s="99"/>
      <c r="E1249" s="106"/>
      <c r="F1249" s="106"/>
    </row>
    <row r="1250" spans="1:6">
      <c r="A1250" s="99"/>
      <c r="E1250" s="106"/>
      <c r="F1250" s="106"/>
    </row>
    <row r="1251" spans="1:6">
      <c r="A1251" s="99"/>
      <c r="E1251" s="106"/>
      <c r="F1251" s="106"/>
    </row>
    <row r="1252" spans="1:6">
      <c r="A1252" s="99"/>
      <c r="E1252" s="106"/>
      <c r="F1252" s="106"/>
    </row>
    <row r="1253" spans="1:6">
      <c r="A1253" s="99"/>
      <c r="E1253" s="106"/>
      <c r="F1253" s="106"/>
    </row>
    <row r="1254" spans="1:6">
      <c r="A1254" s="99"/>
      <c r="E1254" s="106"/>
      <c r="F1254" s="106"/>
    </row>
    <row r="1255" spans="1:6">
      <c r="A1255" s="99"/>
      <c r="E1255" s="106"/>
      <c r="F1255" s="106"/>
    </row>
    <row r="1256" spans="1:6">
      <c r="A1256" s="99"/>
      <c r="E1256" s="106"/>
      <c r="F1256" s="106"/>
    </row>
    <row r="1257" spans="1:6">
      <c r="A1257" s="99"/>
      <c r="E1257" s="106"/>
      <c r="F1257" s="106"/>
    </row>
    <row r="1258" spans="1:6">
      <c r="A1258" s="99"/>
      <c r="E1258" s="106"/>
      <c r="F1258" s="106"/>
    </row>
    <row r="1259" spans="1:6">
      <c r="A1259" s="99"/>
      <c r="E1259" s="106"/>
      <c r="F1259" s="106"/>
    </row>
    <row r="1260" spans="1:6">
      <c r="A1260" s="99"/>
      <c r="E1260" s="106"/>
      <c r="F1260" s="106"/>
    </row>
    <row r="1261" spans="1:6">
      <c r="A1261" s="99"/>
      <c r="E1261" s="106"/>
      <c r="F1261" s="106"/>
    </row>
    <row r="1262" spans="1:6">
      <c r="A1262" s="99"/>
      <c r="E1262" s="106"/>
      <c r="F1262" s="106"/>
    </row>
    <row r="1263" spans="1:6">
      <c r="A1263" s="99"/>
      <c r="E1263" s="106"/>
      <c r="F1263" s="106"/>
    </row>
    <row r="1264" spans="1:6">
      <c r="A1264" s="99"/>
      <c r="E1264" s="106"/>
      <c r="F1264" s="106"/>
    </row>
    <row r="1265" spans="1:6">
      <c r="A1265" s="99"/>
      <c r="E1265" s="106"/>
      <c r="F1265" s="106"/>
    </row>
    <row r="1266" spans="1:6">
      <c r="A1266" s="99"/>
      <c r="E1266" s="106"/>
      <c r="F1266" s="106"/>
    </row>
    <row r="1267" spans="1:6">
      <c r="A1267" s="99"/>
      <c r="E1267" s="106"/>
      <c r="F1267" s="106"/>
    </row>
    <row r="1268" spans="1:6">
      <c r="A1268" s="99"/>
      <c r="E1268" s="106"/>
      <c r="F1268" s="106"/>
    </row>
    <row r="1269" spans="1:6">
      <c r="A1269" s="99"/>
      <c r="E1269" s="106"/>
      <c r="F1269" s="106"/>
    </row>
    <row r="1270" spans="1:6">
      <c r="A1270" s="99"/>
      <c r="E1270" s="106"/>
      <c r="F1270" s="106"/>
    </row>
    <row r="1271" spans="1:6">
      <c r="A1271" s="99"/>
      <c r="E1271" s="106"/>
      <c r="F1271" s="106"/>
    </row>
    <row r="1272" spans="1:6">
      <c r="A1272" s="99"/>
      <c r="E1272" s="106"/>
      <c r="F1272" s="106"/>
    </row>
    <row r="1273" spans="1:6">
      <c r="A1273" s="99"/>
      <c r="E1273" s="106"/>
      <c r="F1273" s="106"/>
    </row>
    <row r="1274" spans="1:6">
      <c r="A1274" s="99"/>
      <c r="E1274" s="106"/>
      <c r="F1274" s="106"/>
    </row>
    <row r="1275" spans="1:6">
      <c r="A1275" s="99"/>
      <c r="E1275" s="106"/>
      <c r="F1275" s="106"/>
    </row>
    <row r="1276" spans="1:6">
      <c r="A1276" s="99"/>
      <c r="E1276" s="106"/>
      <c r="F1276" s="106"/>
    </row>
    <row r="1277" spans="1:6">
      <c r="A1277" s="99"/>
      <c r="E1277" s="106"/>
      <c r="F1277" s="106"/>
    </row>
    <row r="1278" spans="1:6">
      <c r="A1278" s="99"/>
      <c r="E1278" s="106"/>
      <c r="F1278" s="106"/>
    </row>
    <row r="1279" spans="1:6">
      <c r="A1279" s="99"/>
      <c r="E1279" s="106"/>
      <c r="F1279" s="106"/>
    </row>
    <row r="1280" spans="1:6">
      <c r="A1280" s="99"/>
      <c r="E1280" s="106"/>
      <c r="F1280" s="106"/>
    </row>
    <row r="1281" spans="1:6">
      <c r="A1281" s="99"/>
      <c r="E1281" s="106"/>
      <c r="F1281" s="106"/>
    </row>
    <row r="1282" spans="1:6">
      <c r="A1282" s="99"/>
      <c r="E1282" s="106"/>
      <c r="F1282" s="106"/>
    </row>
    <row r="1283" spans="1:6">
      <c r="A1283" s="99"/>
      <c r="E1283" s="106"/>
      <c r="F1283" s="106"/>
    </row>
    <row r="1284" spans="1:6">
      <c r="A1284" s="99"/>
      <c r="E1284" s="106"/>
      <c r="F1284" s="106"/>
    </row>
    <row r="1285" spans="1:6">
      <c r="A1285" s="99"/>
      <c r="E1285" s="106"/>
      <c r="F1285" s="106"/>
    </row>
    <row r="1286" spans="1:6">
      <c r="A1286" s="99"/>
      <c r="E1286" s="106"/>
      <c r="F1286" s="106"/>
    </row>
    <row r="1287" spans="1:6">
      <c r="A1287" s="99"/>
      <c r="E1287" s="106"/>
      <c r="F1287" s="106"/>
    </row>
    <row r="1288" spans="1:6">
      <c r="A1288" s="99"/>
      <c r="E1288" s="106"/>
      <c r="F1288" s="106"/>
    </row>
    <row r="1289" spans="1:6">
      <c r="A1289" s="99"/>
      <c r="E1289" s="106"/>
      <c r="F1289" s="106"/>
    </row>
    <row r="1290" spans="1:6">
      <c r="A1290" s="99"/>
      <c r="E1290" s="106"/>
      <c r="F1290" s="106"/>
    </row>
    <row r="1291" spans="1:6">
      <c r="A1291" s="99"/>
      <c r="E1291" s="106"/>
      <c r="F1291" s="106"/>
    </row>
    <row r="1292" spans="1:6">
      <c r="A1292" s="99"/>
      <c r="E1292" s="106"/>
      <c r="F1292" s="106"/>
    </row>
    <row r="1293" spans="1:6">
      <c r="A1293" s="99"/>
      <c r="E1293" s="106"/>
      <c r="F1293" s="106"/>
    </row>
    <row r="1294" spans="1:6">
      <c r="A1294" s="99"/>
      <c r="E1294" s="106"/>
      <c r="F1294" s="106"/>
    </row>
    <row r="1295" spans="1:6">
      <c r="A1295" s="99"/>
      <c r="E1295" s="106"/>
      <c r="F1295" s="106"/>
    </row>
    <row r="1296" spans="1:6">
      <c r="A1296" s="99"/>
      <c r="E1296" s="106"/>
      <c r="F1296" s="106"/>
    </row>
    <row r="1297" spans="1:6">
      <c r="A1297" s="99"/>
      <c r="E1297" s="106"/>
      <c r="F1297" s="106"/>
    </row>
    <row r="1298" spans="1:6">
      <c r="A1298" s="99"/>
      <c r="E1298" s="106"/>
      <c r="F1298" s="106"/>
    </row>
    <row r="1299" spans="1:6">
      <c r="A1299" s="99"/>
      <c r="E1299" s="106"/>
      <c r="F1299" s="106"/>
    </row>
    <row r="1300" spans="1:6">
      <c r="A1300" s="99"/>
      <c r="E1300" s="106"/>
      <c r="F1300" s="106"/>
    </row>
    <row r="1301" spans="1:6">
      <c r="A1301" s="99"/>
      <c r="E1301" s="106"/>
      <c r="F1301" s="106"/>
    </row>
    <row r="1302" spans="1:6">
      <c r="A1302" s="99"/>
      <c r="E1302" s="106"/>
      <c r="F1302" s="106"/>
    </row>
    <row r="1303" spans="1:6">
      <c r="A1303" s="99"/>
      <c r="E1303" s="106"/>
      <c r="F1303" s="106"/>
    </row>
    <row r="1304" spans="1:6">
      <c r="A1304" s="99"/>
      <c r="E1304" s="106"/>
      <c r="F1304" s="106"/>
    </row>
    <row r="1305" spans="1:6">
      <c r="A1305" s="99"/>
      <c r="E1305" s="106"/>
      <c r="F1305" s="106"/>
    </row>
    <row r="1306" spans="1:6">
      <c r="A1306" s="99"/>
      <c r="E1306" s="106"/>
      <c r="F1306" s="106"/>
    </row>
    <row r="1307" spans="1:6">
      <c r="A1307" s="99"/>
      <c r="E1307" s="106"/>
      <c r="F1307" s="106"/>
    </row>
    <row r="1308" spans="1:6">
      <c r="A1308" s="99"/>
      <c r="E1308" s="106"/>
      <c r="F1308" s="106"/>
    </row>
    <row r="1309" spans="1:6">
      <c r="A1309" s="99"/>
      <c r="E1309" s="106"/>
      <c r="F1309" s="106"/>
    </row>
    <row r="1310" spans="1:6">
      <c r="A1310" s="99"/>
      <c r="E1310" s="106"/>
      <c r="F1310" s="106"/>
    </row>
    <row r="1311" spans="1:6">
      <c r="A1311" s="99"/>
      <c r="E1311" s="106"/>
      <c r="F1311" s="106"/>
    </row>
    <row r="1312" spans="1:6">
      <c r="A1312" s="99"/>
      <c r="E1312" s="106"/>
      <c r="F1312" s="106"/>
    </row>
    <row r="1313" spans="1:6">
      <c r="A1313" s="99"/>
      <c r="E1313" s="106"/>
      <c r="F1313" s="106"/>
    </row>
    <row r="1314" spans="1:6">
      <c r="A1314" s="99"/>
      <c r="E1314" s="106"/>
      <c r="F1314" s="106"/>
    </row>
    <row r="1315" spans="1:6">
      <c r="A1315" s="99"/>
      <c r="E1315" s="106"/>
      <c r="F1315" s="106"/>
    </row>
    <row r="1316" spans="1:6">
      <c r="A1316" s="99"/>
      <c r="E1316" s="106"/>
      <c r="F1316" s="106"/>
    </row>
    <row r="1317" spans="1:6">
      <c r="A1317" s="99"/>
      <c r="E1317" s="106"/>
      <c r="F1317" s="106"/>
    </row>
    <row r="1318" spans="1:6">
      <c r="A1318" s="99"/>
      <c r="E1318" s="106"/>
      <c r="F1318" s="106"/>
    </row>
    <row r="1319" spans="1:6">
      <c r="A1319" s="99"/>
      <c r="E1319" s="106"/>
      <c r="F1319" s="106"/>
    </row>
    <row r="1320" spans="1:6">
      <c r="A1320" s="99"/>
      <c r="E1320" s="106"/>
      <c r="F1320" s="106"/>
    </row>
    <row r="1321" spans="1:6">
      <c r="A1321" s="99"/>
      <c r="E1321" s="106"/>
      <c r="F1321" s="106"/>
    </row>
    <row r="1322" spans="1:6">
      <c r="A1322" s="99"/>
      <c r="E1322" s="106"/>
      <c r="F1322" s="106"/>
    </row>
    <row r="1323" spans="1:6">
      <c r="A1323" s="99"/>
      <c r="E1323" s="106"/>
      <c r="F1323" s="106"/>
    </row>
    <row r="1324" spans="1:6">
      <c r="A1324" s="99"/>
      <c r="E1324" s="106"/>
      <c r="F1324" s="106"/>
    </row>
    <row r="1325" spans="1:6">
      <c r="A1325" s="99"/>
      <c r="E1325" s="106"/>
      <c r="F1325" s="106"/>
    </row>
    <row r="1326" spans="1:6">
      <c r="A1326" s="99"/>
      <c r="E1326" s="106"/>
      <c r="F1326" s="106"/>
    </row>
    <row r="1327" spans="1:6">
      <c r="A1327" s="99"/>
      <c r="E1327" s="106"/>
      <c r="F1327" s="106"/>
    </row>
    <row r="1328" spans="1:6">
      <c r="A1328" s="99"/>
      <c r="E1328" s="106"/>
      <c r="F1328" s="106"/>
    </row>
    <row r="1329" spans="1:6">
      <c r="A1329" s="99"/>
      <c r="E1329" s="106"/>
      <c r="F1329" s="106"/>
    </row>
    <row r="1330" spans="1:6">
      <c r="A1330" s="99"/>
      <c r="E1330" s="106"/>
      <c r="F1330" s="106"/>
    </row>
    <row r="1331" spans="1:6">
      <c r="A1331" s="99"/>
      <c r="E1331" s="106"/>
      <c r="F1331" s="106"/>
    </row>
    <row r="1332" spans="1:6">
      <c r="A1332" s="99"/>
      <c r="E1332" s="106"/>
      <c r="F1332" s="106"/>
    </row>
    <row r="1333" spans="1:6">
      <c r="A1333" s="99"/>
      <c r="E1333" s="106"/>
      <c r="F1333" s="106"/>
    </row>
    <row r="1334" spans="1:6">
      <c r="A1334" s="99"/>
      <c r="E1334" s="106"/>
      <c r="F1334" s="106"/>
    </row>
    <row r="1335" spans="1:6">
      <c r="A1335" s="99"/>
      <c r="E1335" s="106"/>
      <c r="F1335" s="106"/>
    </row>
    <row r="1336" spans="1:6">
      <c r="A1336" s="99"/>
      <c r="E1336" s="106"/>
      <c r="F1336" s="106"/>
    </row>
    <row r="1337" spans="1:6">
      <c r="A1337" s="99"/>
      <c r="E1337" s="106"/>
      <c r="F1337" s="106"/>
    </row>
    <row r="1338" spans="1:6">
      <c r="A1338" s="99"/>
      <c r="E1338" s="106"/>
      <c r="F1338" s="106"/>
    </row>
    <row r="1339" spans="1:6">
      <c r="A1339" s="99"/>
      <c r="E1339" s="106"/>
      <c r="F1339" s="106"/>
    </row>
    <row r="1340" spans="1:6">
      <c r="A1340" s="99"/>
      <c r="E1340" s="106"/>
      <c r="F1340" s="106"/>
    </row>
    <row r="1341" spans="1:6">
      <c r="A1341" s="99"/>
      <c r="E1341" s="106"/>
      <c r="F1341" s="106"/>
    </row>
    <row r="1342" spans="1:6">
      <c r="A1342" s="99"/>
      <c r="E1342" s="106"/>
      <c r="F1342" s="106"/>
    </row>
    <row r="1343" spans="1:6">
      <c r="A1343" s="99"/>
      <c r="E1343" s="106"/>
      <c r="F1343" s="106"/>
    </row>
    <row r="1344" spans="1:6">
      <c r="A1344" s="99"/>
      <c r="E1344" s="106"/>
      <c r="F1344" s="106"/>
    </row>
    <row r="1345" spans="1:6">
      <c r="A1345" s="99"/>
      <c r="E1345" s="106"/>
      <c r="F1345" s="106"/>
    </row>
    <row r="1346" spans="1:6">
      <c r="A1346" s="99"/>
      <c r="E1346" s="106"/>
      <c r="F1346" s="106"/>
    </row>
    <row r="1347" spans="1:6">
      <c r="A1347" s="99"/>
      <c r="E1347" s="106"/>
      <c r="F1347" s="106"/>
    </row>
    <row r="1348" spans="1:6">
      <c r="A1348" s="99"/>
      <c r="E1348" s="106"/>
      <c r="F1348" s="106"/>
    </row>
    <row r="1349" spans="1:6">
      <c r="A1349" s="99"/>
      <c r="E1349" s="106"/>
      <c r="F1349" s="106"/>
    </row>
    <row r="1350" spans="1:6">
      <c r="A1350" s="99"/>
      <c r="E1350" s="106"/>
      <c r="F1350" s="106"/>
    </row>
    <row r="1351" spans="1:6">
      <c r="A1351" s="99"/>
      <c r="E1351" s="106"/>
      <c r="F1351" s="106"/>
    </row>
    <row r="1352" spans="1:6">
      <c r="A1352" s="99"/>
      <c r="E1352" s="106"/>
      <c r="F1352" s="106"/>
    </row>
    <row r="1353" spans="1:6">
      <c r="A1353" s="99"/>
      <c r="E1353" s="106"/>
      <c r="F1353" s="106"/>
    </row>
    <row r="1354" spans="1:6">
      <c r="A1354" s="99"/>
      <c r="E1354" s="106"/>
      <c r="F1354" s="106"/>
    </row>
    <row r="1355" spans="1:6">
      <c r="A1355" s="99"/>
      <c r="E1355" s="106"/>
      <c r="F1355" s="106"/>
    </row>
    <row r="1356" spans="1:6">
      <c r="A1356" s="99"/>
      <c r="E1356" s="106"/>
      <c r="F1356" s="106"/>
    </row>
    <row r="1357" spans="1:6">
      <c r="A1357" s="99"/>
      <c r="E1357" s="106"/>
      <c r="F1357" s="106"/>
    </row>
    <row r="1358" spans="1:6">
      <c r="A1358" s="99"/>
      <c r="E1358" s="106"/>
      <c r="F1358" s="106"/>
    </row>
    <row r="1359" spans="1:6">
      <c r="A1359" s="99"/>
      <c r="E1359" s="106"/>
      <c r="F1359" s="106"/>
    </row>
    <row r="1360" spans="1:6">
      <c r="A1360" s="99"/>
      <c r="E1360" s="106"/>
      <c r="F1360" s="106"/>
    </row>
    <row r="1361" spans="1:6">
      <c r="A1361" s="99"/>
      <c r="E1361" s="106"/>
      <c r="F1361" s="106"/>
    </row>
    <row r="1362" spans="1:6">
      <c r="A1362" s="99"/>
      <c r="E1362" s="106"/>
      <c r="F1362" s="106"/>
    </row>
    <row r="1363" spans="1:6">
      <c r="A1363" s="99"/>
      <c r="E1363" s="106"/>
      <c r="F1363" s="106"/>
    </row>
    <row r="1364" spans="1:6">
      <c r="A1364" s="99"/>
      <c r="E1364" s="106"/>
      <c r="F1364" s="106"/>
    </row>
    <row r="1365" spans="1:6">
      <c r="A1365" s="99"/>
      <c r="E1365" s="106"/>
      <c r="F1365" s="106"/>
    </row>
    <row r="1366" spans="1:6">
      <c r="A1366" s="99"/>
      <c r="E1366" s="106"/>
      <c r="F1366" s="106"/>
    </row>
    <row r="1367" spans="1:6">
      <c r="A1367" s="99"/>
      <c r="E1367" s="106"/>
      <c r="F1367" s="106"/>
    </row>
    <row r="1368" spans="1:6">
      <c r="A1368" s="99"/>
      <c r="E1368" s="106"/>
      <c r="F1368" s="106"/>
    </row>
    <row r="1369" spans="1:6">
      <c r="A1369" s="99"/>
      <c r="E1369" s="106"/>
      <c r="F1369" s="106"/>
    </row>
    <row r="1370" spans="1:6">
      <c r="A1370" s="99"/>
      <c r="E1370" s="106"/>
      <c r="F1370" s="106"/>
    </row>
    <row r="1371" spans="1:6">
      <c r="A1371" s="99"/>
      <c r="E1371" s="106"/>
      <c r="F1371" s="106"/>
    </row>
    <row r="1372" spans="1:6">
      <c r="A1372" s="99"/>
      <c r="E1372" s="106"/>
      <c r="F1372" s="106"/>
    </row>
    <row r="1373" spans="1:6">
      <c r="A1373" s="99"/>
      <c r="E1373" s="106"/>
      <c r="F1373" s="106"/>
    </row>
    <row r="1374" spans="1:6">
      <c r="A1374" s="99"/>
      <c r="E1374" s="106"/>
      <c r="F1374" s="106"/>
    </row>
    <row r="1375" spans="1:6">
      <c r="A1375" s="99"/>
      <c r="E1375" s="106"/>
      <c r="F1375" s="106"/>
    </row>
    <row r="1376" spans="1:6">
      <c r="A1376" s="99"/>
      <c r="E1376" s="106"/>
      <c r="F1376" s="106"/>
    </row>
    <row r="1377" spans="1:6">
      <c r="A1377" s="99"/>
      <c r="E1377" s="106"/>
      <c r="F1377" s="106"/>
    </row>
    <row r="1378" spans="1:6">
      <c r="A1378" s="99"/>
      <c r="E1378" s="106"/>
      <c r="F1378" s="106"/>
    </row>
    <row r="1379" spans="1:6">
      <c r="A1379" s="99"/>
      <c r="E1379" s="106"/>
      <c r="F1379" s="106"/>
    </row>
    <row r="1380" spans="1:6">
      <c r="A1380" s="99"/>
      <c r="E1380" s="106"/>
      <c r="F1380" s="106"/>
    </row>
    <row r="1381" spans="1:6">
      <c r="A1381" s="99"/>
      <c r="E1381" s="106"/>
      <c r="F1381" s="106"/>
    </row>
    <row r="1382" spans="1:6">
      <c r="A1382" s="99"/>
      <c r="E1382" s="106"/>
      <c r="F1382" s="106"/>
    </row>
    <row r="1383" spans="1:6">
      <c r="A1383" s="99"/>
      <c r="E1383" s="106"/>
      <c r="F1383" s="106"/>
    </row>
    <row r="1384" spans="1:6">
      <c r="A1384" s="99"/>
      <c r="E1384" s="106"/>
      <c r="F1384" s="106"/>
    </row>
    <row r="1385" spans="1:6">
      <c r="A1385" s="99"/>
      <c r="E1385" s="106"/>
      <c r="F1385" s="106"/>
    </row>
    <row r="1386" spans="1:6">
      <c r="A1386" s="99"/>
      <c r="E1386" s="106"/>
      <c r="F1386" s="106"/>
    </row>
    <row r="1387" spans="1:6">
      <c r="A1387" s="99"/>
      <c r="E1387" s="106"/>
      <c r="F1387" s="106"/>
    </row>
    <row r="1388" spans="1:6">
      <c r="A1388" s="99"/>
      <c r="E1388" s="106"/>
      <c r="F1388" s="106"/>
    </row>
    <row r="1389" spans="1:6">
      <c r="A1389" s="99"/>
      <c r="E1389" s="106"/>
      <c r="F1389" s="106"/>
    </row>
    <row r="1390" spans="1:6">
      <c r="A1390" s="99"/>
      <c r="E1390" s="106"/>
      <c r="F1390" s="106"/>
    </row>
    <row r="1391" spans="1:6">
      <c r="A1391" s="99"/>
      <c r="E1391" s="106"/>
      <c r="F1391" s="106"/>
    </row>
    <row r="1392" spans="1:6">
      <c r="A1392" s="99"/>
      <c r="E1392" s="106"/>
      <c r="F1392" s="106"/>
    </row>
    <row r="1393" spans="1:6">
      <c r="A1393" s="99"/>
      <c r="E1393" s="106"/>
      <c r="F1393" s="106"/>
    </row>
    <row r="1394" spans="1:6">
      <c r="A1394" s="99"/>
      <c r="E1394" s="106"/>
      <c r="F1394" s="106"/>
    </row>
    <row r="1395" spans="1:6">
      <c r="A1395" s="99"/>
      <c r="E1395" s="106"/>
      <c r="F1395" s="106"/>
    </row>
    <row r="1396" spans="1:6">
      <c r="A1396" s="99"/>
      <c r="E1396" s="106"/>
      <c r="F1396" s="106"/>
    </row>
    <row r="1397" spans="1:6">
      <c r="A1397" s="99"/>
      <c r="E1397" s="106"/>
      <c r="F1397" s="106"/>
    </row>
    <row r="1398" spans="1:6">
      <c r="A1398" s="99"/>
      <c r="E1398" s="106"/>
      <c r="F1398" s="106"/>
    </row>
    <row r="1399" spans="1:6">
      <c r="A1399" s="99"/>
      <c r="E1399" s="106"/>
      <c r="F1399" s="106"/>
    </row>
    <row r="1400" spans="1:6">
      <c r="A1400" s="99"/>
      <c r="E1400" s="106"/>
      <c r="F1400" s="106"/>
    </row>
    <row r="1401" spans="1:6">
      <c r="A1401" s="99"/>
      <c r="E1401" s="106"/>
      <c r="F1401" s="106"/>
    </row>
    <row r="1402" spans="1:6">
      <c r="A1402" s="99"/>
      <c r="E1402" s="106"/>
      <c r="F1402" s="106"/>
    </row>
    <row r="1403" spans="1:6">
      <c r="A1403" s="99"/>
      <c r="E1403" s="106"/>
      <c r="F1403" s="106"/>
    </row>
    <row r="1404" spans="1:6">
      <c r="A1404" s="99"/>
      <c r="E1404" s="106"/>
      <c r="F1404" s="106"/>
    </row>
    <row r="1405" spans="1:6">
      <c r="A1405" s="99"/>
      <c r="E1405" s="106"/>
      <c r="F1405" s="106"/>
    </row>
    <row r="1406" spans="1:6">
      <c r="A1406" s="99"/>
      <c r="E1406" s="106"/>
      <c r="F1406" s="106"/>
    </row>
    <row r="1407" spans="1:6">
      <c r="A1407" s="99"/>
      <c r="E1407" s="106"/>
      <c r="F1407" s="106"/>
    </row>
    <row r="1408" spans="1:6">
      <c r="A1408" s="99"/>
      <c r="E1408" s="106"/>
      <c r="F1408" s="106"/>
    </row>
    <row r="1409" spans="1:6">
      <c r="A1409" s="99"/>
      <c r="E1409" s="106"/>
      <c r="F1409" s="106"/>
    </row>
    <row r="1410" spans="1:6">
      <c r="A1410" s="99"/>
      <c r="E1410" s="106"/>
      <c r="F1410" s="106"/>
    </row>
    <row r="1411" spans="1:6">
      <c r="A1411" s="99"/>
      <c r="E1411" s="106"/>
      <c r="F1411" s="106"/>
    </row>
    <row r="1412" spans="1:6">
      <c r="A1412" s="99"/>
      <c r="E1412" s="106"/>
      <c r="F1412" s="106"/>
    </row>
    <row r="1413" spans="1:6">
      <c r="A1413" s="99"/>
      <c r="E1413" s="106"/>
      <c r="F1413" s="106"/>
    </row>
    <row r="1414" spans="1:6">
      <c r="A1414" s="99"/>
      <c r="E1414" s="106"/>
      <c r="F1414" s="106"/>
    </row>
    <row r="1415" spans="1:6">
      <c r="A1415" s="99"/>
      <c r="E1415" s="106"/>
      <c r="F1415" s="106"/>
    </row>
    <row r="1416" spans="1:6">
      <c r="A1416" s="99"/>
      <c r="E1416" s="106"/>
      <c r="F1416" s="106"/>
    </row>
    <row r="1417" spans="1:6">
      <c r="A1417" s="99"/>
      <c r="E1417" s="106"/>
      <c r="F1417" s="106"/>
    </row>
    <row r="1418" spans="1:6">
      <c r="A1418" s="99"/>
      <c r="E1418" s="106"/>
      <c r="F1418" s="106"/>
    </row>
    <row r="1419" spans="1:6">
      <c r="A1419" s="99"/>
      <c r="E1419" s="106"/>
      <c r="F1419" s="106"/>
    </row>
    <row r="1420" spans="1:6">
      <c r="A1420" s="99"/>
      <c r="E1420" s="106"/>
      <c r="F1420" s="106"/>
    </row>
    <row r="1421" spans="1:6">
      <c r="A1421" s="99"/>
      <c r="E1421" s="106"/>
      <c r="F1421" s="106"/>
    </row>
    <row r="1422" spans="1:6">
      <c r="A1422" s="99"/>
      <c r="E1422" s="106"/>
      <c r="F1422" s="106"/>
    </row>
    <row r="1423" spans="1:6">
      <c r="A1423" s="99"/>
      <c r="E1423" s="106"/>
      <c r="F1423" s="106"/>
    </row>
    <row r="1424" spans="1:6">
      <c r="A1424" s="99"/>
      <c r="E1424" s="106"/>
      <c r="F1424" s="106"/>
    </row>
    <row r="1425" spans="1:6">
      <c r="A1425" s="99"/>
      <c r="E1425" s="106"/>
      <c r="F1425" s="106"/>
    </row>
    <row r="1426" spans="1:6">
      <c r="A1426" s="99"/>
      <c r="E1426" s="106"/>
      <c r="F1426" s="106"/>
    </row>
    <row r="1427" spans="1:6">
      <c r="A1427" s="99"/>
      <c r="E1427" s="106"/>
      <c r="F1427" s="106"/>
    </row>
    <row r="1428" spans="1:6">
      <c r="A1428" s="99"/>
      <c r="E1428" s="106"/>
      <c r="F1428" s="106"/>
    </row>
    <row r="1429" spans="1:6">
      <c r="A1429" s="99"/>
      <c r="E1429" s="106"/>
      <c r="F1429" s="106"/>
    </row>
    <row r="1430" spans="1:6">
      <c r="A1430" s="99"/>
      <c r="E1430" s="106"/>
      <c r="F1430" s="106"/>
    </row>
    <row r="1431" spans="1:6">
      <c r="A1431" s="99"/>
      <c r="E1431" s="106"/>
      <c r="F1431" s="106"/>
    </row>
    <row r="1432" spans="1:6">
      <c r="A1432" s="99"/>
      <c r="E1432" s="106"/>
      <c r="F1432" s="106"/>
    </row>
    <row r="1433" spans="1:6">
      <c r="A1433" s="99"/>
      <c r="E1433" s="106"/>
      <c r="F1433" s="106"/>
    </row>
    <row r="1434" spans="1:6">
      <c r="A1434" s="99"/>
      <c r="E1434" s="106"/>
      <c r="F1434" s="106"/>
    </row>
    <row r="1435" spans="1:6">
      <c r="A1435" s="99"/>
      <c r="E1435" s="106"/>
      <c r="F1435" s="106"/>
    </row>
    <row r="1436" spans="1:6">
      <c r="A1436" s="99"/>
      <c r="E1436" s="106"/>
      <c r="F1436" s="106"/>
    </row>
    <row r="1437" spans="1:6">
      <c r="A1437" s="99"/>
      <c r="E1437" s="106"/>
      <c r="F1437" s="106"/>
    </row>
    <row r="1438" spans="1:6">
      <c r="A1438" s="99"/>
      <c r="E1438" s="106"/>
      <c r="F1438" s="106"/>
    </row>
    <row r="1439" spans="1:6">
      <c r="A1439" s="99"/>
      <c r="E1439" s="106"/>
      <c r="F1439" s="106"/>
    </row>
    <row r="1440" spans="1:6">
      <c r="A1440" s="99"/>
      <c r="E1440" s="106"/>
      <c r="F1440" s="106"/>
    </row>
    <row r="1441" spans="1:6">
      <c r="A1441" s="99"/>
      <c r="E1441" s="106"/>
      <c r="F1441" s="106"/>
    </row>
    <row r="1442" spans="1:6">
      <c r="A1442" s="99"/>
      <c r="E1442" s="106"/>
      <c r="F1442" s="106"/>
    </row>
    <row r="1443" spans="1:6">
      <c r="A1443" s="99"/>
      <c r="E1443" s="106"/>
      <c r="F1443" s="106"/>
    </row>
    <row r="1444" spans="1:6">
      <c r="A1444" s="99"/>
      <c r="E1444" s="106"/>
      <c r="F1444" s="106"/>
    </row>
    <row r="1445" spans="1:6">
      <c r="A1445" s="99"/>
      <c r="E1445" s="106"/>
      <c r="F1445" s="106"/>
    </row>
    <row r="1446" spans="1:6">
      <c r="A1446" s="99"/>
      <c r="E1446" s="106"/>
      <c r="F1446" s="106"/>
    </row>
    <row r="1447" spans="1:6">
      <c r="A1447" s="99"/>
      <c r="E1447" s="106"/>
      <c r="F1447" s="106"/>
    </row>
    <row r="1448" spans="1:6">
      <c r="A1448" s="99"/>
      <c r="E1448" s="106"/>
      <c r="F1448" s="106"/>
    </row>
    <row r="1449" spans="1:6">
      <c r="A1449" s="99"/>
      <c r="E1449" s="106"/>
      <c r="F1449" s="106"/>
    </row>
    <row r="1450" spans="1:6">
      <c r="A1450" s="99"/>
      <c r="E1450" s="106"/>
      <c r="F1450" s="106"/>
    </row>
    <row r="1451" spans="1:6">
      <c r="A1451" s="99"/>
      <c r="E1451" s="106"/>
      <c r="F1451" s="106"/>
    </row>
    <row r="1452" spans="1:6">
      <c r="A1452" s="99"/>
      <c r="E1452" s="106"/>
      <c r="F1452" s="106"/>
    </row>
    <row r="1453" spans="1:6">
      <c r="A1453" s="99"/>
      <c r="E1453" s="106"/>
      <c r="F1453" s="106"/>
    </row>
    <row r="1454" spans="1:6">
      <c r="A1454" s="99"/>
      <c r="E1454" s="106"/>
      <c r="F1454" s="106"/>
    </row>
    <row r="1455" spans="1:6">
      <c r="A1455" s="99"/>
      <c r="E1455" s="106"/>
      <c r="F1455" s="106"/>
    </row>
    <row r="1456" spans="1:6">
      <c r="A1456" s="99"/>
      <c r="E1456" s="106"/>
      <c r="F1456" s="106"/>
    </row>
    <row r="1457" spans="1:6">
      <c r="A1457" s="99"/>
      <c r="E1457" s="106"/>
      <c r="F1457" s="106"/>
    </row>
    <row r="1458" spans="1:6">
      <c r="A1458" s="99"/>
      <c r="E1458" s="106"/>
      <c r="F1458" s="106"/>
    </row>
    <row r="1459" spans="1:6">
      <c r="A1459" s="99"/>
      <c r="E1459" s="106"/>
      <c r="F1459" s="106"/>
    </row>
    <row r="1460" spans="1:6">
      <c r="A1460" s="99"/>
      <c r="E1460" s="106"/>
      <c r="F1460" s="106"/>
    </row>
    <row r="1461" spans="1:6">
      <c r="A1461" s="99"/>
      <c r="E1461" s="106"/>
      <c r="F1461" s="106"/>
    </row>
    <row r="1462" spans="1:6">
      <c r="A1462" s="99"/>
      <c r="E1462" s="106"/>
      <c r="F1462" s="106"/>
    </row>
    <row r="1463" spans="1:6">
      <c r="A1463" s="99"/>
      <c r="E1463" s="106"/>
      <c r="F1463" s="106"/>
    </row>
    <row r="1464" spans="1:6">
      <c r="A1464" s="99"/>
      <c r="E1464" s="106"/>
      <c r="F1464" s="106"/>
    </row>
    <row r="1465" spans="1:6">
      <c r="A1465" s="99"/>
      <c r="E1465" s="106"/>
      <c r="F1465" s="106"/>
    </row>
    <row r="1466" spans="1:6">
      <c r="A1466" s="99"/>
      <c r="E1466" s="106"/>
      <c r="F1466" s="106"/>
    </row>
    <row r="1467" spans="1:6">
      <c r="A1467" s="99"/>
      <c r="E1467" s="106"/>
      <c r="F1467" s="106"/>
    </row>
    <row r="1468" spans="1:6">
      <c r="A1468" s="99"/>
      <c r="E1468" s="106"/>
      <c r="F1468" s="106"/>
    </row>
    <row r="1469" spans="1:6">
      <c r="A1469" s="99"/>
      <c r="E1469" s="106"/>
      <c r="F1469" s="106"/>
    </row>
    <row r="1470" spans="1:6">
      <c r="A1470" s="99"/>
      <c r="E1470" s="106"/>
      <c r="F1470" s="106"/>
    </row>
    <row r="1471" spans="1:6">
      <c r="A1471" s="99"/>
      <c r="E1471" s="106"/>
      <c r="F1471" s="106"/>
    </row>
    <row r="1472" spans="1:6">
      <c r="A1472" s="99"/>
      <c r="E1472" s="106"/>
      <c r="F1472" s="106"/>
    </row>
    <row r="1473" spans="1:6">
      <c r="A1473" s="99"/>
      <c r="E1473" s="106"/>
      <c r="F1473" s="106"/>
    </row>
    <row r="1474" spans="1:6">
      <c r="A1474" s="99"/>
      <c r="E1474" s="106"/>
      <c r="F1474" s="106"/>
    </row>
    <row r="1475" spans="1:6">
      <c r="A1475" s="99"/>
      <c r="E1475" s="106"/>
      <c r="F1475" s="106"/>
    </row>
    <row r="1476" spans="1:6">
      <c r="A1476" s="99"/>
      <c r="E1476" s="106"/>
      <c r="F1476" s="106"/>
    </row>
    <row r="1477" spans="1:6">
      <c r="A1477" s="99"/>
      <c r="E1477" s="106"/>
      <c r="F1477" s="106"/>
    </row>
    <row r="1478" spans="1:6">
      <c r="A1478" s="99"/>
      <c r="E1478" s="106"/>
      <c r="F1478" s="106"/>
    </row>
    <row r="1479" spans="1:6">
      <c r="A1479" s="99"/>
      <c r="E1479" s="106"/>
      <c r="F1479" s="106"/>
    </row>
    <row r="1480" spans="1:6">
      <c r="A1480" s="99"/>
      <c r="E1480" s="106"/>
      <c r="F1480" s="106"/>
    </row>
    <row r="1481" spans="1:6">
      <c r="A1481" s="99"/>
      <c r="E1481" s="106"/>
      <c r="F1481" s="106"/>
    </row>
    <row r="1482" spans="1:6">
      <c r="A1482" s="99"/>
      <c r="E1482" s="106"/>
      <c r="F1482" s="106"/>
    </row>
    <row r="1483" spans="1:6">
      <c r="A1483" s="99"/>
      <c r="E1483" s="106"/>
      <c r="F1483" s="106"/>
    </row>
    <row r="1484" spans="1:6">
      <c r="A1484" s="99"/>
      <c r="E1484" s="106"/>
      <c r="F1484" s="106"/>
    </row>
    <row r="1485" spans="1:6">
      <c r="A1485" s="99"/>
      <c r="E1485" s="106"/>
      <c r="F1485" s="106"/>
    </row>
    <row r="1486" spans="1:6">
      <c r="A1486" s="99"/>
      <c r="E1486" s="106"/>
      <c r="F1486" s="106"/>
    </row>
    <row r="1487" spans="1:6">
      <c r="A1487" s="99"/>
      <c r="E1487" s="106"/>
      <c r="F1487" s="106"/>
    </row>
    <row r="1488" spans="1:6">
      <c r="A1488" s="99"/>
      <c r="E1488" s="106"/>
      <c r="F1488" s="106"/>
    </row>
    <row r="1489" spans="1:6">
      <c r="A1489" s="99"/>
      <c r="E1489" s="106"/>
      <c r="F1489" s="106"/>
    </row>
    <row r="1490" spans="1:6">
      <c r="A1490" s="99"/>
      <c r="E1490" s="106"/>
      <c r="F1490" s="106"/>
    </row>
    <row r="1491" spans="1:6">
      <c r="A1491" s="99"/>
      <c r="E1491" s="106"/>
      <c r="F1491" s="106"/>
    </row>
    <row r="1492" spans="1:6">
      <c r="A1492" s="99"/>
      <c r="E1492" s="106"/>
      <c r="F1492" s="106"/>
    </row>
    <row r="1493" spans="1:6">
      <c r="A1493" s="99"/>
      <c r="E1493" s="106"/>
      <c r="F1493" s="106"/>
    </row>
    <row r="1494" spans="1:6">
      <c r="A1494" s="99"/>
      <c r="E1494" s="106"/>
      <c r="F1494" s="106"/>
    </row>
    <row r="1495" spans="1:6">
      <c r="A1495" s="99"/>
      <c r="E1495" s="106"/>
      <c r="F1495" s="106"/>
    </row>
    <row r="1496" spans="1:6">
      <c r="A1496" s="99"/>
      <c r="E1496" s="106"/>
      <c r="F1496" s="106"/>
    </row>
    <row r="1497" spans="1:6">
      <c r="A1497" s="99"/>
      <c r="E1497" s="106"/>
      <c r="F1497" s="106"/>
    </row>
    <row r="1498" spans="1:6">
      <c r="A1498" s="99"/>
      <c r="E1498" s="106"/>
      <c r="F1498" s="106"/>
    </row>
    <row r="1499" spans="1:6">
      <c r="A1499" s="99"/>
      <c r="E1499" s="106"/>
      <c r="F1499" s="106"/>
    </row>
    <row r="1500" spans="1:6">
      <c r="A1500" s="99"/>
      <c r="E1500" s="106"/>
      <c r="F1500" s="106"/>
    </row>
    <row r="1501" spans="1:6">
      <c r="A1501" s="99"/>
      <c r="E1501" s="106"/>
      <c r="F1501" s="106"/>
    </row>
    <row r="1502" spans="1:6">
      <c r="A1502" s="99"/>
      <c r="E1502" s="106"/>
      <c r="F1502" s="106"/>
    </row>
    <row r="1503" spans="1:6">
      <c r="A1503" s="99"/>
      <c r="E1503" s="106"/>
      <c r="F1503" s="106"/>
    </row>
    <row r="1504" spans="1:6">
      <c r="A1504" s="99"/>
      <c r="E1504" s="106"/>
      <c r="F1504" s="106"/>
    </row>
    <row r="1505" spans="1:6">
      <c r="A1505" s="99"/>
      <c r="E1505" s="106"/>
      <c r="F1505" s="106"/>
    </row>
    <row r="1506" spans="1:6">
      <c r="A1506" s="99"/>
      <c r="E1506" s="106"/>
      <c r="F1506" s="106"/>
    </row>
    <row r="1507" spans="1:6">
      <c r="A1507" s="99"/>
      <c r="E1507" s="106"/>
      <c r="F1507" s="106"/>
    </row>
    <row r="1508" spans="1:6">
      <c r="A1508" s="99"/>
      <c r="E1508" s="106"/>
      <c r="F1508" s="106"/>
    </row>
    <row r="1509" spans="1:6">
      <c r="A1509" s="99"/>
      <c r="E1509" s="106"/>
      <c r="F1509" s="106"/>
    </row>
    <row r="1510" spans="1:6">
      <c r="A1510" s="99"/>
      <c r="E1510" s="106"/>
      <c r="F1510" s="106"/>
    </row>
    <row r="1511" spans="1:6">
      <c r="A1511" s="99"/>
      <c r="E1511" s="106"/>
      <c r="F1511" s="106"/>
    </row>
    <row r="1512" spans="1:6">
      <c r="A1512" s="99"/>
      <c r="E1512" s="106"/>
      <c r="F1512" s="106"/>
    </row>
    <row r="1513" spans="1:6">
      <c r="A1513" s="99"/>
      <c r="E1513" s="106"/>
      <c r="F1513" s="106"/>
    </row>
    <row r="1514" spans="1:6">
      <c r="A1514" s="99"/>
      <c r="E1514" s="106"/>
      <c r="F1514" s="106"/>
    </row>
    <row r="1515" spans="1:6">
      <c r="A1515" s="99"/>
      <c r="E1515" s="106"/>
      <c r="F1515" s="106"/>
    </row>
    <row r="1516" spans="1:6">
      <c r="A1516" s="99"/>
      <c r="E1516" s="106"/>
      <c r="F1516" s="106"/>
    </row>
    <row r="1517" spans="1:6">
      <c r="A1517" s="99"/>
      <c r="E1517" s="106"/>
      <c r="F1517" s="106"/>
    </row>
    <row r="1518" spans="1:6">
      <c r="A1518" s="99"/>
      <c r="E1518" s="106"/>
      <c r="F1518" s="106"/>
    </row>
    <row r="1519" spans="1:6">
      <c r="A1519" s="99"/>
      <c r="E1519" s="106"/>
      <c r="F1519" s="106"/>
    </row>
    <row r="1520" spans="1:6">
      <c r="A1520" s="99"/>
      <c r="E1520" s="106"/>
      <c r="F1520" s="106"/>
    </row>
    <row r="1521" spans="1:6">
      <c r="A1521" s="99"/>
      <c r="E1521" s="106"/>
      <c r="F1521" s="106"/>
    </row>
    <row r="1522" spans="1:6">
      <c r="A1522" s="99"/>
      <c r="E1522" s="106"/>
      <c r="F1522" s="106"/>
    </row>
    <row r="1523" spans="1:6">
      <c r="A1523" s="99"/>
      <c r="E1523" s="106"/>
      <c r="F1523" s="106"/>
    </row>
    <row r="1524" spans="1:6">
      <c r="A1524" s="99"/>
      <c r="E1524" s="106"/>
      <c r="F1524" s="106"/>
    </row>
    <row r="1525" spans="1:6">
      <c r="A1525" s="99"/>
      <c r="E1525" s="106"/>
      <c r="F1525" s="106"/>
    </row>
    <row r="1526" spans="1:6">
      <c r="A1526" s="99"/>
      <c r="E1526" s="106"/>
      <c r="F1526" s="106"/>
    </row>
    <row r="1527" spans="1:6">
      <c r="A1527" s="99"/>
      <c r="E1527" s="106"/>
      <c r="F1527" s="106"/>
    </row>
    <row r="1528" spans="1:6">
      <c r="A1528" s="99"/>
      <c r="E1528" s="106"/>
      <c r="F1528" s="106"/>
    </row>
    <row r="1529" spans="1:6">
      <c r="A1529" s="99"/>
      <c r="E1529" s="106"/>
      <c r="F1529" s="106"/>
    </row>
    <row r="1530" spans="1:6">
      <c r="A1530" s="99"/>
      <c r="E1530" s="106"/>
      <c r="F1530" s="106"/>
    </row>
    <row r="1531" spans="1:6">
      <c r="A1531" s="99"/>
      <c r="E1531" s="106"/>
      <c r="F1531" s="106"/>
    </row>
    <row r="1532" spans="1:6">
      <c r="A1532" s="99"/>
      <c r="E1532" s="106"/>
      <c r="F1532" s="106"/>
    </row>
    <row r="1533" spans="1:6">
      <c r="A1533" s="99"/>
      <c r="E1533" s="106"/>
      <c r="F1533" s="106"/>
    </row>
    <row r="1534" spans="1:6">
      <c r="A1534" s="99"/>
      <c r="E1534" s="106"/>
      <c r="F1534" s="106"/>
    </row>
    <row r="1535" spans="1:6">
      <c r="A1535" s="99"/>
      <c r="E1535" s="106"/>
      <c r="F1535" s="106"/>
    </row>
    <row r="1536" spans="1:6">
      <c r="A1536" s="99"/>
      <c r="E1536" s="106"/>
      <c r="F1536" s="106"/>
    </row>
    <row r="1537" spans="1:6">
      <c r="A1537" s="99"/>
      <c r="E1537" s="106"/>
      <c r="F1537" s="106"/>
    </row>
    <row r="1538" spans="1:6">
      <c r="A1538" s="99"/>
      <c r="E1538" s="106"/>
      <c r="F1538" s="106"/>
    </row>
    <row r="1539" spans="1:6">
      <c r="A1539" s="99"/>
      <c r="E1539" s="106"/>
      <c r="F1539" s="106"/>
    </row>
    <row r="1540" spans="1:6">
      <c r="A1540" s="99"/>
      <c r="E1540" s="106"/>
      <c r="F1540" s="106"/>
    </row>
    <row r="1541" spans="1:6">
      <c r="A1541" s="99"/>
      <c r="E1541" s="106"/>
      <c r="F1541" s="106"/>
    </row>
    <row r="1542" spans="1:6">
      <c r="A1542" s="99"/>
      <c r="E1542" s="106"/>
      <c r="F1542" s="106"/>
    </row>
    <row r="1543" spans="1:6">
      <c r="A1543" s="99"/>
      <c r="E1543" s="106"/>
      <c r="F1543" s="106"/>
    </row>
    <row r="1544" spans="1:6">
      <c r="A1544" s="99"/>
      <c r="E1544" s="106"/>
      <c r="F1544" s="106"/>
    </row>
    <row r="1545" spans="1:6">
      <c r="A1545" s="99"/>
      <c r="E1545" s="106"/>
      <c r="F1545" s="106"/>
    </row>
    <row r="1546" spans="1:6">
      <c r="A1546" s="99"/>
      <c r="E1546" s="106"/>
      <c r="F1546" s="106"/>
    </row>
    <row r="1547" spans="1:6">
      <c r="A1547" s="99"/>
      <c r="E1547" s="106"/>
      <c r="F1547" s="106"/>
    </row>
    <row r="1548" spans="1:6">
      <c r="A1548" s="99"/>
      <c r="E1548" s="106"/>
      <c r="F1548" s="106"/>
    </row>
    <row r="1549" spans="1:6">
      <c r="A1549" s="99"/>
      <c r="E1549" s="106"/>
      <c r="F1549" s="106"/>
    </row>
    <row r="1550" spans="1:6">
      <c r="A1550" s="99"/>
      <c r="E1550" s="106"/>
      <c r="F1550" s="106"/>
    </row>
    <row r="1551" spans="1:6">
      <c r="A1551" s="99"/>
      <c r="E1551" s="106"/>
      <c r="F1551" s="106"/>
    </row>
    <row r="1552" spans="1:6">
      <c r="A1552" s="99"/>
      <c r="E1552" s="106"/>
      <c r="F1552" s="106"/>
    </row>
    <row r="1553" spans="1:6">
      <c r="A1553" s="99"/>
      <c r="E1553" s="106"/>
      <c r="F1553" s="106"/>
    </row>
    <row r="1554" spans="1:6">
      <c r="A1554" s="99"/>
      <c r="E1554" s="106"/>
      <c r="F1554" s="106"/>
    </row>
    <row r="1555" spans="1:6">
      <c r="A1555" s="99"/>
      <c r="E1555" s="106"/>
      <c r="F1555" s="106"/>
    </row>
    <row r="1556" spans="1:6">
      <c r="A1556" s="99"/>
      <c r="E1556" s="106"/>
      <c r="F1556" s="106"/>
    </row>
    <row r="1557" spans="1:6">
      <c r="A1557" s="99"/>
      <c r="E1557" s="106"/>
      <c r="F1557" s="106"/>
    </row>
    <row r="1558" spans="1:6">
      <c r="A1558" s="99"/>
      <c r="E1558" s="106"/>
      <c r="F1558" s="106"/>
    </row>
    <row r="1559" spans="1:6">
      <c r="A1559" s="99"/>
      <c r="E1559" s="106"/>
      <c r="F1559" s="106"/>
    </row>
    <row r="1560" spans="1:6">
      <c r="A1560" s="99"/>
      <c r="E1560" s="106"/>
      <c r="F1560" s="106"/>
    </row>
    <row r="1561" spans="1:6">
      <c r="A1561" s="99"/>
      <c r="E1561" s="106"/>
      <c r="F1561" s="106"/>
    </row>
    <row r="1562" spans="1:6">
      <c r="A1562" s="99"/>
      <c r="E1562" s="106"/>
      <c r="F1562" s="106"/>
    </row>
    <row r="1563" spans="1:6">
      <c r="A1563" s="99"/>
      <c r="E1563" s="106"/>
      <c r="F1563" s="106"/>
    </row>
    <row r="1564" spans="1:6">
      <c r="A1564" s="99"/>
      <c r="E1564" s="106"/>
      <c r="F1564" s="106"/>
    </row>
    <row r="1565" spans="1:6">
      <c r="A1565" s="99"/>
      <c r="E1565" s="106"/>
      <c r="F1565" s="106"/>
    </row>
    <row r="1566" spans="1:6">
      <c r="A1566" s="99"/>
      <c r="E1566" s="106"/>
      <c r="F1566" s="106"/>
    </row>
    <row r="1567" spans="1:6">
      <c r="A1567" s="99"/>
      <c r="E1567" s="106"/>
      <c r="F1567" s="106"/>
    </row>
    <row r="1568" spans="1:6">
      <c r="A1568" s="99"/>
      <c r="E1568" s="106"/>
      <c r="F1568" s="106"/>
    </row>
    <row r="1569" spans="1:6">
      <c r="A1569" s="99"/>
      <c r="E1569" s="106"/>
      <c r="F1569" s="106"/>
    </row>
    <row r="1570" spans="1:6">
      <c r="A1570" s="99"/>
      <c r="E1570" s="106"/>
      <c r="F1570" s="106"/>
    </row>
    <row r="1571" spans="1:6">
      <c r="A1571" s="99"/>
      <c r="E1571" s="106"/>
      <c r="F1571" s="106"/>
    </row>
    <row r="1572" spans="1:6">
      <c r="A1572" s="99"/>
      <c r="E1572" s="106"/>
      <c r="F1572" s="106"/>
    </row>
    <row r="1573" spans="1:6">
      <c r="A1573" s="99"/>
      <c r="E1573" s="106"/>
      <c r="F1573" s="106"/>
    </row>
    <row r="1574" spans="1:6">
      <c r="A1574" s="99"/>
      <c r="E1574" s="106"/>
      <c r="F1574" s="106"/>
    </row>
    <row r="1575" spans="1:6">
      <c r="A1575" s="99"/>
      <c r="E1575" s="106"/>
      <c r="F1575" s="106"/>
    </row>
    <row r="1576" spans="1:6">
      <c r="A1576" s="99"/>
      <c r="E1576" s="106"/>
      <c r="F1576" s="106"/>
    </row>
    <row r="1577" spans="1:6">
      <c r="A1577" s="99"/>
      <c r="E1577" s="106"/>
      <c r="F1577" s="106"/>
    </row>
    <row r="1578" spans="1:6">
      <c r="A1578" s="99"/>
      <c r="E1578" s="106"/>
      <c r="F1578" s="106"/>
    </row>
    <row r="1579" spans="1:6">
      <c r="A1579" s="99"/>
      <c r="E1579" s="106"/>
      <c r="F1579" s="106"/>
    </row>
    <row r="1580" spans="1:6">
      <c r="A1580" s="99"/>
      <c r="E1580" s="106"/>
      <c r="F1580" s="106"/>
    </row>
    <row r="1581" spans="1:6">
      <c r="A1581" s="99"/>
      <c r="E1581" s="106"/>
      <c r="F1581" s="106"/>
    </row>
    <row r="1582" spans="1:6">
      <c r="A1582" s="99"/>
      <c r="E1582" s="106"/>
      <c r="F1582" s="106"/>
    </row>
    <row r="1583" spans="1:6">
      <c r="A1583" s="99"/>
      <c r="E1583" s="106"/>
      <c r="F1583" s="106"/>
    </row>
    <row r="1584" spans="1:6">
      <c r="A1584" s="99"/>
      <c r="E1584" s="106"/>
      <c r="F1584" s="106"/>
    </row>
    <row r="1585" spans="1:6">
      <c r="A1585" s="99"/>
      <c r="E1585" s="106"/>
      <c r="F1585" s="106"/>
    </row>
    <row r="1586" spans="1:6">
      <c r="A1586" s="99"/>
      <c r="E1586" s="106"/>
      <c r="F1586" s="106"/>
    </row>
    <row r="1587" spans="1:6">
      <c r="A1587" s="99"/>
      <c r="E1587" s="106"/>
      <c r="F1587" s="106"/>
    </row>
    <row r="1588" spans="1:6">
      <c r="A1588" s="99"/>
      <c r="E1588" s="106"/>
      <c r="F1588" s="106"/>
    </row>
    <row r="1589" spans="1:6">
      <c r="A1589" s="99"/>
      <c r="E1589" s="106"/>
      <c r="F1589" s="106"/>
    </row>
    <row r="1590" spans="1:6">
      <c r="A1590" s="99"/>
      <c r="E1590" s="106"/>
      <c r="F1590" s="106"/>
    </row>
    <row r="1591" spans="1:6">
      <c r="A1591" s="99"/>
      <c r="E1591" s="106"/>
      <c r="F1591" s="106"/>
    </row>
    <row r="1592" spans="1:6">
      <c r="A1592" s="99"/>
      <c r="E1592" s="106"/>
      <c r="F1592" s="106"/>
    </row>
    <row r="1593" spans="1:6">
      <c r="A1593" s="99"/>
      <c r="E1593" s="106"/>
      <c r="F1593" s="106"/>
    </row>
    <row r="1594" spans="1:6">
      <c r="A1594" s="99"/>
      <c r="E1594" s="106"/>
      <c r="F1594" s="106"/>
    </row>
    <row r="1595" spans="1:6">
      <c r="A1595" s="99"/>
      <c r="E1595" s="106"/>
      <c r="F1595" s="106"/>
    </row>
    <row r="1596" spans="1:6">
      <c r="A1596" s="99"/>
      <c r="E1596" s="106"/>
      <c r="F1596" s="106"/>
    </row>
    <row r="1597" spans="1:6">
      <c r="A1597" s="99"/>
      <c r="E1597" s="106"/>
      <c r="F1597" s="106"/>
    </row>
    <row r="1598" spans="1:6">
      <c r="A1598" s="99"/>
      <c r="E1598" s="106"/>
      <c r="F1598" s="106"/>
    </row>
    <row r="1599" spans="1:6">
      <c r="A1599" s="99"/>
      <c r="E1599" s="106"/>
      <c r="F1599" s="106"/>
    </row>
    <row r="1600" spans="1:6">
      <c r="A1600" s="99"/>
      <c r="E1600" s="106"/>
      <c r="F1600" s="106"/>
    </row>
    <row r="1601" spans="1:6">
      <c r="A1601" s="99"/>
      <c r="E1601" s="106"/>
      <c r="F1601" s="106"/>
    </row>
    <row r="1602" spans="1:6">
      <c r="A1602" s="99"/>
      <c r="E1602" s="106"/>
      <c r="F1602" s="106"/>
    </row>
    <row r="1603" spans="1:6">
      <c r="A1603" s="99"/>
      <c r="E1603" s="106"/>
      <c r="F1603" s="106"/>
    </row>
    <row r="1604" spans="1:6">
      <c r="A1604" s="99"/>
      <c r="E1604" s="106"/>
      <c r="F1604" s="106"/>
    </row>
    <row r="1605" spans="1:6">
      <c r="A1605" s="99"/>
      <c r="E1605" s="106"/>
      <c r="F1605" s="106"/>
    </row>
    <row r="1606" spans="1:6">
      <c r="A1606" s="99"/>
      <c r="E1606" s="106"/>
      <c r="F1606" s="106"/>
    </row>
    <row r="1607" spans="1:6">
      <c r="A1607" s="99"/>
      <c r="E1607" s="106"/>
      <c r="F1607" s="106"/>
    </row>
    <row r="1608" spans="1:6">
      <c r="A1608" s="99"/>
      <c r="E1608" s="106"/>
      <c r="F1608" s="106"/>
    </row>
    <row r="1609" spans="1:6">
      <c r="A1609" s="99"/>
      <c r="E1609" s="106"/>
      <c r="F1609" s="106"/>
    </row>
    <row r="1610" spans="1:6">
      <c r="A1610" s="99"/>
      <c r="E1610" s="106"/>
      <c r="F1610" s="106"/>
    </row>
    <row r="1611" spans="1:6">
      <c r="A1611" s="99"/>
      <c r="E1611" s="106"/>
      <c r="F1611" s="106"/>
    </row>
    <row r="1612" spans="1:6">
      <c r="A1612" s="99"/>
      <c r="E1612" s="106"/>
      <c r="F1612" s="106"/>
    </row>
    <row r="1613" spans="1:6">
      <c r="A1613" s="99"/>
      <c r="E1613" s="106"/>
      <c r="F1613" s="106"/>
    </row>
    <row r="1614" spans="1:6">
      <c r="A1614" s="99"/>
      <c r="E1614" s="106"/>
      <c r="F1614" s="106"/>
    </row>
    <row r="1615" spans="1:6">
      <c r="A1615" s="99"/>
      <c r="E1615" s="106"/>
      <c r="F1615" s="106"/>
    </row>
    <row r="1616" spans="1:6">
      <c r="A1616" s="99"/>
      <c r="E1616" s="106"/>
      <c r="F1616" s="106"/>
    </row>
    <row r="1617" spans="1:6">
      <c r="A1617" s="99"/>
      <c r="E1617" s="106"/>
      <c r="F1617" s="106"/>
    </row>
    <row r="1618" spans="1:6">
      <c r="A1618" s="99"/>
      <c r="E1618" s="106"/>
      <c r="F1618" s="106"/>
    </row>
    <row r="1619" spans="1:6">
      <c r="A1619" s="99"/>
      <c r="E1619" s="106"/>
      <c r="F1619" s="106"/>
    </row>
    <row r="1620" spans="1:6">
      <c r="A1620" s="99"/>
      <c r="E1620" s="106"/>
      <c r="F1620" s="106"/>
    </row>
    <row r="1621" spans="1:6">
      <c r="A1621" s="99"/>
      <c r="E1621" s="106"/>
      <c r="F1621" s="106"/>
    </row>
    <row r="1622" spans="1:6">
      <c r="A1622" s="99"/>
      <c r="E1622" s="106"/>
      <c r="F1622" s="106"/>
    </row>
    <row r="1623" spans="1:6">
      <c r="A1623" s="99"/>
      <c r="E1623" s="106"/>
      <c r="F1623" s="106"/>
    </row>
    <row r="1624" spans="1:6">
      <c r="A1624" s="99"/>
      <c r="E1624" s="106"/>
      <c r="F1624" s="106"/>
    </row>
    <row r="1625" spans="1:6">
      <c r="A1625" s="99"/>
      <c r="E1625" s="106"/>
      <c r="F1625" s="106"/>
    </row>
    <row r="1626" spans="1:6">
      <c r="A1626" s="99"/>
      <c r="E1626" s="106"/>
      <c r="F1626" s="106"/>
    </row>
    <row r="1627" spans="1:6">
      <c r="A1627" s="99"/>
      <c r="E1627" s="106"/>
      <c r="F1627" s="106"/>
    </row>
    <row r="1628" spans="1:6">
      <c r="A1628" s="99"/>
      <c r="E1628" s="106"/>
      <c r="F1628" s="106"/>
    </row>
    <row r="1629" spans="1:6">
      <c r="A1629" s="99"/>
      <c r="E1629" s="106"/>
      <c r="F1629" s="106"/>
    </row>
    <row r="1630" spans="1:6">
      <c r="A1630" s="99"/>
      <c r="E1630" s="106"/>
      <c r="F1630" s="106"/>
    </row>
    <row r="1631" spans="1:6">
      <c r="A1631" s="99"/>
      <c r="E1631" s="106"/>
      <c r="F1631" s="106"/>
    </row>
    <row r="1632" spans="1:6">
      <c r="A1632" s="99"/>
      <c r="E1632" s="106"/>
      <c r="F1632" s="106"/>
    </row>
    <row r="1633" spans="1:6">
      <c r="A1633" s="99"/>
      <c r="E1633" s="106"/>
      <c r="F1633" s="106"/>
    </row>
    <row r="1634" spans="1:6">
      <c r="A1634" s="99"/>
      <c r="E1634" s="106"/>
      <c r="F1634" s="106"/>
    </row>
    <row r="1635" spans="1:6">
      <c r="A1635" s="99"/>
      <c r="E1635" s="106"/>
      <c r="F1635" s="106"/>
    </row>
    <row r="1636" spans="1:6">
      <c r="A1636" s="99"/>
      <c r="E1636" s="106"/>
      <c r="F1636" s="106"/>
    </row>
    <row r="1637" spans="1:6">
      <c r="A1637" s="99"/>
      <c r="E1637" s="106"/>
      <c r="F1637" s="106"/>
    </row>
    <row r="1638" spans="1:6">
      <c r="A1638" s="99"/>
      <c r="E1638" s="106"/>
      <c r="F1638" s="106"/>
    </row>
    <row r="1639" spans="1:6">
      <c r="A1639" s="99"/>
      <c r="E1639" s="106"/>
      <c r="F1639" s="106"/>
    </row>
    <row r="1640" spans="1:6">
      <c r="A1640" s="99"/>
      <c r="E1640" s="106"/>
      <c r="F1640" s="106"/>
    </row>
    <row r="1641" spans="1:6">
      <c r="A1641" s="99"/>
      <c r="E1641" s="106"/>
      <c r="F1641" s="106"/>
    </row>
    <row r="1642" spans="1:6">
      <c r="A1642" s="99"/>
      <c r="E1642" s="106"/>
      <c r="F1642" s="106"/>
    </row>
    <row r="1643" spans="1:6">
      <c r="A1643" s="99"/>
      <c r="E1643" s="106"/>
      <c r="F1643" s="106"/>
    </row>
    <row r="1644" spans="1:6">
      <c r="A1644" s="99"/>
      <c r="E1644" s="106"/>
      <c r="F1644" s="106"/>
    </row>
    <row r="1645" spans="1:6">
      <c r="A1645" s="99"/>
      <c r="E1645" s="106"/>
      <c r="F1645" s="106"/>
    </row>
    <row r="1646" spans="1:6">
      <c r="A1646" s="99"/>
      <c r="E1646" s="106"/>
      <c r="F1646" s="106"/>
    </row>
    <row r="1647" spans="1:6">
      <c r="A1647" s="99"/>
      <c r="E1647" s="106"/>
      <c r="F1647" s="106"/>
    </row>
    <row r="1648" spans="1:6">
      <c r="A1648" s="99"/>
      <c r="E1648" s="106"/>
      <c r="F1648" s="106"/>
    </row>
    <row r="1649" spans="1:6">
      <c r="A1649" s="99"/>
      <c r="E1649" s="106"/>
      <c r="F1649" s="106"/>
    </row>
    <row r="1650" spans="1:6">
      <c r="A1650" s="99"/>
      <c r="E1650" s="106"/>
      <c r="F1650" s="106"/>
    </row>
    <row r="1651" spans="1:6">
      <c r="A1651" s="99"/>
      <c r="E1651" s="106"/>
      <c r="F1651" s="106"/>
    </row>
    <row r="1652" spans="1:6">
      <c r="A1652" s="99"/>
      <c r="E1652" s="106"/>
      <c r="F1652" s="106"/>
    </row>
    <row r="1653" spans="1:6">
      <c r="A1653" s="99"/>
      <c r="E1653" s="106"/>
      <c r="F1653" s="106"/>
    </row>
    <row r="1654" spans="1:6">
      <c r="A1654" s="99"/>
      <c r="E1654" s="106"/>
      <c r="F1654" s="106"/>
    </row>
    <row r="1655" spans="1:6">
      <c r="A1655" s="99"/>
      <c r="E1655" s="106"/>
      <c r="F1655" s="106"/>
    </row>
    <row r="1656" spans="1:6">
      <c r="A1656" s="99"/>
      <c r="E1656" s="106"/>
      <c r="F1656" s="106"/>
    </row>
    <row r="1657" spans="1:6">
      <c r="A1657" s="99"/>
      <c r="E1657" s="106"/>
      <c r="F1657" s="106"/>
    </row>
    <row r="1658" spans="1:6">
      <c r="A1658" s="99"/>
      <c r="E1658" s="106"/>
      <c r="F1658" s="106"/>
    </row>
    <row r="1659" spans="1:6">
      <c r="A1659" s="99"/>
      <c r="E1659" s="106"/>
      <c r="F1659" s="106"/>
    </row>
    <row r="1660" spans="1:6">
      <c r="A1660" s="99"/>
      <c r="E1660" s="106"/>
      <c r="F1660" s="106"/>
    </row>
    <row r="1661" spans="1:6">
      <c r="A1661" s="99"/>
      <c r="E1661" s="106"/>
      <c r="F1661" s="106"/>
    </row>
    <row r="1662" spans="1:6">
      <c r="A1662" s="99"/>
      <c r="E1662" s="106"/>
      <c r="F1662" s="106"/>
    </row>
    <row r="1663" spans="1:6">
      <c r="A1663" s="99"/>
      <c r="E1663" s="106"/>
      <c r="F1663" s="106"/>
    </row>
    <row r="1664" spans="1:6">
      <c r="A1664" s="99"/>
      <c r="E1664" s="106"/>
      <c r="F1664" s="106"/>
    </row>
    <row r="1665" spans="1:6">
      <c r="A1665" s="99"/>
      <c r="E1665" s="106"/>
      <c r="F1665" s="106"/>
    </row>
    <row r="1666" spans="1:6">
      <c r="A1666" s="99"/>
      <c r="E1666" s="106"/>
      <c r="F1666" s="106"/>
    </row>
    <row r="1667" spans="1:6">
      <c r="A1667" s="99"/>
      <c r="E1667" s="106"/>
      <c r="F1667" s="106"/>
    </row>
    <row r="1668" spans="1:6">
      <c r="A1668" s="99"/>
      <c r="E1668" s="106"/>
      <c r="F1668" s="106"/>
    </row>
    <row r="1669" spans="1:6">
      <c r="A1669" s="99"/>
      <c r="E1669" s="106"/>
      <c r="F1669" s="106"/>
    </row>
    <row r="1670" spans="1:6">
      <c r="A1670" s="99"/>
      <c r="E1670" s="106"/>
      <c r="F1670" s="106"/>
    </row>
    <row r="1671" spans="1:6">
      <c r="A1671" s="99"/>
      <c r="E1671" s="106"/>
      <c r="F1671" s="106"/>
    </row>
    <row r="1672" spans="1:6">
      <c r="A1672" s="99"/>
      <c r="E1672" s="106"/>
      <c r="F1672" s="106"/>
    </row>
    <row r="1673" spans="1:6">
      <c r="A1673" s="99"/>
      <c r="E1673" s="106"/>
      <c r="F1673" s="106"/>
    </row>
    <row r="1674" spans="1:6">
      <c r="A1674" s="99"/>
      <c r="E1674" s="106"/>
      <c r="F1674" s="106"/>
    </row>
    <row r="1675" spans="1:6">
      <c r="A1675" s="99"/>
      <c r="E1675" s="106"/>
      <c r="F1675" s="106"/>
    </row>
    <row r="1676" spans="1:6">
      <c r="A1676" s="99"/>
      <c r="E1676" s="106"/>
      <c r="F1676" s="106"/>
    </row>
    <row r="1677" spans="1:6">
      <c r="A1677" s="99"/>
      <c r="E1677" s="106"/>
      <c r="F1677" s="106"/>
    </row>
    <row r="1678" spans="1:6">
      <c r="A1678" s="99"/>
      <c r="E1678" s="106"/>
      <c r="F1678" s="106"/>
    </row>
    <row r="1679" spans="1:6">
      <c r="A1679" s="99"/>
      <c r="E1679" s="106"/>
      <c r="F1679" s="106"/>
    </row>
    <row r="1680" spans="1:6">
      <c r="A1680" s="99"/>
      <c r="E1680" s="106"/>
      <c r="F1680" s="106"/>
    </row>
    <row r="1681" spans="1:6">
      <c r="A1681" s="99"/>
      <c r="E1681" s="106"/>
      <c r="F1681" s="106"/>
    </row>
    <row r="1682" spans="1:6">
      <c r="A1682" s="99"/>
      <c r="E1682" s="106"/>
      <c r="F1682" s="106"/>
    </row>
    <row r="1683" spans="1:6">
      <c r="A1683" s="99"/>
      <c r="E1683" s="106"/>
      <c r="F1683" s="106"/>
    </row>
    <row r="1684" spans="1:6">
      <c r="A1684" s="99"/>
      <c r="E1684" s="106"/>
      <c r="F1684" s="106"/>
    </row>
    <row r="1685" spans="1:6">
      <c r="A1685" s="99"/>
      <c r="E1685" s="106"/>
      <c r="F1685" s="106"/>
    </row>
    <row r="1686" spans="1:6">
      <c r="A1686" s="99"/>
      <c r="E1686" s="106"/>
      <c r="F1686" s="106"/>
    </row>
    <row r="1687" spans="1:6">
      <c r="A1687" s="99"/>
      <c r="E1687" s="106"/>
      <c r="F1687" s="106"/>
    </row>
    <row r="1688" spans="1:6">
      <c r="A1688" s="99"/>
      <c r="E1688" s="106"/>
      <c r="F1688" s="106"/>
    </row>
    <row r="1689" spans="1:6">
      <c r="A1689" s="99"/>
      <c r="E1689" s="106"/>
      <c r="F1689" s="106"/>
    </row>
    <row r="1690" spans="1:6">
      <c r="A1690" s="99"/>
      <c r="E1690" s="106"/>
      <c r="F1690" s="106"/>
    </row>
    <row r="1691" spans="1:6">
      <c r="A1691" s="99"/>
      <c r="E1691" s="106"/>
      <c r="F1691" s="106"/>
    </row>
    <row r="1692" spans="1:6">
      <c r="A1692" s="99"/>
      <c r="E1692" s="106"/>
      <c r="F1692" s="106"/>
    </row>
    <row r="1693" spans="1:6">
      <c r="A1693" s="99"/>
      <c r="E1693" s="106"/>
      <c r="F1693" s="106"/>
    </row>
    <row r="1694" spans="1:6">
      <c r="A1694" s="99"/>
      <c r="E1694" s="106"/>
      <c r="F1694" s="106"/>
    </row>
    <row r="1695" spans="1:6">
      <c r="A1695" s="99"/>
      <c r="E1695" s="106"/>
      <c r="F1695" s="106"/>
    </row>
    <row r="1696" spans="1:6">
      <c r="A1696" s="99"/>
      <c r="E1696" s="106"/>
      <c r="F1696" s="106"/>
    </row>
    <row r="1697" spans="1:6">
      <c r="A1697" s="99"/>
      <c r="E1697" s="106"/>
      <c r="F1697" s="106"/>
    </row>
    <row r="1698" spans="1:6">
      <c r="A1698" s="99"/>
      <c r="E1698" s="106"/>
      <c r="F1698" s="106"/>
    </row>
    <row r="1699" spans="1:6">
      <c r="A1699" s="99"/>
      <c r="E1699" s="106"/>
      <c r="F1699" s="106"/>
    </row>
    <row r="1700" spans="1:6">
      <c r="A1700" s="99"/>
      <c r="E1700" s="106"/>
      <c r="F1700" s="106"/>
    </row>
    <row r="1701" spans="1:6">
      <c r="A1701" s="99"/>
      <c r="E1701" s="106"/>
      <c r="F1701" s="106"/>
    </row>
    <row r="1702" spans="1:6">
      <c r="A1702" s="99"/>
      <c r="E1702" s="106"/>
      <c r="F1702" s="106"/>
    </row>
    <row r="1703" spans="1:6">
      <c r="A1703" s="99"/>
      <c r="E1703" s="106"/>
      <c r="F1703" s="106"/>
    </row>
    <row r="1704" spans="1:6">
      <c r="A1704" s="99"/>
      <c r="E1704" s="106"/>
      <c r="F1704" s="106"/>
    </row>
    <row r="1705" spans="1:6">
      <c r="A1705" s="99"/>
      <c r="E1705" s="106"/>
      <c r="F1705" s="106"/>
    </row>
    <row r="1706" spans="1:6">
      <c r="A1706" s="99"/>
      <c r="E1706" s="106"/>
      <c r="F1706" s="106"/>
    </row>
    <row r="1707" spans="1:6">
      <c r="A1707" s="99"/>
      <c r="E1707" s="106"/>
      <c r="F1707" s="106"/>
    </row>
    <row r="1708" spans="1:6">
      <c r="A1708" s="99"/>
      <c r="E1708" s="106"/>
      <c r="F1708" s="106"/>
    </row>
    <row r="1709" spans="1:6">
      <c r="A1709" s="99"/>
      <c r="E1709" s="106"/>
      <c r="F1709" s="106"/>
    </row>
    <row r="1710" spans="1:6">
      <c r="A1710" s="99"/>
      <c r="E1710" s="106"/>
      <c r="F1710" s="106"/>
    </row>
    <row r="1711" spans="1:6">
      <c r="A1711" s="99"/>
      <c r="E1711" s="106"/>
      <c r="F1711" s="106"/>
    </row>
    <row r="1712" spans="1:6">
      <c r="A1712" s="99"/>
      <c r="E1712" s="106"/>
      <c r="F1712" s="106"/>
    </row>
    <row r="1713" spans="1:6">
      <c r="A1713" s="99"/>
      <c r="E1713" s="106"/>
      <c r="F1713" s="106"/>
    </row>
    <row r="1714" spans="1:6">
      <c r="A1714" s="99"/>
      <c r="E1714" s="106"/>
      <c r="F1714" s="106"/>
    </row>
    <row r="1715" spans="1:6">
      <c r="A1715" s="99"/>
      <c r="E1715" s="106"/>
      <c r="F1715" s="106"/>
    </row>
    <row r="1716" spans="1:6">
      <c r="A1716" s="99"/>
      <c r="E1716" s="106"/>
      <c r="F1716" s="106"/>
    </row>
    <row r="1717" spans="1:6">
      <c r="A1717" s="99"/>
      <c r="E1717" s="106"/>
      <c r="F1717" s="106"/>
    </row>
    <row r="1718" spans="1:6">
      <c r="A1718" s="99"/>
      <c r="E1718" s="106"/>
      <c r="F1718" s="106"/>
    </row>
    <row r="1719" spans="1:6">
      <c r="A1719" s="99"/>
      <c r="E1719" s="106"/>
      <c r="F1719" s="106"/>
    </row>
    <row r="1720" spans="1:6">
      <c r="A1720" s="99"/>
      <c r="E1720" s="106"/>
      <c r="F1720" s="106"/>
    </row>
    <row r="1721" spans="1:6">
      <c r="A1721" s="99"/>
      <c r="E1721" s="106"/>
      <c r="F1721" s="106"/>
    </row>
    <row r="1722" spans="1:6">
      <c r="A1722" s="99"/>
      <c r="E1722" s="106"/>
      <c r="F1722" s="106"/>
    </row>
    <row r="1723" spans="1:6">
      <c r="A1723" s="99"/>
      <c r="E1723" s="106"/>
      <c r="F1723" s="106"/>
    </row>
    <row r="1724" spans="1:6">
      <c r="A1724" s="99"/>
      <c r="E1724" s="106"/>
      <c r="F1724" s="106"/>
    </row>
    <row r="1725" spans="1:6">
      <c r="A1725" s="99"/>
      <c r="E1725" s="106"/>
      <c r="F1725" s="106"/>
    </row>
    <row r="1726" spans="1:6">
      <c r="A1726" s="99"/>
      <c r="E1726" s="106"/>
      <c r="F1726" s="106"/>
    </row>
    <row r="1727" spans="1:6">
      <c r="A1727" s="99"/>
      <c r="E1727" s="106"/>
      <c r="F1727" s="106"/>
    </row>
    <row r="1728" spans="1:6">
      <c r="A1728" s="99"/>
      <c r="E1728" s="106"/>
      <c r="F1728" s="106"/>
    </row>
    <row r="1729" spans="1:6">
      <c r="A1729" s="99"/>
      <c r="E1729" s="106"/>
      <c r="F1729" s="106"/>
    </row>
    <row r="1730" spans="1:6">
      <c r="A1730" s="99"/>
      <c r="E1730" s="106"/>
      <c r="F1730" s="106"/>
    </row>
    <row r="1731" spans="1:6">
      <c r="A1731" s="99"/>
      <c r="E1731" s="106"/>
      <c r="F1731" s="106"/>
    </row>
    <row r="1732" spans="1:6">
      <c r="A1732" s="99"/>
      <c r="E1732" s="106"/>
      <c r="F1732" s="106"/>
    </row>
    <row r="1733" spans="1:6">
      <c r="A1733" s="99"/>
      <c r="E1733" s="106"/>
      <c r="F1733" s="106"/>
    </row>
    <row r="1734" spans="1:6">
      <c r="A1734" s="99"/>
      <c r="E1734" s="106"/>
      <c r="F1734" s="106"/>
    </row>
    <row r="1735" spans="1:6">
      <c r="A1735" s="99"/>
      <c r="E1735" s="106"/>
      <c r="F1735" s="106"/>
    </row>
    <row r="1736" spans="1:6">
      <c r="A1736" s="99"/>
      <c r="E1736" s="106"/>
      <c r="F1736" s="106"/>
    </row>
    <row r="1737" spans="1:6">
      <c r="A1737" s="99"/>
      <c r="E1737" s="106"/>
      <c r="F1737" s="106"/>
    </row>
    <row r="1738" spans="1:6">
      <c r="A1738" s="99"/>
      <c r="E1738" s="106"/>
      <c r="F1738" s="106"/>
    </row>
    <row r="1739" spans="1:6">
      <c r="A1739" s="99"/>
      <c r="E1739" s="106"/>
      <c r="F1739" s="106"/>
    </row>
    <row r="1740" spans="1:6">
      <c r="A1740" s="99"/>
      <c r="E1740" s="106"/>
      <c r="F1740" s="106"/>
    </row>
    <row r="1741" spans="1:6">
      <c r="A1741" s="99"/>
      <c r="E1741" s="106"/>
      <c r="F1741" s="106"/>
    </row>
    <row r="1742" spans="1:6">
      <c r="A1742" s="99"/>
      <c r="E1742" s="106"/>
      <c r="F1742" s="106"/>
    </row>
    <row r="1743" spans="1:6">
      <c r="A1743" s="99"/>
      <c r="E1743" s="106"/>
      <c r="F1743" s="106"/>
    </row>
    <row r="1744" spans="1:6">
      <c r="A1744" s="99"/>
      <c r="E1744" s="106"/>
      <c r="F1744" s="106"/>
    </row>
    <row r="1745" spans="1:6">
      <c r="A1745" s="99"/>
      <c r="E1745" s="106"/>
      <c r="F1745" s="106"/>
    </row>
    <row r="1746" spans="1:6">
      <c r="A1746" s="99"/>
      <c r="E1746" s="106"/>
      <c r="F1746" s="106"/>
    </row>
    <row r="1747" spans="1:6">
      <c r="A1747" s="99"/>
      <c r="E1747" s="106"/>
      <c r="F1747" s="106"/>
    </row>
    <row r="1748" spans="1:6">
      <c r="A1748" s="99"/>
      <c r="E1748" s="106"/>
      <c r="F1748" s="106"/>
    </row>
    <row r="1749" spans="1:6">
      <c r="A1749" s="99"/>
      <c r="E1749" s="106"/>
      <c r="F1749" s="106"/>
    </row>
    <row r="1750" spans="1:6">
      <c r="A1750" s="99"/>
      <c r="E1750" s="106"/>
      <c r="F1750" s="106"/>
    </row>
    <row r="1751" spans="1:6">
      <c r="A1751" s="99"/>
      <c r="E1751" s="106"/>
      <c r="F1751" s="106"/>
    </row>
    <row r="1752" spans="1:6">
      <c r="A1752" s="99"/>
      <c r="E1752" s="106"/>
      <c r="F1752" s="106"/>
    </row>
    <row r="1753" spans="1:6">
      <c r="A1753" s="99"/>
      <c r="E1753" s="106"/>
      <c r="F1753" s="106"/>
    </row>
    <row r="1754" spans="1:6">
      <c r="A1754" s="99"/>
      <c r="E1754" s="106"/>
      <c r="F1754" s="106"/>
    </row>
    <row r="1755" spans="1:6">
      <c r="A1755" s="99"/>
      <c r="E1755" s="106"/>
      <c r="F1755" s="106"/>
    </row>
    <row r="1756" spans="1:6">
      <c r="A1756" s="99"/>
      <c r="E1756" s="106"/>
      <c r="F1756" s="106"/>
    </row>
    <row r="1757" spans="1:6">
      <c r="A1757" s="99"/>
      <c r="E1757" s="106"/>
      <c r="F1757" s="106"/>
    </row>
    <row r="1758" spans="1:6">
      <c r="A1758" s="99"/>
      <c r="E1758" s="106"/>
      <c r="F1758" s="106"/>
    </row>
    <row r="1759" spans="1:6">
      <c r="A1759" s="99"/>
      <c r="E1759" s="106"/>
      <c r="F1759" s="106"/>
    </row>
    <row r="1760" spans="1:6">
      <c r="A1760" s="99"/>
      <c r="E1760" s="106"/>
      <c r="F1760" s="106"/>
    </row>
    <row r="1761" spans="1:6">
      <c r="A1761" s="99"/>
      <c r="E1761" s="106"/>
      <c r="F1761" s="106"/>
    </row>
    <row r="1762" spans="1:6">
      <c r="A1762" s="99"/>
      <c r="E1762" s="106"/>
      <c r="F1762" s="106"/>
    </row>
    <row r="1763" spans="1:6">
      <c r="A1763" s="99"/>
      <c r="E1763" s="106"/>
      <c r="F1763" s="106"/>
    </row>
    <row r="1764" spans="1:6">
      <c r="A1764" s="99"/>
      <c r="E1764" s="106"/>
      <c r="F1764" s="106"/>
    </row>
    <row r="1765" spans="1:6">
      <c r="A1765" s="99"/>
      <c r="E1765" s="106"/>
      <c r="F1765" s="106"/>
    </row>
    <row r="1766" spans="1:6">
      <c r="A1766" s="99"/>
      <c r="E1766" s="106"/>
      <c r="F1766" s="106"/>
    </row>
    <row r="1767" spans="1:6">
      <c r="A1767" s="99"/>
      <c r="E1767" s="106"/>
      <c r="F1767" s="106"/>
    </row>
    <row r="1768" spans="1:6">
      <c r="A1768" s="99"/>
      <c r="E1768" s="106"/>
      <c r="F1768" s="106"/>
    </row>
    <row r="1769" spans="1:6">
      <c r="A1769" s="99"/>
      <c r="E1769" s="106"/>
      <c r="F1769" s="106"/>
    </row>
    <row r="1770" spans="1:6">
      <c r="A1770" s="99"/>
      <c r="E1770" s="106"/>
      <c r="F1770" s="106"/>
    </row>
    <row r="1771" spans="1:6">
      <c r="A1771" s="99"/>
      <c r="E1771" s="106"/>
      <c r="F1771" s="106"/>
    </row>
    <row r="1772" spans="1:6">
      <c r="A1772" s="99"/>
      <c r="E1772" s="106"/>
      <c r="F1772" s="106"/>
    </row>
    <row r="1773" spans="1:6">
      <c r="A1773" s="99"/>
      <c r="E1773" s="106"/>
      <c r="F1773" s="106"/>
    </row>
    <row r="1774" spans="1:6">
      <c r="A1774" s="99"/>
      <c r="E1774" s="106"/>
      <c r="F1774" s="106"/>
    </row>
    <row r="1775" spans="1:6">
      <c r="A1775" s="99"/>
      <c r="E1775" s="106"/>
      <c r="F1775" s="106"/>
    </row>
    <row r="1776" spans="1:6">
      <c r="A1776" s="99"/>
      <c r="E1776" s="106"/>
      <c r="F1776" s="106"/>
    </row>
    <row r="1777" spans="1:6">
      <c r="A1777" s="99"/>
      <c r="E1777" s="106"/>
      <c r="F1777" s="106"/>
    </row>
    <row r="1778" spans="1:6">
      <c r="A1778" s="99"/>
      <c r="E1778" s="106"/>
      <c r="F1778" s="106"/>
    </row>
    <row r="1779" spans="1:6">
      <c r="A1779" s="99"/>
      <c r="E1779" s="106"/>
      <c r="F1779" s="106"/>
    </row>
    <row r="1780" spans="1:6">
      <c r="A1780" s="99"/>
      <c r="E1780" s="106"/>
      <c r="F1780" s="106"/>
    </row>
    <row r="1781" spans="1:6">
      <c r="A1781" s="99"/>
      <c r="E1781" s="106"/>
      <c r="F1781" s="106"/>
    </row>
    <row r="1782" spans="1:6">
      <c r="A1782" s="99"/>
      <c r="E1782" s="106"/>
      <c r="F1782" s="106"/>
    </row>
    <row r="1783" spans="1:6">
      <c r="A1783" s="99"/>
      <c r="E1783" s="106"/>
      <c r="F1783" s="106"/>
    </row>
    <row r="1784" spans="1:6">
      <c r="A1784" s="99"/>
      <c r="E1784" s="106"/>
      <c r="F1784" s="106"/>
    </row>
    <row r="1785" spans="1:6">
      <c r="A1785" s="99"/>
      <c r="E1785" s="106"/>
      <c r="F1785" s="106"/>
    </row>
    <row r="1786" spans="1:6">
      <c r="A1786" s="99"/>
      <c r="E1786" s="106"/>
      <c r="F1786" s="106"/>
    </row>
    <row r="1787" spans="1:6">
      <c r="A1787" s="99"/>
      <c r="E1787" s="106"/>
      <c r="F1787" s="106"/>
    </row>
    <row r="1788" spans="1:6">
      <c r="A1788" s="99"/>
      <c r="E1788" s="106"/>
      <c r="F1788" s="106"/>
    </row>
    <row r="1789" spans="1:6">
      <c r="A1789" s="99"/>
      <c r="E1789" s="106"/>
      <c r="F1789" s="106"/>
    </row>
    <row r="1790" spans="1:6">
      <c r="A1790" s="99"/>
      <c r="E1790" s="106"/>
      <c r="F1790" s="106"/>
    </row>
    <row r="1791" spans="1:6">
      <c r="A1791" s="99"/>
      <c r="E1791" s="106"/>
      <c r="F1791" s="106"/>
    </row>
    <row r="1792" spans="1:6">
      <c r="A1792" s="99"/>
      <c r="E1792" s="106"/>
      <c r="F1792" s="106"/>
    </row>
    <row r="1793" spans="1:6">
      <c r="A1793" s="99"/>
      <c r="E1793" s="106"/>
      <c r="F1793" s="106"/>
    </row>
    <row r="1794" spans="1:6">
      <c r="A1794" s="99"/>
      <c r="E1794" s="106"/>
      <c r="F1794" s="106"/>
    </row>
    <row r="1795" spans="1:6">
      <c r="A1795" s="99"/>
      <c r="E1795" s="106"/>
      <c r="F1795" s="106"/>
    </row>
    <row r="1796" spans="1:6">
      <c r="A1796" s="99"/>
      <c r="E1796" s="106"/>
      <c r="F1796" s="106"/>
    </row>
    <row r="1797" spans="1:6">
      <c r="A1797" s="99"/>
      <c r="E1797" s="106"/>
      <c r="F1797" s="106"/>
    </row>
    <row r="1798" spans="1:6">
      <c r="A1798" s="99"/>
      <c r="E1798" s="106"/>
      <c r="F1798" s="106"/>
    </row>
    <row r="1799" spans="1:6">
      <c r="A1799" s="99"/>
      <c r="E1799" s="106"/>
      <c r="F1799" s="106"/>
    </row>
    <row r="1800" spans="1:6">
      <c r="A1800" s="99"/>
      <c r="E1800" s="106"/>
      <c r="F1800" s="106"/>
    </row>
    <row r="1801" spans="1:6">
      <c r="A1801" s="99"/>
      <c r="E1801" s="106"/>
      <c r="F1801" s="106"/>
    </row>
    <row r="1802" spans="1:6">
      <c r="A1802" s="99"/>
      <c r="E1802" s="106"/>
      <c r="F1802" s="106"/>
    </row>
    <row r="1803" spans="1:6">
      <c r="A1803" s="99"/>
      <c r="E1803" s="106"/>
      <c r="F1803" s="106"/>
    </row>
    <row r="1804" spans="1:6">
      <c r="A1804" s="99"/>
      <c r="E1804" s="106"/>
      <c r="F1804" s="106"/>
    </row>
    <row r="1805" spans="1:6">
      <c r="A1805" s="99"/>
      <c r="E1805" s="106"/>
      <c r="F1805" s="106"/>
    </row>
    <row r="1806" spans="1:6">
      <c r="A1806" s="99"/>
      <c r="E1806" s="106"/>
      <c r="F1806" s="106"/>
    </row>
    <row r="1807" spans="1:6">
      <c r="A1807" s="99"/>
      <c r="E1807" s="106"/>
      <c r="F1807" s="106"/>
    </row>
    <row r="1808" spans="1:6">
      <c r="A1808" s="99"/>
      <c r="E1808" s="106"/>
      <c r="F1808" s="106"/>
    </row>
    <row r="1809" spans="1:6">
      <c r="A1809" s="99"/>
      <c r="E1809" s="106"/>
      <c r="F1809" s="106"/>
    </row>
    <row r="1810" spans="1:6">
      <c r="A1810" s="99"/>
      <c r="E1810" s="106"/>
      <c r="F1810" s="106"/>
    </row>
    <row r="1811" spans="1:6">
      <c r="A1811" s="99"/>
      <c r="E1811" s="106"/>
      <c r="F1811" s="106"/>
    </row>
    <row r="1812" spans="1:6">
      <c r="A1812" s="99"/>
      <c r="E1812" s="106"/>
      <c r="F1812" s="106"/>
    </row>
    <row r="1813" spans="1:6">
      <c r="A1813" s="99"/>
      <c r="E1813" s="106"/>
      <c r="F1813" s="106"/>
    </row>
    <row r="1814" spans="1:6">
      <c r="A1814" s="99"/>
      <c r="E1814" s="106"/>
      <c r="F1814" s="106"/>
    </row>
    <row r="1815" spans="1:6">
      <c r="A1815" s="99"/>
      <c r="E1815" s="106"/>
      <c r="F1815" s="106"/>
    </row>
    <row r="1816" spans="1:6">
      <c r="A1816" s="99"/>
      <c r="E1816" s="106"/>
      <c r="F1816" s="106"/>
    </row>
    <row r="1817" spans="1:6">
      <c r="A1817" s="99"/>
      <c r="E1817" s="106"/>
      <c r="F1817" s="106"/>
    </row>
    <row r="1818" spans="1:6">
      <c r="A1818" s="99"/>
      <c r="E1818" s="106"/>
      <c r="F1818" s="106"/>
    </row>
    <row r="1819" spans="1:6">
      <c r="A1819" s="99"/>
      <c r="E1819" s="106"/>
      <c r="F1819" s="106"/>
    </row>
    <row r="1820" spans="1:6">
      <c r="A1820" s="99"/>
      <c r="E1820" s="106"/>
      <c r="F1820" s="106"/>
    </row>
    <row r="1821" spans="1:6">
      <c r="A1821" s="99"/>
      <c r="E1821" s="106"/>
      <c r="F1821" s="106"/>
    </row>
    <row r="1822" spans="1:6">
      <c r="A1822" s="99"/>
      <c r="E1822" s="106"/>
      <c r="F1822" s="106"/>
    </row>
    <row r="1823" spans="1:6">
      <c r="A1823" s="99"/>
      <c r="E1823" s="106"/>
      <c r="F1823" s="106"/>
    </row>
    <row r="1824" spans="1:6">
      <c r="A1824" s="99"/>
      <c r="E1824" s="106"/>
      <c r="F1824" s="106"/>
    </row>
    <row r="1825" spans="1:6">
      <c r="A1825" s="99"/>
      <c r="E1825" s="106"/>
      <c r="F1825" s="106"/>
    </row>
    <row r="1826" spans="1:6">
      <c r="A1826" s="99"/>
      <c r="E1826" s="106"/>
      <c r="F1826" s="106"/>
    </row>
    <row r="1827" spans="1:6">
      <c r="A1827" s="99"/>
      <c r="E1827" s="106"/>
      <c r="F1827" s="106"/>
    </row>
    <row r="1828" spans="1:6">
      <c r="A1828" s="99"/>
      <c r="E1828" s="106"/>
      <c r="F1828" s="106"/>
    </row>
    <row r="1829" spans="1:6">
      <c r="A1829" s="99"/>
      <c r="E1829" s="106"/>
      <c r="F1829" s="106"/>
    </row>
    <row r="1830" spans="1:6">
      <c r="A1830" s="99"/>
      <c r="E1830" s="106"/>
      <c r="F1830" s="106"/>
    </row>
    <row r="1831" spans="1:6">
      <c r="A1831" s="99"/>
      <c r="E1831" s="106"/>
      <c r="F1831" s="106"/>
    </row>
    <row r="1832" spans="1:6">
      <c r="A1832" s="99"/>
      <c r="E1832" s="106"/>
      <c r="F1832" s="106"/>
    </row>
    <row r="1833" spans="1:6">
      <c r="A1833" s="99"/>
      <c r="E1833" s="106"/>
      <c r="F1833" s="106"/>
    </row>
    <row r="1834" spans="1:6">
      <c r="A1834" s="99"/>
      <c r="E1834" s="106"/>
      <c r="F1834" s="106"/>
    </row>
    <row r="1835" spans="1:6">
      <c r="A1835" s="99"/>
      <c r="E1835" s="106"/>
      <c r="F1835" s="106"/>
    </row>
    <row r="1836" spans="1:6">
      <c r="A1836" s="99"/>
      <c r="E1836" s="106"/>
      <c r="F1836" s="106"/>
    </row>
    <row r="1837" spans="1:6">
      <c r="A1837" s="99"/>
      <c r="E1837" s="106"/>
      <c r="F1837" s="106"/>
    </row>
    <row r="1838" spans="1:6">
      <c r="A1838" s="99"/>
      <c r="E1838" s="106"/>
      <c r="F1838" s="106"/>
    </row>
    <row r="1839" spans="1:6">
      <c r="A1839" s="99"/>
      <c r="E1839" s="106"/>
      <c r="F1839" s="106"/>
    </row>
    <row r="1840" spans="1:6">
      <c r="A1840" s="99"/>
      <c r="E1840" s="106"/>
      <c r="F1840" s="106"/>
    </row>
    <row r="1841" spans="1:6">
      <c r="A1841" s="99"/>
      <c r="E1841" s="106"/>
      <c r="F1841" s="106"/>
    </row>
    <row r="1842" spans="1:6">
      <c r="A1842" s="99"/>
      <c r="E1842" s="106"/>
      <c r="F1842" s="106"/>
    </row>
    <row r="1843" spans="1:6">
      <c r="A1843" s="99"/>
      <c r="E1843" s="106"/>
      <c r="F1843" s="106"/>
    </row>
    <row r="1844" spans="1:6">
      <c r="A1844" s="99"/>
      <c r="E1844" s="106"/>
      <c r="F1844" s="106"/>
    </row>
    <row r="1845" spans="1:6">
      <c r="A1845" s="99"/>
      <c r="E1845" s="106"/>
      <c r="F1845" s="106"/>
    </row>
    <row r="1846" spans="1:6">
      <c r="A1846" s="99"/>
      <c r="E1846" s="106"/>
      <c r="F1846" s="106"/>
    </row>
    <row r="1847" spans="1:6">
      <c r="A1847" s="99"/>
      <c r="E1847" s="106"/>
      <c r="F1847" s="106"/>
    </row>
    <row r="1848" spans="1:6">
      <c r="A1848" s="99"/>
      <c r="E1848" s="106"/>
      <c r="F1848" s="106"/>
    </row>
    <row r="1849" spans="1:6">
      <c r="A1849" s="99"/>
      <c r="E1849" s="106"/>
      <c r="F1849" s="106"/>
    </row>
    <row r="1850" spans="1:6">
      <c r="A1850" s="99"/>
      <c r="E1850" s="106"/>
      <c r="F1850" s="106"/>
    </row>
    <row r="1851" spans="1:6">
      <c r="A1851" s="99"/>
      <c r="E1851" s="106"/>
      <c r="F1851" s="106"/>
    </row>
    <row r="1852" spans="1:6">
      <c r="A1852" s="99"/>
      <c r="E1852" s="106"/>
      <c r="F1852" s="106"/>
    </row>
    <row r="1853" spans="1:6">
      <c r="A1853" s="99"/>
      <c r="E1853" s="106"/>
      <c r="F1853" s="106"/>
    </row>
    <row r="1854" spans="1:6">
      <c r="A1854" s="99"/>
      <c r="E1854" s="106"/>
      <c r="F1854" s="106"/>
    </row>
    <row r="1855" spans="1:6">
      <c r="A1855" s="99"/>
      <c r="E1855" s="106"/>
      <c r="F1855" s="106"/>
    </row>
    <row r="1856" spans="1:6">
      <c r="A1856" s="99"/>
      <c r="E1856" s="106"/>
      <c r="F1856" s="106"/>
    </row>
    <row r="1857" spans="1:6">
      <c r="A1857" s="99"/>
      <c r="E1857" s="106"/>
      <c r="F1857" s="106"/>
    </row>
    <row r="1858" spans="1:6">
      <c r="A1858" s="99"/>
      <c r="E1858" s="106"/>
      <c r="F1858" s="106"/>
    </row>
    <row r="1859" spans="1:6">
      <c r="A1859" s="99"/>
      <c r="E1859" s="106"/>
      <c r="F1859" s="106"/>
    </row>
    <row r="1860" spans="1:6">
      <c r="A1860" s="99"/>
      <c r="E1860" s="106"/>
      <c r="F1860" s="106"/>
    </row>
    <row r="1861" spans="1:6">
      <c r="A1861" s="99"/>
      <c r="E1861" s="106"/>
      <c r="F1861" s="106"/>
    </row>
    <row r="1862" spans="1:6">
      <c r="A1862" s="99"/>
      <c r="E1862" s="106"/>
      <c r="F1862" s="106"/>
    </row>
    <row r="1863" spans="1:6">
      <c r="A1863" s="99"/>
      <c r="E1863" s="106"/>
      <c r="F1863" s="106"/>
    </row>
    <row r="1864" spans="1:6">
      <c r="A1864" s="99"/>
      <c r="E1864" s="106"/>
      <c r="F1864" s="106"/>
    </row>
    <row r="1865" spans="1:6">
      <c r="A1865" s="99"/>
      <c r="E1865" s="106"/>
      <c r="F1865" s="106"/>
    </row>
    <row r="1866" spans="1:6">
      <c r="A1866" s="99"/>
      <c r="E1866" s="106"/>
      <c r="F1866" s="106"/>
    </row>
    <row r="1867" spans="1:6">
      <c r="A1867" s="99"/>
      <c r="E1867" s="106"/>
      <c r="F1867" s="106"/>
    </row>
    <row r="1868" spans="1:6">
      <c r="A1868" s="99"/>
      <c r="E1868" s="106"/>
      <c r="F1868" s="106"/>
    </row>
    <row r="1869" spans="1:6">
      <c r="A1869" s="99"/>
      <c r="E1869" s="106"/>
      <c r="F1869" s="106"/>
    </row>
    <row r="1870" spans="1:6">
      <c r="A1870" s="99"/>
      <c r="E1870" s="106"/>
      <c r="F1870" s="106"/>
    </row>
    <row r="1871" spans="1:6">
      <c r="A1871" s="99"/>
      <c r="E1871" s="106"/>
      <c r="F1871" s="106"/>
    </row>
    <row r="1872" spans="1:6">
      <c r="A1872" s="99"/>
      <c r="E1872" s="106"/>
      <c r="F1872" s="106"/>
    </row>
    <row r="1873" spans="1:6">
      <c r="A1873" s="99"/>
      <c r="E1873" s="106"/>
      <c r="F1873" s="106"/>
    </row>
    <row r="1874" spans="1:6">
      <c r="A1874" s="99"/>
      <c r="E1874" s="106"/>
      <c r="F1874" s="106"/>
    </row>
    <row r="1875" spans="1:6">
      <c r="A1875" s="99"/>
      <c r="E1875" s="106"/>
      <c r="F1875" s="106"/>
    </row>
    <row r="1876" spans="1:6">
      <c r="A1876" s="99"/>
      <c r="E1876" s="106"/>
      <c r="F1876" s="106"/>
    </row>
    <row r="1877" spans="1:6">
      <c r="A1877" s="99"/>
      <c r="E1877" s="106"/>
      <c r="F1877" s="106"/>
    </row>
    <row r="1878" spans="1:6">
      <c r="A1878" s="99"/>
      <c r="E1878" s="106"/>
      <c r="F1878" s="106"/>
    </row>
    <row r="1879" spans="1:6">
      <c r="A1879" s="99"/>
      <c r="E1879" s="106"/>
      <c r="F1879" s="106"/>
    </row>
    <row r="1880" spans="1:6">
      <c r="A1880" s="99"/>
      <c r="E1880" s="106"/>
      <c r="F1880" s="106"/>
    </row>
    <row r="1881" spans="1:6">
      <c r="A1881" s="99"/>
      <c r="E1881" s="106"/>
      <c r="F1881" s="106"/>
    </row>
    <row r="1882" spans="1:6">
      <c r="A1882" s="99"/>
      <c r="E1882" s="106"/>
      <c r="F1882" s="106"/>
    </row>
    <row r="1883" spans="1:6">
      <c r="A1883" s="99"/>
      <c r="E1883" s="106"/>
      <c r="F1883" s="106"/>
    </row>
    <row r="1884" spans="1:6">
      <c r="A1884" s="99"/>
      <c r="E1884" s="106"/>
      <c r="F1884" s="106"/>
    </row>
    <row r="1885" spans="1:6">
      <c r="A1885" s="99"/>
      <c r="E1885" s="106"/>
      <c r="F1885" s="106"/>
    </row>
    <row r="1886" spans="1:6">
      <c r="A1886" s="99"/>
      <c r="E1886" s="106"/>
      <c r="F1886" s="106"/>
    </row>
    <row r="1887" spans="1:6">
      <c r="A1887" s="99"/>
      <c r="E1887" s="106"/>
      <c r="F1887" s="106"/>
    </row>
    <row r="1888" spans="1:6">
      <c r="A1888" s="99"/>
      <c r="E1888" s="106"/>
      <c r="F1888" s="106"/>
    </row>
    <row r="1889" spans="1:6">
      <c r="A1889" s="99"/>
      <c r="E1889" s="106"/>
      <c r="F1889" s="106"/>
    </row>
    <row r="1890" spans="1:6">
      <c r="A1890" s="99"/>
      <c r="E1890" s="106"/>
      <c r="F1890" s="106"/>
    </row>
    <row r="1891" spans="1:6">
      <c r="A1891" s="99"/>
      <c r="E1891" s="106"/>
      <c r="F1891" s="106"/>
    </row>
    <row r="1892" spans="1:6">
      <c r="A1892" s="99"/>
      <c r="E1892" s="106"/>
      <c r="F1892" s="106"/>
    </row>
    <row r="1893" spans="1:6">
      <c r="A1893" s="99"/>
      <c r="E1893" s="106"/>
      <c r="F1893" s="106"/>
    </row>
    <row r="1894" spans="1:6">
      <c r="A1894" s="99"/>
      <c r="E1894" s="106"/>
      <c r="F1894" s="106"/>
    </row>
    <row r="1895" spans="1:6">
      <c r="A1895" s="99"/>
      <c r="E1895" s="106"/>
      <c r="F1895" s="106"/>
    </row>
    <row r="1896" spans="1:6">
      <c r="A1896" s="99"/>
      <c r="E1896" s="106"/>
      <c r="F1896" s="106"/>
    </row>
    <row r="1897" spans="1:6">
      <c r="A1897" s="99"/>
      <c r="E1897" s="106"/>
      <c r="F1897" s="106"/>
    </row>
    <row r="1898" spans="1:6">
      <c r="A1898" s="99"/>
      <c r="E1898" s="106"/>
      <c r="F1898" s="106"/>
    </row>
    <row r="1899" spans="1:6">
      <c r="A1899" s="99"/>
      <c r="E1899" s="106"/>
      <c r="F1899" s="106"/>
    </row>
    <row r="1900" spans="1:6">
      <c r="A1900" s="99"/>
      <c r="E1900" s="106"/>
      <c r="F1900" s="106"/>
    </row>
    <row r="1901" spans="1:6">
      <c r="A1901" s="99"/>
      <c r="E1901" s="106"/>
      <c r="F1901" s="106"/>
    </row>
    <row r="1902" spans="1:6">
      <c r="A1902" s="99"/>
      <c r="E1902" s="106"/>
      <c r="F1902" s="106"/>
    </row>
    <row r="1903" spans="1:6">
      <c r="A1903" s="99"/>
      <c r="E1903" s="106"/>
      <c r="F1903" s="106"/>
    </row>
    <row r="1904" spans="1:6">
      <c r="A1904" s="99"/>
      <c r="E1904" s="106"/>
      <c r="F1904" s="106"/>
    </row>
    <row r="1905" spans="1:6">
      <c r="A1905" s="99"/>
      <c r="E1905" s="106"/>
      <c r="F1905" s="106"/>
    </row>
    <row r="1906" spans="1:6">
      <c r="A1906" s="99"/>
      <c r="E1906" s="106"/>
      <c r="F1906" s="106"/>
    </row>
    <row r="1907" spans="1:6">
      <c r="A1907" s="99"/>
      <c r="E1907" s="106"/>
      <c r="F1907" s="106"/>
    </row>
    <row r="1908" spans="1:6">
      <c r="A1908" s="99"/>
      <c r="E1908" s="106"/>
      <c r="F1908" s="106"/>
    </row>
    <row r="1909" spans="1:6">
      <c r="A1909" s="99"/>
      <c r="E1909" s="106"/>
      <c r="F1909" s="106"/>
    </row>
    <row r="1910" spans="1:6">
      <c r="A1910" s="99"/>
      <c r="E1910" s="106"/>
      <c r="F1910" s="106"/>
    </row>
    <row r="1911" spans="1:6">
      <c r="A1911" s="99"/>
      <c r="E1911" s="106"/>
      <c r="F1911" s="106"/>
    </row>
    <row r="1912" spans="1:6">
      <c r="A1912" s="99"/>
      <c r="E1912" s="106"/>
      <c r="F1912" s="106"/>
    </row>
    <row r="1913" spans="1:6">
      <c r="A1913" s="99"/>
      <c r="E1913" s="106"/>
      <c r="F1913" s="106"/>
    </row>
    <row r="1914" spans="1:6">
      <c r="A1914" s="99"/>
      <c r="E1914" s="106"/>
      <c r="F1914" s="106"/>
    </row>
    <row r="1915" spans="1:6">
      <c r="A1915" s="99"/>
      <c r="E1915" s="106"/>
      <c r="F1915" s="106"/>
    </row>
    <row r="1916" spans="1:6">
      <c r="A1916" s="99"/>
      <c r="E1916" s="106"/>
      <c r="F1916" s="106"/>
    </row>
    <row r="1917" spans="1:6">
      <c r="A1917" s="99"/>
      <c r="E1917" s="106"/>
      <c r="F1917" s="106"/>
    </row>
    <row r="1918" spans="1:6">
      <c r="A1918" s="99"/>
      <c r="E1918" s="106"/>
      <c r="F1918" s="106"/>
    </row>
    <row r="1919" spans="1:6">
      <c r="A1919" s="99"/>
      <c r="E1919" s="106"/>
      <c r="F1919" s="106"/>
    </row>
    <row r="1920" spans="1:6">
      <c r="A1920" s="99"/>
      <c r="E1920" s="106"/>
      <c r="F1920" s="106"/>
    </row>
    <row r="1921" spans="1:6">
      <c r="A1921" s="99"/>
      <c r="E1921" s="106"/>
      <c r="F1921" s="106"/>
    </row>
    <row r="1922" spans="1:6">
      <c r="A1922" s="99"/>
      <c r="E1922" s="106"/>
      <c r="F1922" s="106"/>
    </row>
    <row r="1923" spans="1:6">
      <c r="A1923" s="99"/>
      <c r="E1923" s="106"/>
      <c r="F1923" s="106"/>
    </row>
    <row r="1924" spans="1:6">
      <c r="A1924" s="99"/>
      <c r="E1924" s="106"/>
      <c r="F1924" s="106"/>
    </row>
    <row r="1925" spans="1:6">
      <c r="A1925" s="99"/>
      <c r="E1925" s="106"/>
      <c r="F1925" s="106"/>
    </row>
    <row r="1926" spans="1:6">
      <c r="A1926" s="99"/>
      <c r="E1926" s="106"/>
      <c r="F1926" s="106"/>
    </row>
    <row r="1927" spans="1:6">
      <c r="A1927" s="99"/>
      <c r="E1927" s="106"/>
      <c r="F1927" s="106"/>
    </row>
    <row r="1928" spans="1:6">
      <c r="A1928" s="99"/>
      <c r="E1928" s="106"/>
      <c r="F1928" s="106"/>
    </row>
    <row r="1929" spans="1:6">
      <c r="A1929" s="99"/>
      <c r="E1929" s="106"/>
      <c r="F1929" s="106"/>
    </row>
    <row r="1930" spans="1:6">
      <c r="A1930" s="99"/>
      <c r="E1930" s="106"/>
      <c r="F1930" s="106"/>
    </row>
    <row r="1931" spans="1:6">
      <c r="A1931" s="99"/>
      <c r="E1931" s="106"/>
      <c r="F1931" s="106"/>
    </row>
    <row r="1932" spans="1:6">
      <c r="A1932" s="99"/>
      <c r="E1932" s="106"/>
      <c r="F1932" s="106"/>
    </row>
    <row r="1933" spans="1:6">
      <c r="A1933" s="99"/>
      <c r="E1933" s="106"/>
      <c r="F1933" s="106"/>
    </row>
    <row r="1934" spans="1:6">
      <c r="A1934" s="99"/>
      <c r="E1934" s="106"/>
      <c r="F1934" s="106"/>
    </row>
    <row r="1935" spans="1:6">
      <c r="A1935" s="99"/>
      <c r="E1935" s="106"/>
      <c r="F1935" s="106"/>
    </row>
    <row r="1936" spans="1:6">
      <c r="A1936" s="99"/>
      <c r="E1936" s="106"/>
      <c r="F1936" s="106"/>
    </row>
    <row r="1937" spans="1:6">
      <c r="A1937" s="99"/>
      <c r="E1937" s="106"/>
      <c r="F1937" s="106"/>
    </row>
    <row r="1938" spans="1:6">
      <c r="A1938" s="99"/>
      <c r="E1938" s="106"/>
      <c r="F1938" s="106"/>
    </row>
    <row r="1939" spans="1:6">
      <c r="A1939" s="99"/>
      <c r="E1939" s="106"/>
      <c r="F1939" s="106"/>
    </row>
    <row r="1940" spans="1:6">
      <c r="A1940" s="99"/>
      <c r="E1940" s="106"/>
      <c r="F1940" s="106"/>
    </row>
    <row r="1941" spans="1:6">
      <c r="A1941" s="99"/>
      <c r="E1941" s="106"/>
      <c r="F1941" s="106"/>
    </row>
    <row r="1942" spans="1:6">
      <c r="A1942" s="99"/>
      <c r="E1942" s="106"/>
      <c r="F1942" s="106"/>
    </row>
    <row r="1943" spans="1:6">
      <c r="A1943" s="99"/>
      <c r="E1943" s="106"/>
      <c r="F1943" s="106"/>
    </row>
    <row r="1944" spans="1:6">
      <c r="A1944" s="99"/>
      <c r="E1944" s="106"/>
      <c r="F1944" s="106"/>
    </row>
    <row r="1945" spans="1:6">
      <c r="A1945" s="99"/>
      <c r="E1945" s="106"/>
      <c r="F1945" s="106"/>
    </row>
    <row r="1946" spans="1:6">
      <c r="A1946" s="99"/>
      <c r="E1946" s="106"/>
      <c r="F1946" s="106"/>
    </row>
    <row r="1947" spans="1:6">
      <c r="A1947" s="99"/>
      <c r="E1947" s="106"/>
      <c r="F1947" s="106"/>
    </row>
    <row r="1948" spans="1:6">
      <c r="A1948" s="99"/>
      <c r="E1948" s="106"/>
      <c r="F1948" s="106"/>
    </row>
    <row r="1949" spans="1:6">
      <c r="A1949" s="99"/>
      <c r="E1949" s="106"/>
      <c r="F1949" s="106"/>
    </row>
    <row r="1950" spans="1:6">
      <c r="A1950" s="99"/>
      <c r="E1950" s="106"/>
      <c r="F1950" s="106"/>
    </row>
    <row r="1951" spans="1:6">
      <c r="A1951" s="99"/>
      <c r="E1951" s="106"/>
      <c r="F1951" s="106"/>
    </row>
    <row r="1952" spans="1:6">
      <c r="A1952" s="99"/>
      <c r="E1952" s="106"/>
      <c r="F1952" s="106"/>
    </row>
    <row r="1953" spans="1:6">
      <c r="A1953" s="99"/>
      <c r="E1953" s="106"/>
      <c r="F1953" s="106"/>
    </row>
    <row r="1954" spans="1:6">
      <c r="E1954" s="106"/>
      <c r="F1954" s="106"/>
    </row>
    <row r="1955" spans="1:6">
      <c r="E1955" s="106"/>
      <c r="F1955" s="106"/>
    </row>
    <row r="1956" spans="1:6">
      <c r="E1956" s="106"/>
      <c r="F1956" s="106"/>
    </row>
    <row r="1957" spans="1:6">
      <c r="E1957" s="106"/>
      <c r="F1957" s="106"/>
    </row>
    <row r="1958" spans="1:6">
      <c r="E1958" s="106"/>
      <c r="F1958" s="106"/>
    </row>
    <row r="1959" spans="1:6">
      <c r="E1959" s="106"/>
      <c r="F1959" s="106"/>
    </row>
    <row r="1960" spans="1:6">
      <c r="E1960" s="106"/>
      <c r="F1960" s="106"/>
    </row>
    <row r="1961" spans="1:6">
      <c r="E1961" s="106"/>
      <c r="F1961" s="106"/>
    </row>
    <row r="1962" spans="1:6">
      <c r="E1962" s="106"/>
      <c r="F1962" s="106"/>
    </row>
    <row r="1963" spans="1:6">
      <c r="E1963" s="106"/>
      <c r="F1963" s="106"/>
    </row>
    <row r="1964" spans="1:6">
      <c r="E1964" s="106"/>
      <c r="F1964" s="106"/>
    </row>
    <row r="1965" spans="1:6">
      <c r="E1965" s="106"/>
      <c r="F1965" s="106"/>
    </row>
    <row r="1966" spans="1:6">
      <c r="E1966" s="106"/>
      <c r="F1966" s="106"/>
    </row>
    <row r="1967" spans="1:6">
      <c r="E1967" s="106"/>
      <c r="F1967" s="106"/>
    </row>
    <row r="1968" spans="1:6">
      <c r="E1968" s="106"/>
      <c r="F1968" s="106"/>
    </row>
    <row r="1969" spans="5:6">
      <c r="E1969" s="106"/>
      <c r="F1969" s="106"/>
    </row>
    <row r="1970" spans="5:6">
      <c r="E1970" s="106"/>
      <c r="F1970" s="106"/>
    </row>
    <row r="1971" spans="5:6">
      <c r="E1971" s="106"/>
      <c r="F1971" s="106"/>
    </row>
    <row r="1972" spans="5:6">
      <c r="E1972" s="106"/>
      <c r="F1972" s="106"/>
    </row>
    <row r="1973" spans="5:6">
      <c r="E1973" s="106"/>
      <c r="F1973" s="106"/>
    </row>
    <row r="1974" spans="5:6">
      <c r="E1974" s="106"/>
      <c r="F1974" s="106"/>
    </row>
    <row r="1975" spans="5:6">
      <c r="E1975" s="106"/>
      <c r="F1975" s="106"/>
    </row>
    <row r="1976" spans="5:6">
      <c r="E1976" s="106"/>
      <c r="F1976" s="106"/>
    </row>
    <row r="1977" spans="5:6">
      <c r="E1977" s="106"/>
      <c r="F1977" s="106"/>
    </row>
    <row r="1978" spans="5:6">
      <c r="E1978" s="106"/>
      <c r="F1978" s="106"/>
    </row>
    <row r="1979" spans="5:6">
      <c r="E1979" s="106"/>
      <c r="F1979" s="106"/>
    </row>
    <row r="1980" spans="5:6">
      <c r="E1980" s="106"/>
      <c r="F1980" s="106"/>
    </row>
    <row r="1981" spans="5:6">
      <c r="E1981" s="106"/>
      <c r="F1981" s="106"/>
    </row>
    <row r="1982" spans="5:6">
      <c r="E1982" s="106"/>
      <c r="F1982" s="106"/>
    </row>
    <row r="1983" spans="5:6">
      <c r="E1983" s="106"/>
      <c r="F1983" s="106"/>
    </row>
    <row r="1984" spans="5:6">
      <c r="E1984" s="106"/>
      <c r="F1984" s="106"/>
    </row>
    <row r="1985" spans="5:6">
      <c r="E1985" s="106"/>
      <c r="F1985" s="106"/>
    </row>
    <row r="1986" spans="5:6">
      <c r="E1986" s="106"/>
      <c r="F1986" s="106"/>
    </row>
    <row r="1987" spans="5:6">
      <c r="E1987" s="106"/>
      <c r="F1987" s="106"/>
    </row>
    <row r="1988" spans="5:6">
      <c r="E1988" s="106"/>
      <c r="F1988" s="106"/>
    </row>
    <row r="1989" spans="5:6">
      <c r="E1989" s="106"/>
      <c r="F1989" s="106"/>
    </row>
    <row r="1990" spans="5:6">
      <c r="E1990" s="106"/>
      <c r="F1990" s="106"/>
    </row>
    <row r="1991" spans="5:6">
      <c r="E1991" s="106"/>
      <c r="F1991" s="106"/>
    </row>
    <row r="1992" spans="5:6">
      <c r="E1992" s="106"/>
      <c r="F1992" s="106"/>
    </row>
    <row r="1993" spans="5:6">
      <c r="E1993" s="106"/>
      <c r="F1993" s="106"/>
    </row>
    <row r="1994" spans="5:6">
      <c r="E1994" s="106"/>
      <c r="F1994" s="106"/>
    </row>
    <row r="1995" spans="5:6">
      <c r="E1995" s="106"/>
      <c r="F1995" s="106"/>
    </row>
    <row r="1996" spans="5:6">
      <c r="E1996" s="106"/>
      <c r="F1996" s="106"/>
    </row>
    <row r="1997" spans="5:6">
      <c r="E1997" s="106"/>
      <c r="F1997" s="106"/>
    </row>
    <row r="1998" spans="5:6">
      <c r="E1998" s="106"/>
      <c r="F1998" s="106"/>
    </row>
    <row r="1999" spans="5:6">
      <c r="E1999" s="106"/>
      <c r="F1999" s="106"/>
    </row>
    <row r="2000" spans="5:6">
      <c r="E2000" s="106"/>
      <c r="F2000" s="106"/>
    </row>
    <row r="2001" spans="5:6">
      <c r="E2001" s="106"/>
      <c r="F2001" s="106"/>
    </row>
    <row r="2002" spans="5:6">
      <c r="E2002" s="106"/>
      <c r="F2002" s="106"/>
    </row>
    <row r="2003" spans="5:6">
      <c r="E2003" s="106"/>
      <c r="F2003" s="106"/>
    </row>
    <row r="2004" spans="5:6">
      <c r="E2004" s="106"/>
      <c r="F2004" s="106"/>
    </row>
    <row r="2005" spans="5:6">
      <c r="E2005" s="106"/>
      <c r="F2005" s="106"/>
    </row>
    <row r="2006" spans="5:6">
      <c r="E2006" s="106"/>
      <c r="F2006" s="106"/>
    </row>
    <row r="2007" spans="5:6">
      <c r="E2007" s="106"/>
      <c r="F2007" s="106"/>
    </row>
    <row r="2008" spans="5:6">
      <c r="E2008" s="106"/>
      <c r="F2008" s="106"/>
    </row>
    <row r="2009" spans="5:6">
      <c r="E2009" s="106"/>
      <c r="F2009" s="106"/>
    </row>
    <row r="2010" spans="5:6">
      <c r="E2010" s="106"/>
      <c r="F2010" s="106"/>
    </row>
    <row r="2011" spans="5:6">
      <c r="E2011" s="106"/>
      <c r="F2011" s="106"/>
    </row>
    <row r="2012" spans="5:6">
      <c r="E2012" s="106"/>
      <c r="F2012" s="106"/>
    </row>
    <row r="2013" spans="5:6">
      <c r="E2013" s="106"/>
      <c r="F2013" s="106"/>
    </row>
    <row r="2014" spans="5:6">
      <c r="E2014" s="106"/>
      <c r="F2014" s="106"/>
    </row>
    <row r="2015" spans="5:6">
      <c r="E2015" s="106"/>
      <c r="F2015" s="106"/>
    </row>
    <row r="2016" spans="5:6">
      <c r="E2016" s="106"/>
      <c r="F2016" s="106"/>
    </row>
    <row r="2017" spans="5:6">
      <c r="E2017" s="106"/>
      <c r="F2017" s="106"/>
    </row>
    <row r="2018" spans="5:6">
      <c r="E2018" s="106"/>
      <c r="F2018" s="106"/>
    </row>
    <row r="2019" spans="5:6">
      <c r="E2019" s="106"/>
      <c r="F2019" s="106"/>
    </row>
    <row r="2020" spans="5:6">
      <c r="E2020" s="106"/>
      <c r="F2020" s="106"/>
    </row>
    <row r="2021" spans="5:6">
      <c r="E2021" s="106"/>
      <c r="F2021" s="106"/>
    </row>
    <row r="2022" spans="5:6">
      <c r="E2022" s="106"/>
      <c r="F2022" s="106"/>
    </row>
    <row r="2023" spans="5:6">
      <c r="E2023" s="106"/>
      <c r="F2023" s="106"/>
    </row>
    <row r="2024" spans="5:6">
      <c r="E2024" s="106"/>
      <c r="F2024" s="106"/>
    </row>
    <row r="2025" spans="5:6">
      <c r="E2025" s="106"/>
      <c r="F2025" s="106"/>
    </row>
    <row r="2026" spans="5:6">
      <c r="E2026" s="106"/>
      <c r="F2026" s="106"/>
    </row>
    <row r="2027" spans="5:6">
      <c r="E2027" s="106"/>
      <c r="F2027" s="106"/>
    </row>
    <row r="2028" spans="5:6">
      <c r="E2028" s="106"/>
      <c r="F2028" s="106"/>
    </row>
    <row r="2029" spans="5:6">
      <c r="E2029" s="106"/>
      <c r="F2029" s="106"/>
    </row>
    <row r="2030" spans="5:6">
      <c r="E2030" s="106"/>
      <c r="F2030" s="106"/>
    </row>
    <row r="2031" spans="5:6">
      <c r="E2031" s="106"/>
      <c r="F2031" s="106"/>
    </row>
    <row r="2032" spans="5:6">
      <c r="E2032" s="106"/>
      <c r="F2032" s="106"/>
    </row>
    <row r="2033" spans="5:6">
      <c r="E2033" s="106"/>
      <c r="F2033" s="106"/>
    </row>
    <row r="2034" spans="5:6">
      <c r="E2034" s="106"/>
      <c r="F2034" s="106"/>
    </row>
    <row r="2035" spans="5:6">
      <c r="E2035" s="106"/>
      <c r="F2035" s="106"/>
    </row>
    <row r="2036" spans="5:6">
      <c r="E2036" s="106"/>
      <c r="F2036" s="106"/>
    </row>
    <row r="2037" spans="5:6">
      <c r="E2037" s="106"/>
      <c r="F2037" s="106"/>
    </row>
    <row r="2038" spans="5:6">
      <c r="E2038" s="106"/>
      <c r="F2038" s="106"/>
    </row>
    <row r="2039" spans="5:6">
      <c r="E2039" s="106"/>
      <c r="F2039" s="106"/>
    </row>
    <row r="2040" spans="5:6">
      <c r="E2040" s="106"/>
      <c r="F2040" s="106"/>
    </row>
    <row r="2041" spans="5:6">
      <c r="E2041" s="106"/>
      <c r="F2041" s="106"/>
    </row>
    <row r="2042" spans="5:6">
      <c r="E2042" s="106"/>
      <c r="F2042" s="106"/>
    </row>
    <row r="2043" spans="5:6">
      <c r="E2043" s="106"/>
      <c r="F2043" s="106"/>
    </row>
    <row r="2044" spans="5:6">
      <c r="E2044" s="106"/>
      <c r="F2044" s="106"/>
    </row>
    <row r="2045" spans="5:6">
      <c r="E2045" s="106"/>
      <c r="F2045" s="106"/>
    </row>
    <row r="2046" spans="5:6">
      <c r="E2046" s="106"/>
      <c r="F2046" s="106"/>
    </row>
    <row r="2047" spans="5:6">
      <c r="E2047" s="106"/>
      <c r="F2047" s="106"/>
    </row>
    <row r="2048" spans="5:6">
      <c r="E2048" s="106"/>
      <c r="F2048" s="106"/>
    </row>
    <row r="2049" spans="5:6">
      <c r="E2049" s="106"/>
      <c r="F2049" s="106"/>
    </row>
    <row r="2050" spans="5:6">
      <c r="E2050" s="106"/>
      <c r="F2050" s="106"/>
    </row>
    <row r="2051" spans="5:6">
      <c r="E2051" s="106"/>
      <c r="F2051" s="106"/>
    </row>
    <row r="2052" spans="5:6">
      <c r="E2052" s="106"/>
      <c r="F2052" s="106"/>
    </row>
    <row r="2053" spans="5:6">
      <c r="E2053" s="106"/>
      <c r="F2053" s="106"/>
    </row>
    <row r="2054" spans="5:6">
      <c r="E2054" s="106"/>
      <c r="F2054" s="106"/>
    </row>
    <row r="2055" spans="5:6">
      <c r="E2055" s="106"/>
      <c r="F2055" s="106"/>
    </row>
    <row r="2056" spans="5:6">
      <c r="E2056" s="106"/>
      <c r="F2056" s="106"/>
    </row>
    <row r="2057" spans="5:6">
      <c r="E2057" s="106"/>
      <c r="F2057" s="106"/>
    </row>
    <row r="2058" spans="5:6">
      <c r="E2058" s="106"/>
      <c r="F2058" s="106"/>
    </row>
    <row r="2059" spans="5:6">
      <c r="E2059" s="106"/>
      <c r="F2059" s="106"/>
    </row>
    <row r="2060" spans="5:6">
      <c r="E2060" s="106"/>
      <c r="F2060" s="106"/>
    </row>
    <row r="2061" spans="5:6">
      <c r="E2061" s="106"/>
      <c r="F2061" s="106"/>
    </row>
    <row r="2062" spans="5:6">
      <c r="E2062" s="106"/>
      <c r="F2062" s="106"/>
    </row>
    <row r="2063" spans="5:6">
      <c r="E2063" s="106"/>
      <c r="F2063" s="106"/>
    </row>
    <row r="2064" spans="5:6">
      <c r="E2064" s="106"/>
      <c r="F2064" s="106"/>
    </row>
    <row r="2065" spans="5:6">
      <c r="E2065" s="106"/>
      <c r="F2065" s="106"/>
    </row>
    <row r="2066" spans="5:6">
      <c r="E2066" s="106"/>
      <c r="F2066" s="106"/>
    </row>
    <row r="2067" spans="5:6">
      <c r="E2067" s="106"/>
      <c r="F2067" s="106"/>
    </row>
    <row r="2068" spans="5:6">
      <c r="E2068" s="106"/>
      <c r="F2068" s="106"/>
    </row>
    <row r="2069" spans="5:6">
      <c r="E2069" s="106"/>
      <c r="F2069" s="106"/>
    </row>
    <row r="2070" spans="5:6">
      <c r="E2070" s="106"/>
      <c r="F2070" s="106"/>
    </row>
    <row r="2071" spans="5:6">
      <c r="E2071" s="106"/>
      <c r="F2071" s="106"/>
    </row>
    <row r="2072" spans="5:6">
      <c r="E2072" s="106"/>
      <c r="F2072" s="106"/>
    </row>
    <row r="2073" spans="5:6">
      <c r="E2073" s="106"/>
      <c r="F2073" s="106"/>
    </row>
    <row r="2074" spans="5:6">
      <c r="E2074" s="106"/>
      <c r="F2074" s="106"/>
    </row>
    <row r="2075" spans="5:6">
      <c r="E2075" s="106"/>
      <c r="F2075" s="106"/>
    </row>
    <row r="2076" spans="5:6">
      <c r="E2076" s="106"/>
      <c r="F2076" s="106"/>
    </row>
    <row r="2077" spans="5:6">
      <c r="E2077" s="106"/>
      <c r="F2077" s="106"/>
    </row>
    <row r="2078" spans="5:6">
      <c r="E2078" s="106"/>
      <c r="F2078" s="106"/>
    </row>
    <row r="2079" spans="5:6">
      <c r="E2079" s="106"/>
      <c r="F2079" s="106"/>
    </row>
    <row r="2080" spans="5:6">
      <c r="E2080" s="106"/>
      <c r="F2080" s="106"/>
    </row>
    <row r="2081" spans="5:6">
      <c r="E2081" s="106"/>
      <c r="F2081" s="106"/>
    </row>
    <row r="2082" spans="5:6">
      <c r="E2082" s="106"/>
      <c r="F2082" s="106"/>
    </row>
    <row r="2083" spans="5:6">
      <c r="E2083" s="106"/>
      <c r="F2083" s="106"/>
    </row>
    <row r="2084" spans="5:6">
      <c r="E2084" s="106"/>
      <c r="F2084" s="106"/>
    </row>
    <row r="2085" spans="5:6">
      <c r="E2085" s="106"/>
      <c r="F2085" s="106"/>
    </row>
    <row r="2086" spans="5:6">
      <c r="E2086" s="106"/>
      <c r="F2086" s="106"/>
    </row>
    <row r="2087" spans="5:6">
      <c r="E2087" s="106"/>
      <c r="F2087" s="106"/>
    </row>
    <row r="2088" spans="5:6">
      <c r="E2088" s="106"/>
      <c r="F2088" s="106"/>
    </row>
    <row r="2089" spans="5:6">
      <c r="E2089" s="106"/>
      <c r="F2089" s="106"/>
    </row>
    <row r="2090" spans="5:6">
      <c r="E2090" s="106"/>
      <c r="F2090" s="106"/>
    </row>
    <row r="2091" spans="5:6">
      <c r="E2091" s="106"/>
      <c r="F2091" s="106"/>
    </row>
    <row r="2092" spans="5:6">
      <c r="E2092" s="106"/>
      <c r="F2092" s="106"/>
    </row>
    <row r="2093" spans="5:6">
      <c r="E2093" s="106"/>
      <c r="F2093" s="106"/>
    </row>
    <row r="2094" spans="5:6">
      <c r="E2094" s="106"/>
      <c r="F2094" s="106"/>
    </row>
    <row r="2095" spans="5:6">
      <c r="E2095" s="106"/>
      <c r="F2095" s="106"/>
    </row>
    <row r="2096" spans="5:6">
      <c r="E2096" s="106"/>
      <c r="F2096" s="106"/>
    </row>
    <row r="2097" spans="5:6">
      <c r="E2097" s="106"/>
      <c r="F2097" s="106"/>
    </row>
    <row r="2098" spans="5:6">
      <c r="E2098" s="106"/>
      <c r="F2098" s="106"/>
    </row>
    <row r="2099" spans="5:6">
      <c r="E2099" s="106"/>
      <c r="F2099" s="106"/>
    </row>
    <row r="2100" spans="5:6">
      <c r="E2100" s="106"/>
      <c r="F2100" s="106"/>
    </row>
    <row r="2101" spans="5:6">
      <c r="E2101" s="106"/>
      <c r="F2101" s="106"/>
    </row>
    <row r="2102" spans="5:6">
      <c r="E2102" s="106"/>
      <c r="F2102" s="106"/>
    </row>
    <row r="2103" spans="5:6">
      <c r="E2103" s="106"/>
      <c r="F2103" s="106"/>
    </row>
    <row r="2104" spans="5:6">
      <c r="E2104" s="106"/>
      <c r="F2104" s="106"/>
    </row>
    <row r="2105" spans="5:6">
      <c r="E2105" s="106"/>
      <c r="F2105" s="106"/>
    </row>
    <row r="2106" spans="5:6">
      <c r="E2106" s="106"/>
      <c r="F2106" s="106"/>
    </row>
    <row r="2107" spans="5:6">
      <c r="E2107" s="106"/>
      <c r="F2107" s="106"/>
    </row>
    <row r="2108" spans="5:6">
      <c r="E2108" s="106"/>
      <c r="F2108" s="106"/>
    </row>
    <row r="2109" spans="5:6">
      <c r="E2109" s="106"/>
      <c r="F2109" s="106"/>
    </row>
    <row r="2110" spans="5:6">
      <c r="E2110" s="106"/>
      <c r="F2110" s="106"/>
    </row>
    <row r="2111" spans="5:6">
      <c r="E2111" s="106"/>
      <c r="F2111" s="106"/>
    </row>
    <row r="2112" spans="5:6">
      <c r="E2112" s="106"/>
      <c r="F2112" s="106"/>
    </row>
    <row r="2113" spans="5:6">
      <c r="E2113" s="106"/>
      <c r="F2113" s="106"/>
    </row>
    <row r="2114" spans="5:6">
      <c r="E2114" s="106"/>
      <c r="F2114" s="106"/>
    </row>
    <row r="2115" spans="5:6">
      <c r="E2115" s="106"/>
      <c r="F2115" s="106"/>
    </row>
    <row r="2116" spans="5:6">
      <c r="E2116" s="106"/>
      <c r="F2116" s="106"/>
    </row>
    <row r="2117" spans="5:6">
      <c r="E2117" s="106"/>
      <c r="F2117" s="106"/>
    </row>
    <row r="2118" spans="5:6">
      <c r="E2118" s="106"/>
      <c r="F2118" s="106"/>
    </row>
    <row r="2119" spans="5:6">
      <c r="E2119" s="106"/>
      <c r="F2119" s="106"/>
    </row>
    <row r="2120" spans="5:6">
      <c r="E2120" s="106"/>
      <c r="F2120" s="106"/>
    </row>
    <row r="2121" spans="5:6">
      <c r="E2121" s="106"/>
      <c r="F2121" s="106"/>
    </row>
    <row r="2122" spans="5:6">
      <c r="E2122" s="106"/>
      <c r="F2122" s="106"/>
    </row>
    <row r="2123" spans="5:6">
      <c r="E2123" s="106"/>
      <c r="F2123" s="106"/>
    </row>
    <row r="2124" spans="5:6">
      <c r="E2124" s="106"/>
      <c r="F2124" s="106"/>
    </row>
    <row r="2125" spans="5:6">
      <c r="E2125" s="106"/>
      <c r="F2125" s="106"/>
    </row>
    <row r="2126" spans="5:6">
      <c r="E2126" s="106"/>
      <c r="F2126" s="106"/>
    </row>
    <row r="2127" spans="5:6">
      <c r="E2127" s="106"/>
      <c r="F2127" s="106"/>
    </row>
    <row r="2128" spans="5:6">
      <c r="E2128" s="106"/>
      <c r="F2128" s="106"/>
    </row>
    <row r="2129" spans="5:6">
      <c r="E2129" s="106"/>
      <c r="F2129" s="106"/>
    </row>
    <row r="2130" spans="5:6">
      <c r="E2130" s="106"/>
      <c r="F2130" s="106"/>
    </row>
    <row r="2131" spans="5:6">
      <c r="E2131" s="106"/>
      <c r="F2131" s="106"/>
    </row>
    <row r="2132" spans="5:6">
      <c r="E2132" s="106"/>
      <c r="F2132" s="106"/>
    </row>
    <row r="2133" spans="5:6">
      <c r="E2133" s="106"/>
      <c r="F2133" s="106"/>
    </row>
    <row r="2134" spans="5:6">
      <c r="E2134" s="106"/>
      <c r="F2134" s="106"/>
    </row>
    <row r="2135" spans="5:6">
      <c r="E2135" s="106"/>
      <c r="F2135" s="106"/>
    </row>
    <row r="2136" spans="5:6">
      <c r="E2136" s="106"/>
      <c r="F2136" s="106"/>
    </row>
    <row r="2137" spans="5:6">
      <c r="E2137" s="106"/>
      <c r="F2137" s="106"/>
    </row>
    <row r="2138" spans="5:6">
      <c r="E2138" s="106"/>
      <c r="F2138" s="106"/>
    </row>
    <row r="2139" spans="5:6">
      <c r="E2139" s="106"/>
      <c r="F2139" s="106"/>
    </row>
    <row r="2140" spans="5:6">
      <c r="E2140" s="106"/>
      <c r="F2140" s="106"/>
    </row>
    <row r="2141" spans="5:6">
      <c r="E2141" s="106"/>
      <c r="F2141" s="106"/>
    </row>
    <row r="2142" spans="5:6">
      <c r="E2142" s="106"/>
      <c r="F2142" s="106"/>
    </row>
    <row r="2143" spans="5:6">
      <c r="E2143" s="106"/>
      <c r="F2143" s="106"/>
    </row>
    <row r="2144" spans="5:6">
      <c r="E2144" s="106"/>
      <c r="F2144" s="106"/>
    </row>
    <row r="2145" spans="5:6">
      <c r="E2145" s="106"/>
      <c r="F2145" s="106"/>
    </row>
    <row r="2146" spans="5:6">
      <c r="E2146" s="106"/>
      <c r="F2146" s="106"/>
    </row>
    <row r="2147" spans="5:6">
      <c r="E2147" s="106"/>
      <c r="F2147" s="106"/>
    </row>
    <row r="2148" spans="5:6">
      <c r="E2148" s="106"/>
      <c r="F2148" s="106"/>
    </row>
    <row r="2149" spans="5:6">
      <c r="E2149" s="106"/>
      <c r="F2149" s="106"/>
    </row>
    <row r="2150" spans="5:6">
      <c r="E2150" s="106"/>
      <c r="F2150" s="106"/>
    </row>
    <row r="2151" spans="5:6">
      <c r="E2151" s="106"/>
      <c r="F2151" s="106"/>
    </row>
    <row r="2152" spans="5:6">
      <c r="E2152" s="106"/>
      <c r="F2152" s="106"/>
    </row>
    <row r="2153" spans="5:6">
      <c r="E2153" s="106"/>
      <c r="F2153" s="106"/>
    </row>
    <row r="2154" spans="5:6">
      <c r="E2154" s="106"/>
      <c r="F2154" s="106"/>
    </row>
    <row r="2155" spans="5:6">
      <c r="E2155" s="106"/>
      <c r="F2155" s="106"/>
    </row>
    <row r="2156" spans="5:6">
      <c r="E2156" s="106"/>
      <c r="F2156" s="106"/>
    </row>
    <row r="2157" spans="5:6">
      <c r="E2157" s="106"/>
      <c r="F2157" s="106"/>
    </row>
    <row r="2158" spans="5:6">
      <c r="E2158" s="106"/>
      <c r="F2158" s="106"/>
    </row>
    <row r="2159" spans="5:6">
      <c r="E2159" s="106"/>
      <c r="F2159" s="106"/>
    </row>
    <row r="2160" spans="5:6">
      <c r="E2160" s="106"/>
      <c r="F2160" s="106"/>
    </row>
    <row r="2161" spans="5:6">
      <c r="E2161" s="106"/>
      <c r="F2161" s="106"/>
    </row>
    <row r="2162" spans="5:6">
      <c r="E2162" s="106"/>
      <c r="F2162" s="106"/>
    </row>
    <row r="2163" spans="5:6">
      <c r="E2163" s="106"/>
      <c r="F2163" s="106"/>
    </row>
    <row r="2164" spans="5:6">
      <c r="E2164" s="106"/>
      <c r="F2164" s="106"/>
    </row>
    <row r="2165" spans="5:6">
      <c r="E2165" s="106"/>
      <c r="F2165" s="106"/>
    </row>
    <row r="2166" spans="5:6">
      <c r="E2166" s="106"/>
      <c r="F2166" s="106"/>
    </row>
    <row r="2167" spans="5:6">
      <c r="E2167" s="106"/>
      <c r="F2167" s="106"/>
    </row>
    <row r="2168" spans="5:6">
      <c r="E2168" s="106"/>
      <c r="F2168" s="106"/>
    </row>
    <row r="2169" spans="5:6">
      <c r="E2169" s="106"/>
      <c r="F2169" s="106"/>
    </row>
    <row r="2170" spans="5:6">
      <c r="E2170" s="106"/>
      <c r="F2170" s="106"/>
    </row>
    <row r="2171" spans="5:6">
      <c r="E2171" s="106"/>
      <c r="F2171" s="106"/>
    </row>
    <row r="2172" spans="5:6">
      <c r="E2172" s="106"/>
      <c r="F2172" s="106"/>
    </row>
    <row r="2173" spans="5:6">
      <c r="E2173" s="106"/>
      <c r="F2173" s="106"/>
    </row>
    <row r="2174" spans="5:6">
      <c r="E2174" s="106"/>
      <c r="F2174" s="106"/>
    </row>
    <row r="2175" spans="5:6">
      <c r="E2175" s="106"/>
      <c r="F2175" s="106"/>
    </row>
    <row r="2176" spans="5:6">
      <c r="E2176" s="106"/>
      <c r="F2176" s="106"/>
    </row>
    <row r="2177" spans="5:6">
      <c r="E2177" s="106"/>
      <c r="F2177" s="106"/>
    </row>
    <row r="2178" spans="5:6">
      <c r="E2178" s="106"/>
      <c r="F2178" s="106"/>
    </row>
    <row r="2179" spans="5:6">
      <c r="E2179" s="106"/>
      <c r="F2179" s="106"/>
    </row>
    <row r="2180" spans="5:6">
      <c r="E2180" s="106"/>
      <c r="F2180" s="106"/>
    </row>
    <row r="2181" spans="5:6">
      <c r="E2181" s="106"/>
      <c r="F2181" s="106"/>
    </row>
    <row r="2182" spans="5:6">
      <c r="E2182" s="106"/>
      <c r="F2182" s="106"/>
    </row>
    <row r="2183" spans="5:6">
      <c r="E2183" s="106"/>
      <c r="F2183" s="106"/>
    </row>
    <row r="2184" spans="5:6">
      <c r="E2184" s="106"/>
      <c r="F2184" s="106"/>
    </row>
    <row r="2185" spans="5:6">
      <c r="E2185" s="106"/>
      <c r="F2185" s="106"/>
    </row>
    <row r="2186" spans="5:6">
      <c r="E2186" s="106"/>
      <c r="F2186" s="106"/>
    </row>
    <row r="2187" spans="5:6">
      <c r="E2187" s="106"/>
      <c r="F2187" s="106"/>
    </row>
    <row r="2188" spans="5:6">
      <c r="E2188" s="106"/>
      <c r="F2188" s="106"/>
    </row>
    <row r="2189" spans="5:6">
      <c r="E2189" s="106"/>
      <c r="F2189" s="106"/>
    </row>
    <row r="2190" spans="5:6">
      <c r="E2190" s="106"/>
      <c r="F2190" s="106"/>
    </row>
    <row r="2191" spans="5:6">
      <c r="E2191" s="106"/>
      <c r="F2191" s="106"/>
    </row>
    <row r="2192" spans="5:6">
      <c r="E2192" s="106"/>
      <c r="F2192" s="106"/>
    </row>
    <row r="2193" spans="5:6">
      <c r="E2193" s="106"/>
      <c r="F2193" s="106"/>
    </row>
    <row r="2194" spans="5:6">
      <c r="E2194" s="106"/>
      <c r="F2194" s="106"/>
    </row>
    <row r="2195" spans="5:6">
      <c r="E2195" s="106"/>
      <c r="F2195" s="106"/>
    </row>
    <row r="2196" spans="5:6">
      <c r="E2196" s="106"/>
      <c r="F2196" s="106"/>
    </row>
    <row r="2197" spans="5:6">
      <c r="E2197" s="106"/>
      <c r="F2197" s="106"/>
    </row>
    <row r="2198" spans="5:6">
      <c r="E2198" s="106"/>
      <c r="F2198" s="106"/>
    </row>
    <row r="2199" spans="5:6">
      <c r="E2199" s="106"/>
      <c r="F2199" s="106"/>
    </row>
    <row r="2200" spans="5:6">
      <c r="E2200" s="106"/>
      <c r="F2200" s="106"/>
    </row>
    <row r="2201" spans="5:6">
      <c r="E2201" s="106"/>
      <c r="F2201" s="106"/>
    </row>
    <row r="2202" spans="5:6">
      <c r="E2202" s="106"/>
      <c r="F2202" s="106"/>
    </row>
    <row r="2203" spans="5:6">
      <c r="E2203" s="106"/>
      <c r="F2203" s="106"/>
    </row>
    <row r="2204" spans="5:6">
      <c r="E2204" s="106"/>
      <c r="F2204" s="106"/>
    </row>
    <row r="2205" spans="5:6">
      <c r="E2205" s="106"/>
      <c r="F2205" s="106"/>
    </row>
    <row r="2206" spans="5:6">
      <c r="E2206" s="106"/>
      <c r="F2206" s="106"/>
    </row>
    <row r="2207" spans="5:6">
      <c r="E2207" s="106"/>
      <c r="F2207" s="106"/>
    </row>
    <row r="2208" spans="5:6">
      <c r="E2208" s="106"/>
      <c r="F2208" s="106"/>
    </row>
    <row r="2209" spans="5:6">
      <c r="E2209" s="106"/>
      <c r="F2209" s="106"/>
    </row>
    <row r="2210" spans="5:6">
      <c r="E2210" s="106"/>
      <c r="F2210" s="106"/>
    </row>
    <row r="2211" spans="5:6">
      <c r="E2211" s="106"/>
      <c r="F2211" s="106"/>
    </row>
    <row r="2212" spans="5:6">
      <c r="E2212" s="106"/>
      <c r="F2212" s="106"/>
    </row>
    <row r="2213" spans="5:6">
      <c r="E2213" s="106"/>
      <c r="F2213" s="106"/>
    </row>
    <row r="2214" spans="5:6">
      <c r="E2214" s="106"/>
      <c r="F2214" s="106"/>
    </row>
    <row r="2215" spans="5:6">
      <c r="E2215" s="106"/>
      <c r="F2215" s="106"/>
    </row>
    <row r="2216" spans="5:6">
      <c r="E2216" s="106"/>
      <c r="F2216" s="106"/>
    </row>
    <row r="2217" spans="5:6">
      <c r="E2217" s="106"/>
      <c r="F2217" s="106"/>
    </row>
    <row r="2218" spans="5:6">
      <c r="E2218" s="106"/>
      <c r="F2218" s="106"/>
    </row>
    <row r="2219" spans="5:6">
      <c r="E2219" s="106"/>
      <c r="F2219" s="106"/>
    </row>
    <row r="2220" spans="5:6">
      <c r="E2220" s="106"/>
      <c r="F2220" s="106"/>
    </row>
    <row r="2221" spans="5:6">
      <c r="E2221" s="106"/>
      <c r="F2221" s="106"/>
    </row>
    <row r="2222" spans="5:6">
      <c r="E2222" s="106"/>
      <c r="F2222" s="106"/>
    </row>
    <row r="2223" spans="5:6">
      <c r="E2223" s="106"/>
      <c r="F2223" s="106"/>
    </row>
    <row r="2224" spans="5:6">
      <c r="E2224" s="106"/>
      <c r="F2224" s="106"/>
    </row>
    <row r="2225" spans="5:6">
      <c r="E2225" s="106"/>
      <c r="F2225" s="106"/>
    </row>
    <row r="2226" spans="5:6">
      <c r="E2226" s="106"/>
      <c r="F2226" s="106"/>
    </row>
    <row r="2227" spans="5:6">
      <c r="E2227" s="106"/>
      <c r="F2227" s="106"/>
    </row>
    <row r="2228" spans="5:6">
      <c r="E2228" s="106"/>
      <c r="F2228" s="106"/>
    </row>
    <row r="2229" spans="5:6">
      <c r="E2229" s="106"/>
      <c r="F2229" s="106"/>
    </row>
    <row r="2230" spans="5:6">
      <c r="E2230" s="106"/>
      <c r="F2230" s="106"/>
    </row>
    <row r="2231" spans="5:6">
      <c r="E2231" s="106"/>
      <c r="F2231" s="106"/>
    </row>
    <row r="2232" spans="5:6">
      <c r="E2232" s="106"/>
      <c r="F2232" s="106"/>
    </row>
    <row r="2233" spans="5:6">
      <c r="E2233" s="106"/>
      <c r="F2233" s="106"/>
    </row>
    <row r="2234" spans="5:6">
      <c r="E2234" s="106"/>
      <c r="F2234" s="106"/>
    </row>
    <row r="2235" spans="5:6">
      <c r="E2235" s="106"/>
      <c r="F2235" s="106"/>
    </row>
    <row r="2236" spans="5:6">
      <c r="E2236" s="106"/>
      <c r="F2236" s="106"/>
    </row>
    <row r="2237" spans="5:6">
      <c r="E2237" s="106"/>
      <c r="F2237" s="106"/>
    </row>
    <row r="2238" spans="5:6">
      <c r="E2238" s="106"/>
      <c r="F2238" s="106"/>
    </row>
    <row r="2239" spans="5:6">
      <c r="E2239" s="106"/>
      <c r="F2239" s="106"/>
    </row>
    <row r="2240" spans="5:6">
      <c r="E2240" s="106"/>
      <c r="F2240" s="106"/>
    </row>
    <row r="2241" spans="5:6">
      <c r="E2241" s="106"/>
      <c r="F2241" s="106"/>
    </row>
    <row r="2242" spans="5:6">
      <c r="E2242" s="106"/>
      <c r="F2242" s="106"/>
    </row>
    <row r="2243" spans="5:6">
      <c r="E2243" s="106"/>
      <c r="F2243" s="106"/>
    </row>
    <row r="2244" spans="5:6">
      <c r="E2244" s="106"/>
      <c r="F2244" s="106"/>
    </row>
    <row r="2245" spans="5:6">
      <c r="E2245" s="106"/>
      <c r="F2245" s="106"/>
    </row>
    <row r="2246" spans="5:6">
      <c r="E2246" s="106"/>
      <c r="F2246" s="106"/>
    </row>
    <row r="2247" spans="5:6">
      <c r="E2247" s="106"/>
      <c r="F2247" s="106"/>
    </row>
    <row r="2248" spans="5:6">
      <c r="E2248" s="106"/>
      <c r="F2248" s="106"/>
    </row>
    <row r="2249" spans="5:6">
      <c r="E2249" s="106"/>
      <c r="F2249" s="106"/>
    </row>
    <row r="2250" spans="5:6">
      <c r="E2250" s="106"/>
      <c r="F2250" s="106"/>
    </row>
    <row r="2251" spans="5:6">
      <c r="E2251" s="106"/>
      <c r="F2251" s="106"/>
    </row>
    <row r="2252" spans="5:6">
      <c r="E2252" s="106"/>
      <c r="F2252" s="106"/>
    </row>
    <row r="2253" spans="5:6">
      <c r="E2253" s="106"/>
      <c r="F2253" s="106"/>
    </row>
    <row r="2254" spans="5:6">
      <c r="E2254" s="106"/>
      <c r="F2254" s="106"/>
    </row>
    <row r="2255" spans="5:6">
      <c r="E2255" s="106"/>
      <c r="F2255" s="106"/>
    </row>
    <row r="2256" spans="5:6">
      <c r="E2256" s="106"/>
      <c r="F2256" s="106"/>
    </row>
    <row r="2257" spans="5:6">
      <c r="E2257" s="106"/>
      <c r="F2257" s="106"/>
    </row>
    <row r="2258" spans="5:6">
      <c r="E2258" s="106"/>
      <c r="F2258" s="106"/>
    </row>
    <row r="2259" spans="5:6">
      <c r="E2259" s="106"/>
      <c r="F2259" s="106"/>
    </row>
    <row r="2260" spans="5:6">
      <c r="E2260" s="106"/>
      <c r="F2260" s="106"/>
    </row>
    <row r="2261" spans="5:6">
      <c r="E2261" s="106"/>
      <c r="F2261" s="106"/>
    </row>
    <row r="2262" spans="5:6">
      <c r="E2262" s="106"/>
      <c r="F2262" s="106"/>
    </row>
    <row r="2263" spans="5:6">
      <c r="E2263" s="106"/>
      <c r="F2263" s="106"/>
    </row>
    <row r="2264" spans="5:6">
      <c r="E2264" s="106"/>
      <c r="F2264" s="106"/>
    </row>
    <row r="2265" spans="5:6">
      <c r="E2265" s="106"/>
      <c r="F2265" s="106"/>
    </row>
    <row r="2266" spans="5:6">
      <c r="E2266" s="106"/>
      <c r="F2266" s="106"/>
    </row>
    <row r="2267" spans="5:6">
      <c r="E2267" s="106"/>
      <c r="F2267" s="106"/>
    </row>
    <row r="2268" spans="5:6">
      <c r="E2268" s="106"/>
      <c r="F2268" s="106"/>
    </row>
    <row r="2269" spans="5:6">
      <c r="E2269" s="106"/>
      <c r="F2269" s="106"/>
    </row>
    <row r="2270" spans="5:6">
      <c r="E2270" s="106"/>
      <c r="F2270" s="106"/>
    </row>
    <row r="2271" spans="5:6">
      <c r="E2271" s="106"/>
      <c r="F2271" s="106"/>
    </row>
    <row r="2272" spans="5:6">
      <c r="E2272" s="106"/>
      <c r="F2272" s="106"/>
    </row>
    <row r="2273" spans="5:6">
      <c r="E2273" s="106"/>
      <c r="F2273" s="106"/>
    </row>
    <row r="2274" spans="5:6">
      <c r="E2274" s="106"/>
      <c r="F2274" s="106"/>
    </row>
    <row r="2275" spans="5:6">
      <c r="E2275" s="106"/>
      <c r="F2275" s="106"/>
    </row>
    <row r="2276" spans="5:6">
      <c r="E2276" s="106"/>
      <c r="F2276" s="106"/>
    </row>
    <row r="2277" spans="5:6">
      <c r="E2277" s="106"/>
      <c r="F2277" s="106"/>
    </row>
    <row r="2278" spans="5:6">
      <c r="E2278" s="106"/>
      <c r="F2278" s="106"/>
    </row>
    <row r="2279" spans="5:6">
      <c r="E2279" s="106"/>
      <c r="F2279" s="106"/>
    </row>
    <row r="2280" spans="5:6">
      <c r="E2280" s="106"/>
      <c r="F2280" s="106"/>
    </row>
    <row r="2281" spans="5:6">
      <c r="E2281" s="106"/>
      <c r="F2281" s="106"/>
    </row>
    <row r="2282" spans="5:6">
      <c r="E2282" s="106"/>
      <c r="F2282" s="106"/>
    </row>
    <row r="2283" spans="5:6">
      <c r="E2283" s="106"/>
      <c r="F2283" s="106"/>
    </row>
    <row r="2284" spans="5:6">
      <c r="E2284" s="106"/>
      <c r="F2284" s="106"/>
    </row>
    <row r="2285" spans="5:6">
      <c r="E2285" s="106"/>
      <c r="F2285" s="106"/>
    </row>
    <row r="2286" spans="5:6">
      <c r="E2286" s="106"/>
      <c r="F2286" s="106"/>
    </row>
    <row r="2287" spans="5:6">
      <c r="E2287" s="106"/>
      <c r="F2287" s="106"/>
    </row>
    <row r="2288" spans="5:6">
      <c r="E2288" s="106"/>
      <c r="F2288" s="106"/>
    </row>
    <row r="2289" spans="5:6">
      <c r="E2289" s="106"/>
      <c r="F2289" s="106"/>
    </row>
    <row r="2290" spans="5:6">
      <c r="E2290" s="106"/>
      <c r="F2290" s="106"/>
    </row>
    <row r="2291" spans="5:6">
      <c r="E2291" s="106"/>
      <c r="F2291" s="106"/>
    </row>
    <row r="2292" spans="5:6">
      <c r="E2292" s="106"/>
      <c r="F2292" s="106"/>
    </row>
    <row r="2293" spans="5:6">
      <c r="E2293" s="106"/>
      <c r="F2293" s="106"/>
    </row>
    <row r="2294" spans="5:6">
      <c r="E2294" s="106"/>
      <c r="F2294" s="106"/>
    </row>
    <row r="2295" spans="5:6">
      <c r="E2295" s="106"/>
      <c r="F2295" s="106"/>
    </row>
    <row r="2296" spans="5:6">
      <c r="E2296" s="106"/>
      <c r="F2296" s="106"/>
    </row>
    <row r="2297" spans="5:6">
      <c r="E2297" s="106"/>
      <c r="F2297" s="106"/>
    </row>
    <row r="2298" spans="5:6">
      <c r="E2298" s="106"/>
      <c r="F2298" s="106"/>
    </row>
    <row r="2299" spans="5:6">
      <c r="E2299" s="106"/>
      <c r="F2299" s="106"/>
    </row>
    <row r="2300" spans="5:6">
      <c r="E2300" s="106"/>
      <c r="F2300" s="106"/>
    </row>
    <row r="2301" spans="5:6">
      <c r="E2301" s="106"/>
      <c r="F2301" s="106"/>
    </row>
    <row r="2302" spans="5:6">
      <c r="E2302" s="106"/>
      <c r="F2302" s="106"/>
    </row>
    <row r="2303" spans="5:6">
      <c r="E2303" s="106"/>
      <c r="F2303" s="106"/>
    </row>
    <row r="2304" spans="5:6">
      <c r="E2304" s="106"/>
      <c r="F2304" s="106"/>
    </row>
    <row r="2305" spans="5:6">
      <c r="E2305" s="106"/>
      <c r="F2305" s="106"/>
    </row>
    <row r="2306" spans="5:6">
      <c r="E2306" s="106"/>
      <c r="F2306" s="106"/>
    </row>
    <row r="2307" spans="5:6">
      <c r="E2307" s="106"/>
      <c r="F2307" s="106"/>
    </row>
    <row r="2308" spans="5:6">
      <c r="E2308" s="106"/>
      <c r="F2308" s="106"/>
    </row>
    <row r="2309" spans="5:6">
      <c r="E2309" s="106"/>
      <c r="F2309" s="106"/>
    </row>
    <row r="2310" spans="5:6">
      <c r="E2310" s="106"/>
      <c r="F2310" s="106"/>
    </row>
    <row r="2311" spans="5:6">
      <c r="E2311" s="106"/>
      <c r="F2311" s="106"/>
    </row>
    <row r="2312" spans="5:6">
      <c r="E2312" s="106"/>
      <c r="F2312" s="106"/>
    </row>
    <row r="2313" spans="5:6">
      <c r="E2313" s="106"/>
      <c r="F2313" s="106"/>
    </row>
    <row r="2314" spans="5:6">
      <c r="E2314" s="106"/>
      <c r="F2314" s="106"/>
    </row>
    <row r="2315" spans="5:6">
      <c r="E2315" s="106"/>
      <c r="F2315" s="106"/>
    </row>
    <row r="2316" spans="5:6">
      <c r="E2316" s="106"/>
      <c r="F2316" s="106"/>
    </row>
    <row r="2317" spans="5:6">
      <c r="E2317" s="106"/>
      <c r="F2317" s="106"/>
    </row>
    <row r="2318" spans="5:6">
      <c r="E2318" s="106"/>
      <c r="F2318" s="106"/>
    </row>
    <row r="2319" spans="5:6">
      <c r="E2319" s="106"/>
      <c r="F2319" s="106"/>
    </row>
    <row r="2320" spans="5:6">
      <c r="E2320" s="106"/>
      <c r="F2320" s="106"/>
    </row>
    <row r="2321" spans="5:6">
      <c r="E2321" s="106"/>
      <c r="F2321" s="106"/>
    </row>
    <row r="2322" spans="5:6">
      <c r="E2322" s="106"/>
      <c r="F2322" s="106"/>
    </row>
    <row r="2323" spans="5:6">
      <c r="E2323" s="106"/>
      <c r="F2323" s="106"/>
    </row>
    <row r="2324" spans="5:6">
      <c r="E2324" s="106"/>
      <c r="F2324" s="106"/>
    </row>
    <row r="2325" spans="5:6">
      <c r="E2325" s="106"/>
      <c r="F2325" s="106"/>
    </row>
    <row r="2326" spans="5:6">
      <c r="E2326" s="106"/>
      <c r="F2326" s="106"/>
    </row>
    <row r="2327" spans="5:6">
      <c r="E2327" s="106"/>
      <c r="F2327" s="106"/>
    </row>
    <row r="2328" spans="5:6">
      <c r="E2328" s="106"/>
      <c r="F2328" s="106"/>
    </row>
    <row r="2329" spans="5:6">
      <c r="E2329" s="106"/>
      <c r="F2329" s="106"/>
    </row>
    <row r="2330" spans="5:6">
      <c r="E2330" s="106"/>
      <c r="F2330" s="106"/>
    </row>
    <row r="2331" spans="5:6">
      <c r="E2331" s="106"/>
      <c r="F2331" s="106"/>
    </row>
    <row r="2332" spans="5:6">
      <c r="E2332" s="106"/>
      <c r="F2332" s="106"/>
    </row>
    <row r="2333" spans="5:6">
      <c r="E2333" s="106"/>
      <c r="F2333" s="106"/>
    </row>
    <row r="2334" spans="5:6">
      <c r="E2334" s="106"/>
      <c r="F2334" s="106"/>
    </row>
    <row r="2335" spans="5:6">
      <c r="E2335" s="106"/>
      <c r="F2335" s="106"/>
    </row>
    <row r="2336" spans="5:6">
      <c r="E2336" s="106"/>
      <c r="F2336" s="106"/>
    </row>
    <row r="2337" spans="5:6">
      <c r="E2337" s="106"/>
      <c r="F2337" s="106"/>
    </row>
    <row r="2338" spans="5:6">
      <c r="E2338" s="106"/>
      <c r="F2338" s="106"/>
    </row>
    <row r="2339" spans="5:6">
      <c r="E2339" s="106"/>
      <c r="F2339" s="106"/>
    </row>
    <row r="2340" spans="5:6">
      <c r="E2340" s="106"/>
      <c r="F2340" s="106"/>
    </row>
    <row r="2341" spans="5:6">
      <c r="E2341" s="106"/>
      <c r="F2341" s="106"/>
    </row>
    <row r="2342" spans="5:6">
      <c r="E2342" s="106"/>
      <c r="F2342" s="106"/>
    </row>
    <row r="2343" spans="5:6">
      <c r="E2343" s="106"/>
      <c r="F2343" s="106"/>
    </row>
    <row r="2344" spans="5:6">
      <c r="E2344" s="106"/>
      <c r="F2344" s="106"/>
    </row>
    <row r="2345" spans="5:6">
      <c r="E2345" s="106"/>
      <c r="F2345" s="106"/>
    </row>
    <row r="2346" spans="5:6">
      <c r="E2346" s="106"/>
      <c r="F2346" s="106"/>
    </row>
    <row r="2347" spans="5:6">
      <c r="E2347" s="106"/>
      <c r="F2347" s="106"/>
    </row>
    <row r="2348" spans="5:6">
      <c r="E2348" s="106"/>
      <c r="F2348" s="106"/>
    </row>
    <row r="2349" spans="5:6">
      <c r="E2349" s="106"/>
      <c r="F2349" s="106"/>
    </row>
    <row r="2350" spans="5:6">
      <c r="E2350" s="106"/>
      <c r="F2350" s="106"/>
    </row>
    <row r="2351" spans="5:6">
      <c r="E2351" s="106"/>
      <c r="F2351" s="106"/>
    </row>
    <row r="2352" spans="5:6">
      <c r="E2352" s="106"/>
      <c r="F2352" s="106"/>
    </row>
    <row r="2353" spans="5:6">
      <c r="E2353" s="106"/>
      <c r="F2353" s="106"/>
    </row>
    <row r="2354" spans="5:6">
      <c r="E2354" s="106"/>
      <c r="F2354" s="106"/>
    </row>
    <row r="2355" spans="5:6">
      <c r="E2355" s="106"/>
      <c r="F2355" s="106"/>
    </row>
    <row r="2356" spans="5:6">
      <c r="E2356" s="106"/>
      <c r="F2356" s="106"/>
    </row>
    <row r="2357" spans="5:6">
      <c r="E2357" s="106"/>
      <c r="F2357" s="106"/>
    </row>
    <row r="2358" spans="5:6">
      <c r="E2358" s="106"/>
      <c r="F2358" s="106"/>
    </row>
    <row r="2359" spans="5:6">
      <c r="E2359" s="106"/>
      <c r="F2359" s="106"/>
    </row>
    <row r="2360" spans="5:6">
      <c r="E2360" s="106"/>
      <c r="F2360" s="106"/>
    </row>
    <row r="2361" spans="5:6">
      <c r="E2361" s="106"/>
      <c r="F2361" s="106"/>
    </row>
    <row r="2362" spans="5:6">
      <c r="E2362" s="106"/>
      <c r="F2362" s="106"/>
    </row>
    <row r="2363" spans="5:6">
      <c r="E2363" s="106"/>
      <c r="F2363" s="106"/>
    </row>
    <row r="2364" spans="5:6">
      <c r="E2364" s="106"/>
      <c r="F2364" s="106"/>
    </row>
    <row r="2365" spans="5:6">
      <c r="E2365" s="106"/>
      <c r="F2365" s="106"/>
    </row>
    <row r="2366" spans="5:6">
      <c r="E2366" s="106"/>
      <c r="F2366" s="106"/>
    </row>
    <row r="2367" spans="5:6">
      <c r="E2367" s="106"/>
      <c r="F2367" s="106"/>
    </row>
    <row r="2368" spans="5:6">
      <c r="E2368" s="106"/>
      <c r="F2368" s="106"/>
    </row>
    <row r="2369" spans="5:6">
      <c r="E2369" s="106"/>
      <c r="F2369" s="106"/>
    </row>
    <row r="2370" spans="5:6">
      <c r="E2370" s="106"/>
      <c r="F2370" s="106"/>
    </row>
    <row r="2371" spans="5:6">
      <c r="E2371" s="106"/>
      <c r="F2371" s="106"/>
    </row>
    <row r="2372" spans="5:6">
      <c r="E2372" s="106"/>
      <c r="F2372" s="106"/>
    </row>
    <row r="2373" spans="5:6">
      <c r="E2373" s="106"/>
      <c r="F2373" s="106"/>
    </row>
    <row r="2374" spans="5:6">
      <c r="E2374" s="106"/>
      <c r="F2374" s="106"/>
    </row>
    <row r="2375" spans="5:6">
      <c r="E2375" s="106"/>
      <c r="F2375" s="106"/>
    </row>
    <row r="2376" spans="5:6">
      <c r="E2376" s="106"/>
      <c r="F2376" s="106"/>
    </row>
    <row r="2377" spans="5:6">
      <c r="E2377" s="106"/>
      <c r="F2377" s="106"/>
    </row>
    <row r="2378" spans="5:6">
      <c r="E2378" s="106"/>
      <c r="F2378" s="106"/>
    </row>
    <row r="2379" spans="5:6">
      <c r="E2379" s="106"/>
      <c r="F2379" s="106"/>
    </row>
    <row r="2380" spans="5:6">
      <c r="E2380" s="106"/>
      <c r="F2380" s="106"/>
    </row>
    <row r="2381" spans="5:6">
      <c r="E2381" s="106"/>
      <c r="F2381" s="106"/>
    </row>
    <row r="2382" spans="5:6">
      <c r="E2382" s="106"/>
      <c r="F2382" s="106"/>
    </row>
    <row r="2383" spans="5:6">
      <c r="E2383" s="106"/>
      <c r="F2383" s="106"/>
    </row>
    <row r="2384" spans="5:6">
      <c r="E2384" s="106"/>
      <c r="F2384" s="106"/>
    </row>
    <row r="2385" spans="5:6">
      <c r="E2385" s="106"/>
      <c r="F2385" s="106"/>
    </row>
    <row r="2386" spans="5:6">
      <c r="E2386" s="106"/>
      <c r="F2386" s="106"/>
    </row>
    <row r="2387" spans="5:6">
      <c r="E2387" s="106"/>
      <c r="F2387" s="106"/>
    </row>
    <row r="2388" spans="5:6">
      <c r="E2388" s="106"/>
      <c r="F2388" s="106"/>
    </row>
    <row r="2389" spans="5:6">
      <c r="E2389" s="106"/>
      <c r="F2389" s="106"/>
    </row>
    <row r="2390" spans="5:6">
      <c r="E2390" s="106"/>
      <c r="F2390" s="106"/>
    </row>
    <row r="2391" spans="5:6">
      <c r="E2391" s="106"/>
      <c r="F2391" s="106"/>
    </row>
    <row r="2392" spans="5:6">
      <c r="E2392" s="106"/>
      <c r="F2392" s="106"/>
    </row>
    <row r="2393" spans="5:6">
      <c r="E2393" s="106"/>
      <c r="F2393" s="106"/>
    </row>
    <row r="2394" spans="5:6">
      <c r="E2394" s="106"/>
      <c r="F2394" s="106"/>
    </row>
    <row r="2395" spans="5:6">
      <c r="E2395" s="106"/>
      <c r="F2395" s="106"/>
    </row>
    <row r="2396" spans="5:6">
      <c r="E2396" s="106"/>
      <c r="F2396" s="106"/>
    </row>
    <row r="2397" spans="5:6">
      <c r="E2397" s="106"/>
      <c r="F2397" s="106"/>
    </row>
    <row r="2398" spans="5:6">
      <c r="E2398" s="106"/>
      <c r="F2398" s="106"/>
    </row>
    <row r="2399" spans="5:6">
      <c r="E2399" s="106"/>
      <c r="F2399" s="106"/>
    </row>
    <row r="2400" spans="5:6">
      <c r="E2400" s="106"/>
      <c r="F2400" s="106"/>
    </row>
    <row r="2401" spans="5:6">
      <c r="E2401" s="106"/>
      <c r="F2401" s="106"/>
    </row>
    <row r="2402" spans="5:6">
      <c r="E2402" s="106"/>
      <c r="F2402" s="106"/>
    </row>
    <row r="2403" spans="5:6">
      <c r="E2403" s="106"/>
      <c r="F2403" s="106"/>
    </row>
    <row r="2404" spans="5:6">
      <c r="E2404" s="106"/>
      <c r="F2404" s="106"/>
    </row>
    <row r="2405" spans="5:6">
      <c r="E2405" s="106"/>
      <c r="F2405" s="106"/>
    </row>
    <row r="2406" spans="5:6">
      <c r="E2406" s="106"/>
      <c r="F2406" s="106"/>
    </row>
    <row r="2407" spans="5:6">
      <c r="E2407" s="106"/>
      <c r="F2407" s="106"/>
    </row>
    <row r="2408" spans="5:6">
      <c r="E2408" s="106"/>
      <c r="F2408" s="106"/>
    </row>
    <row r="2409" spans="5:6">
      <c r="E2409" s="106"/>
      <c r="F2409" s="106"/>
    </row>
    <row r="2410" spans="5:6">
      <c r="E2410" s="106"/>
      <c r="F2410" s="106"/>
    </row>
    <row r="2411" spans="5:6">
      <c r="E2411" s="106"/>
      <c r="F2411" s="106"/>
    </row>
    <row r="2412" spans="5:6">
      <c r="E2412" s="106"/>
      <c r="F2412" s="106"/>
    </row>
    <row r="2413" spans="5:6">
      <c r="E2413" s="106"/>
      <c r="F2413" s="106"/>
    </row>
    <row r="2414" spans="5:6">
      <c r="E2414" s="106"/>
      <c r="F2414" s="106"/>
    </row>
    <row r="2415" spans="5:6">
      <c r="E2415" s="106"/>
      <c r="F2415" s="106"/>
    </row>
    <row r="2416" spans="5:6">
      <c r="E2416" s="106"/>
      <c r="F2416" s="106"/>
    </row>
    <row r="2417" spans="5:6">
      <c r="E2417" s="106"/>
      <c r="F2417" s="106"/>
    </row>
    <row r="2418" spans="5:6">
      <c r="E2418" s="106"/>
      <c r="F2418" s="106"/>
    </row>
    <row r="2419" spans="5:6">
      <c r="E2419" s="106"/>
      <c r="F2419" s="106"/>
    </row>
    <row r="2420" spans="5:6">
      <c r="E2420" s="106"/>
      <c r="F2420" s="106"/>
    </row>
    <row r="2421" spans="5:6">
      <c r="E2421" s="106"/>
      <c r="F2421" s="106"/>
    </row>
    <row r="2422" spans="5:6">
      <c r="E2422" s="106"/>
      <c r="F2422" s="106"/>
    </row>
    <row r="2423" spans="5:6">
      <c r="E2423" s="106"/>
      <c r="F2423" s="106"/>
    </row>
    <row r="2424" spans="5:6">
      <c r="E2424" s="106"/>
      <c r="F2424" s="106"/>
    </row>
    <row r="2425" spans="5:6">
      <c r="E2425" s="106"/>
      <c r="F2425" s="106"/>
    </row>
    <row r="2426" spans="5:6">
      <c r="E2426" s="106"/>
      <c r="F2426" s="106"/>
    </row>
    <row r="2427" spans="5:6">
      <c r="E2427" s="106"/>
      <c r="F2427" s="106"/>
    </row>
    <row r="2428" spans="5:6">
      <c r="E2428" s="106"/>
      <c r="F2428" s="106"/>
    </row>
    <row r="2429" spans="5:6">
      <c r="E2429" s="106"/>
      <c r="F2429" s="106"/>
    </row>
    <row r="2430" spans="5:6">
      <c r="E2430" s="106"/>
      <c r="F2430" s="106"/>
    </row>
    <row r="2431" spans="5:6">
      <c r="E2431" s="106"/>
      <c r="F2431" s="106"/>
    </row>
    <row r="2432" spans="5:6">
      <c r="E2432" s="106"/>
      <c r="F2432" s="106"/>
    </row>
    <row r="2433" spans="5:6">
      <c r="E2433" s="106"/>
      <c r="F2433" s="106"/>
    </row>
    <row r="2434" spans="5:6">
      <c r="E2434" s="106"/>
      <c r="F2434" s="106"/>
    </row>
    <row r="2435" spans="5:6">
      <c r="E2435" s="106"/>
      <c r="F2435" s="106"/>
    </row>
    <row r="2436" spans="5:6">
      <c r="E2436" s="106"/>
      <c r="F2436" s="106"/>
    </row>
    <row r="2437" spans="5:6">
      <c r="E2437" s="106"/>
      <c r="F2437" s="106"/>
    </row>
    <row r="2438" spans="5:6">
      <c r="E2438" s="106"/>
      <c r="F2438" s="106"/>
    </row>
    <row r="2439" spans="5:6">
      <c r="E2439" s="106"/>
      <c r="F2439" s="106"/>
    </row>
    <row r="2440" spans="5:6">
      <c r="E2440" s="106"/>
      <c r="F2440" s="106"/>
    </row>
    <row r="2441" spans="5:6">
      <c r="E2441" s="106"/>
      <c r="F2441" s="106"/>
    </row>
    <row r="2442" spans="5:6">
      <c r="E2442" s="106"/>
      <c r="F2442" s="106"/>
    </row>
    <row r="2443" spans="5:6">
      <c r="E2443" s="106"/>
      <c r="F2443" s="106"/>
    </row>
    <row r="2444" spans="5:6">
      <c r="E2444" s="106"/>
      <c r="F2444" s="106"/>
    </row>
    <row r="2445" spans="5:6">
      <c r="E2445" s="106"/>
      <c r="F2445" s="106"/>
    </row>
    <row r="2446" spans="5:6">
      <c r="E2446" s="106"/>
      <c r="F2446" s="106"/>
    </row>
    <row r="2447" spans="5:6">
      <c r="E2447" s="106"/>
      <c r="F2447" s="106"/>
    </row>
    <row r="2448" spans="5:6">
      <c r="E2448" s="106"/>
      <c r="F2448" s="106"/>
    </row>
    <row r="2449" spans="5:6">
      <c r="E2449" s="106"/>
      <c r="F2449" s="106"/>
    </row>
    <row r="2450" spans="5:6">
      <c r="E2450" s="106"/>
      <c r="F2450" s="106"/>
    </row>
    <row r="2451" spans="5:6">
      <c r="E2451" s="106"/>
      <c r="F2451" s="106"/>
    </row>
    <row r="2452" spans="5:6">
      <c r="E2452" s="106"/>
      <c r="F2452" s="106"/>
    </row>
    <row r="2453" spans="5:6">
      <c r="E2453" s="106"/>
      <c r="F2453" s="106"/>
    </row>
    <row r="2454" spans="5:6">
      <c r="E2454" s="106"/>
      <c r="F2454" s="106"/>
    </row>
    <row r="2455" spans="5:6">
      <c r="E2455" s="106"/>
      <c r="F2455" s="106"/>
    </row>
    <row r="2456" spans="5:6">
      <c r="E2456" s="106"/>
      <c r="F2456" s="106"/>
    </row>
    <row r="2457" spans="5:6">
      <c r="E2457" s="106"/>
      <c r="F2457" s="106"/>
    </row>
    <row r="2458" spans="5:6">
      <c r="E2458" s="106"/>
      <c r="F2458" s="106"/>
    </row>
    <row r="2459" spans="5:6">
      <c r="E2459" s="106"/>
      <c r="F2459" s="106"/>
    </row>
    <row r="2460" spans="5:6">
      <c r="E2460" s="106"/>
      <c r="F2460" s="106"/>
    </row>
    <row r="2461" spans="5:6">
      <c r="E2461" s="106"/>
      <c r="F2461" s="106"/>
    </row>
    <row r="2462" spans="5:6">
      <c r="E2462" s="106"/>
      <c r="F2462" s="106"/>
    </row>
    <row r="2463" spans="5:6">
      <c r="E2463" s="106"/>
      <c r="F2463" s="106"/>
    </row>
    <row r="2464" spans="5:6">
      <c r="E2464" s="106"/>
      <c r="F2464" s="106"/>
    </row>
    <row r="2465" spans="5:6">
      <c r="E2465" s="106"/>
      <c r="F2465" s="106"/>
    </row>
    <row r="2466" spans="5:6">
      <c r="E2466" s="106"/>
      <c r="F2466" s="106"/>
    </row>
    <row r="2467" spans="5:6">
      <c r="E2467" s="106"/>
      <c r="F2467" s="106"/>
    </row>
    <row r="2468" spans="5:6">
      <c r="E2468" s="106"/>
      <c r="F2468" s="106"/>
    </row>
    <row r="2469" spans="5:6">
      <c r="E2469" s="106"/>
      <c r="F2469" s="106"/>
    </row>
    <row r="2470" spans="5:6">
      <c r="E2470" s="106"/>
      <c r="F2470" s="106"/>
    </row>
    <row r="2471" spans="5:6">
      <c r="E2471" s="106"/>
      <c r="F2471" s="106"/>
    </row>
    <row r="2472" spans="5:6">
      <c r="E2472" s="106"/>
      <c r="F2472" s="106"/>
    </row>
    <row r="2473" spans="5:6">
      <c r="E2473" s="106"/>
      <c r="F2473" s="106"/>
    </row>
    <row r="2474" spans="5:6">
      <c r="E2474" s="106"/>
      <c r="F2474" s="106"/>
    </row>
    <row r="2475" spans="5:6">
      <c r="E2475" s="106"/>
      <c r="F2475" s="106"/>
    </row>
    <row r="2476" spans="5:6">
      <c r="E2476" s="106"/>
      <c r="F2476" s="106"/>
    </row>
    <row r="2477" spans="5:6">
      <c r="E2477" s="106"/>
      <c r="F2477" s="106"/>
    </row>
    <row r="2478" spans="5:6">
      <c r="E2478" s="106"/>
      <c r="F2478" s="106"/>
    </row>
    <row r="2479" spans="5:6">
      <c r="E2479" s="106"/>
      <c r="F2479" s="106"/>
    </row>
    <row r="2480" spans="5:6">
      <c r="E2480" s="106"/>
      <c r="F2480" s="106"/>
    </row>
    <row r="2481" spans="5:6">
      <c r="E2481" s="106"/>
      <c r="F2481" s="106"/>
    </row>
    <row r="2482" spans="5:6">
      <c r="E2482" s="106"/>
      <c r="F2482" s="106"/>
    </row>
    <row r="2483" spans="5:6">
      <c r="E2483" s="106"/>
      <c r="F2483" s="106"/>
    </row>
    <row r="2484" spans="5:6">
      <c r="E2484" s="106"/>
      <c r="F2484" s="106"/>
    </row>
    <row r="2485" spans="5:6">
      <c r="E2485" s="106"/>
      <c r="F2485" s="106"/>
    </row>
    <row r="2486" spans="5:6">
      <c r="E2486" s="106"/>
      <c r="F2486" s="106"/>
    </row>
    <row r="2487" spans="5:6">
      <c r="E2487" s="106"/>
      <c r="F2487" s="106"/>
    </row>
    <row r="2488" spans="5:6">
      <c r="E2488" s="106"/>
      <c r="F2488" s="106"/>
    </row>
    <row r="2489" spans="5:6">
      <c r="E2489" s="106"/>
      <c r="F2489" s="106"/>
    </row>
    <row r="2490" spans="5:6">
      <c r="E2490" s="106"/>
      <c r="F2490" s="106"/>
    </row>
    <row r="2491" spans="5:6">
      <c r="E2491" s="106"/>
      <c r="F2491" s="106"/>
    </row>
    <row r="2492" spans="5:6">
      <c r="E2492" s="106"/>
      <c r="F2492" s="106"/>
    </row>
    <row r="2493" spans="5:6">
      <c r="E2493" s="106"/>
      <c r="F2493" s="106"/>
    </row>
    <row r="2494" spans="5:6">
      <c r="E2494" s="106"/>
      <c r="F2494" s="106"/>
    </row>
    <row r="2495" spans="5:6">
      <c r="E2495" s="106"/>
      <c r="F2495" s="106"/>
    </row>
    <row r="2496" spans="5:6">
      <c r="E2496" s="106"/>
      <c r="F2496" s="106"/>
    </row>
    <row r="2497" spans="5:6">
      <c r="E2497" s="106"/>
      <c r="F2497" s="106"/>
    </row>
    <row r="2498" spans="5:6">
      <c r="E2498" s="106"/>
      <c r="F2498" s="106"/>
    </row>
    <row r="2499" spans="5:6">
      <c r="E2499" s="106"/>
      <c r="F2499" s="106"/>
    </row>
    <row r="2500" spans="5:6">
      <c r="E2500" s="106"/>
      <c r="F2500" s="106"/>
    </row>
    <row r="2501" spans="5:6">
      <c r="E2501" s="106"/>
      <c r="F2501" s="106"/>
    </row>
    <row r="2502" spans="5:6">
      <c r="E2502" s="106"/>
      <c r="F2502" s="106"/>
    </row>
    <row r="2503" spans="5:6">
      <c r="E2503" s="106"/>
      <c r="F2503" s="106"/>
    </row>
    <row r="2504" spans="5:6">
      <c r="E2504" s="106"/>
      <c r="F2504" s="106"/>
    </row>
    <row r="2505" spans="5:6">
      <c r="E2505" s="106"/>
      <c r="F2505" s="106"/>
    </row>
    <row r="2506" spans="5:6">
      <c r="E2506" s="106"/>
      <c r="F2506" s="106"/>
    </row>
    <row r="2507" spans="5:6">
      <c r="E2507" s="106"/>
      <c r="F2507" s="106"/>
    </row>
    <row r="2508" spans="5:6">
      <c r="E2508" s="106"/>
      <c r="F2508" s="106"/>
    </row>
    <row r="2509" spans="5:6">
      <c r="E2509" s="106"/>
      <c r="F2509" s="106"/>
    </row>
    <row r="2510" spans="5:6">
      <c r="E2510" s="106"/>
      <c r="F2510" s="106"/>
    </row>
    <row r="2511" spans="5:6">
      <c r="E2511" s="106"/>
      <c r="F2511" s="106"/>
    </row>
    <row r="2512" spans="5:6">
      <c r="E2512" s="106"/>
      <c r="F2512" s="106"/>
    </row>
    <row r="2513" spans="5:6">
      <c r="E2513" s="106"/>
      <c r="F2513" s="106"/>
    </row>
    <row r="2514" spans="5:6">
      <c r="E2514" s="106"/>
      <c r="F2514" s="106"/>
    </row>
    <row r="2515" spans="5:6">
      <c r="E2515" s="106"/>
      <c r="F2515" s="106"/>
    </row>
    <row r="2516" spans="5:6">
      <c r="E2516" s="106"/>
      <c r="F2516" s="106"/>
    </row>
    <row r="2517" spans="5:6">
      <c r="E2517" s="106"/>
      <c r="F2517" s="106"/>
    </row>
    <row r="2518" spans="5:6">
      <c r="E2518" s="106"/>
      <c r="F2518" s="106"/>
    </row>
    <row r="2519" spans="5:6">
      <c r="E2519" s="106"/>
      <c r="F2519" s="106"/>
    </row>
    <row r="2520" spans="5:6">
      <c r="E2520" s="106"/>
      <c r="F2520" s="106"/>
    </row>
    <row r="2521" spans="5:6">
      <c r="E2521" s="106"/>
      <c r="F2521" s="106"/>
    </row>
    <row r="2522" spans="5:6">
      <c r="E2522" s="106"/>
      <c r="F2522" s="106"/>
    </row>
    <row r="2523" spans="5:6">
      <c r="E2523" s="106"/>
      <c r="F2523" s="106"/>
    </row>
    <row r="2524" spans="5:6">
      <c r="E2524" s="106"/>
      <c r="F2524" s="106"/>
    </row>
    <row r="2525" spans="5:6">
      <c r="E2525" s="106"/>
      <c r="F2525" s="106"/>
    </row>
    <row r="2526" spans="5:6">
      <c r="E2526" s="106"/>
      <c r="F2526" s="106"/>
    </row>
    <row r="2527" spans="5:6">
      <c r="E2527" s="106"/>
      <c r="F2527" s="106"/>
    </row>
    <row r="2528" spans="5:6">
      <c r="E2528" s="106"/>
      <c r="F2528" s="106"/>
    </row>
    <row r="2529" spans="5:6">
      <c r="E2529" s="106"/>
      <c r="F2529" s="106"/>
    </row>
    <row r="2530" spans="5:6">
      <c r="E2530" s="106"/>
      <c r="F2530" s="106"/>
    </row>
    <row r="2531" spans="5:6">
      <c r="E2531" s="106"/>
      <c r="F2531" s="106"/>
    </row>
    <row r="2532" spans="5:6">
      <c r="E2532" s="106"/>
      <c r="F2532" s="106"/>
    </row>
    <row r="2533" spans="5:6">
      <c r="E2533" s="106"/>
      <c r="F2533" s="106"/>
    </row>
    <row r="2534" spans="5:6">
      <c r="E2534" s="106"/>
      <c r="F2534" s="106"/>
    </row>
    <row r="2535" spans="5:6">
      <c r="E2535" s="106"/>
      <c r="F2535" s="106"/>
    </row>
    <row r="2536" spans="5:6">
      <c r="E2536" s="106"/>
      <c r="F2536" s="106"/>
    </row>
    <row r="2537" spans="5:6">
      <c r="E2537" s="106"/>
      <c r="F2537" s="106"/>
    </row>
    <row r="2538" spans="5:6">
      <c r="E2538" s="106"/>
      <c r="F2538" s="106"/>
    </row>
    <row r="2539" spans="5:6">
      <c r="E2539" s="106"/>
      <c r="F2539" s="106"/>
    </row>
    <row r="2540" spans="5:6">
      <c r="E2540" s="106"/>
      <c r="F2540" s="106"/>
    </row>
    <row r="2541" spans="5:6">
      <c r="E2541" s="106"/>
      <c r="F2541" s="106"/>
    </row>
    <row r="2542" spans="5:6">
      <c r="E2542" s="106"/>
      <c r="F2542" s="106"/>
    </row>
    <row r="2543" spans="5:6">
      <c r="E2543" s="106"/>
      <c r="F2543" s="106"/>
    </row>
    <row r="2544" spans="5:6">
      <c r="E2544" s="106"/>
      <c r="F2544" s="106"/>
    </row>
    <row r="2545" spans="5:6">
      <c r="E2545" s="106"/>
      <c r="F2545" s="106"/>
    </row>
    <row r="2546" spans="5:6">
      <c r="E2546" s="106"/>
      <c r="F2546" s="106"/>
    </row>
    <row r="2547" spans="5:6">
      <c r="E2547" s="106"/>
      <c r="F2547" s="106"/>
    </row>
    <row r="2548" spans="5:6">
      <c r="E2548" s="106"/>
      <c r="F2548" s="106"/>
    </row>
    <row r="2549" spans="5:6">
      <c r="E2549" s="106"/>
      <c r="F2549" s="106"/>
    </row>
    <row r="2550" spans="5:6">
      <c r="E2550" s="106"/>
      <c r="F2550" s="106"/>
    </row>
    <row r="2551" spans="5:6">
      <c r="E2551" s="106"/>
      <c r="F2551" s="106"/>
    </row>
    <row r="2552" spans="5:6">
      <c r="E2552" s="106"/>
      <c r="F2552" s="106"/>
    </row>
    <row r="2553" spans="5:6">
      <c r="E2553" s="106"/>
      <c r="F2553" s="106"/>
    </row>
    <row r="2554" spans="5:6">
      <c r="E2554" s="106"/>
      <c r="F2554" s="106"/>
    </row>
    <row r="2555" spans="5:6">
      <c r="E2555" s="106"/>
      <c r="F2555" s="106"/>
    </row>
    <row r="2556" spans="5:6">
      <c r="E2556" s="106"/>
      <c r="F2556" s="106"/>
    </row>
    <row r="2557" spans="5:6">
      <c r="E2557" s="106"/>
      <c r="F2557" s="106"/>
    </row>
    <row r="2558" spans="5:6">
      <c r="E2558" s="106"/>
      <c r="F2558" s="106"/>
    </row>
    <row r="2559" spans="5:6">
      <c r="E2559" s="106"/>
      <c r="F2559" s="106"/>
    </row>
    <row r="2560" spans="5:6">
      <c r="E2560" s="106"/>
      <c r="F2560" s="106"/>
    </row>
    <row r="2561" spans="5:6">
      <c r="E2561" s="106"/>
      <c r="F2561" s="106"/>
    </row>
    <row r="2562" spans="5:6">
      <c r="E2562" s="106"/>
      <c r="F2562" s="106"/>
    </row>
    <row r="2563" spans="5:6">
      <c r="E2563" s="106"/>
      <c r="F2563" s="106"/>
    </row>
    <row r="2564" spans="5:6">
      <c r="E2564" s="106"/>
      <c r="F2564" s="106"/>
    </row>
    <row r="2565" spans="5:6">
      <c r="E2565" s="106"/>
      <c r="F2565" s="106"/>
    </row>
    <row r="2566" spans="5:6">
      <c r="E2566" s="106"/>
      <c r="F2566" s="106"/>
    </row>
    <row r="2567" spans="5:6">
      <c r="E2567" s="106"/>
      <c r="F2567" s="106"/>
    </row>
    <row r="2568" spans="5:6">
      <c r="E2568" s="106"/>
      <c r="F2568" s="106"/>
    </row>
    <row r="2569" spans="5:6">
      <c r="E2569" s="106"/>
      <c r="F2569" s="106"/>
    </row>
    <row r="2570" spans="5:6">
      <c r="E2570" s="106"/>
      <c r="F2570" s="106"/>
    </row>
    <row r="2571" spans="5:6">
      <c r="E2571" s="106"/>
      <c r="F2571" s="106"/>
    </row>
    <row r="2572" spans="5:6">
      <c r="E2572" s="106"/>
      <c r="F2572" s="106"/>
    </row>
    <row r="2573" spans="5:6">
      <c r="E2573" s="106"/>
      <c r="F2573" s="106"/>
    </row>
    <row r="2574" spans="5:6">
      <c r="E2574" s="106"/>
      <c r="F2574" s="106"/>
    </row>
    <row r="2575" spans="5:6">
      <c r="E2575" s="106"/>
      <c r="F2575" s="106"/>
    </row>
    <row r="2576" spans="5:6">
      <c r="E2576" s="106"/>
      <c r="F2576" s="106"/>
    </row>
    <row r="2577" spans="5:6">
      <c r="E2577" s="106"/>
      <c r="F2577" s="106"/>
    </row>
    <row r="2578" spans="5:6">
      <c r="E2578" s="106"/>
      <c r="F2578" s="106"/>
    </row>
    <row r="2579" spans="5:6">
      <c r="E2579" s="106"/>
      <c r="F2579" s="106"/>
    </row>
    <row r="2580" spans="5:6">
      <c r="E2580" s="106"/>
      <c r="F2580" s="106"/>
    </row>
    <row r="2581" spans="5:6">
      <c r="E2581" s="106"/>
      <c r="F2581" s="106"/>
    </row>
    <row r="2582" spans="5:6">
      <c r="E2582" s="106"/>
      <c r="F2582" s="106"/>
    </row>
    <row r="2583" spans="5:6">
      <c r="E2583" s="106"/>
      <c r="F2583" s="106"/>
    </row>
    <row r="2584" spans="5:6">
      <c r="E2584" s="106"/>
      <c r="F2584" s="106"/>
    </row>
    <row r="2585" spans="5:6">
      <c r="E2585" s="106"/>
      <c r="F2585" s="106"/>
    </row>
    <row r="2586" spans="5:6">
      <c r="E2586" s="106"/>
      <c r="F2586" s="106"/>
    </row>
    <row r="2587" spans="5:6">
      <c r="E2587" s="106"/>
      <c r="F2587" s="106"/>
    </row>
    <row r="2588" spans="5:6">
      <c r="E2588" s="106"/>
      <c r="F2588" s="106"/>
    </row>
    <row r="2589" spans="5:6">
      <c r="E2589" s="106"/>
      <c r="F2589" s="106"/>
    </row>
    <row r="2590" spans="5:6">
      <c r="E2590" s="106"/>
      <c r="F2590" s="106"/>
    </row>
    <row r="2591" spans="5:6">
      <c r="E2591" s="106"/>
      <c r="F2591" s="106"/>
    </row>
    <row r="2592" spans="5:6">
      <c r="E2592" s="106"/>
      <c r="F2592" s="106"/>
    </row>
    <row r="2593" spans="5:6">
      <c r="E2593" s="106"/>
      <c r="F2593" s="106"/>
    </row>
    <row r="2594" spans="5:6">
      <c r="E2594" s="106"/>
      <c r="F2594" s="106"/>
    </row>
    <row r="2595" spans="5:6">
      <c r="E2595" s="106"/>
      <c r="F2595" s="106"/>
    </row>
    <row r="2596" spans="5:6">
      <c r="E2596" s="106"/>
      <c r="F2596" s="106"/>
    </row>
    <row r="2597" spans="5:6">
      <c r="E2597" s="106"/>
      <c r="F2597" s="106"/>
    </row>
    <row r="2598" spans="5:6">
      <c r="E2598" s="106"/>
      <c r="F2598" s="106"/>
    </row>
    <row r="2599" spans="5:6">
      <c r="E2599" s="106"/>
      <c r="F2599" s="106"/>
    </row>
    <row r="2600" spans="5:6">
      <c r="E2600" s="106"/>
      <c r="F2600" s="106"/>
    </row>
    <row r="2601" spans="5:6">
      <c r="E2601" s="106"/>
      <c r="F2601" s="106"/>
    </row>
    <row r="2602" spans="5:6">
      <c r="E2602" s="106"/>
      <c r="F2602" s="106"/>
    </row>
    <row r="2603" spans="5:6">
      <c r="E2603" s="106"/>
      <c r="F2603" s="106"/>
    </row>
    <row r="2604" spans="5:6">
      <c r="E2604" s="106"/>
      <c r="F2604" s="106"/>
    </row>
    <row r="2605" spans="5:6">
      <c r="E2605" s="106"/>
      <c r="F2605" s="106"/>
    </row>
    <row r="2606" spans="5:6">
      <c r="E2606" s="106"/>
      <c r="F2606" s="106"/>
    </row>
    <row r="2607" spans="5:6">
      <c r="E2607" s="106"/>
      <c r="F2607" s="106"/>
    </row>
    <row r="2608" spans="5:6">
      <c r="E2608" s="106"/>
      <c r="F2608" s="106"/>
    </row>
    <row r="2609" spans="5:6">
      <c r="E2609" s="106"/>
      <c r="F2609" s="106"/>
    </row>
    <row r="2610" spans="5:6">
      <c r="E2610" s="106"/>
      <c r="F2610" s="106"/>
    </row>
    <row r="2611" spans="5:6">
      <c r="E2611" s="106"/>
      <c r="F2611" s="106"/>
    </row>
    <row r="2612" spans="5:6">
      <c r="E2612" s="106"/>
      <c r="F2612" s="106"/>
    </row>
    <row r="2613" spans="5:6">
      <c r="E2613" s="106"/>
      <c r="F2613" s="106"/>
    </row>
    <row r="2614" spans="5:6">
      <c r="E2614" s="106"/>
      <c r="F2614" s="106"/>
    </row>
    <row r="2615" spans="5:6">
      <c r="E2615" s="106"/>
      <c r="F2615" s="106"/>
    </row>
    <row r="2616" spans="5:6">
      <c r="E2616" s="106"/>
      <c r="F2616" s="106"/>
    </row>
    <row r="2617" spans="5:6">
      <c r="E2617" s="106"/>
      <c r="F2617" s="106"/>
    </row>
    <row r="2618" spans="5:6">
      <c r="E2618" s="106"/>
      <c r="F2618" s="106"/>
    </row>
    <row r="2619" spans="5:6">
      <c r="E2619" s="106"/>
      <c r="F2619" s="106"/>
    </row>
    <row r="2620" spans="5:6">
      <c r="E2620" s="106"/>
      <c r="F2620" s="106"/>
    </row>
    <row r="2621" spans="5:6">
      <c r="E2621" s="106"/>
      <c r="F2621" s="106"/>
    </row>
    <row r="2622" spans="5:6">
      <c r="E2622" s="106"/>
      <c r="F2622" s="106"/>
    </row>
    <row r="2623" spans="5:6">
      <c r="E2623" s="106"/>
      <c r="F2623" s="106"/>
    </row>
    <row r="2624" spans="5:6">
      <c r="E2624" s="106"/>
      <c r="F2624" s="106"/>
    </row>
    <row r="2625" spans="5:6">
      <c r="E2625" s="106"/>
      <c r="F2625" s="106"/>
    </row>
    <row r="2626" spans="5:6">
      <c r="E2626" s="106"/>
      <c r="F2626" s="106"/>
    </row>
    <row r="2627" spans="5:6">
      <c r="E2627" s="106"/>
      <c r="F2627" s="106"/>
    </row>
    <row r="2628" spans="5:6">
      <c r="E2628" s="106"/>
      <c r="F2628" s="106"/>
    </row>
    <row r="2629" spans="5:6">
      <c r="E2629" s="106"/>
      <c r="F2629" s="106"/>
    </row>
    <row r="2630" spans="5:6">
      <c r="E2630" s="106"/>
      <c r="F2630" s="106"/>
    </row>
    <row r="2631" spans="5:6">
      <c r="E2631" s="106"/>
      <c r="F2631" s="106"/>
    </row>
    <row r="2632" spans="5:6">
      <c r="E2632" s="106"/>
      <c r="F2632" s="106"/>
    </row>
    <row r="2633" spans="5:6">
      <c r="E2633" s="106"/>
      <c r="F2633" s="106"/>
    </row>
    <row r="2634" spans="5:6">
      <c r="E2634" s="106"/>
      <c r="F2634" s="106"/>
    </row>
    <row r="2635" spans="5:6">
      <c r="E2635" s="106"/>
      <c r="F2635" s="106"/>
    </row>
    <row r="2636" spans="5:6">
      <c r="E2636" s="106"/>
      <c r="F2636" s="106"/>
    </row>
    <row r="2637" spans="5:6">
      <c r="E2637" s="106"/>
      <c r="F2637" s="106"/>
    </row>
    <row r="2638" spans="5:6">
      <c r="E2638" s="106"/>
      <c r="F2638" s="106"/>
    </row>
    <row r="2639" spans="5:6">
      <c r="E2639" s="106"/>
      <c r="F2639" s="106"/>
    </row>
    <row r="2640" spans="5:6">
      <c r="E2640" s="106"/>
      <c r="F2640" s="106"/>
    </row>
    <row r="2641" spans="5:6">
      <c r="E2641" s="106"/>
      <c r="F2641" s="106"/>
    </row>
    <row r="2642" spans="5:6">
      <c r="E2642" s="106"/>
      <c r="F2642" s="106"/>
    </row>
    <row r="2643" spans="5:6">
      <c r="E2643" s="106"/>
      <c r="F2643" s="106"/>
    </row>
    <row r="2644" spans="5:6">
      <c r="E2644" s="106"/>
      <c r="F2644" s="106"/>
    </row>
    <row r="2645" spans="5:6">
      <c r="E2645" s="106"/>
      <c r="F2645" s="106"/>
    </row>
    <row r="2646" spans="5:6">
      <c r="E2646" s="106"/>
      <c r="F2646" s="106"/>
    </row>
    <row r="2647" spans="5:6">
      <c r="E2647" s="106"/>
      <c r="F2647" s="106"/>
    </row>
    <row r="2648" spans="5:6">
      <c r="E2648" s="106"/>
      <c r="F2648" s="106"/>
    </row>
    <row r="2649" spans="5:6">
      <c r="E2649" s="106"/>
      <c r="F2649" s="106"/>
    </row>
    <row r="2650" spans="5:6">
      <c r="E2650" s="106"/>
      <c r="F2650" s="106"/>
    </row>
    <row r="2651" spans="5:6">
      <c r="E2651" s="106"/>
      <c r="F2651" s="106"/>
    </row>
    <row r="2652" spans="5:6">
      <c r="E2652" s="106"/>
      <c r="F2652" s="106"/>
    </row>
    <row r="2653" spans="5:6">
      <c r="E2653" s="106"/>
      <c r="F2653" s="106"/>
    </row>
    <row r="2654" spans="5:6">
      <c r="E2654" s="106"/>
      <c r="F2654" s="106"/>
    </row>
    <row r="2655" spans="5:6">
      <c r="E2655" s="106"/>
      <c r="F2655" s="106"/>
    </row>
    <row r="2656" spans="5:6">
      <c r="E2656" s="106"/>
      <c r="F2656" s="106"/>
    </row>
    <row r="2657" spans="5:6">
      <c r="E2657" s="106"/>
      <c r="F2657" s="106"/>
    </row>
    <row r="2658" spans="5:6">
      <c r="E2658" s="106"/>
      <c r="F2658" s="106"/>
    </row>
    <row r="2659" spans="5:6">
      <c r="E2659" s="106"/>
      <c r="F2659" s="106"/>
    </row>
    <row r="2660" spans="5:6">
      <c r="E2660" s="106"/>
      <c r="F2660" s="106"/>
    </row>
    <row r="2661" spans="5:6">
      <c r="E2661" s="106"/>
      <c r="F2661" s="106"/>
    </row>
    <row r="2662" spans="5:6">
      <c r="E2662" s="106"/>
      <c r="F2662" s="106"/>
    </row>
    <row r="2663" spans="5:6">
      <c r="E2663" s="106"/>
      <c r="F2663" s="106"/>
    </row>
    <row r="2664" spans="5:6">
      <c r="E2664" s="106"/>
      <c r="F2664" s="106"/>
    </row>
    <row r="2665" spans="5:6">
      <c r="E2665" s="106"/>
      <c r="F2665" s="106"/>
    </row>
    <row r="2666" spans="5:6">
      <c r="E2666" s="106"/>
      <c r="F2666" s="106"/>
    </row>
    <row r="2667" spans="5:6">
      <c r="E2667" s="106"/>
      <c r="F2667" s="106"/>
    </row>
    <row r="2668" spans="5:6">
      <c r="E2668" s="106"/>
      <c r="F2668" s="106"/>
    </row>
    <row r="2669" spans="5:6">
      <c r="E2669" s="106"/>
      <c r="F2669" s="106"/>
    </row>
    <row r="2670" spans="5:6">
      <c r="E2670" s="106"/>
      <c r="F2670" s="106"/>
    </row>
    <row r="2671" spans="5:6">
      <c r="E2671" s="106"/>
      <c r="F2671" s="106"/>
    </row>
    <row r="2672" spans="5:6">
      <c r="E2672" s="106"/>
      <c r="F2672" s="106"/>
    </row>
    <row r="2673" spans="5:6">
      <c r="E2673" s="106"/>
      <c r="F2673" s="106"/>
    </row>
    <row r="2674" spans="5:6">
      <c r="E2674" s="106"/>
      <c r="F2674" s="106"/>
    </row>
    <row r="2675" spans="5:6">
      <c r="E2675" s="106"/>
      <c r="F2675" s="106"/>
    </row>
    <row r="2676" spans="5:6">
      <c r="E2676" s="106"/>
      <c r="F2676" s="106"/>
    </row>
    <row r="2677" spans="5:6">
      <c r="E2677" s="106"/>
      <c r="F2677" s="106"/>
    </row>
    <row r="2678" spans="5:6">
      <c r="E2678" s="106"/>
      <c r="F2678" s="106"/>
    </row>
    <row r="2679" spans="5:6">
      <c r="E2679" s="106"/>
      <c r="F2679" s="106"/>
    </row>
    <row r="2680" spans="5:6">
      <c r="E2680" s="106"/>
      <c r="F2680" s="106"/>
    </row>
    <row r="2681" spans="5:6">
      <c r="E2681" s="106"/>
      <c r="F2681" s="106"/>
    </row>
    <row r="2682" spans="5:6">
      <c r="E2682" s="106"/>
      <c r="F2682" s="106"/>
    </row>
    <row r="2683" spans="5:6">
      <c r="E2683" s="106"/>
      <c r="F2683" s="106"/>
    </row>
    <row r="2684" spans="5:6">
      <c r="E2684" s="106"/>
      <c r="F2684" s="106"/>
    </row>
    <row r="2685" spans="5:6">
      <c r="E2685" s="106"/>
      <c r="F2685" s="106"/>
    </row>
    <row r="2686" spans="5:6">
      <c r="E2686" s="106"/>
      <c r="F2686" s="106"/>
    </row>
    <row r="2687" spans="5:6">
      <c r="E2687" s="106"/>
      <c r="F2687" s="106"/>
    </row>
    <row r="2688" spans="5:6">
      <c r="E2688" s="106"/>
      <c r="F2688" s="106"/>
    </row>
    <row r="2689" spans="5:6">
      <c r="E2689" s="106"/>
      <c r="F2689" s="106"/>
    </row>
    <row r="2690" spans="5:6">
      <c r="E2690" s="106"/>
      <c r="F2690" s="106"/>
    </row>
    <row r="2691" spans="5:6">
      <c r="E2691" s="106"/>
      <c r="F2691" s="106"/>
    </row>
    <row r="2692" spans="5:6">
      <c r="E2692" s="106"/>
      <c r="F2692" s="106"/>
    </row>
    <row r="2693" spans="5:6">
      <c r="E2693" s="106"/>
      <c r="F2693" s="106"/>
    </row>
    <row r="2694" spans="5:6">
      <c r="E2694" s="106"/>
      <c r="F2694" s="106"/>
    </row>
    <row r="2695" spans="5:6">
      <c r="E2695" s="106"/>
      <c r="F2695" s="106"/>
    </row>
    <row r="2696" spans="5:6">
      <c r="E2696" s="106"/>
      <c r="F2696" s="106"/>
    </row>
    <row r="2697" spans="5:6">
      <c r="E2697" s="106"/>
      <c r="F2697" s="106"/>
    </row>
    <row r="2698" spans="5:6">
      <c r="E2698" s="106"/>
      <c r="F2698" s="106"/>
    </row>
    <row r="2699" spans="5:6">
      <c r="E2699" s="106"/>
      <c r="F2699" s="106"/>
    </row>
    <row r="2700" spans="5:6">
      <c r="E2700" s="106"/>
      <c r="F2700" s="106"/>
    </row>
    <row r="2701" spans="5:6">
      <c r="E2701" s="106"/>
      <c r="F2701" s="106"/>
    </row>
    <row r="2702" spans="5:6">
      <c r="E2702" s="106"/>
      <c r="F2702" s="106"/>
    </row>
    <row r="2703" spans="5:6">
      <c r="E2703" s="106"/>
      <c r="F2703" s="106"/>
    </row>
    <row r="2704" spans="5:6">
      <c r="E2704" s="106"/>
      <c r="F2704" s="106"/>
    </row>
    <row r="2705" spans="5:6">
      <c r="E2705" s="106"/>
      <c r="F2705" s="106"/>
    </row>
    <row r="2706" spans="5:6">
      <c r="E2706" s="106"/>
      <c r="F2706" s="106"/>
    </row>
    <row r="2707" spans="5:6">
      <c r="E2707" s="106"/>
      <c r="F2707" s="106"/>
    </row>
    <row r="2708" spans="5:6">
      <c r="E2708" s="106"/>
      <c r="F2708" s="106"/>
    </row>
    <row r="2709" spans="5:6">
      <c r="E2709" s="106"/>
      <c r="F2709" s="106"/>
    </row>
    <row r="2710" spans="5:6">
      <c r="E2710" s="106"/>
      <c r="F2710" s="106"/>
    </row>
    <row r="2711" spans="5:6">
      <c r="E2711" s="106"/>
      <c r="F2711" s="106"/>
    </row>
    <row r="2712" spans="5:6">
      <c r="E2712" s="106"/>
      <c r="F2712" s="106"/>
    </row>
    <row r="2713" spans="5:6">
      <c r="E2713" s="106"/>
      <c r="F2713" s="106"/>
    </row>
    <row r="2714" spans="5:6">
      <c r="E2714" s="106"/>
      <c r="F2714" s="106"/>
    </row>
    <row r="2715" spans="5:6">
      <c r="E2715" s="106"/>
      <c r="F2715" s="106"/>
    </row>
    <row r="2716" spans="5:6">
      <c r="E2716" s="106"/>
      <c r="F2716" s="106"/>
    </row>
    <row r="2717" spans="5:6">
      <c r="E2717" s="106"/>
      <c r="F2717" s="106"/>
    </row>
    <row r="2718" spans="5:6">
      <c r="E2718" s="106"/>
      <c r="F2718" s="106"/>
    </row>
    <row r="2719" spans="5:6">
      <c r="E2719" s="106"/>
      <c r="F2719" s="106"/>
    </row>
    <row r="2720" spans="5:6">
      <c r="E2720" s="106"/>
      <c r="F2720" s="106"/>
    </row>
    <row r="2721" spans="5:6">
      <c r="E2721" s="106"/>
      <c r="F2721" s="106"/>
    </row>
    <row r="2722" spans="5:6">
      <c r="E2722" s="106"/>
      <c r="F2722" s="106"/>
    </row>
    <row r="2723" spans="5:6">
      <c r="E2723" s="106"/>
      <c r="F2723" s="106"/>
    </row>
    <row r="2724" spans="5:6">
      <c r="E2724" s="106"/>
      <c r="F2724" s="106"/>
    </row>
    <row r="2725" spans="5:6">
      <c r="E2725" s="106"/>
      <c r="F2725" s="106"/>
    </row>
    <row r="2726" spans="5:6">
      <c r="E2726" s="106"/>
      <c r="F2726" s="106"/>
    </row>
    <row r="2727" spans="5:6">
      <c r="E2727" s="106"/>
      <c r="F2727" s="106"/>
    </row>
    <row r="2728" spans="5:6">
      <c r="E2728" s="106"/>
      <c r="F2728" s="106"/>
    </row>
    <row r="2729" spans="5:6">
      <c r="E2729" s="106"/>
      <c r="F2729" s="106"/>
    </row>
    <row r="2730" spans="5:6">
      <c r="E2730" s="106"/>
      <c r="F2730" s="106"/>
    </row>
    <row r="2731" spans="5:6">
      <c r="E2731" s="106"/>
      <c r="F2731" s="106"/>
    </row>
    <row r="2732" spans="5:6">
      <c r="E2732" s="106"/>
      <c r="F2732" s="106"/>
    </row>
    <row r="2733" spans="5:6">
      <c r="E2733" s="106"/>
      <c r="F2733" s="106"/>
    </row>
    <row r="2734" spans="5:6">
      <c r="E2734" s="106"/>
      <c r="F2734" s="106"/>
    </row>
    <row r="2735" spans="5:6">
      <c r="E2735" s="106"/>
      <c r="F2735" s="106"/>
    </row>
    <row r="2736" spans="5:6">
      <c r="E2736" s="106"/>
      <c r="F2736" s="106"/>
    </row>
    <row r="2737" spans="5:6">
      <c r="E2737" s="106"/>
      <c r="F2737" s="106"/>
    </row>
    <row r="2738" spans="5:6">
      <c r="E2738" s="106"/>
      <c r="F2738" s="106"/>
    </row>
    <row r="2739" spans="5:6">
      <c r="E2739" s="106"/>
      <c r="F2739" s="106"/>
    </row>
    <row r="2740" spans="5:6">
      <c r="E2740" s="106"/>
      <c r="F2740" s="106"/>
    </row>
    <row r="2741" spans="5:6">
      <c r="E2741" s="106"/>
      <c r="F2741" s="106"/>
    </row>
    <row r="2742" spans="5:6">
      <c r="E2742" s="106"/>
      <c r="F2742" s="106"/>
    </row>
    <row r="2743" spans="5:6">
      <c r="E2743" s="106"/>
      <c r="F2743" s="106"/>
    </row>
    <row r="2744" spans="5:6">
      <c r="E2744" s="106"/>
      <c r="F2744" s="106"/>
    </row>
    <row r="2745" spans="5:6">
      <c r="E2745" s="106"/>
      <c r="F2745" s="106"/>
    </row>
    <row r="2746" spans="5:6">
      <c r="E2746" s="106"/>
      <c r="F2746" s="106"/>
    </row>
    <row r="2747" spans="5:6">
      <c r="E2747" s="106"/>
      <c r="F2747" s="106"/>
    </row>
    <row r="2748" spans="5:6">
      <c r="E2748" s="106"/>
      <c r="F2748" s="106"/>
    </row>
    <row r="2749" spans="5:6">
      <c r="E2749" s="106"/>
      <c r="F2749" s="106"/>
    </row>
    <row r="2750" spans="5:6">
      <c r="E2750" s="106"/>
      <c r="F2750" s="106"/>
    </row>
    <row r="2751" spans="5:6">
      <c r="E2751" s="106"/>
      <c r="F2751" s="106"/>
    </row>
    <row r="2752" spans="5:6">
      <c r="E2752" s="106"/>
      <c r="F2752" s="106"/>
    </row>
    <row r="2753" spans="5:6">
      <c r="E2753" s="106"/>
      <c r="F2753" s="106"/>
    </row>
    <row r="2754" spans="5:6">
      <c r="E2754" s="106"/>
      <c r="F2754" s="106"/>
    </row>
    <row r="2755" spans="5:6">
      <c r="E2755" s="106"/>
      <c r="F2755" s="106"/>
    </row>
    <row r="2756" spans="5:6">
      <c r="E2756" s="106"/>
      <c r="F2756" s="106"/>
    </row>
    <row r="2757" spans="5:6">
      <c r="E2757" s="106"/>
      <c r="F2757" s="106"/>
    </row>
    <row r="2758" spans="5:6">
      <c r="E2758" s="106"/>
      <c r="F2758" s="106"/>
    </row>
    <row r="2759" spans="5:6">
      <c r="E2759" s="106"/>
      <c r="F2759" s="106"/>
    </row>
    <row r="2760" spans="5:6">
      <c r="E2760" s="106"/>
      <c r="F2760" s="106"/>
    </row>
    <row r="2761" spans="5:6">
      <c r="E2761" s="106"/>
      <c r="F2761" s="106"/>
    </row>
    <row r="2762" spans="5:6">
      <c r="E2762" s="106"/>
      <c r="F2762" s="106"/>
    </row>
    <row r="2763" spans="5:6">
      <c r="E2763" s="106"/>
      <c r="F2763" s="106"/>
    </row>
    <row r="2764" spans="5:6">
      <c r="E2764" s="106"/>
      <c r="F2764" s="106"/>
    </row>
    <row r="2765" spans="5:6">
      <c r="E2765" s="106"/>
      <c r="F2765" s="106"/>
    </row>
    <row r="2766" spans="5:6">
      <c r="E2766" s="106"/>
      <c r="F2766" s="106"/>
    </row>
    <row r="2767" spans="5:6">
      <c r="E2767" s="106"/>
      <c r="F2767" s="106"/>
    </row>
    <row r="2768" spans="5:6">
      <c r="E2768" s="106"/>
      <c r="F2768" s="106"/>
    </row>
    <row r="2769" spans="5:6">
      <c r="E2769" s="106"/>
      <c r="F2769" s="106"/>
    </row>
    <row r="2770" spans="5:6">
      <c r="E2770" s="106"/>
      <c r="F2770" s="106"/>
    </row>
    <row r="2771" spans="5:6">
      <c r="E2771" s="106"/>
      <c r="F2771" s="106"/>
    </row>
    <row r="2772" spans="5:6">
      <c r="E2772" s="106"/>
      <c r="F2772" s="106"/>
    </row>
    <row r="2773" spans="5:6">
      <c r="E2773" s="106"/>
      <c r="F2773" s="106"/>
    </row>
    <row r="2774" spans="5:6">
      <c r="E2774" s="106"/>
      <c r="F2774" s="106"/>
    </row>
    <row r="2775" spans="5:6">
      <c r="E2775" s="106"/>
      <c r="F2775" s="106"/>
    </row>
    <row r="2776" spans="5:6">
      <c r="E2776" s="106"/>
      <c r="F2776" s="106"/>
    </row>
    <row r="2777" spans="5:6">
      <c r="E2777" s="106"/>
      <c r="F2777" s="106"/>
    </row>
    <row r="2778" spans="5:6">
      <c r="E2778" s="106"/>
      <c r="F2778" s="106"/>
    </row>
    <row r="2779" spans="5:6">
      <c r="E2779" s="106"/>
      <c r="F2779" s="106"/>
    </row>
    <row r="2780" spans="5:6">
      <c r="E2780" s="106"/>
      <c r="F2780" s="106"/>
    </row>
    <row r="2781" spans="5:6">
      <c r="E2781" s="106"/>
      <c r="F2781" s="106"/>
    </row>
    <row r="2782" spans="5:6">
      <c r="E2782" s="106"/>
      <c r="F2782" s="106"/>
    </row>
    <row r="2783" spans="5:6">
      <c r="E2783" s="106"/>
      <c r="F2783" s="106"/>
    </row>
    <row r="2784" spans="5:6">
      <c r="E2784" s="106"/>
      <c r="F2784" s="106"/>
    </row>
    <row r="2785" spans="5:6">
      <c r="E2785" s="106"/>
      <c r="F2785" s="106"/>
    </row>
    <row r="2786" spans="5:6">
      <c r="E2786" s="106"/>
      <c r="F2786" s="106"/>
    </row>
    <row r="2787" spans="5:6">
      <c r="E2787" s="106"/>
      <c r="F2787" s="106"/>
    </row>
    <row r="2788" spans="5:6">
      <c r="E2788" s="106"/>
      <c r="F2788" s="106"/>
    </row>
    <row r="2789" spans="5:6">
      <c r="E2789" s="106"/>
      <c r="F2789" s="106"/>
    </row>
    <row r="2790" spans="5:6">
      <c r="E2790" s="106"/>
      <c r="F2790" s="106"/>
    </row>
    <row r="2791" spans="5:6">
      <c r="E2791" s="106"/>
      <c r="F2791" s="106"/>
    </row>
    <row r="2792" spans="5:6">
      <c r="E2792" s="106"/>
      <c r="F2792" s="106"/>
    </row>
    <row r="2793" spans="5:6">
      <c r="E2793" s="106"/>
      <c r="F2793" s="106"/>
    </row>
    <row r="2794" spans="5:6">
      <c r="E2794" s="106"/>
      <c r="F2794" s="106"/>
    </row>
    <row r="2795" spans="5:6">
      <c r="E2795" s="106"/>
      <c r="F2795" s="106"/>
    </row>
    <row r="2796" spans="5:6">
      <c r="E2796" s="106"/>
      <c r="F2796" s="106"/>
    </row>
    <row r="2797" spans="5:6">
      <c r="E2797" s="106"/>
      <c r="F2797" s="106"/>
    </row>
    <row r="2798" spans="5:6">
      <c r="E2798" s="106"/>
      <c r="F2798" s="106"/>
    </row>
    <row r="2799" spans="5:6">
      <c r="E2799" s="106"/>
      <c r="F2799" s="106"/>
    </row>
    <row r="2800" spans="5:6">
      <c r="E2800" s="106"/>
      <c r="F2800" s="106"/>
    </row>
    <row r="2801" spans="5:6">
      <c r="E2801" s="106"/>
      <c r="F2801" s="106"/>
    </row>
    <row r="2802" spans="5:6">
      <c r="E2802" s="106"/>
      <c r="F2802" s="106"/>
    </row>
    <row r="2803" spans="5:6">
      <c r="E2803" s="106"/>
      <c r="F2803" s="106"/>
    </row>
    <row r="2804" spans="5:6">
      <c r="E2804" s="106"/>
      <c r="F2804" s="106"/>
    </row>
    <row r="2805" spans="5:6">
      <c r="E2805" s="106"/>
      <c r="F2805" s="106"/>
    </row>
    <row r="2806" spans="5:6">
      <c r="E2806" s="106"/>
      <c r="F2806" s="106"/>
    </row>
    <row r="2807" spans="5:6">
      <c r="E2807" s="106"/>
      <c r="F2807" s="106"/>
    </row>
    <row r="2808" spans="5:6">
      <c r="E2808" s="106"/>
      <c r="F2808" s="106"/>
    </row>
    <row r="2809" spans="5:6">
      <c r="E2809" s="106"/>
      <c r="F2809" s="106"/>
    </row>
    <row r="2810" spans="5:6">
      <c r="E2810" s="106"/>
      <c r="F2810" s="106"/>
    </row>
    <row r="2811" spans="5:6">
      <c r="E2811" s="106"/>
      <c r="F2811" s="106"/>
    </row>
    <row r="2812" spans="5:6">
      <c r="E2812" s="106"/>
      <c r="F2812" s="106"/>
    </row>
    <row r="2813" spans="5:6">
      <c r="E2813" s="106"/>
      <c r="F2813" s="106"/>
    </row>
    <row r="2814" spans="5:6">
      <c r="E2814" s="106"/>
      <c r="F2814" s="106"/>
    </row>
    <row r="2815" spans="5:6">
      <c r="E2815" s="106"/>
      <c r="F2815" s="106"/>
    </row>
    <row r="2816" spans="5:6">
      <c r="E2816" s="106"/>
      <c r="F2816" s="106"/>
    </row>
    <row r="2817" spans="5:6">
      <c r="E2817" s="106"/>
      <c r="F2817" s="106"/>
    </row>
    <row r="2818" spans="5:6">
      <c r="E2818" s="106"/>
      <c r="F2818" s="106"/>
    </row>
    <row r="2819" spans="5:6">
      <c r="E2819" s="106"/>
      <c r="F2819" s="106"/>
    </row>
    <row r="2820" spans="5:6">
      <c r="E2820" s="106"/>
      <c r="F2820" s="106"/>
    </row>
    <row r="2821" spans="5:6">
      <c r="E2821" s="106"/>
      <c r="F2821" s="106"/>
    </row>
    <row r="2822" spans="5:6">
      <c r="E2822" s="106"/>
      <c r="F2822" s="106"/>
    </row>
    <row r="2823" spans="5:6">
      <c r="E2823" s="106"/>
      <c r="F2823" s="106"/>
    </row>
    <row r="2824" spans="5:6">
      <c r="E2824" s="106"/>
      <c r="F2824" s="106"/>
    </row>
    <row r="2825" spans="5:6">
      <c r="E2825" s="106"/>
      <c r="F2825" s="106"/>
    </row>
    <row r="2826" spans="5:6">
      <c r="E2826" s="106"/>
      <c r="F2826" s="106"/>
    </row>
    <row r="2827" spans="5:6">
      <c r="E2827" s="106"/>
      <c r="F2827" s="106"/>
    </row>
    <row r="2828" spans="5:6">
      <c r="E2828" s="106"/>
      <c r="F2828" s="106"/>
    </row>
    <row r="2829" spans="5:6">
      <c r="E2829" s="106"/>
      <c r="F2829" s="106"/>
    </row>
    <row r="2830" spans="5:6">
      <c r="E2830" s="106"/>
      <c r="F2830" s="106"/>
    </row>
    <row r="2831" spans="5:6">
      <c r="E2831" s="106"/>
      <c r="F2831" s="106"/>
    </row>
    <row r="2832" spans="5:6">
      <c r="E2832" s="106"/>
      <c r="F2832" s="106"/>
    </row>
    <row r="2833" spans="5:6">
      <c r="E2833" s="106"/>
      <c r="F2833" s="106"/>
    </row>
    <row r="2834" spans="5:6">
      <c r="E2834" s="106"/>
      <c r="F2834" s="106"/>
    </row>
    <row r="2835" spans="5:6">
      <c r="E2835" s="106"/>
      <c r="F2835" s="106"/>
    </row>
    <row r="2836" spans="5:6">
      <c r="E2836" s="106"/>
      <c r="F2836" s="106"/>
    </row>
    <row r="2837" spans="5:6">
      <c r="E2837" s="106"/>
      <c r="F2837" s="106"/>
    </row>
    <row r="2838" spans="5:6">
      <c r="E2838" s="106"/>
      <c r="F2838" s="106"/>
    </row>
    <row r="2839" spans="5:6">
      <c r="E2839" s="106"/>
      <c r="F2839" s="106"/>
    </row>
    <row r="2840" spans="5:6">
      <c r="E2840" s="106"/>
      <c r="F2840" s="106"/>
    </row>
    <row r="2841" spans="5:6">
      <c r="E2841" s="106"/>
      <c r="F2841" s="106"/>
    </row>
    <row r="2842" spans="5:6">
      <c r="E2842" s="106"/>
      <c r="F2842" s="106"/>
    </row>
    <row r="2843" spans="5:6">
      <c r="E2843" s="106"/>
      <c r="F2843" s="106"/>
    </row>
    <row r="2844" spans="5:6">
      <c r="E2844" s="106"/>
      <c r="F2844" s="106"/>
    </row>
    <row r="2845" spans="5:6">
      <c r="E2845" s="106"/>
      <c r="F2845" s="106"/>
    </row>
    <row r="2846" spans="5:6">
      <c r="E2846" s="106"/>
      <c r="F2846" s="106"/>
    </row>
    <row r="2847" spans="5:6">
      <c r="E2847" s="106"/>
      <c r="F2847" s="106"/>
    </row>
    <row r="2848" spans="5:6">
      <c r="E2848" s="106"/>
      <c r="F2848" s="106"/>
    </row>
    <row r="2849" spans="5:6">
      <c r="E2849" s="106"/>
      <c r="F2849" s="106"/>
    </row>
    <row r="2850" spans="5:6">
      <c r="E2850" s="106"/>
      <c r="F2850" s="106"/>
    </row>
    <row r="2851" spans="5:6">
      <c r="E2851" s="106"/>
      <c r="F2851" s="106"/>
    </row>
    <row r="2852" spans="5:6">
      <c r="E2852" s="106"/>
      <c r="F2852" s="106"/>
    </row>
    <row r="2853" spans="5:6">
      <c r="E2853" s="106"/>
      <c r="F2853" s="106"/>
    </row>
    <row r="2854" spans="5:6">
      <c r="E2854" s="106"/>
      <c r="F2854" s="106"/>
    </row>
    <row r="2855" spans="5:6">
      <c r="E2855" s="106"/>
      <c r="F2855" s="106"/>
    </row>
    <row r="2856" spans="5:6">
      <c r="E2856" s="106"/>
      <c r="F2856" s="106"/>
    </row>
    <row r="2857" spans="5:6">
      <c r="E2857" s="106"/>
      <c r="F2857" s="106"/>
    </row>
    <row r="2858" spans="5:6">
      <c r="E2858" s="106"/>
      <c r="F2858" s="106"/>
    </row>
    <row r="2859" spans="5:6">
      <c r="E2859" s="106"/>
      <c r="F2859" s="106"/>
    </row>
    <row r="2860" spans="5:6">
      <c r="E2860" s="106"/>
      <c r="F2860" s="106"/>
    </row>
    <row r="2861" spans="5:6">
      <c r="E2861" s="106"/>
      <c r="F2861" s="106"/>
    </row>
    <row r="2862" spans="5:6">
      <c r="E2862" s="106"/>
      <c r="F2862" s="106"/>
    </row>
    <row r="2863" spans="5:6">
      <c r="E2863" s="106"/>
      <c r="F2863" s="106"/>
    </row>
    <row r="2864" spans="5:6">
      <c r="E2864" s="106"/>
      <c r="F2864" s="106"/>
    </row>
    <row r="2865" spans="5:6">
      <c r="E2865" s="106"/>
      <c r="F2865" s="106"/>
    </row>
    <row r="2866" spans="5:6">
      <c r="E2866" s="106"/>
      <c r="F2866" s="106"/>
    </row>
    <row r="2867" spans="5:6">
      <c r="E2867" s="106"/>
      <c r="F2867" s="106"/>
    </row>
    <row r="2868" spans="5:6">
      <c r="E2868" s="106"/>
      <c r="F2868" s="106"/>
    </row>
    <row r="2869" spans="5:6">
      <c r="E2869" s="106"/>
      <c r="F2869" s="106"/>
    </row>
    <row r="2870" spans="5:6">
      <c r="E2870" s="106"/>
      <c r="F2870" s="106"/>
    </row>
    <row r="2871" spans="5:6">
      <c r="E2871" s="106"/>
      <c r="F2871" s="106"/>
    </row>
    <row r="2872" spans="5:6">
      <c r="E2872" s="106"/>
      <c r="F2872" s="106"/>
    </row>
    <row r="2873" spans="5:6">
      <c r="E2873" s="106"/>
      <c r="F2873" s="106"/>
    </row>
    <row r="2874" spans="5:6">
      <c r="E2874" s="106"/>
      <c r="F2874" s="106"/>
    </row>
    <row r="2875" spans="5:6">
      <c r="E2875" s="106"/>
      <c r="F2875" s="106"/>
    </row>
    <row r="2876" spans="5:6">
      <c r="E2876" s="106"/>
      <c r="F2876" s="106"/>
    </row>
    <row r="2877" spans="5:6">
      <c r="E2877" s="106"/>
      <c r="F2877" s="106"/>
    </row>
    <row r="2878" spans="5:6">
      <c r="E2878" s="106"/>
      <c r="F2878" s="106"/>
    </row>
    <row r="2879" spans="5:6">
      <c r="E2879" s="106"/>
      <c r="F2879" s="106"/>
    </row>
    <row r="2880" spans="5:6">
      <c r="E2880" s="106"/>
      <c r="F2880" s="106"/>
    </row>
    <row r="2881" spans="5:6">
      <c r="E2881" s="106"/>
      <c r="F2881" s="106"/>
    </row>
    <row r="2882" spans="5:6">
      <c r="E2882" s="106"/>
      <c r="F2882" s="106"/>
    </row>
    <row r="2883" spans="5:6">
      <c r="E2883" s="106"/>
      <c r="F2883" s="106"/>
    </row>
    <row r="2884" spans="5:6">
      <c r="E2884" s="106"/>
      <c r="F2884" s="106"/>
    </row>
    <row r="2885" spans="5:6">
      <c r="E2885" s="106"/>
      <c r="F2885" s="106"/>
    </row>
    <row r="2886" spans="5:6">
      <c r="E2886" s="106"/>
      <c r="F2886" s="106"/>
    </row>
    <row r="2887" spans="5:6">
      <c r="E2887" s="106"/>
      <c r="F2887" s="106"/>
    </row>
    <row r="2888" spans="5:6">
      <c r="E2888" s="106"/>
      <c r="F2888" s="106"/>
    </row>
    <row r="2889" spans="5:6">
      <c r="E2889" s="106"/>
      <c r="F2889" s="106"/>
    </row>
    <row r="2890" spans="5:6">
      <c r="E2890" s="106"/>
      <c r="F2890" s="106"/>
    </row>
    <row r="2891" spans="5:6">
      <c r="E2891" s="106"/>
      <c r="F2891" s="106"/>
    </row>
    <row r="2892" spans="5:6">
      <c r="E2892" s="106"/>
      <c r="F2892" s="106"/>
    </row>
    <row r="2893" spans="5:6">
      <c r="E2893" s="106"/>
      <c r="F2893" s="106"/>
    </row>
    <row r="2894" spans="5:6">
      <c r="E2894" s="106"/>
      <c r="F2894" s="106"/>
    </row>
    <row r="2895" spans="5:6">
      <c r="E2895" s="106"/>
      <c r="F2895" s="106"/>
    </row>
    <row r="2896" spans="5:6">
      <c r="E2896" s="106"/>
      <c r="F2896" s="106"/>
    </row>
    <row r="2897" spans="5:6">
      <c r="E2897" s="106"/>
      <c r="F2897" s="106"/>
    </row>
    <row r="2898" spans="5:6">
      <c r="E2898" s="106"/>
      <c r="F2898" s="106"/>
    </row>
    <row r="2899" spans="5:6">
      <c r="E2899" s="106"/>
      <c r="F2899" s="106"/>
    </row>
    <row r="2900" spans="5:6">
      <c r="E2900" s="106"/>
      <c r="F2900" s="106"/>
    </row>
    <row r="2901" spans="5:6">
      <c r="E2901" s="106"/>
      <c r="F2901" s="106"/>
    </row>
    <row r="2902" spans="5:6">
      <c r="E2902" s="106"/>
      <c r="F2902" s="106"/>
    </row>
    <row r="2903" spans="5:6">
      <c r="E2903" s="106"/>
      <c r="F2903" s="106"/>
    </row>
    <row r="2904" spans="5:6">
      <c r="E2904" s="106"/>
      <c r="F2904" s="106"/>
    </row>
    <row r="2905" spans="5:6">
      <c r="E2905" s="106"/>
      <c r="F2905" s="106"/>
    </row>
    <row r="2906" spans="5:6">
      <c r="E2906" s="106"/>
      <c r="F2906" s="106"/>
    </row>
    <row r="2907" spans="5:6">
      <c r="E2907" s="106"/>
      <c r="F2907" s="106"/>
    </row>
    <row r="2908" spans="5:6">
      <c r="E2908" s="106"/>
      <c r="F2908" s="106"/>
    </row>
    <row r="2909" spans="5:6">
      <c r="E2909" s="106"/>
      <c r="F2909" s="106"/>
    </row>
    <row r="2910" spans="5:6">
      <c r="E2910" s="106"/>
      <c r="F2910" s="106"/>
    </row>
    <row r="2911" spans="5:6">
      <c r="E2911" s="106"/>
      <c r="F2911" s="106"/>
    </row>
    <row r="2912" spans="5:6">
      <c r="E2912" s="106"/>
      <c r="F2912" s="106"/>
    </row>
    <row r="2913" spans="5:6">
      <c r="E2913" s="106"/>
      <c r="F2913" s="106"/>
    </row>
    <row r="2914" spans="5:6">
      <c r="E2914" s="106"/>
      <c r="F2914" s="106"/>
    </row>
    <row r="2915" spans="5:6">
      <c r="E2915" s="106"/>
      <c r="F2915" s="106"/>
    </row>
    <row r="2916" spans="5:6">
      <c r="E2916" s="106"/>
      <c r="F2916" s="106"/>
    </row>
    <row r="2917" spans="5:6">
      <c r="E2917" s="106"/>
      <c r="F2917" s="106"/>
    </row>
    <row r="2918" spans="5:6">
      <c r="E2918" s="106"/>
      <c r="F2918" s="106"/>
    </row>
    <row r="2919" spans="5:6">
      <c r="E2919" s="106"/>
      <c r="F2919" s="106"/>
    </row>
    <row r="2920" spans="5:6">
      <c r="E2920" s="106"/>
      <c r="F2920" s="106"/>
    </row>
    <row r="2921" spans="5:6">
      <c r="E2921" s="106"/>
      <c r="F2921" s="106"/>
    </row>
    <row r="2922" spans="5:6">
      <c r="E2922" s="106"/>
      <c r="F2922" s="106"/>
    </row>
    <row r="2923" spans="5:6">
      <c r="E2923" s="106"/>
      <c r="F2923" s="106"/>
    </row>
    <row r="2924" spans="5:6">
      <c r="E2924" s="106"/>
      <c r="F2924" s="106"/>
    </row>
    <row r="2925" spans="5:6">
      <c r="E2925" s="106"/>
      <c r="F2925" s="106"/>
    </row>
    <row r="2926" spans="5:6">
      <c r="E2926" s="106"/>
      <c r="F2926" s="106"/>
    </row>
    <row r="2927" spans="5:6">
      <c r="E2927" s="106"/>
      <c r="F2927" s="106"/>
    </row>
    <row r="2928" spans="5:6">
      <c r="E2928" s="106"/>
      <c r="F2928" s="106"/>
    </row>
    <row r="2929" spans="5:6">
      <c r="E2929" s="106"/>
      <c r="F2929" s="106"/>
    </row>
    <row r="2930" spans="5:6">
      <c r="E2930" s="106"/>
      <c r="F2930" s="106"/>
    </row>
    <row r="2931" spans="5:6">
      <c r="E2931" s="106"/>
      <c r="F2931" s="106"/>
    </row>
    <row r="2932" spans="5:6">
      <c r="E2932" s="106"/>
      <c r="F2932" s="106"/>
    </row>
    <row r="2933" spans="5:6">
      <c r="E2933" s="106"/>
      <c r="F2933" s="106"/>
    </row>
    <row r="2934" spans="5:6">
      <c r="E2934" s="106"/>
      <c r="F2934" s="106"/>
    </row>
    <row r="2935" spans="5:6">
      <c r="E2935" s="106"/>
      <c r="F2935" s="106"/>
    </row>
    <row r="2936" spans="5:6">
      <c r="E2936" s="106"/>
      <c r="F2936" s="106"/>
    </row>
    <row r="2937" spans="5:6">
      <c r="E2937" s="106"/>
      <c r="F2937" s="106"/>
    </row>
    <row r="2938" spans="5:6">
      <c r="E2938" s="106"/>
      <c r="F2938" s="106"/>
    </row>
    <row r="2939" spans="5:6">
      <c r="E2939" s="106"/>
      <c r="F2939" s="106"/>
    </row>
    <row r="2940" spans="5:6">
      <c r="E2940" s="106"/>
      <c r="F2940" s="106"/>
    </row>
    <row r="2941" spans="5:6">
      <c r="E2941" s="106"/>
      <c r="F2941" s="106"/>
    </row>
    <row r="2942" spans="5:6">
      <c r="E2942" s="106"/>
      <c r="F2942" s="106"/>
    </row>
    <row r="2943" spans="5:6">
      <c r="E2943" s="106"/>
      <c r="F2943" s="106"/>
    </row>
    <row r="2944" spans="5:6">
      <c r="E2944" s="106"/>
      <c r="F2944" s="106"/>
    </row>
    <row r="2945" spans="5:6">
      <c r="E2945" s="106"/>
      <c r="F2945" s="106"/>
    </row>
    <row r="2946" spans="5:6">
      <c r="E2946" s="106"/>
      <c r="F2946" s="106"/>
    </row>
    <row r="2947" spans="5:6">
      <c r="E2947" s="106"/>
      <c r="F2947" s="106"/>
    </row>
    <row r="2948" spans="5:6">
      <c r="E2948" s="106"/>
      <c r="F2948" s="106"/>
    </row>
    <row r="2949" spans="5:6">
      <c r="E2949" s="106"/>
      <c r="F2949" s="106"/>
    </row>
    <row r="2950" spans="5:6">
      <c r="E2950" s="106"/>
      <c r="F2950" s="106"/>
    </row>
    <row r="2951" spans="5:6">
      <c r="E2951" s="106"/>
      <c r="F2951" s="106"/>
    </row>
    <row r="2952" spans="5:6">
      <c r="E2952" s="106"/>
      <c r="F2952" s="106"/>
    </row>
    <row r="2953" spans="5:6">
      <c r="E2953" s="106"/>
      <c r="F2953" s="106"/>
    </row>
    <row r="2954" spans="5:6">
      <c r="E2954" s="106"/>
      <c r="F2954" s="106"/>
    </row>
    <row r="2955" spans="5:6">
      <c r="E2955" s="106"/>
      <c r="F2955" s="106"/>
    </row>
    <row r="2956" spans="5:6">
      <c r="E2956" s="106"/>
      <c r="F2956" s="106"/>
    </row>
    <row r="2957" spans="5:6">
      <c r="E2957" s="106"/>
      <c r="F2957" s="106"/>
    </row>
    <row r="2958" spans="5:6">
      <c r="E2958" s="106"/>
      <c r="F2958" s="106"/>
    </row>
    <row r="2959" spans="5:6">
      <c r="E2959" s="106"/>
      <c r="F2959" s="106"/>
    </row>
    <row r="2960" spans="5:6">
      <c r="E2960" s="106"/>
      <c r="F2960" s="106"/>
    </row>
    <row r="2961" spans="5:6">
      <c r="E2961" s="106"/>
      <c r="F2961" s="106"/>
    </row>
    <row r="2962" spans="5:6">
      <c r="E2962" s="106"/>
      <c r="F2962" s="106"/>
    </row>
    <row r="2963" spans="5:6">
      <c r="E2963" s="106"/>
      <c r="F2963" s="106"/>
    </row>
    <row r="2964" spans="5:6">
      <c r="E2964" s="106"/>
      <c r="F2964" s="106"/>
    </row>
    <row r="2965" spans="5:6">
      <c r="E2965" s="106"/>
      <c r="F2965" s="106"/>
    </row>
    <row r="2966" spans="5:6">
      <c r="E2966" s="106"/>
      <c r="F2966" s="106"/>
    </row>
    <row r="2967" spans="5:6">
      <c r="E2967" s="106"/>
      <c r="F2967" s="106"/>
    </row>
    <row r="2968" spans="5:6">
      <c r="E2968" s="106"/>
      <c r="F2968" s="106"/>
    </row>
    <row r="2969" spans="5:6">
      <c r="E2969" s="106"/>
      <c r="F2969" s="106"/>
    </row>
    <row r="2970" spans="5:6">
      <c r="E2970" s="106"/>
      <c r="F2970" s="106"/>
    </row>
    <row r="2971" spans="5:6">
      <c r="E2971" s="106"/>
      <c r="F2971" s="106"/>
    </row>
    <row r="2972" spans="5:6">
      <c r="E2972" s="106"/>
      <c r="F2972" s="106"/>
    </row>
    <row r="2973" spans="5:6">
      <c r="E2973" s="106"/>
      <c r="F2973" s="106"/>
    </row>
    <row r="2974" spans="5:6">
      <c r="E2974" s="106"/>
      <c r="F2974" s="106"/>
    </row>
    <row r="2975" spans="5:6">
      <c r="E2975" s="106"/>
      <c r="F2975" s="106"/>
    </row>
    <row r="2976" spans="5:6">
      <c r="E2976" s="106"/>
      <c r="F2976" s="106"/>
    </row>
    <row r="2977" spans="5:6">
      <c r="E2977" s="106"/>
      <c r="F2977" s="106"/>
    </row>
    <row r="2978" spans="5:6">
      <c r="E2978" s="106"/>
      <c r="F2978" s="106"/>
    </row>
    <row r="2979" spans="5:6">
      <c r="E2979" s="106"/>
      <c r="F2979" s="106"/>
    </row>
    <row r="2980" spans="5:6">
      <c r="E2980" s="106"/>
      <c r="F2980" s="106"/>
    </row>
    <row r="2981" spans="5:6">
      <c r="E2981" s="106"/>
      <c r="F2981" s="106"/>
    </row>
    <row r="2982" spans="5:6">
      <c r="E2982" s="106"/>
      <c r="F2982" s="106"/>
    </row>
    <row r="2983" spans="5:6">
      <c r="E2983" s="106"/>
      <c r="F2983" s="106"/>
    </row>
    <row r="2984" spans="5:6">
      <c r="E2984" s="106"/>
      <c r="F2984" s="106"/>
    </row>
    <row r="2985" spans="5:6">
      <c r="E2985" s="106"/>
      <c r="F2985" s="106"/>
    </row>
    <row r="2986" spans="5:6">
      <c r="E2986" s="106"/>
      <c r="F2986" s="106"/>
    </row>
    <row r="2987" spans="5:6">
      <c r="E2987" s="106"/>
      <c r="F2987" s="106"/>
    </row>
    <row r="2988" spans="5:6">
      <c r="E2988" s="106"/>
      <c r="F2988" s="106"/>
    </row>
    <row r="2989" spans="5:6">
      <c r="E2989" s="106"/>
      <c r="F2989" s="106"/>
    </row>
    <row r="2990" spans="5:6">
      <c r="E2990" s="106"/>
      <c r="F2990" s="106"/>
    </row>
    <row r="2991" spans="5:6">
      <c r="E2991" s="106"/>
      <c r="F2991" s="106"/>
    </row>
    <row r="2992" spans="5:6">
      <c r="E2992" s="106"/>
      <c r="F2992" s="106"/>
    </row>
    <row r="2993" spans="5:6">
      <c r="E2993" s="106"/>
      <c r="F2993" s="106"/>
    </row>
    <row r="2994" spans="5:6">
      <c r="E2994" s="106"/>
      <c r="F2994" s="106"/>
    </row>
    <row r="2995" spans="5:6">
      <c r="E2995" s="106"/>
      <c r="F2995" s="106"/>
    </row>
    <row r="2996" spans="5:6">
      <c r="E2996" s="106"/>
      <c r="F2996" s="106"/>
    </row>
    <row r="2997" spans="5:6">
      <c r="E2997" s="106"/>
      <c r="F2997" s="106"/>
    </row>
    <row r="2998" spans="5:6">
      <c r="E2998" s="106"/>
      <c r="F2998" s="106"/>
    </row>
    <row r="2999" spans="5:6">
      <c r="E2999" s="106"/>
      <c r="F2999" s="106"/>
    </row>
    <row r="3000" spans="5:6">
      <c r="E3000" s="106"/>
      <c r="F3000" s="106"/>
    </row>
    <row r="3001" spans="5:6">
      <c r="E3001" s="106"/>
      <c r="F3001" s="106"/>
    </row>
    <row r="3002" spans="5:6">
      <c r="E3002" s="106"/>
      <c r="F3002" s="106"/>
    </row>
    <row r="3003" spans="5:6">
      <c r="E3003" s="106"/>
      <c r="F3003" s="106"/>
    </row>
    <row r="3004" spans="5:6">
      <c r="E3004" s="106"/>
      <c r="F3004" s="106"/>
    </row>
    <row r="3005" spans="5:6">
      <c r="E3005" s="106"/>
      <c r="F3005" s="106"/>
    </row>
    <row r="3006" spans="5:6">
      <c r="E3006" s="106"/>
      <c r="F3006" s="106"/>
    </row>
    <row r="3007" spans="5:6">
      <c r="E3007" s="106"/>
      <c r="F3007" s="106"/>
    </row>
    <row r="3008" spans="5:6">
      <c r="E3008" s="106"/>
      <c r="F3008" s="106"/>
    </row>
    <row r="3009" spans="5:6">
      <c r="E3009" s="106"/>
      <c r="F3009" s="106"/>
    </row>
    <row r="3010" spans="5:6">
      <c r="E3010" s="106"/>
      <c r="F3010" s="106"/>
    </row>
    <row r="3011" spans="5:6">
      <c r="E3011" s="106"/>
      <c r="F3011" s="106"/>
    </row>
    <row r="3012" spans="5:6">
      <c r="E3012" s="106"/>
      <c r="F3012" s="106"/>
    </row>
    <row r="3013" spans="5:6">
      <c r="E3013" s="106"/>
      <c r="F3013" s="106"/>
    </row>
    <row r="3014" spans="5:6">
      <c r="E3014" s="106"/>
      <c r="F3014" s="106"/>
    </row>
    <row r="3015" spans="5:6">
      <c r="E3015" s="106"/>
      <c r="F3015" s="106"/>
    </row>
    <row r="3016" spans="5:6">
      <c r="E3016" s="106"/>
      <c r="F3016" s="106"/>
    </row>
    <row r="3017" spans="5:6">
      <c r="E3017" s="106"/>
      <c r="F3017" s="106"/>
    </row>
    <row r="3018" spans="5:6">
      <c r="E3018" s="106"/>
      <c r="F3018" s="106"/>
    </row>
    <row r="3019" spans="5:6">
      <c r="E3019" s="106"/>
      <c r="F3019" s="106"/>
    </row>
    <row r="3020" spans="5:6">
      <c r="E3020" s="106"/>
      <c r="F3020" s="106"/>
    </row>
    <row r="3021" spans="5:6">
      <c r="E3021" s="106"/>
      <c r="F3021" s="106"/>
    </row>
    <row r="3022" spans="5:6">
      <c r="E3022" s="106"/>
      <c r="F3022" s="106"/>
    </row>
    <row r="3023" spans="5:6">
      <c r="E3023" s="106"/>
      <c r="F3023" s="106"/>
    </row>
    <row r="3024" spans="5:6">
      <c r="E3024" s="106"/>
      <c r="F3024" s="106"/>
    </row>
    <row r="3025" spans="5:6">
      <c r="E3025" s="106"/>
      <c r="F3025" s="106"/>
    </row>
    <row r="3026" spans="5:6">
      <c r="E3026" s="106"/>
      <c r="F3026" s="106"/>
    </row>
    <row r="3027" spans="5:6">
      <c r="E3027" s="106"/>
      <c r="F3027" s="106"/>
    </row>
    <row r="3028" spans="5:6">
      <c r="E3028" s="106"/>
      <c r="F3028" s="106"/>
    </row>
    <row r="3029" spans="5:6">
      <c r="E3029" s="106"/>
      <c r="F3029" s="106"/>
    </row>
    <row r="3030" spans="5:6">
      <c r="E3030" s="106"/>
      <c r="F3030" s="106"/>
    </row>
    <row r="3031" spans="5:6">
      <c r="E3031" s="106"/>
      <c r="F3031" s="106"/>
    </row>
    <row r="3032" spans="5:6">
      <c r="E3032" s="106"/>
      <c r="F3032" s="106"/>
    </row>
    <row r="3033" spans="5:6">
      <c r="E3033" s="106"/>
      <c r="F3033" s="106"/>
    </row>
    <row r="3034" spans="5:6">
      <c r="E3034" s="106"/>
      <c r="F3034" s="106"/>
    </row>
    <row r="3035" spans="5:6">
      <c r="E3035" s="106"/>
      <c r="F3035" s="106"/>
    </row>
    <row r="3036" spans="5:6">
      <c r="E3036" s="106"/>
      <c r="F3036" s="106"/>
    </row>
    <row r="3037" spans="5:6">
      <c r="E3037" s="106"/>
      <c r="F3037" s="106"/>
    </row>
    <row r="3038" spans="5:6">
      <c r="E3038" s="106"/>
      <c r="F3038" s="106"/>
    </row>
    <row r="3039" spans="5:6">
      <c r="E3039" s="106"/>
      <c r="F3039" s="106"/>
    </row>
    <row r="3040" spans="5:6">
      <c r="E3040" s="106"/>
      <c r="F3040" s="106"/>
    </row>
    <row r="3041" spans="5:6">
      <c r="E3041" s="106"/>
      <c r="F3041" s="106"/>
    </row>
    <row r="3042" spans="5:6">
      <c r="E3042" s="106"/>
      <c r="F3042" s="106"/>
    </row>
    <row r="3043" spans="5:6">
      <c r="E3043" s="106"/>
      <c r="F3043" s="106"/>
    </row>
    <row r="3044" spans="5:6">
      <c r="E3044" s="106"/>
      <c r="F3044" s="106"/>
    </row>
    <row r="3045" spans="5:6">
      <c r="E3045" s="106"/>
      <c r="F3045" s="106"/>
    </row>
    <row r="3046" spans="5:6">
      <c r="E3046" s="106"/>
      <c r="F3046" s="106"/>
    </row>
    <row r="3047" spans="5:6">
      <c r="E3047" s="106"/>
      <c r="F3047" s="106"/>
    </row>
    <row r="3048" spans="5:6">
      <c r="E3048" s="106"/>
      <c r="F3048" s="106"/>
    </row>
    <row r="3049" spans="5:6">
      <c r="E3049" s="106"/>
      <c r="F3049" s="106"/>
    </row>
    <row r="3050" spans="5:6">
      <c r="E3050" s="106"/>
      <c r="F3050" s="106"/>
    </row>
    <row r="3051" spans="5:6">
      <c r="E3051" s="106"/>
      <c r="F3051" s="106"/>
    </row>
    <row r="3052" spans="5:6">
      <c r="E3052" s="106"/>
      <c r="F3052" s="106"/>
    </row>
    <row r="3053" spans="5:6">
      <c r="E3053" s="106"/>
      <c r="F3053" s="106"/>
    </row>
    <row r="3054" spans="5:6">
      <c r="E3054" s="106"/>
      <c r="F3054" s="106"/>
    </row>
    <row r="3055" spans="5:6">
      <c r="E3055" s="106"/>
      <c r="F3055" s="106"/>
    </row>
    <row r="3056" spans="5:6">
      <c r="E3056" s="106"/>
      <c r="F3056" s="106"/>
    </row>
    <row r="3057" spans="5:6">
      <c r="E3057" s="106"/>
      <c r="F3057" s="106"/>
    </row>
    <row r="3058" spans="5:6">
      <c r="E3058" s="106"/>
      <c r="F3058" s="106"/>
    </row>
    <row r="3059" spans="5:6">
      <c r="E3059" s="106"/>
      <c r="F3059" s="106"/>
    </row>
    <row r="3060" spans="5:6">
      <c r="E3060" s="106"/>
      <c r="F3060" s="106"/>
    </row>
    <row r="3061" spans="5:6">
      <c r="E3061" s="106"/>
      <c r="F3061" s="106"/>
    </row>
    <row r="3062" spans="5:6">
      <c r="E3062" s="106"/>
      <c r="F3062" s="106"/>
    </row>
    <row r="3063" spans="5:6">
      <c r="E3063" s="106"/>
      <c r="F3063" s="106"/>
    </row>
    <row r="3064" spans="5:6">
      <c r="E3064" s="106"/>
      <c r="F3064" s="106"/>
    </row>
    <row r="3065" spans="5:6">
      <c r="E3065" s="106"/>
      <c r="F3065" s="106"/>
    </row>
    <row r="3066" spans="5:6">
      <c r="E3066" s="106"/>
      <c r="F3066" s="106"/>
    </row>
    <row r="3067" spans="5:6">
      <c r="E3067" s="106"/>
      <c r="F3067" s="106"/>
    </row>
    <row r="3068" spans="5:6">
      <c r="E3068" s="106"/>
      <c r="F3068" s="106"/>
    </row>
    <row r="3069" spans="5:6">
      <c r="E3069" s="106"/>
      <c r="F3069" s="106"/>
    </row>
    <row r="3070" spans="5:6">
      <c r="E3070" s="106"/>
      <c r="F3070" s="106"/>
    </row>
    <row r="3071" spans="5:6">
      <c r="E3071" s="106"/>
      <c r="F3071" s="106"/>
    </row>
    <row r="3072" spans="5:6">
      <c r="E3072" s="106"/>
      <c r="F3072" s="106"/>
    </row>
    <row r="3073" spans="5:6">
      <c r="E3073" s="106"/>
      <c r="F3073" s="106"/>
    </row>
    <row r="3074" spans="5:6">
      <c r="E3074" s="106"/>
      <c r="F3074" s="106"/>
    </row>
    <row r="3075" spans="5:6">
      <c r="E3075" s="106"/>
      <c r="F3075" s="106"/>
    </row>
    <row r="3076" spans="5:6">
      <c r="E3076" s="106"/>
      <c r="F3076" s="106"/>
    </row>
    <row r="3077" spans="5:6">
      <c r="E3077" s="106"/>
      <c r="F3077" s="106"/>
    </row>
    <row r="3078" spans="5:6">
      <c r="E3078" s="106"/>
      <c r="F3078" s="106"/>
    </row>
    <row r="3079" spans="5:6">
      <c r="E3079" s="106"/>
      <c r="F3079" s="106"/>
    </row>
    <row r="3080" spans="5:6">
      <c r="E3080" s="106"/>
      <c r="F3080" s="106"/>
    </row>
    <row r="3081" spans="5:6">
      <c r="E3081" s="106"/>
      <c r="F3081" s="106"/>
    </row>
    <row r="3082" spans="5:6">
      <c r="E3082" s="106"/>
      <c r="F3082" s="106"/>
    </row>
    <row r="3083" spans="5:6">
      <c r="E3083" s="106"/>
      <c r="F3083" s="106"/>
    </row>
    <row r="3084" spans="5:6">
      <c r="E3084" s="106"/>
      <c r="F3084" s="106"/>
    </row>
    <row r="3085" spans="5:6">
      <c r="E3085" s="106"/>
      <c r="F3085" s="106"/>
    </row>
    <row r="3086" spans="5:6">
      <c r="E3086" s="106"/>
      <c r="F3086" s="106"/>
    </row>
    <row r="3087" spans="5:6">
      <c r="E3087" s="106"/>
      <c r="F3087" s="106"/>
    </row>
    <row r="3088" spans="5:6">
      <c r="E3088" s="106"/>
      <c r="F3088" s="106"/>
    </row>
    <row r="3089" spans="5:6">
      <c r="E3089" s="106"/>
      <c r="F3089" s="106"/>
    </row>
    <row r="3090" spans="5:6">
      <c r="E3090" s="106"/>
      <c r="F3090" s="106"/>
    </row>
    <row r="3091" spans="5:6">
      <c r="E3091" s="106"/>
      <c r="F3091" s="106"/>
    </row>
    <row r="3092" spans="5:6">
      <c r="E3092" s="106"/>
      <c r="F3092" s="106"/>
    </row>
    <row r="3093" spans="5:6">
      <c r="E3093" s="106"/>
      <c r="F3093" s="106"/>
    </row>
    <row r="3094" spans="5:6">
      <c r="E3094" s="106"/>
      <c r="F3094" s="106"/>
    </row>
    <row r="3095" spans="5:6">
      <c r="E3095" s="106"/>
      <c r="F3095" s="106"/>
    </row>
    <row r="3096" spans="5:6">
      <c r="E3096" s="106"/>
      <c r="F3096" s="106"/>
    </row>
    <row r="3097" spans="5:6">
      <c r="E3097" s="106"/>
      <c r="F3097" s="106"/>
    </row>
    <row r="3098" spans="5:6">
      <c r="E3098" s="106"/>
      <c r="F3098" s="106"/>
    </row>
    <row r="3099" spans="5:6">
      <c r="E3099" s="106"/>
      <c r="F3099" s="106"/>
    </row>
    <row r="3100" spans="5:6">
      <c r="E3100" s="106"/>
      <c r="F3100" s="106"/>
    </row>
    <row r="3101" spans="5:6">
      <c r="E3101" s="106"/>
      <c r="F3101" s="106"/>
    </row>
    <row r="3102" spans="5:6">
      <c r="E3102" s="106"/>
      <c r="F3102" s="106"/>
    </row>
    <row r="3103" spans="5:6">
      <c r="E3103" s="106"/>
      <c r="F3103" s="106"/>
    </row>
    <row r="3104" spans="5:6">
      <c r="E3104" s="106"/>
      <c r="F3104" s="106"/>
    </row>
    <row r="3105" spans="5:6">
      <c r="E3105" s="106"/>
      <c r="F3105" s="106"/>
    </row>
    <row r="3106" spans="5:6">
      <c r="E3106" s="106"/>
      <c r="F3106" s="106"/>
    </row>
    <row r="3107" spans="5:6">
      <c r="E3107" s="106"/>
      <c r="F3107" s="106"/>
    </row>
    <row r="3108" spans="5:6">
      <c r="E3108" s="106"/>
      <c r="F3108" s="106"/>
    </row>
    <row r="3109" spans="5:6">
      <c r="E3109" s="106"/>
      <c r="F3109" s="106"/>
    </row>
    <row r="3110" spans="5:6">
      <c r="E3110" s="106"/>
      <c r="F3110" s="106"/>
    </row>
    <row r="3111" spans="5:6">
      <c r="E3111" s="106"/>
      <c r="F3111" s="106"/>
    </row>
    <row r="3112" spans="5:6">
      <c r="E3112" s="106"/>
      <c r="F3112" s="106"/>
    </row>
    <row r="3113" spans="5:6">
      <c r="E3113" s="106"/>
      <c r="F3113" s="106"/>
    </row>
    <row r="3114" spans="5:6">
      <c r="E3114" s="106"/>
      <c r="F3114" s="106"/>
    </row>
    <row r="3115" spans="5:6">
      <c r="E3115" s="106"/>
      <c r="F3115" s="106"/>
    </row>
    <row r="3116" spans="5:6">
      <c r="E3116" s="106"/>
      <c r="F3116" s="106"/>
    </row>
    <row r="3117" spans="5:6">
      <c r="E3117" s="106"/>
      <c r="F3117" s="106"/>
    </row>
    <row r="3118" spans="5:6">
      <c r="E3118" s="106"/>
      <c r="F3118" s="106"/>
    </row>
    <row r="3119" spans="5:6">
      <c r="E3119" s="106"/>
      <c r="F3119" s="106"/>
    </row>
    <row r="3120" spans="5:6">
      <c r="E3120" s="106"/>
      <c r="F3120" s="106"/>
    </row>
    <row r="3121" spans="5:6">
      <c r="E3121" s="106"/>
      <c r="F3121" s="106"/>
    </row>
    <row r="3122" spans="5:6">
      <c r="E3122" s="106"/>
      <c r="F3122" s="106"/>
    </row>
    <row r="3123" spans="5:6">
      <c r="E3123" s="106"/>
      <c r="F3123" s="106"/>
    </row>
    <row r="3124" spans="5:6">
      <c r="E3124" s="106"/>
      <c r="F3124" s="106"/>
    </row>
    <row r="3125" spans="5:6">
      <c r="E3125" s="106"/>
      <c r="F3125" s="106"/>
    </row>
    <row r="3126" spans="5:6">
      <c r="E3126" s="106"/>
      <c r="F3126" s="106"/>
    </row>
    <row r="3127" spans="5:6">
      <c r="E3127" s="106"/>
      <c r="F3127" s="106"/>
    </row>
    <row r="3128" spans="5:6">
      <c r="E3128" s="106"/>
      <c r="F3128" s="106"/>
    </row>
    <row r="3129" spans="5:6">
      <c r="E3129" s="106"/>
      <c r="F3129" s="106"/>
    </row>
    <row r="3130" spans="5:6">
      <c r="E3130" s="106"/>
      <c r="F3130" s="106"/>
    </row>
    <row r="3131" spans="5:6">
      <c r="E3131" s="106"/>
      <c r="F3131" s="106"/>
    </row>
    <row r="3132" spans="5:6">
      <c r="E3132" s="106"/>
      <c r="F3132" s="106"/>
    </row>
    <row r="3133" spans="5:6">
      <c r="E3133" s="106"/>
      <c r="F3133" s="106"/>
    </row>
    <row r="3134" spans="5:6">
      <c r="E3134" s="106"/>
      <c r="F3134" s="106"/>
    </row>
    <row r="3135" spans="5:6">
      <c r="E3135" s="106"/>
      <c r="F3135" s="106"/>
    </row>
    <row r="3136" spans="5:6">
      <c r="E3136" s="106"/>
      <c r="F3136" s="106"/>
    </row>
    <row r="3137" spans="5:6">
      <c r="E3137" s="106"/>
      <c r="F3137" s="106"/>
    </row>
    <row r="3138" spans="5:6">
      <c r="E3138" s="106"/>
      <c r="F3138" s="106"/>
    </row>
    <row r="3139" spans="5:6">
      <c r="E3139" s="106"/>
      <c r="F3139" s="106"/>
    </row>
    <row r="3140" spans="5:6">
      <c r="E3140" s="106"/>
      <c r="F3140" s="106"/>
    </row>
    <row r="3141" spans="5:6">
      <c r="E3141" s="106"/>
      <c r="F3141" s="106"/>
    </row>
    <row r="3142" spans="5:6">
      <c r="E3142" s="106"/>
      <c r="F3142" s="106"/>
    </row>
    <row r="3143" spans="5:6">
      <c r="E3143" s="106"/>
      <c r="F3143" s="106"/>
    </row>
    <row r="3144" spans="5:6">
      <c r="E3144" s="106"/>
      <c r="F3144" s="106"/>
    </row>
    <row r="3145" spans="5:6">
      <c r="E3145" s="106"/>
      <c r="F3145" s="106"/>
    </row>
    <row r="3146" spans="5:6">
      <c r="E3146" s="106"/>
      <c r="F3146" s="106"/>
    </row>
    <row r="3147" spans="5:6">
      <c r="E3147" s="106"/>
      <c r="F3147" s="106"/>
    </row>
    <row r="3148" spans="5:6">
      <c r="E3148" s="106"/>
      <c r="F3148" s="106"/>
    </row>
    <row r="3149" spans="5:6">
      <c r="E3149" s="106"/>
      <c r="F3149" s="106"/>
    </row>
    <row r="3150" spans="5:6">
      <c r="E3150" s="106"/>
      <c r="F3150" s="106"/>
    </row>
    <row r="3151" spans="5:6">
      <c r="E3151" s="106"/>
      <c r="F3151" s="106"/>
    </row>
    <row r="3152" spans="5:6">
      <c r="E3152" s="106"/>
      <c r="F3152" s="106"/>
    </row>
    <row r="3153" spans="5:6">
      <c r="E3153" s="106"/>
      <c r="F3153" s="106"/>
    </row>
    <row r="3154" spans="5:6">
      <c r="E3154" s="106"/>
      <c r="F3154" s="106"/>
    </row>
    <row r="3155" spans="5:6">
      <c r="E3155" s="106"/>
      <c r="F3155" s="106"/>
    </row>
    <row r="3156" spans="5:6">
      <c r="E3156" s="106"/>
      <c r="F3156" s="106"/>
    </row>
    <row r="3157" spans="5:6">
      <c r="E3157" s="106"/>
      <c r="F3157" s="106"/>
    </row>
    <row r="3158" spans="5:6">
      <c r="E3158" s="106"/>
      <c r="F3158" s="106"/>
    </row>
    <row r="3159" spans="5:6">
      <c r="E3159" s="106"/>
      <c r="F3159" s="106"/>
    </row>
    <row r="3160" spans="5:6">
      <c r="E3160" s="106"/>
      <c r="F3160" s="106"/>
    </row>
    <row r="3161" spans="5:6">
      <c r="E3161" s="106"/>
      <c r="F3161" s="106"/>
    </row>
    <row r="3162" spans="5:6">
      <c r="E3162" s="106"/>
      <c r="F3162" s="106"/>
    </row>
    <row r="3163" spans="5:6">
      <c r="E3163" s="106"/>
      <c r="F3163" s="106"/>
    </row>
    <row r="3164" spans="5:6">
      <c r="E3164" s="106"/>
      <c r="F3164" s="106"/>
    </row>
    <row r="3165" spans="5:6">
      <c r="E3165" s="106"/>
      <c r="F3165" s="106"/>
    </row>
    <row r="3166" spans="5:6">
      <c r="E3166" s="106"/>
      <c r="F3166" s="106"/>
    </row>
    <row r="3167" spans="5:6">
      <c r="E3167" s="106"/>
      <c r="F3167" s="106"/>
    </row>
    <row r="3168" spans="5:6">
      <c r="E3168" s="106"/>
      <c r="F3168" s="106"/>
    </row>
    <row r="3169" spans="5:6">
      <c r="E3169" s="106"/>
      <c r="F3169" s="106"/>
    </row>
    <row r="3170" spans="5:6">
      <c r="E3170" s="106"/>
      <c r="F3170" s="106"/>
    </row>
    <row r="3171" spans="5:6">
      <c r="E3171" s="106"/>
      <c r="F3171" s="106"/>
    </row>
    <row r="3172" spans="5:6">
      <c r="E3172" s="106"/>
      <c r="F3172" s="106"/>
    </row>
    <row r="3173" spans="5:6">
      <c r="E3173" s="106"/>
      <c r="F3173" s="106"/>
    </row>
    <row r="3174" spans="5:6">
      <c r="E3174" s="106"/>
      <c r="F3174" s="106"/>
    </row>
    <row r="3175" spans="5:6">
      <c r="E3175" s="106"/>
      <c r="F3175" s="106"/>
    </row>
    <row r="3176" spans="5:6">
      <c r="E3176" s="106"/>
      <c r="F3176" s="106"/>
    </row>
    <row r="3177" spans="5:6">
      <c r="E3177" s="106"/>
      <c r="F3177" s="106"/>
    </row>
    <row r="3178" spans="5:6">
      <c r="E3178" s="106"/>
      <c r="F3178" s="106"/>
    </row>
    <row r="3179" spans="5:6">
      <c r="E3179" s="106"/>
      <c r="F3179" s="106"/>
    </row>
    <row r="3180" spans="5:6">
      <c r="E3180" s="106"/>
      <c r="F3180" s="106"/>
    </row>
    <row r="3181" spans="5:6">
      <c r="E3181" s="106"/>
      <c r="F3181" s="106"/>
    </row>
    <row r="3182" spans="5:6">
      <c r="E3182" s="106"/>
      <c r="F3182" s="106"/>
    </row>
    <row r="3183" spans="5:6">
      <c r="E3183" s="106"/>
      <c r="F3183" s="106"/>
    </row>
    <row r="3184" spans="5:6">
      <c r="E3184" s="106"/>
      <c r="F3184" s="106"/>
    </row>
    <row r="3185" spans="5:6">
      <c r="E3185" s="106"/>
      <c r="F3185" s="106"/>
    </row>
    <row r="3186" spans="5:6">
      <c r="E3186" s="106"/>
      <c r="F3186" s="106"/>
    </row>
    <row r="3187" spans="5:6">
      <c r="E3187" s="106"/>
      <c r="F3187" s="106"/>
    </row>
    <row r="3188" spans="5:6">
      <c r="E3188" s="106"/>
      <c r="F3188" s="106"/>
    </row>
    <row r="3189" spans="5:6">
      <c r="E3189" s="106"/>
      <c r="F3189" s="106"/>
    </row>
    <row r="3190" spans="5:6">
      <c r="E3190" s="106"/>
      <c r="F3190" s="106"/>
    </row>
    <row r="3191" spans="5:6">
      <c r="E3191" s="106"/>
      <c r="F3191" s="106"/>
    </row>
    <row r="3192" spans="5:6">
      <c r="E3192" s="106"/>
      <c r="F3192" s="106"/>
    </row>
    <row r="3193" spans="5:6">
      <c r="E3193" s="106"/>
      <c r="F3193" s="106"/>
    </row>
    <row r="3194" spans="5:6">
      <c r="E3194" s="106"/>
      <c r="F3194" s="106"/>
    </row>
    <row r="3195" spans="5:6">
      <c r="E3195" s="106"/>
      <c r="F3195" s="106"/>
    </row>
    <row r="3196" spans="5:6">
      <c r="E3196" s="106"/>
      <c r="F3196" s="106"/>
    </row>
    <row r="3197" spans="5:6">
      <c r="E3197" s="106"/>
      <c r="F3197" s="106"/>
    </row>
    <row r="3198" spans="5:6">
      <c r="E3198" s="106"/>
      <c r="F3198" s="106"/>
    </row>
    <row r="3199" spans="5:6">
      <c r="E3199" s="106"/>
      <c r="F3199" s="106"/>
    </row>
    <row r="3200" spans="5:6">
      <c r="E3200" s="106"/>
      <c r="F3200" s="106"/>
    </row>
    <row r="3201" spans="5:6">
      <c r="E3201" s="106"/>
      <c r="F3201" s="106"/>
    </row>
    <row r="3202" spans="5:6">
      <c r="E3202" s="106"/>
      <c r="F3202" s="106"/>
    </row>
    <row r="3203" spans="5:6">
      <c r="E3203" s="106"/>
      <c r="F3203" s="106"/>
    </row>
    <row r="3204" spans="5:6">
      <c r="E3204" s="106"/>
      <c r="F3204" s="106"/>
    </row>
    <row r="3205" spans="5:6">
      <c r="E3205" s="106"/>
      <c r="F3205" s="106"/>
    </row>
    <row r="3206" spans="5:6">
      <c r="E3206" s="106"/>
      <c r="F3206" s="106"/>
    </row>
    <row r="3207" spans="5:6">
      <c r="E3207" s="106"/>
      <c r="F3207" s="106"/>
    </row>
    <row r="3208" spans="5:6">
      <c r="E3208" s="106"/>
      <c r="F3208" s="106"/>
    </row>
    <row r="3209" spans="5:6">
      <c r="E3209" s="106"/>
      <c r="F3209" s="106"/>
    </row>
    <row r="3210" spans="5:6">
      <c r="E3210" s="106"/>
      <c r="F3210" s="106"/>
    </row>
    <row r="3211" spans="5:6">
      <c r="E3211" s="106"/>
      <c r="F3211" s="106"/>
    </row>
    <row r="3212" spans="5:6">
      <c r="E3212" s="106"/>
      <c r="F3212" s="106"/>
    </row>
    <row r="3213" spans="5:6">
      <c r="E3213" s="106"/>
      <c r="F3213" s="106"/>
    </row>
    <row r="3214" spans="5:6">
      <c r="E3214" s="106"/>
      <c r="F3214" s="106"/>
    </row>
    <row r="3215" spans="5:6">
      <c r="E3215" s="106"/>
      <c r="F3215" s="106"/>
    </row>
    <row r="3216" spans="5:6">
      <c r="E3216" s="106"/>
      <c r="F3216" s="106"/>
    </row>
    <row r="3217" spans="5:6">
      <c r="E3217" s="106"/>
      <c r="F3217" s="106"/>
    </row>
    <row r="3218" spans="5:6">
      <c r="E3218" s="106"/>
      <c r="F3218" s="106"/>
    </row>
    <row r="3219" spans="5:6">
      <c r="E3219" s="106"/>
      <c r="F3219" s="106"/>
    </row>
    <row r="3220" spans="5:6">
      <c r="E3220" s="106"/>
      <c r="F3220" s="106"/>
    </row>
    <row r="3221" spans="5:6">
      <c r="E3221" s="106"/>
      <c r="F3221" s="106"/>
    </row>
    <row r="3222" spans="5:6">
      <c r="E3222" s="106"/>
      <c r="F3222" s="106"/>
    </row>
    <row r="3223" spans="5:6">
      <c r="E3223" s="106"/>
      <c r="F3223" s="106"/>
    </row>
    <row r="3224" spans="5:6">
      <c r="E3224" s="106"/>
      <c r="F3224" s="106"/>
    </row>
    <row r="3225" spans="5:6">
      <c r="E3225" s="106"/>
      <c r="F3225" s="106"/>
    </row>
    <row r="3226" spans="5:6">
      <c r="E3226" s="106"/>
      <c r="F3226" s="106"/>
    </row>
    <row r="3227" spans="5:6">
      <c r="E3227" s="106"/>
      <c r="F3227" s="106"/>
    </row>
    <row r="3228" spans="5:6">
      <c r="E3228" s="106"/>
      <c r="F3228" s="106"/>
    </row>
    <row r="3229" spans="5:6">
      <c r="E3229" s="106"/>
      <c r="F3229" s="106"/>
    </row>
    <row r="3230" spans="5:6">
      <c r="E3230" s="106"/>
      <c r="F3230" s="106"/>
    </row>
    <row r="3231" spans="5:6">
      <c r="E3231" s="106"/>
      <c r="F3231" s="106"/>
    </row>
    <row r="3232" spans="5:6">
      <c r="E3232" s="106"/>
      <c r="F3232" s="106"/>
    </row>
    <row r="3233" spans="5:6">
      <c r="E3233" s="106"/>
      <c r="F3233" s="106"/>
    </row>
    <row r="3234" spans="5:6">
      <c r="E3234" s="106"/>
      <c r="F3234" s="106"/>
    </row>
    <row r="3235" spans="5:6">
      <c r="E3235" s="106"/>
      <c r="F3235" s="106"/>
    </row>
    <row r="3236" spans="5:6">
      <c r="E3236" s="106"/>
      <c r="F3236" s="106"/>
    </row>
    <row r="3237" spans="5:6">
      <c r="E3237" s="106"/>
      <c r="F3237" s="106"/>
    </row>
    <row r="3238" spans="5:6">
      <c r="E3238" s="106"/>
      <c r="F3238" s="106"/>
    </row>
    <row r="3239" spans="5:6">
      <c r="E3239" s="106"/>
      <c r="F3239" s="106"/>
    </row>
    <row r="3240" spans="5:6">
      <c r="E3240" s="106"/>
      <c r="F3240" s="106"/>
    </row>
    <row r="3241" spans="5:6">
      <c r="E3241" s="106"/>
      <c r="F3241" s="106"/>
    </row>
    <row r="3242" spans="5:6">
      <c r="E3242" s="106"/>
      <c r="F3242" s="106"/>
    </row>
    <row r="3243" spans="5:6">
      <c r="E3243" s="106"/>
      <c r="F3243" s="106"/>
    </row>
    <row r="3244" spans="5:6">
      <c r="E3244" s="106"/>
      <c r="F3244" s="106"/>
    </row>
    <row r="3245" spans="5:6">
      <c r="E3245" s="106"/>
      <c r="F3245" s="106"/>
    </row>
    <row r="3246" spans="5:6">
      <c r="E3246" s="106"/>
      <c r="F3246" s="106"/>
    </row>
  </sheetData>
  <sheetProtection algorithmName="SHA-512" hashValue="L6wZU1lhfFXckOivApim61yyFJH9iKJJFTKjBxIGzsJzB7y5id194szcCs858GYZBFHXGaD9lRKL2l44+4A6pw==" saltValue="AZS1vK9fex0r/NipKBNz2A==" spinCount="100000" sheet="1" objects="1" scenarios="1"/>
  <pageMargins left="0.7" right="0.46875" top="1.4791666666666667" bottom="0.75" header="0.3" footer="0.3"/>
  <pageSetup scale="73" orientation="portrait" r:id="rId1"/>
  <headerFooter>
    <oddFooter>&amp;CPage &amp;P of &amp;N</oddFooter>
  </headerFooter>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55E7-C2F5-426C-A138-52EBE96BD8B0}">
  <dimension ref="A1:XFC82"/>
  <sheetViews>
    <sheetView topLeftCell="B1" zoomScaleNormal="100" zoomScaleSheetLayoutView="112" workbookViewId="0">
      <selection activeCell="B12" sqref="B12"/>
    </sheetView>
  </sheetViews>
  <sheetFormatPr defaultRowHeight="15"/>
  <cols>
    <col min="1" max="1" width="11.5703125" style="107" hidden="1" customWidth="1"/>
    <col min="2" max="2" width="59.7109375" style="108" customWidth="1"/>
    <col min="3" max="3" width="18.42578125" customWidth="1"/>
    <col min="4" max="4" width="6.7109375" customWidth="1"/>
    <col min="5" max="5" width="17.42578125" hidden="1" customWidth="1"/>
    <col min="6" max="6" width="13.7109375" customWidth="1"/>
    <col min="7" max="7" width="18.140625" customWidth="1"/>
    <col min="8" max="10" width="0" hidden="1" customWidth="1"/>
  </cols>
  <sheetData>
    <row r="1" spans="1:7" ht="21">
      <c r="A1" s="486" t="s">
        <v>347</v>
      </c>
      <c r="B1" s="486"/>
      <c r="C1" s="486"/>
      <c r="D1" s="486"/>
      <c r="E1" s="486"/>
      <c r="F1" s="486"/>
      <c r="G1" s="486"/>
    </row>
    <row r="2" spans="1:7" ht="21">
      <c r="A2" s="486" t="s">
        <v>348</v>
      </c>
      <c r="B2" s="486"/>
      <c r="C2" s="486"/>
      <c r="D2" s="486"/>
      <c r="E2" s="486"/>
      <c r="F2" s="486"/>
      <c r="G2" s="486"/>
    </row>
    <row r="3" spans="1:7" ht="21">
      <c r="A3" s="486" t="s">
        <v>349</v>
      </c>
      <c r="B3" s="486"/>
      <c r="C3" s="486"/>
      <c r="D3" s="486"/>
      <c r="E3" s="486"/>
      <c r="F3" s="486"/>
      <c r="G3" s="486"/>
    </row>
    <row r="4" spans="1:7" ht="15.75" thickBot="1"/>
    <row r="5" spans="1:7" ht="15.75">
      <c r="A5" s="109" t="s">
        <v>350</v>
      </c>
      <c r="B5" s="110" t="s">
        <v>351</v>
      </c>
      <c r="C5" s="111" t="s">
        <v>352</v>
      </c>
      <c r="D5" s="487" t="s">
        <v>353</v>
      </c>
      <c r="E5" s="488"/>
      <c r="F5" s="488"/>
      <c r="G5" s="489"/>
    </row>
    <row r="6" spans="1:7" ht="28.5">
      <c r="A6" s="490" t="s">
        <v>354</v>
      </c>
      <c r="B6" s="491"/>
      <c r="C6" s="491"/>
      <c r="D6" s="491"/>
      <c r="E6" s="491"/>
      <c r="F6" s="491"/>
      <c r="G6" s="492"/>
    </row>
    <row r="7" spans="1:7" s="115" customFormat="1" ht="30.75" customHeight="1">
      <c r="A7" s="112">
        <v>1</v>
      </c>
      <c r="B7" s="113" t="s">
        <v>355</v>
      </c>
      <c r="C7" s="114">
        <f>G50</f>
        <v>765596.42857142852</v>
      </c>
      <c r="D7" s="493" t="s">
        <v>356</v>
      </c>
      <c r="E7" s="494"/>
      <c r="F7" s="494"/>
      <c r="G7" s="495"/>
    </row>
    <row r="8" spans="1:7" s="115" customFormat="1" ht="28.5">
      <c r="A8" s="496" t="s">
        <v>357</v>
      </c>
      <c r="B8" s="497"/>
      <c r="C8" s="497"/>
      <c r="D8" s="497"/>
      <c r="E8" s="497"/>
      <c r="F8" s="497"/>
      <c r="G8" s="498"/>
    </row>
    <row r="9" spans="1:7" s="115" customFormat="1" ht="31.5" customHeight="1">
      <c r="A9" s="112">
        <v>2</v>
      </c>
      <c r="B9" s="113" t="s">
        <v>358</v>
      </c>
      <c r="C9" s="114">
        <f>G68</f>
        <v>448188.39999999997</v>
      </c>
      <c r="D9" s="493" t="s">
        <v>356</v>
      </c>
      <c r="E9" s="494"/>
      <c r="F9" s="494"/>
      <c r="G9" s="495"/>
    </row>
    <row r="10" spans="1:7" s="115" customFormat="1" ht="15.75">
      <c r="A10" s="112">
        <v>3</v>
      </c>
      <c r="B10" s="113" t="s">
        <v>359</v>
      </c>
      <c r="C10" s="114">
        <f>G75</f>
        <v>253141.79782082327</v>
      </c>
      <c r="D10" s="493" t="s">
        <v>356</v>
      </c>
      <c r="E10" s="494"/>
      <c r="F10" s="494"/>
      <c r="G10" s="495"/>
    </row>
    <row r="11" spans="1:7" s="115" customFormat="1" ht="26.25" customHeight="1">
      <c r="A11" s="112">
        <v>4</v>
      </c>
      <c r="B11" s="113" t="s">
        <v>360</v>
      </c>
      <c r="C11" s="114">
        <f>G81</f>
        <v>90218.75</v>
      </c>
      <c r="D11" s="493" t="s">
        <v>361</v>
      </c>
      <c r="E11" s="494"/>
      <c r="F11" s="494"/>
      <c r="G11" s="495"/>
    </row>
    <row r="12" spans="1:7" ht="21.75" thickBot="1">
      <c r="A12" s="116"/>
      <c r="B12" s="117" t="s">
        <v>362</v>
      </c>
      <c r="C12" s="118">
        <f>SUM(C9:C11)+C7</f>
        <v>1557145.3763922518</v>
      </c>
      <c r="D12" s="119"/>
      <c r="E12" s="119"/>
      <c r="F12" s="120"/>
      <c r="G12" s="121"/>
    </row>
    <row r="13" spans="1:7">
      <c r="A13" s="122"/>
      <c r="B13" s="123"/>
      <c r="C13" s="124"/>
      <c r="G13" s="125"/>
    </row>
    <row r="14" spans="1:7" ht="18.75">
      <c r="A14" s="480" t="s">
        <v>363</v>
      </c>
      <c r="B14" s="481"/>
      <c r="C14" s="481"/>
      <c r="D14" s="481"/>
      <c r="E14" s="481"/>
      <c r="F14" s="481"/>
      <c r="G14" s="482"/>
    </row>
    <row r="15" spans="1:7" ht="18.75">
      <c r="A15" s="126"/>
      <c r="B15" s="127"/>
      <c r="C15" s="127"/>
      <c r="D15" s="127"/>
      <c r="E15" s="127"/>
      <c r="F15" s="127"/>
      <c r="G15" s="128"/>
    </row>
    <row r="16" spans="1:7" ht="18.75">
      <c r="A16" s="477" t="s">
        <v>364</v>
      </c>
      <c r="B16" s="478"/>
      <c r="C16" s="478"/>
      <c r="D16" s="478"/>
      <c r="E16" s="478"/>
      <c r="F16" s="478"/>
      <c r="G16" s="479"/>
    </row>
    <row r="17" spans="1:7" ht="19.5" thickBot="1">
      <c r="A17" s="477" t="s">
        <v>354</v>
      </c>
      <c r="B17" s="478"/>
      <c r="C17" s="478"/>
      <c r="D17" s="478"/>
      <c r="E17" s="478"/>
      <c r="F17" s="478"/>
      <c r="G17" s="479"/>
    </row>
    <row r="18" spans="1:7" ht="15.75">
      <c r="A18" s="129" t="s">
        <v>350</v>
      </c>
      <c r="B18" s="130" t="s">
        <v>365</v>
      </c>
      <c r="C18" s="131" t="s">
        <v>55</v>
      </c>
      <c r="D18" s="131" t="s">
        <v>56</v>
      </c>
      <c r="E18" s="131" t="s">
        <v>366</v>
      </c>
      <c r="F18" s="132" t="s">
        <v>134</v>
      </c>
      <c r="G18" s="133" t="s">
        <v>368</v>
      </c>
    </row>
    <row r="19" spans="1:7" ht="157.5">
      <c r="A19" s="134" t="s">
        <v>369</v>
      </c>
      <c r="B19" s="135" t="s">
        <v>370</v>
      </c>
      <c r="C19" s="136" t="s">
        <v>371</v>
      </c>
      <c r="D19" s="136"/>
      <c r="E19" s="137"/>
      <c r="F19" s="138"/>
      <c r="G19" s="139"/>
    </row>
    <row r="20" spans="1:7" ht="15.75">
      <c r="A20" s="134" t="s">
        <v>369</v>
      </c>
      <c r="B20" s="135" t="s">
        <v>372</v>
      </c>
      <c r="C20" s="136" t="s">
        <v>373</v>
      </c>
      <c r="D20" s="140">
        <v>10</v>
      </c>
      <c r="E20" s="137">
        <v>821</v>
      </c>
      <c r="F20" s="141">
        <f>E20*100/112</f>
        <v>733.03571428571433</v>
      </c>
      <c r="G20" s="142">
        <f>F20*D20</f>
        <v>7330.3571428571431</v>
      </c>
    </row>
    <row r="21" spans="1:7" ht="78.75">
      <c r="A21" s="134" t="s">
        <v>374</v>
      </c>
      <c r="B21" s="135" t="s">
        <v>375</v>
      </c>
      <c r="C21" s="136" t="s">
        <v>376</v>
      </c>
      <c r="D21" s="136">
        <f>(D20*5)-D27</f>
        <v>-826</v>
      </c>
      <c r="E21" s="137">
        <v>327</v>
      </c>
      <c r="F21" s="141">
        <f t="shared" ref="F21:F49" si="0">E21*100/112</f>
        <v>291.96428571428572</v>
      </c>
      <c r="G21" s="142">
        <f t="shared" ref="G21:G49" si="1">F21*D21</f>
        <v>-241162.5</v>
      </c>
    </row>
    <row r="22" spans="1:7" ht="78.75">
      <c r="A22" s="134" t="s">
        <v>377</v>
      </c>
      <c r="B22" s="135" t="s">
        <v>378</v>
      </c>
      <c r="C22" s="136" t="s">
        <v>376</v>
      </c>
      <c r="D22" s="136">
        <v>256</v>
      </c>
      <c r="E22" s="137">
        <v>369</v>
      </c>
      <c r="F22" s="141">
        <f t="shared" si="0"/>
        <v>329.46428571428572</v>
      </c>
      <c r="G22" s="142">
        <f t="shared" si="1"/>
        <v>84342.857142857145</v>
      </c>
    </row>
    <row r="23" spans="1:7" ht="78.75">
      <c r="A23" s="134" t="s">
        <v>379</v>
      </c>
      <c r="B23" s="135" t="s">
        <v>380</v>
      </c>
      <c r="C23" s="136" t="s">
        <v>376</v>
      </c>
      <c r="D23" s="136">
        <v>160</v>
      </c>
      <c r="E23" s="137">
        <v>428</v>
      </c>
      <c r="F23" s="141">
        <f t="shared" si="0"/>
        <v>382.14285714285717</v>
      </c>
      <c r="G23" s="142">
        <f t="shared" si="1"/>
        <v>61142.857142857145</v>
      </c>
    </row>
    <row r="24" spans="1:7" ht="157.5">
      <c r="A24" s="143" t="s">
        <v>381</v>
      </c>
      <c r="B24" s="135" t="s">
        <v>382</v>
      </c>
      <c r="C24" s="136"/>
      <c r="D24" s="136"/>
      <c r="E24" s="137"/>
      <c r="F24" s="141">
        <f t="shared" si="0"/>
        <v>0</v>
      </c>
      <c r="G24" s="142">
        <f t="shared" si="1"/>
        <v>0</v>
      </c>
    </row>
    <row r="25" spans="1:7" ht="15.75">
      <c r="A25" s="134" t="s">
        <v>383</v>
      </c>
      <c r="B25" s="135" t="s">
        <v>372</v>
      </c>
      <c r="C25" s="136" t="s">
        <v>373</v>
      </c>
      <c r="D25" s="136">
        <v>220</v>
      </c>
      <c r="E25" s="137">
        <v>1015</v>
      </c>
      <c r="F25" s="141">
        <f t="shared" si="0"/>
        <v>906.25</v>
      </c>
      <c r="G25" s="142">
        <f t="shared" si="1"/>
        <v>199375</v>
      </c>
    </row>
    <row r="26" spans="1:7" ht="94.5">
      <c r="A26" s="134">
        <v>1.1200000000000001</v>
      </c>
      <c r="B26" s="135" t="s">
        <v>384</v>
      </c>
      <c r="C26" s="136" t="s">
        <v>376</v>
      </c>
      <c r="D26" s="136">
        <v>600</v>
      </c>
      <c r="E26" s="137">
        <v>334</v>
      </c>
      <c r="F26" s="141">
        <f t="shared" si="0"/>
        <v>298.21428571428572</v>
      </c>
      <c r="G26" s="142">
        <f t="shared" si="1"/>
        <v>178928.57142857142</v>
      </c>
    </row>
    <row r="27" spans="1:7" ht="110.25">
      <c r="A27" s="134" t="s">
        <v>385</v>
      </c>
      <c r="B27" s="135" t="s">
        <v>386</v>
      </c>
      <c r="C27" s="136" t="s">
        <v>376</v>
      </c>
      <c r="D27" s="136">
        <v>876</v>
      </c>
      <c r="E27" s="137">
        <v>233</v>
      </c>
      <c r="F27" s="141">
        <f t="shared" si="0"/>
        <v>208.03571428571428</v>
      </c>
      <c r="G27" s="142">
        <f t="shared" si="1"/>
        <v>182239.28571428571</v>
      </c>
    </row>
    <row r="28" spans="1:7" ht="78.75">
      <c r="A28" s="134" t="s">
        <v>121</v>
      </c>
      <c r="B28" s="135" t="s">
        <v>387</v>
      </c>
      <c r="C28" s="136" t="s">
        <v>376</v>
      </c>
      <c r="D28" s="136">
        <v>479</v>
      </c>
      <c r="E28" s="137">
        <v>275</v>
      </c>
      <c r="F28" s="141">
        <f t="shared" si="0"/>
        <v>245.53571428571428</v>
      </c>
      <c r="G28" s="142">
        <f t="shared" si="1"/>
        <v>117611.60714285714</v>
      </c>
    </row>
    <row r="29" spans="1:7" ht="126">
      <c r="A29" s="134" t="s">
        <v>122</v>
      </c>
      <c r="B29" s="135" t="s">
        <v>388</v>
      </c>
      <c r="C29" s="136" t="s">
        <v>389</v>
      </c>
      <c r="D29" s="136">
        <v>445</v>
      </c>
      <c r="E29" s="137">
        <v>38</v>
      </c>
      <c r="F29" s="141">
        <f t="shared" si="0"/>
        <v>33.928571428571431</v>
      </c>
      <c r="G29" s="142">
        <f t="shared" si="1"/>
        <v>15098.214285714286</v>
      </c>
    </row>
    <row r="30" spans="1:7" ht="94.5">
      <c r="A30" s="134" t="s">
        <v>390</v>
      </c>
      <c r="B30" s="135" t="s">
        <v>391</v>
      </c>
      <c r="C30" s="136" t="s">
        <v>40</v>
      </c>
      <c r="D30" s="136">
        <v>34</v>
      </c>
      <c r="E30" s="137">
        <v>103</v>
      </c>
      <c r="F30" s="141">
        <f t="shared" si="0"/>
        <v>91.964285714285708</v>
      </c>
      <c r="G30" s="142">
        <f t="shared" si="1"/>
        <v>3126.7857142857142</v>
      </c>
    </row>
    <row r="31" spans="1:7" ht="78.75">
      <c r="A31" s="134" t="s">
        <v>392</v>
      </c>
      <c r="B31" s="135" t="s">
        <v>393</v>
      </c>
      <c r="C31" s="136" t="s">
        <v>40</v>
      </c>
      <c r="D31" s="136">
        <v>46</v>
      </c>
      <c r="E31" s="137">
        <v>148</v>
      </c>
      <c r="F31" s="141">
        <f t="shared" si="0"/>
        <v>132.14285714285714</v>
      </c>
      <c r="G31" s="142">
        <f t="shared" si="1"/>
        <v>6078.5714285714284</v>
      </c>
    </row>
    <row r="32" spans="1:7" ht="62.25" customHeight="1">
      <c r="A32" s="134" t="s">
        <v>394</v>
      </c>
      <c r="B32" s="135" t="s">
        <v>395</v>
      </c>
      <c r="C32" s="136" t="s">
        <v>40</v>
      </c>
      <c r="D32" s="136">
        <v>27</v>
      </c>
      <c r="E32" s="137">
        <v>197</v>
      </c>
      <c r="F32" s="141">
        <f t="shared" si="0"/>
        <v>175.89285714285714</v>
      </c>
      <c r="G32" s="142">
        <f t="shared" si="1"/>
        <v>4749.1071428571431</v>
      </c>
    </row>
    <row r="33" spans="1:7" ht="63">
      <c r="A33" s="134" t="s">
        <v>123</v>
      </c>
      <c r="B33" s="135" t="s">
        <v>396</v>
      </c>
      <c r="C33" s="136" t="s">
        <v>51</v>
      </c>
      <c r="D33" s="136">
        <v>9</v>
      </c>
      <c r="E33" s="137">
        <v>148</v>
      </c>
      <c r="F33" s="141">
        <f t="shared" si="0"/>
        <v>132.14285714285714</v>
      </c>
      <c r="G33" s="142">
        <f t="shared" si="1"/>
        <v>1189.2857142857142</v>
      </c>
    </row>
    <row r="34" spans="1:7" ht="110.25">
      <c r="A34" s="134" t="s">
        <v>122</v>
      </c>
      <c r="B34" s="135" t="s">
        <v>397</v>
      </c>
      <c r="C34" s="136" t="s">
        <v>389</v>
      </c>
      <c r="D34" s="136">
        <v>176</v>
      </c>
      <c r="E34" s="137">
        <v>38</v>
      </c>
      <c r="F34" s="141">
        <f t="shared" si="0"/>
        <v>33.928571428571431</v>
      </c>
      <c r="G34" s="142">
        <f t="shared" si="1"/>
        <v>5971.4285714285716</v>
      </c>
    </row>
    <row r="35" spans="1:7" ht="78.75">
      <c r="A35" s="134">
        <v>1.53</v>
      </c>
      <c r="B35" s="135" t="s">
        <v>398</v>
      </c>
      <c r="C35" s="136" t="s">
        <v>389</v>
      </c>
      <c r="D35" s="136">
        <v>223</v>
      </c>
      <c r="E35" s="137">
        <v>47</v>
      </c>
      <c r="F35" s="141">
        <f t="shared" si="0"/>
        <v>41.964285714285715</v>
      </c>
      <c r="G35" s="142">
        <f t="shared" si="1"/>
        <v>9358.0357142857138</v>
      </c>
    </row>
    <row r="36" spans="1:7" ht="15.75">
      <c r="A36" s="134" t="s">
        <v>399</v>
      </c>
      <c r="B36" s="135" t="s">
        <v>400</v>
      </c>
      <c r="C36" s="136" t="s">
        <v>389</v>
      </c>
      <c r="D36" s="136">
        <v>467</v>
      </c>
      <c r="E36" s="137">
        <v>57</v>
      </c>
      <c r="F36" s="141">
        <f t="shared" si="0"/>
        <v>50.892857142857146</v>
      </c>
      <c r="G36" s="142">
        <f t="shared" si="1"/>
        <v>23766.964285714286</v>
      </c>
    </row>
    <row r="37" spans="1:7" ht="15.75">
      <c r="A37" s="134" t="s">
        <v>401</v>
      </c>
      <c r="B37" s="135" t="s">
        <v>402</v>
      </c>
      <c r="C37" s="136" t="s">
        <v>389</v>
      </c>
      <c r="D37" s="136">
        <v>231</v>
      </c>
      <c r="E37" s="137">
        <v>96</v>
      </c>
      <c r="F37" s="141">
        <f t="shared" si="0"/>
        <v>85.714285714285708</v>
      </c>
      <c r="G37" s="142">
        <f t="shared" si="1"/>
        <v>19800</v>
      </c>
    </row>
    <row r="38" spans="1:7" ht="15.75">
      <c r="A38" s="134" t="s">
        <v>403</v>
      </c>
      <c r="B38" s="135" t="s">
        <v>404</v>
      </c>
      <c r="C38" s="136" t="s">
        <v>389</v>
      </c>
      <c r="D38" s="136">
        <v>0</v>
      </c>
      <c r="E38" s="137">
        <v>114</v>
      </c>
      <c r="F38" s="141">
        <f t="shared" si="0"/>
        <v>101.78571428571429</v>
      </c>
      <c r="G38" s="142">
        <f t="shared" si="1"/>
        <v>0</v>
      </c>
    </row>
    <row r="39" spans="1:7" ht="47.25">
      <c r="A39" s="134" t="s">
        <v>405</v>
      </c>
      <c r="B39" s="135" t="s">
        <v>406</v>
      </c>
      <c r="C39" s="136" t="s">
        <v>389</v>
      </c>
      <c r="D39" s="136">
        <v>670</v>
      </c>
      <c r="E39" s="137">
        <v>37</v>
      </c>
      <c r="F39" s="141">
        <f t="shared" si="0"/>
        <v>33.035714285714285</v>
      </c>
      <c r="G39" s="142">
        <f t="shared" si="1"/>
        <v>22133.928571428572</v>
      </c>
    </row>
    <row r="40" spans="1:7" ht="63">
      <c r="A40" s="134">
        <v>1.27</v>
      </c>
      <c r="B40" s="135" t="s">
        <v>407</v>
      </c>
      <c r="C40" s="136" t="s">
        <v>408</v>
      </c>
      <c r="D40" s="136"/>
      <c r="E40" s="137"/>
      <c r="F40" s="141">
        <f t="shared" si="0"/>
        <v>0</v>
      </c>
      <c r="G40" s="142">
        <f t="shared" si="1"/>
        <v>0</v>
      </c>
    </row>
    <row r="41" spans="1:7" ht="15.75">
      <c r="A41" s="134" t="s">
        <v>409</v>
      </c>
      <c r="B41" s="135" t="s">
        <v>410</v>
      </c>
      <c r="C41" s="136" t="s">
        <v>40</v>
      </c>
      <c r="D41" s="136">
        <v>70</v>
      </c>
      <c r="E41" s="137">
        <v>327</v>
      </c>
      <c r="F41" s="141">
        <f t="shared" si="0"/>
        <v>291.96428571428572</v>
      </c>
      <c r="G41" s="142">
        <f t="shared" si="1"/>
        <v>20437.5</v>
      </c>
    </row>
    <row r="42" spans="1:7" ht="15.75">
      <c r="A42" s="134" t="s">
        <v>411</v>
      </c>
      <c r="B42" s="135" t="s">
        <v>412</v>
      </c>
      <c r="C42" s="136" t="s">
        <v>40</v>
      </c>
      <c r="D42" s="136">
        <v>7</v>
      </c>
      <c r="E42" s="137">
        <v>454</v>
      </c>
      <c r="F42" s="141">
        <f t="shared" si="0"/>
        <v>405.35714285714283</v>
      </c>
      <c r="G42" s="142">
        <f t="shared" si="1"/>
        <v>2837.5</v>
      </c>
    </row>
    <row r="43" spans="1:7" ht="15.75">
      <c r="A43" s="134" t="s">
        <v>411</v>
      </c>
      <c r="B43" s="135" t="s">
        <v>413</v>
      </c>
      <c r="C43" s="136" t="s">
        <v>40</v>
      </c>
      <c r="D43" s="136">
        <v>12</v>
      </c>
      <c r="E43" s="137">
        <v>547</v>
      </c>
      <c r="F43" s="141">
        <f t="shared" si="0"/>
        <v>488.39285714285717</v>
      </c>
      <c r="G43" s="142">
        <f t="shared" si="1"/>
        <v>5860.7142857142862</v>
      </c>
    </row>
    <row r="44" spans="1:7" ht="141.75">
      <c r="A44" s="134">
        <v>1.28</v>
      </c>
      <c r="B44" s="135" t="s">
        <v>414</v>
      </c>
      <c r="C44" s="136"/>
      <c r="D44" s="136"/>
      <c r="E44" s="137"/>
      <c r="F44" s="141">
        <f t="shared" si="0"/>
        <v>0</v>
      </c>
      <c r="G44" s="142">
        <f t="shared" si="1"/>
        <v>0</v>
      </c>
    </row>
    <row r="45" spans="1:7" ht="15.75">
      <c r="A45" s="134" t="s">
        <v>415</v>
      </c>
      <c r="B45" s="135" t="s">
        <v>416</v>
      </c>
      <c r="C45" s="136" t="s">
        <v>40</v>
      </c>
      <c r="D45" s="136">
        <f>D41</f>
        <v>70</v>
      </c>
      <c r="E45" s="137">
        <v>151</v>
      </c>
      <c r="F45" s="141">
        <f t="shared" si="0"/>
        <v>134.82142857142858</v>
      </c>
      <c r="G45" s="142">
        <f t="shared" si="1"/>
        <v>9437.5</v>
      </c>
    </row>
    <row r="46" spans="1:7" ht="15.75">
      <c r="A46" s="134" t="s">
        <v>417</v>
      </c>
      <c r="B46" s="135" t="s">
        <v>418</v>
      </c>
      <c r="C46" s="136" t="s">
        <v>40</v>
      </c>
      <c r="D46" s="136">
        <f>D42</f>
        <v>7</v>
      </c>
      <c r="E46" s="137">
        <v>211</v>
      </c>
      <c r="F46" s="141">
        <f t="shared" si="0"/>
        <v>188.39285714285714</v>
      </c>
      <c r="G46" s="142">
        <f t="shared" si="1"/>
        <v>1318.75</v>
      </c>
    </row>
    <row r="47" spans="1:7" ht="15.75">
      <c r="A47" s="134" t="s">
        <v>417</v>
      </c>
      <c r="B47" s="135" t="s">
        <v>419</v>
      </c>
      <c r="C47" s="136" t="s">
        <v>40</v>
      </c>
      <c r="D47" s="136">
        <f>D43</f>
        <v>12</v>
      </c>
      <c r="E47" s="137">
        <v>272</v>
      </c>
      <c r="F47" s="141">
        <f t="shared" si="0"/>
        <v>242.85714285714286</v>
      </c>
      <c r="G47" s="142">
        <f t="shared" si="1"/>
        <v>2914.2857142857142</v>
      </c>
    </row>
    <row r="48" spans="1:7" ht="110.25">
      <c r="A48" s="134">
        <v>1.29</v>
      </c>
      <c r="B48" s="135" t="s">
        <v>420</v>
      </c>
      <c r="C48" s="136" t="s">
        <v>40</v>
      </c>
      <c r="D48" s="136">
        <v>0</v>
      </c>
      <c r="E48" s="137">
        <v>358</v>
      </c>
      <c r="F48" s="141">
        <f t="shared" si="0"/>
        <v>319.64285714285717</v>
      </c>
      <c r="G48" s="142">
        <f t="shared" si="1"/>
        <v>0</v>
      </c>
    </row>
    <row r="49" spans="1:1023 1028:3069 3074:4095 4100:6141 6146:7167 7172:9213 9218:10239 10244:12285 12290:13311 13316:15357 15362:16383" ht="94.5">
      <c r="A49" s="134">
        <v>2.1800000000000002</v>
      </c>
      <c r="B49" s="135" t="s">
        <v>421</v>
      </c>
      <c r="C49" s="136" t="s">
        <v>51</v>
      </c>
      <c r="D49" s="136">
        <v>15</v>
      </c>
      <c r="E49" s="137">
        <v>1621</v>
      </c>
      <c r="F49" s="141">
        <f t="shared" si="0"/>
        <v>1447.3214285714287</v>
      </c>
      <c r="G49" s="142">
        <f t="shared" si="1"/>
        <v>21709.821428571431</v>
      </c>
    </row>
    <row r="50" spans="1:1023 1028:3069 3074:4095 4100:6141 6146:7167 7172:9213 9218:10239 10244:12285 12290:13311 13316:15357 15362:16383" ht="19.5" thickBot="1">
      <c r="A50" s="144"/>
      <c r="B50" s="145" t="s">
        <v>422</v>
      </c>
      <c r="C50" s="146"/>
      <c r="D50" s="146"/>
      <c r="E50" s="146"/>
      <c r="F50" s="147"/>
      <c r="G50" s="148">
        <f>SUM(G20:G49)</f>
        <v>765596.42857142852</v>
      </c>
    </row>
    <row r="51" spans="1:1023 1028:3069 3074:4095 4100:6141 6146:7167 7172:9213 9218:10239 10244:12285 12290:13311 13316:15357 15362:16383">
      <c r="A51" s="122"/>
      <c r="B51" s="149"/>
      <c r="G51" s="125"/>
    </row>
    <row r="52" spans="1:1023 1028:3069 3074:4095 4100:6141 6146:7167 7172:9213 9218:10239 10244:12285 12290:13311 13316:15357 15362:16383" ht="18.75">
      <c r="A52" s="477" t="s">
        <v>423</v>
      </c>
      <c r="B52" s="478"/>
      <c r="C52" s="478"/>
      <c r="D52" s="478"/>
      <c r="E52" s="478"/>
      <c r="F52" s="478"/>
      <c r="G52" s="479"/>
    </row>
    <row r="53" spans="1:1023 1028:3069 3074:4095 4100:6141 6146:7167 7172:9213 9218:10239 10244:12285 12290:13311 13316:15357 15362:16383" ht="18.75">
      <c r="A53" s="477" t="s">
        <v>358</v>
      </c>
      <c r="B53" s="478"/>
      <c r="C53" s="478"/>
      <c r="D53" s="478"/>
      <c r="E53" s="478"/>
      <c r="F53" s="478"/>
      <c r="G53" s="479"/>
    </row>
    <row r="54" spans="1:1023 1028:3069 3074:4095 4100:6141 6146:7167 7172:9213 9218:10239 10244:12285 12290:13311 13316:15357 15362:16383" ht="19.5" thickBot="1">
      <c r="A54" s="126"/>
      <c r="B54" s="127"/>
      <c r="C54" s="127"/>
      <c r="D54" s="127"/>
      <c r="E54" s="127"/>
      <c r="F54" s="127"/>
      <c r="G54" s="128"/>
    </row>
    <row r="55" spans="1:1023 1028:3069 3074:4095 4100:6141 6146:7167 7172:9213 9218:10239 10244:12285 12290:13311 13316:15357 15362:16383" s="156" customFormat="1" ht="15.75">
      <c r="A55" s="129" t="s">
        <v>350</v>
      </c>
      <c r="B55" s="130" t="s">
        <v>365</v>
      </c>
      <c r="C55" s="131" t="s">
        <v>55</v>
      </c>
      <c r="D55" s="131" t="s">
        <v>56</v>
      </c>
      <c r="E55" s="131" t="s">
        <v>366</v>
      </c>
      <c r="F55" s="132" t="s">
        <v>367</v>
      </c>
      <c r="G55" s="133" t="s">
        <v>368</v>
      </c>
      <c r="H55" s="150"/>
      <c r="I55" s="151"/>
      <c r="J55" s="152"/>
      <c r="K55" s="152"/>
      <c r="L55" s="152"/>
      <c r="M55" s="152"/>
      <c r="N55" s="150"/>
      <c r="O55" s="151"/>
      <c r="P55" s="152"/>
      <c r="Q55" s="152"/>
      <c r="R55" s="152"/>
      <c r="S55" s="152"/>
      <c r="T55" s="150"/>
      <c r="U55" s="151"/>
      <c r="V55" s="152"/>
      <c r="W55" s="152"/>
      <c r="X55" s="152"/>
      <c r="Y55" s="152"/>
      <c r="Z55" s="150"/>
      <c r="AA55" s="151"/>
      <c r="AB55" s="152"/>
      <c r="AC55" s="152"/>
      <c r="AD55" s="152"/>
      <c r="AE55" s="152"/>
      <c r="AF55" s="150"/>
      <c r="AG55" s="151"/>
      <c r="AH55" s="152"/>
      <c r="AI55" s="152"/>
      <c r="AJ55" s="152"/>
      <c r="AK55" s="152"/>
      <c r="AL55" s="150"/>
      <c r="AM55" s="151"/>
      <c r="AN55" s="153"/>
      <c r="AR55" s="154"/>
      <c r="AS55" s="155"/>
      <c r="AX55" s="154"/>
      <c r="AY55" s="155"/>
      <c r="BD55" s="154"/>
      <c r="BE55" s="155"/>
      <c r="BJ55" s="154"/>
      <c r="BK55" s="155"/>
      <c r="BP55" s="154"/>
      <c r="BQ55" s="155"/>
      <c r="BV55" s="154"/>
      <c r="BW55" s="155"/>
      <c r="CB55" s="154"/>
      <c r="CC55" s="155"/>
      <c r="CH55" s="154"/>
      <c r="CI55" s="155"/>
      <c r="CN55" s="154"/>
      <c r="CO55" s="155"/>
      <c r="CT55" s="154"/>
      <c r="CU55" s="155"/>
      <c r="CZ55" s="154"/>
      <c r="DA55" s="155"/>
      <c r="DF55" s="154"/>
      <c r="DG55" s="155"/>
      <c r="DL55" s="154"/>
      <c r="DM55" s="155"/>
      <c r="DR55" s="154"/>
      <c r="DS55" s="155"/>
      <c r="DX55" s="154"/>
      <c r="DY55" s="155"/>
      <c r="ED55" s="154"/>
      <c r="EE55" s="155"/>
      <c r="EJ55" s="154"/>
      <c r="EK55" s="155"/>
      <c r="EP55" s="154"/>
      <c r="EQ55" s="155"/>
      <c r="EV55" s="154"/>
      <c r="EW55" s="155"/>
      <c r="FB55" s="154"/>
      <c r="FC55" s="155"/>
      <c r="FH55" s="154"/>
      <c r="FI55" s="155"/>
      <c r="FN55" s="154"/>
      <c r="FO55" s="155"/>
      <c r="FT55" s="154"/>
      <c r="FU55" s="155"/>
      <c r="FZ55" s="154"/>
      <c r="GA55" s="155"/>
      <c r="GF55" s="154"/>
      <c r="GG55" s="155"/>
      <c r="GL55" s="154"/>
      <c r="GM55" s="155"/>
      <c r="GR55" s="154"/>
      <c r="GS55" s="155"/>
      <c r="GX55" s="154"/>
      <c r="GY55" s="155"/>
      <c r="HD55" s="154"/>
      <c r="HE55" s="155"/>
      <c r="HJ55" s="154"/>
      <c r="HK55" s="155"/>
      <c r="HP55" s="154"/>
      <c r="HQ55" s="155"/>
      <c r="HV55" s="154"/>
      <c r="HW55" s="155"/>
      <c r="IB55" s="154"/>
      <c r="IC55" s="155"/>
      <c r="IH55" s="154"/>
      <c r="II55" s="155"/>
      <c r="IN55" s="154"/>
      <c r="IO55" s="155"/>
      <c r="IT55" s="154"/>
      <c r="IU55" s="155"/>
      <c r="IZ55" s="154"/>
      <c r="JA55" s="155"/>
      <c r="JF55" s="154"/>
      <c r="JG55" s="155"/>
      <c r="JL55" s="154"/>
      <c r="JM55" s="155"/>
      <c r="JR55" s="154"/>
      <c r="JS55" s="155"/>
      <c r="JX55" s="154"/>
      <c r="JY55" s="155"/>
      <c r="KD55" s="154"/>
      <c r="KE55" s="155"/>
      <c r="KJ55" s="154"/>
      <c r="KK55" s="155"/>
      <c r="KP55" s="154"/>
      <c r="KQ55" s="155"/>
      <c r="KV55" s="154"/>
      <c r="KW55" s="155"/>
      <c r="LB55" s="154"/>
      <c r="LC55" s="155"/>
      <c r="LH55" s="154"/>
      <c r="LI55" s="155"/>
      <c r="LN55" s="154"/>
      <c r="LO55" s="155"/>
      <c r="LT55" s="154"/>
      <c r="LU55" s="155"/>
      <c r="LZ55" s="154"/>
      <c r="MA55" s="155"/>
      <c r="MF55" s="154"/>
      <c r="MG55" s="155"/>
      <c r="ML55" s="154"/>
      <c r="MM55" s="155"/>
      <c r="MR55" s="154"/>
      <c r="MS55" s="155"/>
      <c r="MX55" s="154"/>
      <c r="MY55" s="155"/>
      <c r="ND55" s="154"/>
      <c r="NE55" s="155"/>
      <c r="NJ55" s="154"/>
      <c r="NK55" s="155"/>
      <c r="NP55" s="154"/>
      <c r="NQ55" s="155"/>
      <c r="NV55" s="154"/>
      <c r="NW55" s="155"/>
      <c r="OB55" s="154"/>
      <c r="OC55" s="155"/>
      <c r="OH55" s="154"/>
      <c r="OI55" s="155"/>
      <c r="ON55" s="154"/>
      <c r="OO55" s="155"/>
      <c r="OT55" s="154"/>
      <c r="OU55" s="155"/>
      <c r="OZ55" s="154"/>
      <c r="PA55" s="155"/>
      <c r="PF55" s="154"/>
      <c r="PG55" s="155"/>
      <c r="PL55" s="154"/>
      <c r="PM55" s="155"/>
      <c r="PR55" s="154"/>
      <c r="PS55" s="155"/>
      <c r="PX55" s="154"/>
      <c r="PY55" s="155"/>
      <c r="QD55" s="154"/>
      <c r="QE55" s="155"/>
      <c r="QJ55" s="154"/>
      <c r="QK55" s="155"/>
      <c r="QP55" s="154"/>
      <c r="QQ55" s="155"/>
      <c r="QV55" s="154"/>
      <c r="QW55" s="155"/>
      <c r="RB55" s="154"/>
      <c r="RC55" s="155"/>
      <c r="RH55" s="154"/>
      <c r="RI55" s="155"/>
      <c r="RN55" s="154"/>
      <c r="RO55" s="155"/>
      <c r="RT55" s="154"/>
      <c r="RU55" s="155"/>
      <c r="RZ55" s="154"/>
      <c r="SA55" s="155"/>
      <c r="SF55" s="154"/>
      <c r="SG55" s="155"/>
      <c r="SL55" s="154"/>
      <c r="SM55" s="155"/>
      <c r="SR55" s="154"/>
      <c r="SS55" s="155"/>
      <c r="SX55" s="154"/>
      <c r="SY55" s="155"/>
      <c r="TD55" s="154"/>
      <c r="TE55" s="155"/>
      <c r="TJ55" s="154"/>
      <c r="TK55" s="155"/>
      <c r="TP55" s="154"/>
      <c r="TQ55" s="155"/>
      <c r="TV55" s="154"/>
      <c r="TW55" s="155"/>
      <c r="UB55" s="154"/>
      <c r="UC55" s="155"/>
      <c r="UH55" s="154"/>
      <c r="UI55" s="155"/>
      <c r="UN55" s="154"/>
      <c r="UO55" s="155"/>
      <c r="UT55" s="154"/>
      <c r="UU55" s="155"/>
      <c r="UZ55" s="154"/>
      <c r="VA55" s="155"/>
      <c r="VF55" s="154"/>
      <c r="VG55" s="155"/>
      <c r="VL55" s="154"/>
      <c r="VM55" s="155"/>
      <c r="VR55" s="154"/>
      <c r="VS55" s="155"/>
      <c r="VX55" s="154"/>
      <c r="VY55" s="155"/>
      <c r="WD55" s="154"/>
      <c r="WE55" s="155"/>
      <c r="WJ55" s="154"/>
      <c r="WK55" s="155"/>
      <c r="WP55" s="154"/>
      <c r="WQ55" s="155"/>
      <c r="WV55" s="154"/>
      <c r="WW55" s="155"/>
      <c r="XB55" s="154"/>
      <c r="XC55" s="155"/>
      <c r="XH55" s="154"/>
      <c r="XI55" s="155"/>
      <c r="XN55" s="154"/>
      <c r="XO55" s="155"/>
      <c r="XT55" s="154"/>
      <c r="XU55" s="155"/>
      <c r="XZ55" s="154"/>
      <c r="YA55" s="155"/>
      <c r="YF55" s="154"/>
      <c r="YG55" s="155"/>
      <c r="YL55" s="154"/>
      <c r="YM55" s="155"/>
      <c r="YR55" s="154"/>
      <c r="YS55" s="155"/>
      <c r="YX55" s="154"/>
      <c r="YY55" s="155"/>
      <c r="ZD55" s="154"/>
      <c r="ZE55" s="155"/>
      <c r="ZJ55" s="154"/>
      <c r="ZK55" s="155"/>
      <c r="ZP55" s="154"/>
      <c r="ZQ55" s="155"/>
      <c r="ZV55" s="154"/>
      <c r="ZW55" s="155"/>
      <c r="AAB55" s="154"/>
      <c r="AAC55" s="155"/>
      <c r="AAH55" s="154"/>
      <c r="AAI55" s="155"/>
      <c r="AAN55" s="154"/>
      <c r="AAO55" s="155"/>
      <c r="AAT55" s="154"/>
      <c r="AAU55" s="155"/>
      <c r="AAZ55" s="154"/>
      <c r="ABA55" s="155"/>
      <c r="ABF55" s="154"/>
      <c r="ABG55" s="155"/>
      <c r="ABL55" s="154"/>
      <c r="ABM55" s="155"/>
      <c r="ABR55" s="154"/>
      <c r="ABS55" s="155"/>
      <c r="ABX55" s="154"/>
      <c r="ABY55" s="155"/>
      <c r="ACD55" s="154"/>
      <c r="ACE55" s="155"/>
      <c r="ACJ55" s="154"/>
      <c r="ACK55" s="155"/>
      <c r="ACP55" s="154"/>
      <c r="ACQ55" s="155"/>
      <c r="ACV55" s="154"/>
      <c r="ACW55" s="155"/>
      <c r="ADB55" s="154"/>
      <c r="ADC55" s="155"/>
      <c r="ADH55" s="154"/>
      <c r="ADI55" s="155"/>
      <c r="ADN55" s="154"/>
      <c r="ADO55" s="155"/>
      <c r="ADT55" s="154"/>
      <c r="ADU55" s="155"/>
      <c r="ADZ55" s="154"/>
      <c r="AEA55" s="155"/>
      <c r="AEF55" s="154"/>
      <c r="AEG55" s="155"/>
      <c r="AEL55" s="154"/>
      <c r="AEM55" s="155"/>
      <c r="AER55" s="154"/>
      <c r="AES55" s="155"/>
      <c r="AEX55" s="154"/>
      <c r="AEY55" s="155"/>
      <c r="AFD55" s="154"/>
      <c r="AFE55" s="155"/>
      <c r="AFJ55" s="154"/>
      <c r="AFK55" s="155"/>
      <c r="AFP55" s="154"/>
      <c r="AFQ55" s="155"/>
      <c r="AFV55" s="154"/>
      <c r="AFW55" s="155"/>
      <c r="AGB55" s="154"/>
      <c r="AGC55" s="155"/>
      <c r="AGH55" s="154"/>
      <c r="AGI55" s="155"/>
      <c r="AGN55" s="154"/>
      <c r="AGO55" s="155"/>
      <c r="AGT55" s="154"/>
      <c r="AGU55" s="155"/>
      <c r="AGZ55" s="154"/>
      <c r="AHA55" s="155"/>
      <c r="AHF55" s="154"/>
      <c r="AHG55" s="155"/>
      <c r="AHL55" s="154"/>
      <c r="AHM55" s="155"/>
      <c r="AHR55" s="154"/>
      <c r="AHS55" s="155"/>
      <c r="AHX55" s="154"/>
      <c r="AHY55" s="155"/>
      <c r="AID55" s="154"/>
      <c r="AIE55" s="155"/>
      <c r="AIJ55" s="154"/>
      <c r="AIK55" s="155"/>
      <c r="AIP55" s="154"/>
      <c r="AIQ55" s="155"/>
      <c r="AIV55" s="154"/>
      <c r="AIW55" s="155"/>
      <c r="AJB55" s="154"/>
      <c r="AJC55" s="155"/>
      <c r="AJH55" s="154"/>
      <c r="AJI55" s="155"/>
      <c r="AJN55" s="154"/>
      <c r="AJO55" s="155"/>
      <c r="AJT55" s="154"/>
      <c r="AJU55" s="155"/>
      <c r="AJZ55" s="154"/>
      <c r="AKA55" s="155"/>
      <c r="AKF55" s="154"/>
      <c r="AKG55" s="155"/>
      <c r="AKL55" s="154"/>
      <c r="AKM55" s="155"/>
      <c r="AKR55" s="154"/>
      <c r="AKS55" s="155"/>
      <c r="AKX55" s="154"/>
      <c r="AKY55" s="155"/>
      <c r="ALD55" s="154"/>
      <c r="ALE55" s="155"/>
      <c r="ALJ55" s="154"/>
      <c r="ALK55" s="155"/>
      <c r="ALP55" s="154"/>
      <c r="ALQ55" s="155"/>
      <c r="ALV55" s="154"/>
      <c r="ALW55" s="155"/>
      <c r="AMB55" s="154"/>
      <c r="AMC55" s="155"/>
      <c r="AMH55" s="154"/>
      <c r="AMI55" s="155"/>
      <c r="AMN55" s="154"/>
      <c r="AMO55" s="155"/>
      <c r="AMT55" s="154"/>
      <c r="AMU55" s="155"/>
      <c r="AMZ55" s="154"/>
      <c r="ANA55" s="155"/>
      <c r="ANF55" s="154"/>
      <c r="ANG55" s="155"/>
      <c r="ANL55" s="154"/>
      <c r="ANM55" s="155"/>
      <c r="ANR55" s="154"/>
      <c r="ANS55" s="155"/>
      <c r="ANX55" s="154"/>
      <c r="ANY55" s="155"/>
      <c r="AOD55" s="154"/>
      <c r="AOE55" s="155"/>
      <c r="AOJ55" s="154"/>
      <c r="AOK55" s="155"/>
      <c r="AOP55" s="154"/>
      <c r="AOQ55" s="155"/>
      <c r="AOV55" s="154"/>
      <c r="AOW55" s="155"/>
      <c r="APB55" s="154"/>
      <c r="APC55" s="155"/>
      <c r="APH55" s="154"/>
      <c r="API55" s="155"/>
      <c r="APN55" s="154"/>
      <c r="APO55" s="155"/>
      <c r="APT55" s="154"/>
      <c r="APU55" s="155"/>
      <c r="APZ55" s="154"/>
      <c r="AQA55" s="155"/>
      <c r="AQF55" s="154"/>
      <c r="AQG55" s="155"/>
      <c r="AQL55" s="154"/>
      <c r="AQM55" s="155"/>
      <c r="AQR55" s="154"/>
      <c r="AQS55" s="155"/>
      <c r="AQX55" s="154"/>
      <c r="AQY55" s="155"/>
      <c r="ARD55" s="154"/>
      <c r="ARE55" s="155"/>
      <c r="ARJ55" s="154"/>
      <c r="ARK55" s="155"/>
      <c r="ARP55" s="154"/>
      <c r="ARQ55" s="155"/>
      <c r="ARV55" s="154"/>
      <c r="ARW55" s="155"/>
      <c r="ASB55" s="154"/>
      <c r="ASC55" s="155"/>
      <c r="ASH55" s="154"/>
      <c r="ASI55" s="155"/>
      <c r="ASN55" s="154"/>
      <c r="ASO55" s="155"/>
      <c r="AST55" s="154"/>
      <c r="ASU55" s="155"/>
      <c r="ASZ55" s="154"/>
      <c r="ATA55" s="155"/>
      <c r="ATF55" s="154"/>
      <c r="ATG55" s="155"/>
      <c r="ATL55" s="154"/>
      <c r="ATM55" s="155"/>
      <c r="ATR55" s="154"/>
      <c r="ATS55" s="155"/>
      <c r="ATX55" s="154"/>
      <c r="ATY55" s="155"/>
      <c r="AUD55" s="154"/>
      <c r="AUE55" s="155"/>
      <c r="AUJ55" s="154"/>
      <c r="AUK55" s="155"/>
      <c r="AUP55" s="154"/>
      <c r="AUQ55" s="155"/>
      <c r="AUV55" s="154"/>
      <c r="AUW55" s="155"/>
      <c r="AVB55" s="154"/>
      <c r="AVC55" s="155"/>
      <c r="AVH55" s="154"/>
      <c r="AVI55" s="155"/>
      <c r="AVN55" s="154"/>
      <c r="AVO55" s="155"/>
      <c r="AVT55" s="154"/>
      <c r="AVU55" s="155"/>
      <c r="AVZ55" s="154"/>
      <c r="AWA55" s="155"/>
      <c r="AWF55" s="154"/>
      <c r="AWG55" s="155"/>
      <c r="AWL55" s="154"/>
      <c r="AWM55" s="155"/>
      <c r="AWR55" s="154"/>
      <c r="AWS55" s="155"/>
      <c r="AWX55" s="154"/>
      <c r="AWY55" s="155"/>
      <c r="AXD55" s="154"/>
      <c r="AXE55" s="155"/>
      <c r="AXJ55" s="154"/>
      <c r="AXK55" s="155"/>
      <c r="AXP55" s="154"/>
      <c r="AXQ55" s="155"/>
      <c r="AXV55" s="154"/>
      <c r="AXW55" s="155"/>
      <c r="AYB55" s="154"/>
      <c r="AYC55" s="155"/>
      <c r="AYH55" s="154"/>
      <c r="AYI55" s="155"/>
      <c r="AYN55" s="154"/>
      <c r="AYO55" s="155"/>
      <c r="AYT55" s="154"/>
      <c r="AYU55" s="155"/>
      <c r="AYZ55" s="154"/>
      <c r="AZA55" s="155"/>
      <c r="AZF55" s="154"/>
      <c r="AZG55" s="155"/>
      <c r="AZL55" s="154"/>
      <c r="AZM55" s="155"/>
      <c r="AZR55" s="154"/>
      <c r="AZS55" s="155"/>
      <c r="AZX55" s="154"/>
      <c r="AZY55" s="155"/>
      <c r="BAD55" s="154"/>
      <c r="BAE55" s="155"/>
      <c r="BAJ55" s="154"/>
      <c r="BAK55" s="155"/>
      <c r="BAP55" s="154"/>
      <c r="BAQ55" s="155"/>
      <c r="BAV55" s="154"/>
      <c r="BAW55" s="155"/>
      <c r="BBB55" s="154"/>
      <c r="BBC55" s="155"/>
      <c r="BBH55" s="154"/>
      <c r="BBI55" s="155"/>
      <c r="BBN55" s="154"/>
      <c r="BBO55" s="155"/>
      <c r="BBT55" s="154"/>
      <c r="BBU55" s="155"/>
      <c r="BBZ55" s="154"/>
      <c r="BCA55" s="155"/>
      <c r="BCF55" s="154"/>
      <c r="BCG55" s="155"/>
      <c r="BCL55" s="154"/>
      <c r="BCM55" s="155"/>
      <c r="BCR55" s="154"/>
      <c r="BCS55" s="155"/>
      <c r="BCX55" s="154"/>
      <c r="BCY55" s="155"/>
      <c r="BDD55" s="154"/>
      <c r="BDE55" s="155"/>
      <c r="BDJ55" s="154"/>
      <c r="BDK55" s="155"/>
      <c r="BDP55" s="154"/>
      <c r="BDQ55" s="155"/>
      <c r="BDV55" s="154"/>
      <c r="BDW55" s="155"/>
      <c r="BEB55" s="154"/>
      <c r="BEC55" s="155"/>
      <c r="BEH55" s="154"/>
      <c r="BEI55" s="155"/>
      <c r="BEN55" s="154"/>
      <c r="BEO55" s="155"/>
      <c r="BET55" s="154"/>
      <c r="BEU55" s="155"/>
      <c r="BEZ55" s="154"/>
      <c r="BFA55" s="155"/>
      <c r="BFF55" s="154"/>
      <c r="BFG55" s="155"/>
      <c r="BFL55" s="154"/>
      <c r="BFM55" s="155"/>
      <c r="BFR55" s="154"/>
      <c r="BFS55" s="155"/>
      <c r="BFX55" s="154"/>
      <c r="BFY55" s="155"/>
      <c r="BGD55" s="154"/>
      <c r="BGE55" s="155"/>
      <c r="BGJ55" s="154"/>
      <c r="BGK55" s="155"/>
      <c r="BGP55" s="154"/>
      <c r="BGQ55" s="155"/>
      <c r="BGV55" s="154"/>
      <c r="BGW55" s="155"/>
      <c r="BHB55" s="154"/>
      <c r="BHC55" s="155"/>
      <c r="BHH55" s="154"/>
      <c r="BHI55" s="155"/>
      <c r="BHN55" s="154"/>
      <c r="BHO55" s="155"/>
      <c r="BHT55" s="154"/>
      <c r="BHU55" s="155"/>
      <c r="BHZ55" s="154"/>
      <c r="BIA55" s="155"/>
      <c r="BIF55" s="154"/>
      <c r="BIG55" s="155"/>
      <c r="BIL55" s="154"/>
      <c r="BIM55" s="155"/>
      <c r="BIR55" s="154"/>
      <c r="BIS55" s="155"/>
      <c r="BIX55" s="154"/>
      <c r="BIY55" s="155"/>
      <c r="BJD55" s="154"/>
      <c r="BJE55" s="155"/>
      <c r="BJJ55" s="154"/>
      <c r="BJK55" s="155"/>
      <c r="BJP55" s="154"/>
      <c r="BJQ55" s="155"/>
      <c r="BJV55" s="154"/>
      <c r="BJW55" s="155"/>
      <c r="BKB55" s="154"/>
      <c r="BKC55" s="155"/>
      <c r="BKH55" s="154"/>
      <c r="BKI55" s="155"/>
      <c r="BKN55" s="154"/>
      <c r="BKO55" s="155"/>
      <c r="BKT55" s="154"/>
      <c r="BKU55" s="155"/>
      <c r="BKZ55" s="154"/>
      <c r="BLA55" s="155"/>
      <c r="BLF55" s="154"/>
      <c r="BLG55" s="155"/>
      <c r="BLL55" s="154"/>
      <c r="BLM55" s="155"/>
      <c r="BLR55" s="154"/>
      <c r="BLS55" s="155"/>
      <c r="BLX55" s="154"/>
      <c r="BLY55" s="155"/>
      <c r="BMD55" s="154"/>
      <c r="BME55" s="155"/>
      <c r="BMJ55" s="154"/>
      <c r="BMK55" s="155"/>
      <c r="BMP55" s="154"/>
      <c r="BMQ55" s="155"/>
      <c r="BMV55" s="154"/>
      <c r="BMW55" s="155"/>
      <c r="BNB55" s="154"/>
      <c r="BNC55" s="155"/>
      <c r="BNH55" s="154"/>
      <c r="BNI55" s="155"/>
      <c r="BNN55" s="154"/>
      <c r="BNO55" s="155"/>
      <c r="BNT55" s="154"/>
      <c r="BNU55" s="155"/>
      <c r="BNZ55" s="154"/>
      <c r="BOA55" s="155"/>
      <c r="BOF55" s="154"/>
      <c r="BOG55" s="155"/>
      <c r="BOL55" s="154"/>
      <c r="BOM55" s="155"/>
      <c r="BOR55" s="154"/>
      <c r="BOS55" s="155"/>
      <c r="BOX55" s="154"/>
      <c r="BOY55" s="155"/>
      <c r="BPD55" s="154"/>
      <c r="BPE55" s="155"/>
      <c r="BPJ55" s="154"/>
      <c r="BPK55" s="155"/>
      <c r="BPP55" s="154"/>
      <c r="BPQ55" s="155"/>
      <c r="BPV55" s="154"/>
      <c r="BPW55" s="155"/>
      <c r="BQB55" s="154"/>
      <c r="BQC55" s="155"/>
      <c r="BQH55" s="154"/>
      <c r="BQI55" s="155"/>
      <c r="BQN55" s="154"/>
      <c r="BQO55" s="155"/>
      <c r="BQT55" s="154"/>
      <c r="BQU55" s="155"/>
      <c r="BQZ55" s="154"/>
      <c r="BRA55" s="155"/>
      <c r="BRF55" s="154"/>
      <c r="BRG55" s="155"/>
      <c r="BRL55" s="154"/>
      <c r="BRM55" s="155"/>
      <c r="BRR55" s="154"/>
      <c r="BRS55" s="155"/>
      <c r="BRX55" s="154"/>
      <c r="BRY55" s="155"/>
      <c r="BSD55" s="154"/>
      <c r="BSE55" s="155"/>
      <c r="BSJ55" s="154"/>
      <c r="BSK55" s="155"/>
      <c r="BSP55" s="154"/>
      <c r="BSQ55" s="155"/>
      <c r="BSV55" s="154"/>
      <c r="BSW55" s="155"/>
      <c r="BTB55" s="154"/>
      <c r="BTC55" s="155"/>
      <c r="BTH55" s="154"/>
      <c r="BTI55" s="155"/>
      <c r="BTN55" s="154"/>
      <c r="BTO55" s="155"/>
      <c r="BTT55" s="154"/>
      <c r="BTU55" s="155"/>
      <c r="BTZ55" s="154"/>
      <c r="BUA55" s="155"/>
      <c r="BUF55" s="154"/>
      <c r="BUG55" s="155"/>
      <c r="BUL55" s="154"/>
      <c r="BUM55" s="155"/>
      <c r="BUR55" s="154"/>
      <c r="BUS55" s="155"/>
      <c r="BUX55" s="154"/>
      <c r="BUY55" s="155"/>
      <c r="BVD55" s="154"/>
      <c r="BVE55" s="155"/>
      <c r="BVJ55" s="154"/>
      <c r="BVK55" s="155"/>
      <c r="BVP55" s="154"/>
      <c r="BVQ55" s="155"/>
      <c r="BVV55" s="154"/>
      <c r="BVW55" s="155"/>
      <c r="BWB55" s="154"/>
      <c r="BWC55" s="155"/>
      <c r="BWH55" s="154"/>
      <c r="BWI55" s="155"/>
      <c r="BWN55" s="154"/>
      <c r="BWO55" s="155"/>
      <c r="BWT55" s="154"/>
      <c r="BWU55" s="155"/>
      <c r="BWZ55" s="154"/>
      <c r="BXA55" s="155"/>
      <c r="BXF55" s="154"/>
      <c r="BXG55" s="155"/>
      <c r="BXL55" s="154"/>
      <c r="BXM55" s="155"/>
      <c r="BXR55" s="154"/>
      <c r="BXS55" s="155"/>
      <c r="BXX55" s="154"/>
      <c r="BXY55" s="155"/>
      <c r="BYD55" s="154"/>
      <c r="BYE55" s="155"/>
      <c r="BYJ55" s="154"/>
      <c r="BYK55" s="155"/>
      <c r="BYP55" s="154"/>
      <c r="BYQ55" s="155"/>
      <c r="BYV55" s="154"/>
      <c r="BYW55" s="155"/>
      <c r="BZB55" s="154"/>
      <c r="BZC55" s="155"/>
      <c r="BZH55" s="154"/>
      <c r="BZI55" s="155"/>
      <c r="BZN55" s="154"/>
      <c r="BZO55" s="155"/>
      <c r="BZT55" s="154"/>
      <c r="BZU55" s="155"/>
      <c r="BZZ55" s="154"/>
      <c r="CAA55" s="155"/>
      <c r="CAF55" s="154"/>
      <c r="CAG55" s="155"/>
      <c r="CAL55" s="154"/>
      <c r="CAM55" s="155"/>
      <c r="CAR55" s="154"/>
      <c r="CAS55" s="155"/>
      <c r="CAX55" s="154"/>
      <c r="CAY55" s="155"/>
      <c r="CBD55" s="154"/>
      <c r="CBE55" s="155"/>
      <c r="CBJ55" s="154"/>
      <c r="CBK55" s="155"/>
      <c r="CBP55" s="154"/>
      <c r="CBQ55" s="155"/>
      <c r="CBV55" s="154"/>
      <c r="CBW55" s="155"/>
      <c r="CCB55" s="154"/>
      <c r="CCC55" s="155"/>
      <c r="CCH55" s="154"/>
      <c r="CCI55" s="155"/>
      <c r="CCN55" s="154"/>
      <c r="CCO55" s="155"/>
      <c r="CCT55" s="154"/>
      <c r="CCU55" s="155"/>
      <c r="CCZ55" s="154"/>
      <c r="CDA55" s="155"/>
      <c r="CDF55" s="154"/>
      <c r="CDG55" s="155"/>
      <c r="CDL55" s="154"/>
      <c r="CDM55" s="155"/>
      <c r="CDR55" s="154"/>
      <c r="CDS55" s="155"/>
      <c r="CDX55" s="154"/>
      <c r="CDY55" s="155"/>
      <c r="CED55" s="154"/>
      <c r="CEE55" s="155"/>
      <c r="CEJ55" s="154"/>
      <c r="CEK55" s="155"/>
      <c r="CEP55" s="154"/>
      <c r="CEQ55" s="155"/>
      <c r="CEV55" s="154"/>
      <c r="CEW55" s="155"/>
      <c r="CFB55" s="154"/>
      <c r="CFC55" s="155"/>
      <c r="CFH55" s="154"/>
      <c r="CFI55" s="155"/>
      <c r="CFN55" s="154"/>
      <c r="CFO55" s="155"/>
      <c r="CFT55" s="154"/>
      <c r="CFU55" s="155"/>
      <c r="CFZ55" s="154"/>
      <c r="CGA55" s="155"/>
      <c r="CGF55" s="154"/>
      <c r="CGG55" s="155"/>
      <c r="CGL55" s="154"/>
      <c r="CGM55" s="155"/>
      <c r="CGR55" s="154"/>
      <c r="CGS55" s="155"/>
      <c r="CGX55" s="154"/>
      <c r="CGY55" s="155"/>
      <c r="CHD55" s="154"/>
      <c r="CHE55" s="155"/>
      <c r="CHJ55" s="154"/>
      <c r="CHK55" s="155"/>
      <c r="CHP55" s="154"/>
      <c r="CHQ55" s="155"/>
      <c r="CHV55" s="154"/>
      <c r="CHW55" s="155"/>
      <c r="CIB55" s="154"/>
      <c r="CIC55" s="155"/>
      <c r="CIH55" s="154"/>
      <c r="CII55" s="155"/>
      <c r="CIN55" s="154"/>
      <c r="CIO55" s="155"/>
      <c r="CIT55" s="154"/>
      <c r="CIU55" s="155"/>
      <c r="CIZ55" s="154"/>
      <c r="CJA55" s="155"/>
      <c r="CJF55" s="154"/>
      <c r="CJG55" s="155"/>
      <c r="CJL55" s="154"/>
      <c r="CJM55" s="155"/>
      <c r="CJR55" s="154"/>
      <c r="CJS55" s="155"/>
      <c r="CJX55" s="154"/>
      <c r="CJY55" s="155"/>
      <c r="CKD55" s="154"/>
      <c r="CKE55" s="155"/>
      <c r="CKJ55" s="154"/>
      <c r="CKK55" s="155"/>
      <c r="CKP55" s="154"/>
      <c r="CKQ55" s="155"/>
      <c r="CKV55" s="154"/>
      <c r="CKW55" s="155"/>
      <c r="CLB55" s="154"/>
      <c r="CLC55" s="155"/>
      <c r="CLH55" s="154"/>
      <c r="CLI55" s="155"/>
      <c r="CLN55" s="154"/>
      <c r="CLO55" s="155"/>
      <c r="CLT55" s="154"/>
      <c r="CLU55" s="155"/>
      <c r="CLZ55" s="154"/>
      <c r="CMA55" s="155"/>
      <c r="CMF55" s="154"/>
      <c r="CMG55" s="155"/>
      <c r="CML55" s="154"/>
      <c r="CMM55" s="155"/>
      <c r="CMR55" s="154"/>
      <c r="CMS55" s="155"/>
      <c r="CMX55" s="154"/>
      <c r="CMY55" s="155"/>
      <c r="CND55" s="154"/>
      <c r="CNE55" s="155"/>
      <c r="CNJ55" s="154"/>
      <c r="CNK55" s="155"/>
      <c r="CNP55" s="154"/>
      <c r="CNQ55" s="155"/>
      <c r="CNV55" s="154"/>
      <c r="CNW55" s="155"/>
      <c r="COB55" s="154"/>
      <c r="COC55" s="155"/>
      <c r="COH55" s="154"/>
      <c r="COI55" s="155"/>
      <c r="CON55" s="154"/>
      <c r="COO55" s="155"/>
      <c r="COT55" s="154"/>
      <c r="COU55" s="155"/>
      <c r="COZ55" s="154"/>
      <c r="CPA55" s="155"/>
      <c r="CPF55" s="154"/>
      <c r="CPG55" s="155"/>
      <c r="CPL55" s="154"/>
      <c r="CPM55" s="155"/>
      <c r="CPR55" s="154"/>
      <c r="CPS55" s="155"/>
      <c r="CPX55" s="154"/>
      <c r="CPY55" s="155"/>
      <c r="CQD55" s="154"/>
      <c r="CQE55" s="155"/>
      <c r="CQJ55" s="154"/>
      <c r="CQK55" s="155"/>
      <c r="CQP55" s="154"/>
      <c r="CQQ55" s="155"/>
      <c r="CQV55" s="154"/>
      <c r="CQW55" s="155"/>
      <c r="CRB55" s="154"/>
      <c r="CRC55" s="155"/>
      <c r="CRH55" s="154"/>
      <c r="CRI55" s="155"/>
      <c r="CRN55" s="154"/>
      <c r="CRO55" s="155"/>
      <c r="CRT55" s="154"/>
      <c r="CRU55" s="155"/>
      <c r="CRZ55" s="154"/>
      <c r="CSA55" s="155"/>
      <c r="CSF55" s="154"/>
      <c r="CSG55" s="155"/>
      <c r="CSL55" s="154"/>
      <c r="CSM55" s="155"/>
      <c r="CSR55" s="154"/>
      <c r="CSS55" s="155"/>
      <c r="CSX55" s="154"/>
      <c r="CSY55" s="155"/>
      <c r="CTD55" s="154"/>
      <c r="CTE55" s="155"/>
      <c r="CTJ55" s="154"/>
      <c r="CTK55" s="155"/>
      <c r="CTP55" s="154"/>
      <c r="CTQ55" s="155"/>
      <c r="CTV55" s="154"/>
      <c r="CTW55" s="155"/>
      <c r="CUB55" s="154"/>
      <c r="CUC55" s="155"/>
      <c r="CUH55" s="154"/>
      <c r="CUI55" s="155"/>
      <c r="CUN55" s="154"/>
      <c r="CUO55" s="155"/>
      <c r="CUT55" s="154"/>
      <c r="CUU55" s="155"/>
      <c r="CUZ55" s="154"/>
      <c r="CVA55" s="155"/>
      <c r="CVF55" s="154"/>
      <c r="CVG55" s="155"/>
      <c r="CVL55" s="154"/>
      <c r="CVM55" s="155"/>
      <c r="CVR55" s="154"/>
      <c r="CVS55" s="155"/>
      <c r="CVX55" s="154"/>
      <c r="CVY55" s="155"/>
      <c r="CWD55" s="154"/>
      <c r="CWE55" s="155"/>
      <c r="CWJ55" s="154"/>
      <c r="CWK55" s="155"/>
      <c r="CWP55" s="154"/>
      <c r="CWQ55" s="155"/>
      <c r="CWV55" s="154"/>
      <c r="CWW55" s="155"/>
      <c r="CXB55" s="154"/>
      <c r="CXC55" s="155"/>
      <c r="CXH55" s="154"/>
      <c r="CXI55" s="155"/>
      <c r="CXN55" s="154"/>
      <c r="CXO55" s="155"/>
      <c r="CXT55" s="154"/>
      <c r="CXU55" s="155"/>
      <c r="CXZ55" s="154"/>
      <c r="CYA55" s="155"/>
      <c r="CYF55" s="154"/>
      <c r="CYG55" s="155"/>
      <c r="CYL55" s="154"/>
      <c r="CYM55" s="155"/>
      <c r="CYR55" s="154"/>
      <c r="CYS55" s="155"/>
      <c r="CYX55" s="154"/>
      <c r="CYY55" s="155"/>
      <c r="CZD55" s="154"/>
      <c r="CZE55" s="155"/>
      <c r="CZJ55" s="154"/>
      <c r="CZK55" s="155"/>
      <c r="CZP55" s="154"/>
      <c r="CZQ55" s="155"/>
      <c r="CZV55" s="154"/>
      <c r="CZW55" s="155"/>
      <c r="DAB55" s="154"/>
      <c r="DAC55" s="155"/>
      <c r="DAH55" s="154"/>
      <c r="DAI55" s="155"/>
      <c r="DAN55" s="154"/>
      <c r="DAO55" s="155"/>
      <c r="DAT55" s="154"/>
      <c r="DAU55" s="155"/>
      <c r="DAZ55" s="154"/>
      <c r="DBA55" s="155"/>
      <c r="DBF55" s="154"/>
      <c r="DBG55" s="155"/>
      <c r="DBL55" s="154"/>
      <c r="DBM55" s="155"/>
      <c r="DBR55" s="154"/>
      <c r="DBS55" s="155"/>
      <c r="DBX55" s="154"/>
      <c r="DBY55" s="155"/>
      <c r="DCD55" s="154"/>
      <c r="DCE55" s="155"/>
      <c r="DCJ55" s="154"/>
      <c r="DCK55" s="155"/>
      <c r="DCP55" s="154"/>
      <c r="DCQ55" s="155"/>
      <c r="DCV55" s="154"/>
      <c r="DCW55" s="155"/>
      <c r="DDB55" s="154"/>
      <c r="DDC55" s="155"/>
      <c r="DDH55" s="154"/>
      <c r="DDI55" s="155"/>
      <c r="DDN55" s="154"/>
      <c r="DDO55" s="155"/>
      <c r="DDT55" s="154"/>
      <c r="DDU55" s="155"/>
      <c r="DDZ55" s="154"/>
      <c r="DEA55" s="155"/>
      <c r="DEF55" s="154"/>
      <c r="DEG55" s="155"/>
      <c r="DEL55" s="154"/>
      <c r="DEM55" s="155"/>
      <c r="DER55" s="154"/>
      <c r="DES55" s="155"/>
      <c r="DEX55" s="154"/>
      <c r="DEY55" s="155"/>
      <c r="DFD55" s="154"/>
      <c r="DFE55" s="155"/>
      <c r="DFJ55" s="154"/>
      <c r="DFK55" s="155"/>
      <c r="DFP55" s="154"/>
      <c r="DFQ55" s="155"/>
      <c r="DFV55" s="154"/>
      <c r="DFW55" s="155"/>
      <c r="DGB55" s="154"/>
      <c r="DGC55" s="155"/>
      <c r="DGH55" s="154"/>
      <c r="DGI55" s="155"/>
      <c r="DGN55" s="154"/>
      <c r="DGO55" s="155"/>
      <c r="DGT55" s="154"/>
      <c r="DGU55" s="155"/>
      <c r="DGZ55" s="154"/>
      <c r="DHA55" s="155"/>
      <c r="DHF55" s="154"/>
      <c r="DHG55" s="155"/>
      <c r="DHL55" s="154"/>
      <c r="DHM55" s="155"/>
      <c r="DHR55" s="154"/>
      <c r="DHS55" s="155"/>
      <c r="DHX55" s="154"/>
      <c r="DHY55" s="155"/>
      <c r="DID55" s="154"/>
      <c r="DIE55" s="155"/>
      <c r="DIJ55" s="154"/>
      <c r="DIK55" s="155"/>
      <c r="DIP55" s="154"/>
      <c r="DIQ55" s="155"/>
      <c r="DIV55" s="154"/>
      <c r="DIW55" s="155"/>
      <c r="DJB55" s="154"/>
      <c r="DJC55" s="155"/>
      <c r="DJH55" s="154"/>
      <c r="DJI55" s="155"/>
      <c r="DJN55" s="154"/>
      <c r="DJO55" s="155"/>
      <c r="DJT55" s="154"/>
      <c r="DJU55" s="155"/>
      <c r="DJZ55" s="154"/>
      <c r="DKA55" s="155"/>
      <c r="DKF55" s="154"/>
      <c r="DKG55" s="155"/>
      <c r="DKL55" s="154"/>
      <c r="DKM55" s="155"/>
      <c r="DKR55" s="154"/>
      <c r="DKS55" s="155"/>
      <c r="DKX55" s="154"/>
      <c r="DKY55" s="155"/>
      <c r="DLD55" s="154"/>
      <c r="DLE55" s="155"/>
      <c r="DLJ55" s="154"/>
      <c r="DLK55" s="155"/>
      <c r="DLP55" s="154"/>
      <c r="DLQ55" s="155"/>
      <c r="DLV55" s="154"/>
      <c r="DLW55" s="155"/>
      <c r="DMB55" s="154"/>
      <c r="DMC55" s="155"/>
      <c r="DMH55" s="154"/>
      <c r="DMI55" s="155"/>
      <c r="DMN55" s="154"/>
      <c r="DMO55" s="155"/>
      <c r="DMT55" s="154"/>
      <c r="DMU55" s="155"/>
      <c r="DMZ55" s="154"/>
      <c r="DNA55" s="155"/>
      <c r="DNF55" s="154"/>
      <c r="DNG55" s="155"/>
      <c r="DNL55" s="154"/>
      <c r="DNM55" s="155"/>
      <c r="DNR55" s="154"/>
      <c r="DNS55" s="155"/>
      <c r="DNX55" s="154"/>
      <c r="DNY55" s="155"/>
      <c r="DOD55" s="154"/>
      <c r="DOE55" s="155"/>
      <c r="DOJ55" s="154"/>
      <c r="DOK55" s="155"/>
      <c r="DOP55" s="154"/>
      <c r="DOQ55" s="155"/>
      <c r="DOV55" s="154"/>
      <c r="DOW55" s="155"/>
      <c r="DPB55" s="154"/>
      <c r="DPC55" s="155"/>
      <c r="DPH55" s="154"/>
      <c r="DPI55" s="155"/>
      <c r="DPN55" s="154"/>
      <c r="DPO55" s="155"/>
      <c r="DPT55" s="154"/>
      <c r="DPU55" s="155"/>
      <c r="DPZ55" s="154"/>
      <c r="DQA55" s="155"/>
      <c r="DQF55" s="154"/>
      <c r="DQG55" s="155"/>
      <c r="DQL55" s="154"/>
      <c r="DQM55" s="155"/>
      <c r="DQR55" s="154"/>
      <c r="DQS55" s="155"/>
      <c r="DQX55" s="154"/>
      <c r="DQY55" s="155"/>
      <c r="DRD55" s="154"/>
      <c r="DRE55" s="155"/>
      <c r="DRJ55" s="154"/>
      <c r="DRK55" s="155"/>
      <c r="DRP55" s="154"/>
      <c r="DRQ55" s="155"/>
      <c r="DRV55" s="154"/>
      <c r="DRW55" s="155"/>
      <c r="DSB55" s="154"/>
      <c r="DSC55" s="155"/>
      <c r="DSH55" s="154"/>
      <c r="DSI55" s="155"/>
      <c r="DSN55" s="154"/>
      <c r="DSO55" s="155"/>
      <c r="DST55" s="154"/>
      <c r="DSU55" s="155"/>
      <c r="DSZ55" s="154"/>
      <c r="DTA55" s="155"/>
      <c r="DTF55" s="154"/>
      <c r="DTG55" s="155"/>
      <c r="DTL55" s="154"/>
      <c r="DTM55" s="155"/>
      <c r="DTR55" s="154"/>
      <c r="DTS55" s="155"/>
      <c r="DTX55" s="154"/>
      <c r="DTY55" s="155"/>
      <c r="DUD55" s="154"/>
      <c r="DUE55" s="155"/>
      <c r="DUJ55" s="154"/>
      <c r="DUK55" s="155"/>
      <c r="DUP55" s="154"/>
      <c r="DUQ55" s="155"/>
      <c r="DUV55" s="154"/>
      <c r="DUW55" s="155"/>
      <c r="DVB55" s="154"/>
      <c r="DVC55" s="155"/>
      <c r="DVH55" s="154"/>
      <c r="DVI55" s="155"/>
      <c r="DVN55" s="154"/>
      <c r="DVO55" s="155"/>
      <c r="DVT55" s="154"/>
      <c r="DVU55" s="155"/>
      <c r="DVZ55" s="154"/>
      <c r="DWA55" s="155"/>
      <c r="DWF55" s="154"/>
      <c r="DWG55" s="155"/>
      <c r="DWL55" s="154"/>
      <c r="DWM55" s="155"/>
      <c r="DWR55" s="154"/>
      <c r="DWS55" s="155"/>
      <c r="DWX55" s="154"/>
      <c r="DWY55" s="155"/>
      <c r="DXD55" s="154"/>
      <c r="DXE55" s="155"/>
      <c r="DXJ55" s="154"/>
      <c r="DXK55" s="155"/>
      <c r="DXP55" s="154"/>
      <c r="DXQ55" s="155"/>
      <c r="DXV55" s="154"/>
      <c r="DXW55" s="155"/>
      <c r="DYB55" s="154"/>
      <c r="DYC55" s="155"/>
      <c r="DYH55" s="154"/>
      <c r="DYI55" s="155"/>
      <c r="DYN55" s="154"/>
      <c r="DYO55" s="155"/>
      <c r="DYT55" s="154"/>
      <c r="DYU55" s="155"/>
      <c r="DYZ55" s="154"/>
      <c r="DZA55" s="155"/>
      <c r="DZF55" s="154"/>
      <c r="DZG55" s="155"/>
      <c r="DZL55" s="154"/>
      <c r="DZM55" s="155"/>
      <c r="DZR55" s="154"/>
      <c r="DZS55" s="155"/>
      <c r="DZX55" s="154"/>
      <c r="DZY55" s="155"/>
      <c r="EAD55" s="154"/>
      <c r="EAE55" s="155"/>
      <c r="EAJ55" s="154"/>
      <c r="EAK55" s="155"/>
      <c r="EAP55" s="154"/>
      <c r="EAQ55" s="155"/>
      <c r="EAV55" s="154"/>
      <c r="EAW55" s="155"/>
      <c r="EBB55" s="154"/>
      <c r="EBC55" s="155"/>
      <c r="EBH55" s="154"/>
      <c r="EBI55" s="155"/>
      <c r="EBN55" s="154"/>
      <c r="EBO55" s="155"/>
      <c r="EBT55" s="154"/>
      <c r="EBU55" s="155"/>
      <c r="EBZ55" s="154"/>
      <c r="ECA55" s="155"/>
      <c r="ECF55" s="154"/>
      <c r="ECG55" s="155"/>
      <c r="ECL55" s="154"/>
      <c r="ECM55" s="155"/>
      <c r="ECR55" s="154"/>
      <c r="ECS55" s="155"/>
      <c r="ECX55" s="154"/>
      <c r="ECY55" s="155"/>
      <c r="EDD55" s="154"/>
      <c r="EDE55" s="155"/>
      <c r="EDJ55" s="154"/>
      <c r="EDK55" s="155"/>
      <c r="EDP55" s="154"/>
      <c r="EDQ55" s="155"/>
      <c r="EDV55" s="154"/>
      <c r="EDW55" s="155"/>
      <c r="EEB55" s="154"/>
      <c r="EEC55" s="155"/>
      <c r="EEH55" s="154"/>
      <c r="EEI55" s="155"/>
      <c r="EEN55" s="154"/>
      <c r="EEO55" s="155"/>
      <c r="EET55" s="154"/>
      <c r="EEU55" s="155"/>
      <c r="EEZ55" s="154"/>
      <c r="EFA55" s="155"/>
      <c r="EFF55" s="154"/>
      <c r="EFG55" s="155"/>
      <c r="EFL55" s="154"/>
      <c r="EFM55" s="155"/>
      <c r="EFR55" s="154"/>
      <c r="EFS55" s="155"/>
      <c r="EFX55" s="154"/>
      <c r="EFY55" s="155"/>
      <c r="EGD55" s="154"/>
      <c r="EGE55" s="155"/>
      <c r="EGJ55" s="154"/>
      <c r="EGK55" s="155"/>
      <c r="EGP55" s="154"/>
      <c r="EGQ55" s="155"/>
      <c r="EGV55" s="154"/>
      <c r="EGW55" s="155"/>
      <c r="EHB55" s="154"/>
      <c r="EHC55" s="155"/>
      <c r="EHH55" s="154"/>
      <c r="EHI55" s="155"/>
      <c r="EHN55" s="154"/>
      <c r="EHO55" s="155"/>
      <c r="EHT55" s="154"/>
      <c r="EHU55" s="155"/>
      <c r="EHZ55" s="154"/>
      <c r="EIA55" s="155"/>
      <c r="EIF55" s="154"/>
      <c r="EIG55" s="155"/>
      <c r="EIL55" s="154"/>
      <c r="EIM55" s="155"/>
      <c r="EIR55" s="154"/>
      <c r="EIS55" s="155"/>
      <c r="EIX55" s="154"/>
      <c r="EIY55" s="155"/>
      <c r="EJD55" s="154"/>
      <c r="EJE55" s="155"/>
      <c r="EJJ55" s="154"/>
      <c r="EJK55" s="155"/>
      <c r="EJP55" s="154"/>
      <c r="EJQ55" s="155"/>
      <c r="EJV55" s="154"/>
      <c r="EJW55" s="155"/>
      <c r="EKB55" s="154"/>
      <c r="EKC55" s="155"/>
      <c r="EKH55" s="154"/>
      <c r="EKI55" s="155"/>
      <c r="EKN55" s="154"/>
      <c r="EKO55" s="155"/>
      <c r="EKT55" s="154"/>
      <c r="EKU55" s="155"/>
      <c r="EKZ55" s="154"/>
      <c r="ELA55" s="155"/>
      <c r="ELF55" s="154"/>
      <c r="ELG55" s="155"/>
      <c r="ELL55" s="154"/>
      <c r="ELM55" s="155"/>
      <c r="ELR55" s="154"/>
      <c r="ELS55" s="155"/>
      <c r="ELX55" s="154"/>
      <c r="ELY55" s="155"/>
      <c r="EMD55" s="154"/>
      <c r="EME55" s="155"/>
      <c r="EMJ55" s="154"/>
      <c r="EMK55" s="155"/>
      <c r="EMP55" s="154"/>
      <c r="EMQ55" s="155"/>
      <c r="EMV55" s="154"/>
      <c r="EMW55" s="155"/>
      <c r="ENB55" s="154"/>
      <c r="ENC55" s="155"/>
      <c r="ENH55" s="154"/>
      <c r="ENI55" s="155"/>
      <c r="ENN55" s="154"/>
      <c r="ENO55" s="155"/>
      <c r="ENT55" s="154"/>
      <c r="ENU55" s="155"/>
      <c r="ENZ55" s="154"/>
      <c r="EOA55" s="155"/>
      <c r="EOF55" s="154"/>
      <c r="EOG55" s="155"/>
      <c r="EOL55" s="154"/>
      <c r="EOM55" s="155"/>
      <c r="EOR55" s="154"/>
      <c r="EOS55" s="155"/>
      <c r="EOX55" s="154"/>
      <c r="EOY55" s="155"/>
      <c r="EPD55" s="154"/>
      <c r="EPE55" s="155"/>
      <c r="EPJ55" s="154"/>
      <c r="EPK55" s="155"/>
      <c r="EPP55" s="154"/>
      <c r="EPQ55" s="155"/>
      <c r="EPV55" s="154"/>
      <c r="EPW55" s="155"/>
      <c r="EQB55" s="154"/>
      <c r="EQC55" s="155"/>
      <c r="EQH55" s="154"/>
      <c r="EQI55" s="155"/>
      <c r="EQN55" s="154"/>
      <c r="EQO55" s="155"/>
      <c r="EQT55" s="154"/>
      <c r="EQU55" s="155"/>
      <c r="EQZ55" s="154"/>
      <c r="ERA55" s="155"/>
      <c r="ERF55" s="154"/>
      <c r="ERG55" s="155"/>
      <c r="ERL55" s="154"/>
      <c r="ERM55" s="155"/>
      <c r="ERR55" s="154"/>
      <c r="ERS55" s="155"/>
      <c r="ERX55" s="154"/>
      <c r="ERY55" s="155"/>
      <c r="ESD55" s="154"/>
      <c r="ESE55" s="155"/>
      <c r="ESJ55" s="154"/>
      <c r="ESK55" s="155"/>
      <c r="ESP55" s="154"/>
      <c r="ESQ55" s="155"/>
      <c r="ESV55" s="154"/>
      <c r="ESW55" s="155"/>
      <c r="ETB55" s="154"/>
      <c r="ETC55" s="155"/>
      <c r="ETH55" s="154"/>
      <c r="ETI55" s="155"/>
      <c r="ETN55" s="154"/>
      <c r="ETO55" s="155"/>
      <c r="ETT55" s="154"/>
      <c r="ETU55" s="155"/>
      <c r="ETZ55" s="154"/>
      <c r="EUA55" s="155"/>
      <c r="EUF55" s="154"/>
      <c r="EUG55" s="155"/>
      <c r="EUL55" s="154"/>
      <c r="EUM55" s="155"/>
      <c r="EUR55" s="154"/>
      <c r="EUS55" s="155"/>
      <c r="EUX55" s="154"/>
      <c r="EUY55" s="155"/>
      <c r="EVD55" s="154"/>
      <c r="EVE55" s="155"/>
      <c r="EVJ55" s="154"/>
      <c r="EVK55" s="155"/>
      <c r="EVP55" s="154"/>
      <c r="EVQ55" s="155"/>
      <c r="EVV55" s="154"/>
      <c r="EVW55" s="155"/>
      <c r="EWB55" s="154"/>
      <c r="EWC55" s="155"/>
      <c r="EWH55" s="154"/>
      <c r="EWI55" s="155"/>
      <c r="EWN55" s="154"/>
      <c r="EWO55" s="155"/>
      <c r="EWT55" s="154"/>
      <c r="EWU55" s="155"/>
      <c r="EWZ55" s="154"/>
      <c r="EXA55" s="155"/>
      <c r="EXF55" s="154"/>
      <c r="EXG55" s="155"/>
      <c r="EXL55" s="154"/>
      <c r="EXM55" s="155"/>
      <c r="EXR55" s="154"/>
      <c r="EXS55" s="155"/>
      <c r="EXX55" s="154"/>
      <c r="EXY55" s="155"/>
      <c r="EYD55" s="154"/>
      <c r="EYE55" s="155"/>
      <c r="EYJ55" s="154"/>
      <c r="EYK55" s="155"/>
      <c r="EYP55" s="154"/>
      <c r="EYQ55" s="155"/>
      <c r="EYV55" s="154"/>
      <c r="EYW55" s="155"/>
      <c r="EZB55" s="154"/>
      <c r="EZC55" s="155"/>
      <c r="EZH55" s="154"/>
      <c r="EZI55" s="155"/>
      <c r="EZN55" s="154"/>
      <c r="EZO55" s="155"/>
      <c r="EZT55" s="154"/>
      <c r="EZU55" s="155"/>
      <c r="EZZ55" s="154"/>
      <c r="FAA55" s="155"/>
      <c r="FAF55" s="154"/>
      <c r="FAG55" s="155"/>
      <c r="FAL55" s="154"/>
      <c r="FAM55" s="155"/>
      <c r="FAR55" s="154"/>
      <c r="FAS55" s="155"/>
      <c r="FAX55" s="154"/>
      <c r="FAY55" s="155"/>
      <c r="FBD55" s="154"/>
      <c r="FBE55" s="155"/>
      <c r="FBJ55" s="154"/>
      <c r="FBK55" s="155"/>
      <c r="FBP55" s="154"/>
      <c r="FBQ55" s="155"/>
      <c r="FBV55" s="154"/>
      <c r="FBW55" s="155"/>
      <c r="FCB55" s="154"/>
      <c r="FCC55" s="155"/>
      <c r="FCH55" s="154"/>
      <c r="FCI55" s="155"/>
      <c r="FCN55" s="154"/>
      <c r="FCO55" s="155"/>
      <c r="FCT55" s="154"/>
      <c r="FCU55" s="155"/>
      <c r="FCZ55" s="154"/>
      <c r="FDA55" s="155"/>
      <c r="FDF55" s="154"/>
      <c r="FDG55" s="155"/>
      <c r="FDL55" s="154"/>
      <c r="FDM55" s="155"/>
      <c r="FDR55" s="154"/>
      <c r="FDS55" s="155"/>
      <c r="FDX55" s="154"/>
      <c r="FDY55" s="155"/>
      <c r="FED55" s="154"/>
      <c r="FEE55" s="155"/>
      <c r="FEJ55" s="154"/>
      <c r="FEK55" s="155"/>
      <c r="FEP55" s="154"/>
      <c r="FEQ55" s="155"/>
      <c r="FEV55" s="154"/>
      <c r="FEW55" s="155"/>
      <c r="FFB55" s="154"/>
      <c r="FFC55" s="155"/>
      <c r="FFH55" s="154"/>
      <c r="FFI55" s="155"/>
      <c r="FFN55" s="154"/>
      <c r="FFO55" s="155"/>
      <c r="FFT55" s="154"/>
      <c r="FFU55" s="155"/>
      <c r="FFZ55" s="154"/>
      <c r="FGA55" s="155"/>
      <c r="FGF55" s="154"/>
      <c r="FGG55" s="155"/>
      <c r="FGL55" s="154"/>
      <c r="FGM55" s="155"/>
      <c r="FGR55" s="154"/>
      <c r="FGS55" s="155"/>
      <c r="FGX55" s="154"/>
      <c r="FGY55" s="155"/>
      <c r="FHD55" s="154"/>
      <c r="FHE55" s="155"/>
      <c r="FHJ55" s="154"/>
      <c r="FHK55" s="155"/>
      <c r="FHP55" s="154"/>
      <c r="FHQ55" s="155"/>
      <c r="FHV55" s="154"/>
      <c r="FHW55" s="155"/>
      <c r="FIB55" s="154"/>
      <c r="FIC55" s="155"/>
      <c r="FIH55" s="154"/>
      <c r="FII55" s="155"/>
      <c r="FIN55" s="154"/>
      <c r="FIO55" s="155"/>
      <c r="FIT55" s="154"/>
      <c r="FIU55" s="155"/>
      <c r="FIZ55" s="154"/>
      <c r="FJA55" s="155"/>
      <c r="FJF55" s="154"/>
      <c r="FJG55" s="155"/>
      <c r="FJL55" s="154"/>
      <c r="FJM55" s="155"/>
      <c r="FJR55" s="154"/>
      <c r="FJS55" s="155"/>
      <c r="FJX55" s="154"/>
      <c r="FJY55" s="155"/>
      <c r="FKD55" s="154"/>
      <c r="FKE55" s="155"/>
      <c r="FKJ55" s="154"/>
      <c r="FKK55" s="155"/>
      <c r="FKP55" s="154"/>
      <c r="FKQ55" s="155"/>
      <c r="FKV55" s="154"/>
      <c r="FKW55" s="155"/>
      <c r="FLB55" s="154"/>
      <c r="FLC55" s="155"/>
      <c r="FLH55" s="154"/>
      <c r="FLI55" s="155"/>
      <c r="FLN55" s="154"/>
      <c r="FLO55" s="155"/>
      <c r="FLT55" s="154"/>
      <c r="FLU55" s="155"/>
      <c r="FLZ55" s="154"/>
      <c r="FMA55" s="155"/>
      <c r="FMF55" s="154"/>
      <c r="FMG55" s="155"/>
      <c r="FML55" s="154"/>
      <c r="FMM55" s="155"/>
      <c r="FMR55" s="154"/>
      <c r="FMS55" s="155"/>
      <c r="FMX55" s="154"/>
      <c r="FMY55" s="155"/>
      <c r="FND55" s="154"/>
      <c r="FNE55" s="155"/>
      <c r="FNJ55" s="154"/>
      <c r="FNK55" s="155"/>
      <c r="FNP55" s="154"/>
      <c r="FNQ55" s="155"/>
      <c r="FNV55" s="154"/>
      <c r="FNW55" s="155"/>
      <c r="FOB55" s="154"/>
      <c r="FOC55" s="155"/>
      <c r="FOH55" s="154"/>
      <c r="FOI55" s="155"/>
      <c r="FON55" s="154"/>
      <c r="FOO55" s="155"/>
      <c r="FOT55" s="154"/>
      <c r="FOU55" s="155"/>
      <c r="FOZ55" s="154"/>
      <c r="FPA55" s="155"/>
      <c r="FPF55" s="154"/>
      <c r="FPG55" s="155"/>
      <c r="FPL55" s="154"/>
      <c r="FPM55" s="155"/>
      <c r="FPR55" s="154"/>
      <c r="FPS55" s="155"/>
      <c r="FPX55" s="154"/>
      <c r="FPY55" s="155"/>
      <c r="FQD55" s="154"/>
      <c r="FQE55" s="155"/>
      <c r="FQJ55" s="154"/>
      <c r="FQK55" s="155"/>
      <c r="FQP55" s="154"/>
      <c r="FQQ55" s="155"/>
      <c r="FQV55" s="154"/>
      <c r="FQW55" s="155"/>
      <c r="FRB55" s="154"/>
      <c r="FRC55" s="155"/>
      <c r="FRH55" s="154"/>
      <c r="FRI55" s="155"/>
      <c r="FRN55" s="154"/>
      <c r="FRO55" s="155"/>
      <c r="FRT55" s="154"/>
      <c r="FRU55" s="155"/>
      <c r="FRZ55" s="154"/>
      <c r="FSA55" s="155"/>
      <c r="FSF55" s="154"/>
      <c r="FSG55" s="155"/>
      <c r="FSL55" s="154"/>
      <c r="FSM55" s="155"/>
      <c r="FSR55" s="154"/>
      <c r="FSS55" s="155"/>
      <c r="FSX55" s="154"/>
      <c r="FSY55" s="155"/>
      <c r="FTD55" s="154"/>
      <c r="FTE55" s="155"/>
      <c r="FTJ55" s="154"/>
      <c r="FTK55" s="155"/>
      <c r="FTP55" s="154"/>
      <c r="FTQ55" s="155"/>
      <c r="FTV55" s="154"/>
      <c r="FTW55" s="155"/>
      <c r="FUB55" s="154"/>
      <c r="FUC55" s="155"/>
      <c r="FUH55" s="154"/>
      <c r="FUI55" s="155"/>
      <c r="FUN55" s="154"/>
      <c r="FUO55" s="155"/>
      <c r="FUT55" s="154"/>
      <c r="FUU55" s="155"/>
      <c r="FUZ55" s="154"/>
      <c r="FVA55" s="155"/>
      <c r="FVF55" s="154"/>
      <c r="FVG55" s="155"/>
      <c r="FVL55" s="154"/>
      <c r="FVM55" s="155"/>
      <c r="FVR55" s="154"/>
      <c r="FVS55" s="155"/>
      <c r="FVX55" s="154"/>
      <c r="FVY55" s="155"/>
      <c r="FWD55" s="154"/>
      <c r="FWE55" s="155"/>
      <c r="FWJ55" s="154"/>
      <c r="FWK55" s="155"/>
      <c r="FWP55" s="154"/>
      <c r="FWQ55" s="155"/>
      <c r="FWV55" s="154"/>
      <c r="FWW55" s="155"/>
      <c r="FXB55" s="154"/>
      <c r="FXC55" s="155"/>
      <c r="FXH55" s="154"/>
      <c r="FXI55" s="155"/>
      <c r="FXN55" s="154"/>
      <c r="FXO55" s="155"/>
      <c r="FXT55" s="154"/>
      <c r="FXU55" s="155"/>
      <c r="FXZ55" s="154"/>
      <c r="FYA55" s="155"/>
      <c r="FYF55" s="154"/>
      <c r="FYG55" s="155"/>
      <c r="FYL55" s="154"/>
      <c r="FYM55" s="155"/>
      <c r="FYR55" s="154"/>
      <c r="FYS55" s="155"/>
      <c r="FYX55" s="154"/>
      <c r="FYY55" s="155"/>
      <c r="FZD55" s="154"/>
      <c r="FZE55" s="155"/>
      <c r="FZJ55" s="154"/>
      <c r="FZK55" s="155"/>
      <c r="FZP55" s="154"/>
      <c r="FZQ55" s="155"/>
      <c r="FZV55" s="154"/>
      <c r="FZW55" s="155"/>
      <c r="GAB55" s="154"/>
      <c r="GAC55" s="155"/>
      <c r="GAH55" s="154"/>
      <c r="GAI55" s="155"/>
      <c r="GAN55" s="154"/>
      <c r="GAO55" s="155"/>
      <c r="GAT55" s="154"/>
      <c r="GAU55" s="155"/>
      <c r="GAZ55" s="154"/>
      <c r="GBA55" s="155"/>
      <c r="GBF55" s="154"/>
      <c r="GBG55" s="155"/>
      <c r="GBL55" s="154"/>
      <c r="GBM55" s="155"/>
      <c r="GBR55" s="154"/>
      <c r="GBS55" s="155"/>
      <c r="GBX55" s="154"/>
      <c r="GBY55" s="155"/>
      <c r="GCD55" s="154"/>
      <c r="GCE55" s="155"/>
      <c r="GCJ55" s="154"/>
      <c r="GCK55" s="155"/>
      <c r="GCP55" s="154"/>
      <c r="GCQ55" s="155"/>
      <c r="GCV55" s="154"/>
      <c r="GCW55" s="155"/>
      <c r="GDB55" s="154"/>
      <c r="GDC55" s="155"/>
      <c r="GDH55" s="154"/>
      <c r="GDI55" s="155"/>
      <c r="GDN55" s="154"/>
      <c r="GDO55" s="155"/>
      <c r="GDT55" s="154"/>
      <c r="GDU55" s="155"/>
      <c r="GDZ55" s="154"/>
      <c r="GEA55" s="155"/>
      <c r="GEF55" s="154"/>
      <c r="GEG55" s="155"/>
      <c r="GEL55" s="154"/>
      <c r="GEM55" s="155"/>
      <c r="GER55" s="154"/>
      <c r="GES55" s="155"/>
      <c r="GEX55" s="154"/>
      <c r="GEY55" s="155"/>
      <c r="GFD55" s="154"/>
      <c r="GFE55" s="155"/>
      <c r="GFJ55" s="154"/>
      <c r="GFK55" s="155"/>
      <c r="GFP55" s="154"/>
      <c r="GFQ55" s="155"/>
      <c r="GFV55" s="154"/>
      <c r="GFW55" s="155"/>
      <c r="GGB55" s="154"/>
      <c r="GGC55" s="155"/>
      <c r="GGH55" s="154"/>
      <c r="GGI55" s="155"/>
      <c r="GGN55" s="154"/>
      <c r="GGO55" s="155"/>
      <c r="GGT55" s="154"/>
      <c r="GGU55" s="155"/>
      <c r="GGZ55" s="154"/>
      <c r="GHA55" s="155"/>
      <c r="GHF55" s="154"/>
      <c r="GHG55" s="155"/>
      <c r="GHL55" s="154"/>
      <c r="GHM55" s="155"/>
      <c r="GHR55" s="154"/>
      <c r="GHS55" s="155"/>
      <c r="GHX55" s="154"/>
      <c r="GHY55" s="155"/>
      <c r="GID55" s="154"/>
      <c r="GIE55" s="155"/>
      <c r="GIJ55" s="154"/>
      <c r="GIK55" s="155"/>
      <c r="GIP55" s="154"/>
      <c r="GIQ55" s="155"/>
      <c r="GIV55" s="154"/>
      <c r="GIW55" s="155"/>
      <c r="GJB55" s="154"/>
      <c r="GJC55" s="155"/>
      <c r="GJH55" s="154"/>
      <c r="GJI55" s="155"/>
      <c r="GJN55" s="154"/>
      <c r="GJO55" s="155"/>
      <c r="GJT55" s="154"/>
      <c r="GJU55" s="155"/>
      <c r="GJZ55" s="154"/>
      <c r="GKA55" s="155"/>
      <c r="GKF55" s="154"/>
      <c r="GKG55" s="155"/>
      <c r="GKL55" s="154"/>
      <c r="GKM55" s="155"/>
      <c r="GKR55" s="154"/>
      <c r="GKS55" s="155"/>
      <c r="GKX55" s="154"/>
      <c r="GKY55" s="155"/>
      <c r="GLD55" s="154"/>
      <c r="GLE55" s="155"/>
      <c r="GLJ55" s="154"/>
      <c r="GLK55" s="155"/>
      <c r="GLP55" s="154"/>
      <c r="GLQ55" s="155"/>
      <c r="GLV55" s="154"/>
      <c r="GLW55" s="155"/>
      <c r="GMB55" s="154"/>
      <c r="GMC55" s="155"/>
      <c r="GMH55" s="154"/>
      <c r="GMI55" s="155"/>
      <c r="GMN55" s="154"/>
      <c r="GMO55" s="155"/>
      <c r="GMT55" s="154"/>
      <c r="GMU55" s="155"/>
      <c r="GMZ55" s="154"/>
      <c r="GNA55" s="155"/>
      <c r="GNF55" s="154"/>
      <c r="GNG55" s="155"/>
      <c r="GNL55" s="154"/>
      <c r="GNM55" s="155"/>
      <c r="GNR55" s="154"/>
      <c r="GNS55" s="155"/>
      <c r="GNX55" s="154"/>
      <c r="GNY55" s="155"/>
      <c r="GOD55" s="154"/>
      <c r="GOE55" s="155"/>
      <c r="GOJ55" s="154"/>
      <c r="GOK55" s="155"/>
      <c r="GOP55" s="154"/>
      <c r="GOQ55" s="155"/>
      <c r="GOV55" s="154"/>
      <c r="GOW55" s="155"/>
      <c r="GPB55" s="154"/>
      <c r="GPC55" s="155"/>
      <c r="GPH55" s="154"/>
      <c r="GPI55" s="155"/>
      <c r="GPN55" s="154"/>
      <c r="GPO55" s="155"/>
      <c r="GPT55" s="154"/>
      <c r="GPU55" s="155"/>
      <c r="GPZ55" s="154"/>
      <c r="GQA55" s="155"/>
      <c r="GQF55" s="154"/>
      <c r="GQG55" s="155"/>
      <c r="GQL55" s="154"/>
      <c r="GQM55" s="155"/>
      <c r="GQR55" s="154"/>
      <c r="GQS55" s="155"/>
      <c r="GQX55" s="154"/>
      <c r="GQY55" s="155"/>
      <c r="GRD55" s="154"/>
      <c r="GRE55" s="155"/>
      <c r="GRJ55" s="154"/>
      <c r="GRK55" s="155"/>
      <c r="GRP55" s="154"/>
      <c r="GRQ55" s="155"/>
      <c r="GRV55" s="154"/>
      <c r="GRW55" s="155"/>
      <c r="GSB55" s="154"/>
      <c r="GSC55" s="155"/>
      <c r="GSH55" s="154"/>
      <c r="GSI55" s="155"/>
      <c r="GSN55" s="154"/>
      <c r="GSO55" s="155"/>
      <c r="GST55" s="154"/>
      <c r="GSU55" s="155"/>
      <c r="GSZ55" s="154"/>
      <c r="GTA55" s="155"/>
      <c r="GTF55" s="154"/>
      <c r="GTG55" s="155"/>
      <c r="GTL55" s="154"/>
      <c r="GTM55" s="155"/>
      <c r="GTR55" s="154"/>
      <c r="GTS55" s="155"/>
      <c r="GTX55" s="154"/>
      <c r="GTY55" s="155"/>
      <c r="GUD55" s="154"/>
      <c r="GUE55" s="155"/>
      <c r="GUJ55" s="154"/>
      <c r="GUK55" s="155"/>
      <c r="GUP55" s="154"/>
      <c r="GUQ55" s="155"/>
      <c r="GUV55" s="154"/>
      <c r="GUW55" s="155"/>
      <c r="GVB55" s="154"/>
      <c r="GVC55" s="155"/>
      <c r="GVH55" s="154"/>
      <c r="GVI55" s="155"/>
      <c r="GVN55" s="154"/>
      <c r="GVO55" s="155"/>
      <c r="GVT55" s="154"/>
      <c r="GVU55" s="155"/>
      <c r="GVZ55" s="154"/>
      <c r="GWA55" s="155"/>
      <c r="GWF55" s="154"/>
      <c r="GWG55" s="155"/>
      <c r="GWL55" s="154"/>
      <c r="GWM55" s="155"/>
      <c r="GWR55" s="154"/>
      <c r="GWS55" s="155"/>
      <c r="GWX55" s="154"/>
      <c r="GWY55" s="155"/>
      <c r="GXD55" s="154"/>
      <c r="GXE55" s="155"/>
      <c r="GXJ55" s="154"/>
      <c r="GXK55" s="155"/>
      <c r="GXP55" s="154"/>
      <c r="GXQ55" s="155"/>
      <c r="GXV55" s="154"/>
      <c r="GXW55" s="155"/>
      <c r="GYB55" s="154"/>
      <c r="GYC55" s="155"/>
      <c r="GYH55" s="154"/>
      <c r="GYI55" s="155"/>
      <c r="GYN55" s="154"/>
      <c r="GYO55" s="155"/>
      <c r="GYT55" s="154"/>
      <c r="GYU55" s="155"/>
      <c r="GYZ55" s="154"/>
      <c r="GZA55" s="155"/>
      <c r="GZF55" s="154"/>
      <c r="GZG55" s="155"/>
      <c r="GZL55" s="154"/>
      <c r="GZM55" s="155"/>
      <c r="GZR55" s="154"/>
      <c r="GZS55" s="155"/>
      <c r="GZX55" s="154"/>
      <c r="GZY55" s="155"/>
      <c r="HAD55" s="154"/>
      <c r="HAE55" s="155"/>
      <c r="HAJ55" s="154"/>
      <c r="HAK55" s="155"/>
      <c r="HAP55" s="154"/>
      <c r="HAQ55" s="155"/>
      <c r="HAV55" s="154"/>
      <c r="HAW55" s="155"/>
      <c r="HBB55" s="154"/>
      <c r="HBC55" s="155"/>
      <c r="HBH55" s="154"/>
      <c r="HBI55" s="155"/>
      <c r="HBN55" s="154"/>
      <c r="HBO55" s="155"/>
      <c r="HBT55" s="154"/>
      <c r="HBU55" s="155"/>
      <c r="HBZ55" s="154"/>
      <c r="HCA55" s="155"/>
      <c r="HCF55" s="154"/>
      <c r="HCG55" s="155"/>
      <c r="HCL55" s="154"/>
      <c r="HCM55" s="155"/>
      <c r="HCR55" s="154"/>
      <c r="HCS55" s="155"/>
      <c r="HCX55" s="154"/>
      <c r="HCY55" s="155"/>
      <c r="HDD55" s="154"/>
      <c r="HDE55" s="155"/>
      <c r="HDJ55" s="154"/>
      <c r="HDK55" s="155"/>
      <c r="HDP55" s="154"/>
      <c r="HDQ55" s="155"/>
      <c r="HDV55" s="154"/>
      <c r="HDW55" s="155"/>
      <c r="HEB55" s="154"/>
      <c r="HEC55" s="155"/>
      <c r="HEH55" s="154"/>
      <c r="HEI55" s="155"/>
      <c r="HEN55" s="154"/>
      <c r="HEO55" s="155"/>
      <c r="HET55" s="154"/>
      <c r="HEU55" s="155"/>
      <c r="HEZ55" s="154"/>
      <c r="HFA55" s="155"/>
      <c r="HFF55" s="154"/>
      <c r="HFG55" s="155"/>
      <c r="HFL55" s="154"/>
      <c r="HFM55" s="155"/>
      <c r="HFR55" s="154"/>
      <c r="HFS55" s="155"/>
      <c r="HFX55" s="154"/>
      <c r="HFY55" s="155"/>
      <c r="HGD55" s="154"/>
      <c r="HGE55" s="155"/>
      <c r="HGJ55" s="154"/>
      <c r="HGK55" s="155"/>
      <c r="HGP55" s="154"/>
      <c r="HGQ55" s="155"/>
      <c r="HGV55" s="154"/>
      <c r="HGW55" s="155"/>
      <c r="HHB55" s="154"/>
      <c r="HHC55" s="155"/>
      <c r="HHH55" s="154"/>
      <c r="HHI55" s="155"/>
      <c r="HHN55" s="154"/>
      <c r="HHO55" s="155"/>
      <c r="HHT55" s="154"/>
      <c r="HHU55" s="155"/>
      <c r="HHZ55" s="154"/>
      <c r="HIA55" s="155"/>
      <c r="HIF55" s="154"/>
      <c r="HIG55" s="155"/>
      <c r="HIL55" s="154"/>
      <c r="HIM55" s="155"/>
      <c r="HIR55" s="154"/>
      <c r="HIS55" s="155"/>
      <c r="HIX55" s="154"/>
      <c r="HIY55" s="155"/>
      <c r="HJD55" s="154"/>
      <c r="HJE55" s="155"/>
      <c r="HJJ55" s="154"/>
      <c r="HJK55" s="155"/>
      <c r="HJP55" s="154"/>
      <c r="HJQ55" s="155"/>
      <c r="HJV55" s="154"/>
      <c r="HJW55" s="155"/>
      <c r="HKB55" s="154"/>
      <c r="HKC55" s="155"/>
      <c r="HKH55" s="154"/>
      <c r="HKI55" s="155"/>
      <c r="HKN55" s="154"/>
      <c r="HKO55" s="155"/>
      <c r="HKT55" s="154"/>
      <c r="HKU55" s="155"/>
      <c r="HKZ55" s="154"/>
      <c r="HLA55" s="155"/>
      <c r="HLF55" s="154"/>
      <c r="HLG55" s="155"/>
      <c r="HLL55" s="154"/>
      <c r="HLM55" s="155"/>
      <c r="HLR55" s="154"/>
      <c r="HLS55" s="155"/>
      <c r="HLX55" s="154"/>
      <c r="HLY55" s="155"/>
      <c r="HMD55" s="154"/>
      <c r="HME55" s="155"/>
      <c r="HMJ55" s="154"/>
      <c r="HMK55" s="155"/>
      <c r="HMP55" s="154"/>
      <c r="HMQ55" s="155"/>
      <c r="HMV55" s="154"/>
      <c r="HMW55" s="155"/>
      <c r="HNB55" s="154"/>
      <c r="HNC55" s="155"/>
      <c r="HNH55" s="154"/>
      <c r="HNI55" s="155"/>
      <c r="HNN55" s="154"/>
      <c r="HNO55" s="155"/>
      <c r="HNT55" s="154"/>
      <c r="HNU55" s="155"/>
      <c r="HNZ55" s="154"/>
      <c r="HOA55" s="155"/>
      <c r="HOF55" s="154"/>
      <c r="HOG55" s="155"/>
      <c r="HOL55" s="154"/>
      <c r="HOM55" s="155"/>
      <c r="HOR55" s="154"/>
      <c r="HOS55" s="155"/>
      <c r="HOX55" s="154"/>
      <c r="HOY55" s="155"/>
      <c r="HPD55" s="154"/>
      <c r="HPE55" s="155"/>
      <c r="HPJ55" s="154"/>
      <c r="HPK55" s="155"/>
      <c r="HPP55" s="154"/>
      <c r="HPQ55" s="155"/>
      <c r="HPV55" s="154"/>
      <c r="HPW55" s="155"/>
      <c r="HQB55" s="154"/>
      <c r="HQC55" s="155"/>
      <c r="HQH55" s="154"/>
      <c r="HQI55" s="155"/>
      <c r="HQN55" s="154"/>
      <c r="HQO55" s="155"/>
      <c r="HQT55" s="154"/>
      <c r="HQU55" s="155"/>
      <c r="HQZ55" s="154"/>
      <c r="HRA55" s="155"/>
      <c r="HRF55" s="154"/>
      <c r="HRG55" s="155"/>
      <c r="HRL55" s="154"/>
      <c r="HRM55" s="155"/>
      <c r="HRR55" s="154"/>
      <c r="HRS55" s="155"/>
      <c r="HRX55" s="154"/>
      <c r="HRY55" s="155"/>
      <c r="HSD55" s="154"/>
      <c r="HSE55" s="155"/>
      <c r="HSJ55" s="154"/>
      <c r="HSK55" s="155"/>
      <c r="HSP55" s="154"/>
      <c r="HSQ55" s="155"/>
      <c r="HSV55" s="154"/>
      <c r="HSW55" s="155"/>
      <c r="HTB55" s="154"/>
      <c r="HTC55" s="155"/>
      <c r="HTH55" s="154"/>
      <c r="HTI55" s="155"/>
      <c r="HTN55" s="154"/>
      <c r="HTO55" s="155"/>
      <c r="HTT55" s="154"/>
      <c r="HTU55" s="155"/>
      <c r="HTZ55" s="154"/>
      <c r="HUA55" s="155"/>
      <c r="HUF55" s="154"/>
      <c r="HUG55" s="155"/>
      <c r="HUL55" s="154"/>
      <c r="HUM55" s="155"/>
      <c r="HUR55" s="154"/>
      <c r="HUS55" s="155"/>
      <c r="HUX55" s="154"/>
      <c r="HUY55" s="155"/>
      <c r="HVD55" s="154"/>
      <c r="HVE55" s="155"/>
      <c r="HVJ55" s="154"/>
      <c r="HVK55" s="155"/>
      <c r="HVP55" s="154"/>
      <c r="HVQ55" s="155"/>
      <c r="HVV55" s="154"/>
      <c r="HVW55" s="155"/>
      <c r="HWB55" s="154"/>
      <c r="HWC55" s="155"/>
      <c r="HWH55" s="154"/>
      <c r="HWI55" s="155"/>
      <c r="HWN55" s="154"/>
      <c r="HWO55" s="155"/>
      <c r="HWT55" s="154"/>
      <c r="HWU55" s="155"/>
      <c r="HWZ55" s="154"/>
      <c r="HXA55" s="155"/>
      <c r="HXF55" s="154"/>
      <c r="HXG55" s="155"/>
      <c r="HXL55" s="154"/>
      <c r="HXM55" s="155"/>
      <c r="HXR55" s="154"/>
      <c r="HXS55" s="155"/>
      <c r="HXX55" s="154"/>
      <c r="HXY55" s="155"/>
      <c r="HYD55" s="154"/>
      <c r="HYE55" s="155"/>
      <c r="HYJ55" s="154"/>
      <c r="HYK55" s="155"/>
      <c r="HYP55" s="154"/>
      <c r="HYQ55" s="155"/>
      <c r="HYV55" s="154"/>
      <c r="HYW55" s="155"/>
      <c r="HZB55" s="154"/>
      <c r="HZC55" s="155"/>
      <c r="HZH55" s="154"/>
      <c r="HZI55" s="155"/>
      <c r="HZN55" s="154"/>
      <c r="HZO55" s="155"/>
      <c r="HZT55" s="154"/>
      <c r="HZU55" s="155"/>
      <c r="HZZ55" s="154"/>
      <c r="IAA55" s="155"/>
      <c r="IAF55" s="154"/>
      <c r="IAG55" s="155"/>
      <c r="IAL55" s="154"/>
      <c r="IAM55" s="155"/>
      <c r="IAR55" s="154"/>
      <c r="IAS55" s="155"/>
      <c r="IAX55" s="154"/>
      <c r="IAY55" s="155"/>
      <c r="IBD55" s="154"/>
      <c r="IBE55" s="155"/>
      <c r="IBJ55" s="154"/>
      <c r="IBK55" s="155"/>
      <c r="IBP55" s="154"/>
      <c r="IBQ55" s="155"/>
      <c r="IBV55" s="154"/>
      <c r="IBW55" s="155"/>
      <c r="ICB55" s="154"/>
      <c r="ICC55" s="155"/>
      <c r="ICH55" s="154"/>
      <c r="ICI55" s="155"/>
      <c r="ICN55" s="154"/>
      <c r="ICO55" s="155"/>
      <c r="ICT55" s="154"/>
      <c r="ICU55" s="155"/>
      <c r="ICZ55" s="154"/>
      <c r="IDA55" s="155"/>
      <c r="IDF55" s="154"/>
      <c r="IDG55" s="155"/>
      <c r="IDL55" s="154"/>
      <c r="IDM55" s="155"/>
      <c r="IDR55" s="154"/>
      <c r="IDS55" s="155"/>
      <c r="IDX55" s="154"/>
      <c r="IDY55" s="155"/>
      <c r="IED55" s="154"/>
      <c r="IEE55" s="155"/>
      <c r="IEJ55" s="154"/>
      <c r="IEK55" s="155"/>
      <c r="IEP55" s="154"/>
      <c r="IEQ55" s="155"/>
      <c r="IEV55" s="154"/>
      <c r="IEW55" s="155"/>
      <c r="IFB55" s="154"/>
      <c r="IFC55" s="155"/>
      <c r="IFH55" s="154"/>
      <c r="IFI55" s="155"/>
      <c r="IFN55" s="154"/>
      <c r="IFO55" s="155"/>
      <c r="IFT55" s="154"/>
      <c r="IFU55" s="155"/>
      <c r="IFZ55" s="154"/>
      <c r="IGA55" s="155"/>
      <c r="IGF55" s="154"/>
      <c r="IGG55" s="155"/>
      <c r="IGL55" s="154"/>
      <c r="IGM55" s="155"/>
      <c r="IGR55" s="154"/>
      <c r="IGS55" s="155"/>
      <c r="IGX55" s="154"/>
      <c r="IGY55" s="155"/>
      <c r="IHD55" s="154"/>
      <c r="IHE55" s="155"/>
      <c r="IHJ55" s="154"/>
      <c r="IHK55" s="155"/>
      <c r="IHP55" s="154"/>
      <c r="IHQ55" s="155"/>
      <c r="IHV55" s="154"/>
      <c r="IHW55" s="155"/>
      <c r="IIB55" s="154"/>
      <c r="IIC55" s="155"/>
      <c r="IIH55" s="154"/>
      <c r="III55" s="155"/>
      <c r="IIN55" s="154"/>
      <c r="IIO55" s="155"/>
      <c r="IIT55" s="154"/>
      <c r="IIU55" s="155"/>
      <c r="IIZ55" s="154"/>
      <c r="IJA55" s="155"/>
      <c r="IJF55" s="154"/>
      <c r="IJG55" s="155"/>
      <c r="IJL55" s="154"/>
      <c r="IJM55" s="155"/>
      <c r="IJR55" s="154"/>
      <c r="IJS55" s="155"/>
      <c r="IJX55" s="154"/>
      <c r="IJY55" s="155"/>
      <c r="IKD55" s="154"/>
      <c r="IKE55" s="155"/>
      <c r="IKJ55" s="154"/>
      <c r="IKK55" s="155"/>
      <c r="IKP55" s="154"/>
      <c r="IKQ55" s="155"/>
      <c r="IKV55" s="154"/>
      <c r="IKW55" s="155"/>
      <c r="ILB55" s="154"/>
      <c r="ILC55" s="155"/>
      <c r="ILH55" s="154"/>
      <c r="ILI55" s="155"/>
      <c r="ILN55" s="154"/>
      <c r="ILO55" s="155"/>
      <c r="ILT55" s="154"/>
      <c r="ILU55" s="155"/>
      <c r="ILZ55" s="154"/>
      <c r="IMA55" s="155"/>
      <c r="IMF55" s="154"/>
      <c r="IMG55" s="155"/>
      <c r="IML55" s="154"/>
      <c r="IMM55" s="155"/>
      <c r="IMR55" s="154"/>
      <c r="IMS55" s="155"/>
      <c r="IMX55" s="154"/>
      <c r="IMY55" s="155"/>
      <c r="IND55" s="154"/>
      <c r="INE55" s="155"/>
      <c r="INJ55" s="154"/>
      <c r="INK55" s="155"/>
      <c r="INP55" s="154"/>
      <c r="INQ55" s="155"/>
      <c r="INV55" s="154"/>
      <c r="INW55" s="155"/>
      <c r="IOB55" s="154"/>
      <c r="IOC55" s="155"/>
      <c r="IOH55" s="154"/>
      <c r="IOI55" s="155"/>
      <c r="ION55" s="154"/>
      <c r="IOO55" s="155"/>
      <c r="IOT55" s="154"/>
      <c r="IOU55" s="155"/>
      <c r="IOZ55" s="154"/>
      <c r="IPA55" s="155"/>
      <c r="IPF55" s="154"/>
      <c r="IPG55" s="155"/>
      <c r="IPL55" s="154"/>
      <c r="IPM55" s="155"/>
      <c r="IPR55" s="154"/>
      <c r="IPS55" s="155"/>
      <c r="IPX55" s="154"/>
      <c r="IPY55" s="155"/>
      <c r="IQD55" s="154"/>
      <c r="IQE55" s="155"/>
      <c r="IQJ55" s="154"/>
      <c r="IQK55" s="155"/>
      <c r="IQP55" s="154"/>
      <c r="IQQ55" s="155"/>
      <c r="IQV55" s="154"/>
      <c r="IQW55" s="155"/>
      <c r="IRB55" s="154"/>
      <c r="IRC55" s="155"/>
      <c r="IRH55" s="154"/>
      <c r="IRI55" s="155"/>
      <c r="IRN55" s="154"/>
      <c r="IRO55" s="155"/>
      <c r="IRT55" s="154"/>
      <c r="IRU55" s="155"/>
      <c r="IRZ55" s="154"/>
      <c r="ISA55" s="155"/>
      <c r="ISF55" s="154"/>
      <c r="ISG55" s="155"/>
      <c r="ISL55" s="154"/>
      <c r="ISM55" s="155"/>
      <c r="ISR55" s="154"/>
      <c r="ISS55" s="155"/>
      <c r="ISX55" s="154"/>
      <c r="ISY55" s="155"/>
      <c r="ITD55" s="154"/>
      <c r="ITE55" s="155"/>
      <c r="ITJ55" s="154"/>
      <c r="ITK55" s="155"/>
      <c r="ITP55" s="154"/>
      <c r="ITQ55" s="155"/>
      <c r="ITV55" s="154"/>
      <c r="ITW55" s="155"/>
      <c r="IUB55" s="154"/>
      <c r="IUC55" s="155"/>
      <c r="IUH55" s="154"/>
      <c r="IUI55" s="155"/>
      <c r="IUN55" s="154"/>
      <c r="IUO55" s="155"/>
      <c r="IUT55" s="154"/>
      <c r="IUU55" s="155"/>
      <c r="IUZ55" s="154"/>
      <c r="IVA55" s="155"/>
      <c r="IVF55" s="154"/>
      <c r="IVG55" s="155"/>
      <c r="IVL55" s="154"/>
      <c r="IVM55" s="155"/>
      <c r="IVR55" s="154"/>
      <c r="IVS55" s="155"/>
      <c r="IVX55" s="154"/>
      <c r="IVY55" s="155"/>
      <c r="IWD55" s="154"/>
      <c r="IWE55" s="155"/>
      <c r="IWJ55" s="154"/>
      <c r="IWK55" s="155"/>
      <c r="IWP55" s="154"/>
      <c r="IWQ55" s="155"/>
      <c r="IWV55" s="154"/>
      <c r="IWW55" s="155"/>
      <c r="IXB55" s="154"/>
      <c r="IXC55" s="155"/>
      <c r="IXH55" s="154"/>
      <c r="IXI55" s="155"/>
      <c r="IXN55" s="154"/>
      <c r="IXO55" s="155"/>
      <c r="IXT55" s="154"/>
      <c r="IXU55" s="155"/>
      <c r="IXZ55" s="154"/>
      <c r="IYA55" s="155"/>
      <c r="IYF55" s="154"/>
      <c r="IYG55" s="155"/>
      <c r="IYL55" s="154"/>
      <c r="IYM55" s="155"/>
      <c r="IYR55" s="154"/>
      <c r="IYS55" s="155"/>
      <c r="IYX55" s="154"/>
      <c r="IYY55" s="155"/>
      <c r="IZD55" s="154"/>
      <c r="IZE55" s="155"/>
      <c r="IZJ55" s="154"/>
      <c r="IZK55" s="155"/>
      <c r="IZP55" s="154"/>
      <c r="IZQ55" s="155"/>
      <c r="IZV55" s="154"/>
      <c r="IZW55" s="155"/>
      <c r="JAB55" s="154"/>
      <c r="JAC55" s="155"/>
      <c r="JAH55" s="154"/>
      <c r="JAI55" s="155"/>
      <c r="JAN55" s="154"/>
      <c r="JAO55" s="155"/>
      <c r="JAT55" s="154"/>
      <c r="JAU55" s="155"/>
      <c r="JAZ55" s="154"/>
      <c r="JBA55" s="155"/>
      <c r="JBF55" s="154"/>
      <c r="JBG55" s="155"/>
      <c r="JBL55" s="154"/>
      <c r="JBM55" s="155"/>
      <c r="JBR55" s="154"/>
      <c r="JBS55" s="155"/>
      <c r="JBX55" s="154"/>
      <c r="JBY55" s="155"/>
      <c r="JCD55" s="154"/>
      <c r="JCE55" s="155"/>
      <c r="JCJ55" s="154"/>
      <c r="JCK55" s="155"/>
      <c r="JCP55" s="154"/>
      <c r="JCQ55" s="155"/>
      <c r="JCV55" s="154"/>
      <c r="JCW55" s="155"/>
      <c r="JDB55" s="154"/>
      <c r="JDC55" s="155"/>
      <c r="JDH55" s="154"/>
      <c r="JDI55" s="155"/>
      <c r="JDN55" s="154"/>
      <c r="JDO55" s="155"/>
      <c r="JDT55" s="154"/>
      <c r="JDU55" s="155"/>
      <c r="JDZ55" s="154"/>
      <c r="JEA55" s="155"/>
      <c r="JEF55" s="154"/>
      <c r="JEG55" s="155"/>
      <c r="JEL55" s="154"/>
      <c r="JEM55" s="155"/>
      <c r="JER55" s="154"/>
      <c r="JES55" s="155"/>
      <c r="JEX55" s="154"/>
      <c r="JEY55" s="155"/>
      <c r="JFD55" s="154"/>
      <c r="JFE55" s="155"/>
      <c r="JFJ55" s="154"/>
      <c r="JFK55" s="155"/>
      <c r="JFP55" s="154"/>
      <c r="JFQ55" s="155"/>
      <c r="JFV55" s="154"/>
      <c r="JFW55" s="155"/>
      <c r="JGB55" s="154"/>
      <c r="JGC55" s="155"/>
      <c r="JGH55" s="154"/>
      <c r="JGI55" s="155"/>
      <c r="JGN55" s="154"/>
      <c r="JGO55" s="155"/>
      <c r="JGT55" s="154"/>
      <c r="JGU55" s="155"/>
      <c r="JGZ55" s="154"/>
      <c r="JHA55" s="155"/>
      <c r="JHF55" s="154"/>
      <c r="JHG55" s="155"/>
      <c r="JHL55" s="154"/>
      <c r="JHM55" s="155"/>
      <c r="JHR55" s="154"/>
      <c r="JHS55" s="155"/>
      <c r="JHX55" s="154"/>
      <c r="JHY55" s="155"/>
      <c r="JID55" s="154"/>
      <c r="JIE55" s="155"/>
      <c r="JIJ55" s="154"/>
      <c r="JIK55" s="155"/>
      <c r="JIP55" s="154"/>
      <c r="JIQ55" s="155"/>
      <c r="JIV55" s="154"/>
      <c r="JIW55" s="155"/>
      <c r="JJB55" s="154"/>
      <c r="JJC55" s="155"/>
      <c r="JJH55" s="154"/>
      <c r="JJI55" s="155"/>
      <c r="JJN55" s="154"/>
      <c r="JJO55" s="155"/>
      <c r="JJT55" s="154"/>
      <c r="JJU55" s="155"/>
      <c r="JJZ55" s="154"/>
      <c r="JKA55" s="155"/>
      <c r="JKF55" s="154"/>
      <c r="JKG55" s="155"/>
      <c r="JKL55" s="154"/>
      <c r="JKM55" s="155"/>
      <c r="JKR55" s="154"/>
      <c r="JKS55" s="155"/>
      <c r="JKX55" s="154"/>
      <c r="JKY55" s="155"/>
      <c r="JLD55" s="154"/>
      <c r="JLE55" s="155"/>
      <c r="JLJ55" s="154"/>
      <c r="JLK55" s="155"/>
      <c r="JLP55" s="154"/>
      <c r="JLQ55" s="155"/>
      <c r="JLV55" s="154"/>
      <c r="JLW55" s="155"/>
      <c r="JMB55" s="154"/>
      <c r="JMC55" s="155"/>
      <c r="JMH55" s="154"/>
      <c r="JMI55" s="155"/>
      <c r="JMN55" s="154"/>
      <c r="JMO55" s="155"/>
      <c r="JMT55" s="154"/>
      <c r="JMU55" s="155"/>
      <c r="JMZ55" s="154"/>
      <c r="JNA55" s="155"/>
      <c r="JNF55" s="154"/>
      <c r="JNG55" s="155"/>
      <c r="JNL55" s="154"/>
      <c r="JNM55" s="155"/>
      <c r="JNR55" s="154"/>
      <c r="JNS55" s="155"/>
      <c r="JNX55" s="154"/>
      <c r="JNY55" s="155"/>
      <c r="JOD55" s="154"/>
      <c r="JOE55" s="155"/>
      <c r="JOJ55" s="154"/>
      <c r="JOK55" s="155"/>
      <c r="JOP55" s="154"/>
      <c r="JOQ55" s="155"/>
      <c r="JOV55" s="154"/>
      <c r="JOW55" s="155"/>
      <c r="JPB55" s="154"/>
      <c r="JPC55" s="155"/>
      <c r="JPH55" s="154"/>
      <c r="JPI55" s="155"/>
      <c r="JPN55" s="154"/>
      <c r="JPO55" s="155"/>
      <c r="JPT55" s="154"/>
      <c r="JPU55" s="155"/>
      <c r="JPZ55" s="154"/>
      <c r="JQA55" s="155"/>
      <c r="JQF55" s="154"/>
      <c r="JQG55" s="155"/>
      <c r="JQL55" s="154"/>
      <c r="JQM55" s="155"/>
      <c r="JQR55" s="154"/>
      <c r="JQS55" s="155"/>
      <c r="JQX55" s="154"/>
      <c r="JQY55" s="155"/>
      <c r="JRD55" s="154"/>
      <c r="JRE55" s="155"/>
      <c r="JRJ55" s="154"/>
      <c r="JRK55" s="155"/>
      <c r="JRP55" s="154"/>
      <c r="JRQ55" s="155"/>
      <c r="JRV55" s="154"/>
      <c r="JRW55" s="155"/>
      <c r="JSB55" s="154"/>
      <c r="JSC55" s="155"/>
      <c r="JSH55" s="154"/>
      <c r="JSI55" s="155"/>
      <c r="JSN55" s="154"/>
      <c r="JSO55" s="155"/>
      <c r="JST55" s="154"/>
      <c r="JSU55" s="155"/>
      <c r="JSZ55" s="154"/>
      <c r="JTA55" s="155"/>
      <c r="JTF55" s="154"/>
      <c r="JTG55" s="155"/>
      <c r="JTL55" s="154"/>
      <c r="JTM55" s="155"/>
      <c r="JTR55" s="154"/>
      <c r="JTS55" s="155"/>
      <c r="JTX55" s="154"/>
      <c r="JTY55" s="155"/>
      <c r="JUD55" s="154"/>
      <c r="JUE55" s="155"/>
      <c r="JUJ55" s="154"/>
      <c r="JUK55" s="155"/>
      <c r="JUP55" s="154"/>
      <c r="JUQ55" s="155"/>
      <c r="JUV55" s="154"/>
      <c r="JUW55" s="155"/>
      <c r="JVB55" s="154"/>
      <c r="JVC55" s="155"/>
      <c r="JVH55" s="154"/>
      <c r="JVI55" s="155"/>
      <c r="JVN55" s="154"/>
      <c r="JVO55" s="155"/>
      <c r="JVT55" s="154"/>
      <c r="JVU55" s="155"/>
      <c r="JVZ55" s="154"/>
      <c r="JWA55" s="155"/>
      <c r="JWF55" s="154"/>
      <c r="JWG55" s="155"/>
      <c r="JWL55" s="154"/>
      <c r="JWM55" s="155"/>
      <c r="JWR55" s="154"/>
      <c r="JWS55" s="155"/>
      <c r="JWX55" s="154"/>
      <c r="JWY55" s="155"/>
      <c r="JXD55" s="154"/>
      <c r="JXE55" s="155"/>
      <c r="JXJ55" s="154"/>
      <c r="JXK55" s="155"/>
      <c r="JXP55" s="154"/>
      <c r="JXQ55" s="155"/>
      <c r="JXV55" s="154"/>
      <c r="JXW55" s="155"/>
      <c r="JYB55" s="154"/>
      <c r="JYC55" s="155"/>
      <c r="JYH55" s="154"/>
      <c r="JYI55" s="155"/>
      <c r="JYN55" s="154"/>
      <c r="JYO55" s="155"/>
      <c r="JYT55" s="154"/>
      <c r="JYU55" s="155"/>
      <c r="JYZ55" s="154"/>
      <c r="JZA55" s="155"/>
      <c r="JZF55" s="154"/>
      <c r="JZG55" s="155"/>
      <c r="JZL55" s="154"/>
      <c r="JZM55" s="155"/>
      <c r="JZR55" s="154"/>
      <c r="JZS55" s="155"/>
      <c r="JZX55" s="154"/>
      <c r="JZY55" s="155"/>
      <c r="KAD55" s="154"/>
      <c r="KAE55" s="155"/>
      <c r="KAJ55" s="154"/>
      <c r="KAK55" s="155"/>
      <c r="KAP55" s="154"/>
      <c r="KAQ55" s="155"/>
      <c r="KAV55" s="154"/>
      <c r="KAW55" s="155"/>
      <c r="KBB55" s="154"/>
      <c r="KBC55" s="155"/>
      <c r="KBH55" s="154"/>
      <c r="KBI55" s="155"/>
      <c r="KBN55" s="154"/>
      <c r="KBO55" s="155"/>
      <c r="KBT55" s="154"/>
      <c r="KBU55" s="155"/>
      <c r="KBZ55" s="154"/>
      <c r="KCA55" s="155"/>
      <c r="KCF55" s="154"/>
      <c r="KCG55" s="155"/>
      <c r="KCL55" s="154"/>
      <c r="KCM55" s="155"/>
      <c r="KCR55" s="154"/>
      <c r="KCS55" s="155"/>
      <c r="KCX55" s="154"/>
      <c r="KCY55" s="155"/>
      <c r="KDD55" s="154"/>
      <c r="KDE55" s="155"/>
      <c r="KDJ55" s="154"/>
      <c r="KDK55" s="155"/>
      <c r="KDP55" s="154"/>
      <c r="KDQ55" s="155"/>
      <c r="KDV55" s="154"/>
      <c r="KDW55" s="155"/>
      <c r="KEB55" s="154"/>
      <c r="KEC55" s="155"/>
      <c r="KEH55" s="154"/>
      <c r="KEI55" s="155"/>
      <c r="KEN55" s="154"/>
      <c r="KEO55" s="155"/>
      <c r="KET55" s="154"/>
      <c r="KEU55" s="155"/>
      <c r="KEZ55" s="154"/>
      <c r="KFA55" s="155"/>
      <c r="KFF55" s="154"/>
      <c r="KFG55" s="155"/>
      <c r="KFL55" s="154"/>
      <c r="KFM55" s="155"/>
      <c r="KFR55" s="154"/>
      <c r="KFS55" s="155"/>
      <c r="KFX55" s="154"/>
      <c r="KFY55" s="155"/>
      <c r="KGD55" s="154"/>
      <c r="KGE55" s="155"/>
      <c r="KGJ55" s="154"/>
      <c r="KGK55" s="155"/>
      <c r="KGP55" s="154"/>
      <c r="KGQ55" s="155"/>
      <c r="KGV55" s="154"/>
      <c r="KGW55" s="155"/>
      <c r="KHB55" s="154"/>
      <c r="KHC55" s="155"/>
      <c r="KHH55" s="154"/>
      <c r="KHI55" s="155"/>
      <c r="KHN55" s="154"/>
      <c r="KHO55" s="155"/>
      <c r="KHT55" s="154"/>
      <c r="KHU55" s="155"/>
      <c r="KHZ55" s="154"/>
      <c r="KIA55" s="155"/>
      <c r="KIF55" s="154"/>
      <c r="KIG55" s="155"/>
      <c r="KIL55" s="154"/>
      <c r="KIM55" s="155"/>
      <c r="KIR55" s="154"/>
      <c r="KIS55" s="155"/>
      <c r="KIX55" s="154"/>
      <c r="KIY55" s="155"/>
      <c r="KJD55" s="154"/>
      <c r="KJE55" s="155"/>
      <c r="KJJ55" s="154"/>
      <c r="KJK55" s="155"/>
      <c r="KJP55" s="154"/>
      <c r="KJQ55" s="155"/>
      <c r="KJV55" s="154"/>
      <c r="KJW55" s="155"/>
      <c r="KKB55" s="154"/>
      <c r="KKC55" s="155"/>
      <c r="KKH55" s="154"/>
      <c r="KKI55" s="155"/>
      <c r="KKN55" s="154"/>
      <c r="KKO55" s="155"/>
      <c r="KKT55" s="154"/>
      <c r="KKU55" s="155"/>
      <c r="KKZ55" s="154"/>
      <c r="KLA55" s="155"/>
      <c r="KLF55" s="154"/>
      <c r="KLG55" s="155"/>
      <c r="KLL55" s="154"/>
      <c r="KLM55" s="155"/>
      <c r="KLR55" s="154"/>
      <c r="KLS55" s="155"/>
      <c r="KLX55" s="154"/>
      <c r="KLY55" s="155"/>
      <c r="KMD55" s="154"/>
      <c r="KME55" s="155"/>
      <c r="KMJ55" s="154"/>
      <c r="KMK55" s="155"/>
      <c r="KMP55" s="154"/>
      <c r="KMQ55" s="155"/>
      <c r="KMV55" s="154"/>
      <c r="KMW55" s="155"/>
      <c r="KNB55" s="154"/>
      <c r="KNC55" s="155"/>
      <c r="KNH55" s="154"/>
      <c r="KNI55" s="155"/>
      <c r="KNN55" s="154"/>
      <c r="KNO55" s="155"/>
      <c r="KNT55" s="154"/>
      <c r="KNU55" s="155"/>
      <c r="KNZ55" s="154"/>
      <c r="KOA55" s="155"/>
      <c r="KOF55" s="154"/>
      <c r="KOG55" s="155"/>
      <c r="KOL55" s="154"/>
      <c r="KOM55" s="155"/>
      <c r="KOR55" s="154"/>
      <c r="KOS55" s="155"/>
      <c r="KOX55" s="154"/>
      <c r="KOY55" s="155"/>
      <c r="KPD55" s="154"/>
      <c r="KPE55" s="155"/>
      <c r="KPJ55" s="154"/>
      <c r="KPK55" s="155"/>
      <c r="KPP55" s="154"/>
      <c r="KPQ55" s="155"/>
      <c r="KPV55" s="154"/>
      <c r="KPW55" s="155"/>
      <c r="KQB55" s="154"/>
      <c r="KQC55" s="155"/>
      <c r="KQH55" s="154"/>
      <c r="KQI55" s="155"/>
      <c r="KQN55" s="154"/>
      <c r="KQO55" s="155"/>
      <c r="KQT55" s="154"/>
      <c r="KQU55" s="155"/>
      <c r="KQZ55" s="154"/>
      <c r="KRA55" s="155"/>
      <c r="KRF55" s="154"/>
      <c r="KRG55" s="155"/>
      <c r="KRL55" s="154"/>
      <c r="KRM55" s="155"/>
      <c r="KRR55" s="154"/>
      <c r="KRS55" s="155"/>
      <c r="KRX55" s="154"/>
      <c r="KRY55" s="155"/>
      <c r="KSD55" s="154"/>
      <c r="KSE55" s="155"/>
      <c r="KSJ55" s="154"/>
      <c r="KSK55" s="155"/>
      <c r="KSP55" s="154"/>
      <c r="KSQ55" s="155"/>
      <c r="KSV55" s="154"/>
      <c r="KSW55" s="155"/>
      <c r="KTB55" s="154"/>
      <c r="KTC55" s="155"/>
      <c r="KTH55" s="154"/>
      <c r="KTI55" s="155"/>
      <c r="KTN55" s="154"/>
      <c r="KTO55" s="155"/>
      <c r="KTT55" s="154"/>
      <c r="KTU55" s="155"/>
      <c r="KTZ55" s="154"/>
      <c r="KUA55" s="155"/>
      <c r="KUF55" s="154"/>
      <c r="KUG55" s="155"/>
      <c r="KUL55" s="154"/>
      <c r="KUM55" s="155"/>
      <c r="KUR55" s="154"/>
      <c r="KUS55" s="155"/>
      <c r="KUX55" s="154"/>
      <c r="KUY55" s="155"/>
      <c r="KVD55" s="154"/>
      <c r="KVE55" s="155"/>
      <c r="KVJ55" s="154"/>
      <c r="KVK55" s="155"/>
      <c r="KVP55" s="154"/>
      <c r="KVQ55" s="155"/>
      <c r="KVV55" s="154"/>
      <c r="KVW55" s="155"/>
      <c r="KWB55" s="154"/>
      <c r="KWC55" s="155"/>
      <c r="KWH55" s="154"/>
      <c r="KWI55" s="155"/>
      <c r="KWN55" s="154"/>
      <c r="KWO55" s="155"/>
      <c r="KWT55" s="154"/>
      <c r="KWU55" s="155"/>
      <c r="KWZ55" s="154"/>
      <c r="KXA55" s="155"/>
      <c r="KXF55" s="154"/>
      <c r="KXG55" s="155"/>
      <c r="KXL55" s="154"/>
      <c r="KXM55" s="155"/>
      <c r="KXR55" s="154"/>
      <c r="KXS55" s="155"/>
      <c r="KXX55" s="154"/>
      <c r="KXY55" s="155"/>
      <c r="KYD55" s="154"/>
      <c r="KYE55" s="155"/>
      <c r="KYJ55" s="154"/>
      <c r="KYK55" s="155"/>
      <c r="KYP55" s="154"/>
      <c r="KYQ55" s="155"/>
      <c r="KYV55" s="154"/>
      <c r="KYW55" s="155"/>
      <c r="KZB55" s="154"/>
      <c r="KZC55" s="155"/>
      <c r="KZH55" s="154"/>
      <c r="KZI55" s="155"/>
      <c r="KZN55" s="154"/>
      <c r="KZO55" s="155"/>
      <c r="KZT55" s="154"/>
      <c r="KZU55" s="155"/>
      <c r="KZZ55" s="154"/>
      <c r="LAA55" s="155"/>
      <c r="LAF55" s="154"/>
      <c r="LAG55" s="155"/>
      <c r="LAL55" s="154"/>
      <c r="LAM55" s="155"/>
      <c r="LAR55" s="154"/>
      <c r="LAS55" s="155"/>
      <c r="LAX55" s="154"/>
      <c r="LAY55" s="155"/>
      <c r="LBD55" s="154"/>
      <c r="LBE55" s="155"/>
      <c r="LBJ55" s="154"/>
      <c r="LBK55" s="155"/>
      <c r="LBP55" s="154"/>
      <c r="LBQ55" s="155"/>
      <c r="LBV55" s="154"/>
      <c r="LBW55" s="155"/>
      <c r="LCB55" s="154"/>
      <c r="LCC55" s="155"/>
      <c r="LCH55" s="154"/>
      <c r="LCI55" s="155"/>
      <c r="LCN55" s="154"/>
      <c r="LCO55" s="155"/>
      <c r="LCT55" s="154"/>
      <c r="LCU55" s="155"/>
      <c r="LCZ55" s="154"/>
      <c r="LDA55" s="155"/>
      <c r="LDF55" s="154"/>
      <c r="LDG55" s="155"/>
      <c r="LDL55" s="154"/>
      <c r="LDM55" s="155"/>
      <c r="LDR55" s="154"/>
      <c r="LDS55" s="155"/>
      <c r="LDX55" s="154"/>
      <c r="LDY55" s="155"/>
      <c r="LED55" s="154"/>
      <c r="LEE55" s="155"/>
      <c r="LEJ55" s="154"/>
      <c r="LEK55" s="155"/>
      <c r="LEP55" s="154"/>
      <c r="LEQ55" s="155"/>
      <c r="LEV55" s="154"/>
      <c r="LEW55" s="155"/>
      <c r="LFB55" s="154"/>
      <c r="LFC55" s="155"/>
      <c r="LFH55" s="154"/>
      <c r="LFI55" s="155"/>
      <c r="LFN55" s="154"/>
      <c r="LFO55" s="155"/>
      <c r="LFT55" s="154"/>
      <c r="LFU55" s="155"/>
      <c r="LFZ55" s="154"/>
      <c r="LGA55" s="155"/>
      <c r="LGF55" s="154"/>
      <c r="LGG55" s="155"/>
      <c r="LGL55" s="154"/>
      <c r="LGM55" s="155"/>
      <c r="LGR55" s="154"/>
      <c r="LGS55" s="155"/>
      <c r="LGX55" s="154"/>
      <c r="LGY55" s="155"/>
      <c r="LHD55" s="154"/>
      <c r="LHE55" s="155"/>
      <c r="LHJ55" s="154"/>
      <c r="LHK55" s="155"/>
      <c r="LHP55" s="154"/>
      <c r="LHQ55" s="155"/>
      <c r="LHV55" s="154"/>
      <c r="LHW55" s="155"/>
      <c r="LIB55" s="154"/>
      <c r="LIC55" s="155"/>
      <c r="LIH55" s="154"/>
      <c r="LII55" s="155"/>
      <c r="LIN55" s="154"/>
      <c r="LIO55" s="155"/>
      <c r="LIT55" s="154"/>
      <c r="LIU55" s="155"/>
      <c r="LIZ55" s="154"/>
      <c r="LJA55" s="155"/>
      <c r="LJF55" s="154"/>
      <c r="LJG55" s="155"/>
      <c r="LJL55" s="154"/>
      <c r="LJM55" s="155"/>
      <c r="LJR55" s="154"/>
      <c r="LJS55" s="155"/>
      <c r="LJX55" s="154"/>
      <c r="LJY55" s="155"/>
      <c r="LKD55" s="154"/>
      <c r="LKE55" s="155"/>
      <c r="LKJ55" s="154"/>
      <c r="LKK55" s="155"/>
      <c r="LKP55" s="154"/>
      <c r="LKQ55" s="155"/>
      <c r="LKV55" s="154"/>
      <c r="LKW55" s="155"/>
      <c r="LLB55" s="154"/>
      <c r="LLC55" s="155"/>
      <c r="LLH55" s="154"/>
      <c r="LLI55" s="155"/>
      <c r="LLN55" s="154"/>
      <c r="LLO55" s="155"/>
      <c r="LLT55" s="154"/>
      <c r="LLU55" s="155"/>
      <c r="LLZ55" s="154"/>
      <c r="LMA55" s="155"/>
      <c r="LMF55" s="154"/>
      <c r="LMG55" s="155"/>
      <c r="LML55" s="154"/>
      <c r="LMM55" s="155"/>
      <c r="LMR55" s="154"/>
      <c r="LMS55" s="155"/>
      <c r="LMX55" s="154"/>
      <c r="LMY55" s="155"/>
      <c r="LND55" s="154"/>
      <c r="LNE55" s="155"/>
      <c r="LNJ55" s="154"/>
      <c r="LNK55" s="155"/>
      <c r="LNP55" s="154"/>
      <c r="LNQ55" s="155"/>
      <c r="LNV55" s="154"/>
      <c r="LNW55" s="155"/>
      <c r="LOB55" s="154"/>
      <c r="LOC55" s="155"/>
      <c r="LOH55" s="154"/>
      <c r="LOI55" s="155"/>
      <c r="LON55" s="154"/>
      <c r="LOO55" s="155"/>
      <c r="LOT55" s="154"/>
      <c r="LOU55" s="155"/>
      <c r="LOZ55" s="154"/>
      <c r="LPA55" s="155"/>
      <c r="LPF55" s="154"/>
      <c r="LPG55" s="155"/>
      <c r="LPL55" s="154"/>
      <c r="LPM55" s="155"/>
      <c r="LPR55" s="154"/>
      <c r="LPS55" s="155"/>
      <c r="LPX55" s="154"/>
      <c r="LPY55" s="155"/>
      <c r="LQD55" s="154"/>
      <c r="LQE55" s="155"/>
      <c r="LQJ55" s="154"/>
      <c r="LQK55" s="155"/>
      <c r="LQP55" s="154"/>
      <c r="LQQ55" s="155"/>
      <c r="LQV55" s="154"/>
      <c r="LQW55" s="155"/>
      <c r="LRB55" s="154"/>
      <c r="LRC55" s="155"/>
      <c r="LRH55" s="154"/>
      <c r="LRI55" s="155"/>
      <c r="LRN55" s="154"/>
      <c r="LRO55" s="155"/>
      <c r="LRT55" s="154"/>
      <c r="LRU55" s="155"/>
      <c r="LRZ55" s="154"/>
      <c r="LSA55" s="155"/>
      <c r="LSF55" s="154"/>
      <c r="LSG55" s="155"/>
      <c r="LSL55" s="154"/>
      <c r="LSM55" s="155"/>
      <c r="LSR55" s="154"/>
      <c r="LSS55" s="155"/>
      <c r="LSX55" s="154"/>
      <c r="LSY55" s="155"/>
      <c r="LTD55" s="154"/>
      <c r="LTE55" s="155"/>
      <c r="LTJ55" s="154"/>
      <c r="LTK55" s="155"/>
      <c r="LTP55" s="154"/>
      <c r="LTQ55" s="155"/>
      <c r="LTV55" s="154"/>
      <c r="LTW55" s="155"/>
      <c r="LUB55" s="154"/>
      <c r="LUC55" s="155"/>
      <c r="LUH55" s="154"/>
      <c r="LUI55" s="155"/>
      <c r="LUN55" s="154"/>
      <c r="LUO55" s="155"/>
      <c r="LUT55" s="154"/>
      <c r="LUU55" s="155"/>
      <c r="LUZ55" s="154"/>
      <c r="LVA55" s="155"/>
      <c r="LVF55" s="154"/>
      <c r="LVG55" s="155"/>
      <c r="LVL55" s="154"/>
      <c r="LVM55" s="155"/>
      <c r="LVR55" s="154"/>
      <c r="LVS55" s="155"/>
      <c r="LVX55" s="154"/>
      <c r="LVY55" s="155"/>
      <c r="LWD55" s="154"/>
      <c r="LWE55" s="155"/>
      <c r="LWJ55" s="154"/>
      <c r="LWK55" s="155"/>
      <c r="LWP55" s="154"/>
      <c r="LWQ55" s="155"/>
      <c r="LWV55" s="154"/>
      <c r="LWW55" s="155"/>
      <c r="LXB55" s="154"/>
      <c r="LXC55" s="155"/>
      <c r="LXH55" s="154"/>
      <c r="LXI55" s="155"/>
      <c r="LXN55" s="154"/>
      <c r="LXO55" s="155"/>
      <c r="LXT55" s="154"/>
      <c r="LXU55" s="155"/>
      <c r="LXZ55" s="154"/>
      <c r="LYA55" s="155"/>
      <c r="LYF55" s="154"/>
      <c r="LYG55" s="155"/>
      <c r="LYL55" s="154"/>
      <c r="LYM55" s="155"/>
      <c r="LYR55" s="154"/>
      <c r="LYS55" s="155"/>
      <c r="LYX55" s="154"/>
      <c r="LYY55" s="155"/>
      <c r="LZD55" s="154"/>
      <c r="LZE55" s="155"/>
      <c r="LZJ55" s="154"/>
      <c r="LZK55" s="155"/>
      <c r="LZP55" s="154"/>
      <c r="LZQ55" s="155"/>
      <c r="LZV55" s="154"/>
      <c r="LZW55" s="155"/>
      <c r="MAB55" s="154"/>
      <c r="MAC55" s="155"/>
      <c r="MAH55" s="154"/>
      <c r="MAI55" s="155"/>
      <c r="MAN55" s="154"/>
      <c r="MAO55" s="155"/>
      <c r="MAT55" s="154"/>
      <c r="MAU55" s="155"/>
      <c r="MAZ55" s="154"/>
      <c r="MBA55" s="155"/>
      <c r="MBF55" s="154"/>
      <c r="MBG55" s="155"/>
      <c r="MBL55" s="154"/>
      <c r="MBM55" s="155"/>
      <c r="MBR55" s="154"/>
      <c r="MBS55" s="155"/>
      <c r="MBX55" s="154"/>
      <c r="MBY55" s="155"/>
      <c r="MCD55" s="154"/>
      <c r="MCE55" s="155"/>
      <c r="MCJ55" s="154"/>
      <c r="MCK55" s="155"/>
      <c r="MCP55" s="154"/>
      <c r="MCQ55" s="155"/>
      <c r="MCV55" s="154"/>
      <c r="MCW55" s="155"/>
      <c r="MDB55" s="154"/>
      <c r="MDC55" s="155"/>
      <c r="MDH55" s="154"/>
      <c r="MDI55" s="155"/>
      <c r="MDN55" s="154"/>
      <c r="MDO55" s="155"/>
      <c r="MDT55" s="154"/>
      <c r="MDU55" s="155"/>
      <c r="MDZ55" s="154"/>
      <c r="MEA55" s="155"/>
      <c r="MEF55" s="154"/>
      <c r="MEG55" s="155"/>
      <c r="MEL55" s="154"/>
      <c r="MEM55" s="155"/>
      <c r="MER55" s="154"/>
      <c r="MES55" s="155"/>
      <c r="MEX55" s="154"/>
      <c r="MEY55" s="155"/>
      <c r="MFD55" s="154"/>
      <c r="MFE55" s="155"/>
      <c r="MFJ55" s="154"/>
      <c r="MFK55" s="155"/>
      <c r="MFP55" s="154"/>
      <c r="MFQ55" s="155"/>
      <c r="MFV55" s="154"/>
      <c r="MFW55" s="155"/>
      <c r="MGB55" s="154"/>
      <c r="MGC55" s="155"/>
      <c r="MGH55" s="154"/>
      <c r="MGI55" s="155"/>
      <c r="MGN55" s="154"/>
      <c r="MGO55" s="155"/>
      <c r="MGT55" s="154"/>
      <c r="MGU55" s="155"/>
      <c r="MGZ55" s="154"/>
      <c r="MHA55" s="155"/>
      <c r="MHF55" s="154"/>
      <c r="MHG55" s="155"/>
      <c r="MHL55" s="154"/>
      <c r="MHM55" s="155"/>
      <c r="MHR55" s="154"/>
      <c r="MHS55" s="155"/>
      <c r="MHX55" s="154"/>
      <c r="MHY55" s="155"/>
      <c r="MID55" s="154"/>
      <c r="MIE55" s="155"/>
      <c r="MIJ55" s="154"/>
      <c r="MIK55" s="155"/>
      <c r="MIP55" s="154"/>
      <c r="MIQ55" s="155"/>
      <c r="MIV55" s="154"/>
      <c r="MIW55" s="155"/>
      <c r="MJB55" s="154"/>
      <c r="MJC55" s="155"/>
      <c r="MJH55" s="154"/>
      <c r="MJI55" s="155"/>
      <c r="MJN55" s="154"/>
      <c r="MJO55" s="155"/>
      <c r="MJT55" s="154"/>
      <c r="MJU55" s="155"/>
      <c r="MJZ55" s="154"/>
      <c r="MKA55" s="155"/>
      <c r="MKF55" s="154"/>
      <c r="MKG55" s="155"/>
      <c r="MKL55" s="154"/>
      <c r="MKM55" s="155"/>
      <c r="MKR55" s="154"/>
      <c r="MKS55" s="155"/>
      <c r="MKX55" s="154"/>
      <c r="MKY55" s="155"/>
      <c r="MLD55" s="154"/>
      <c r="MLE55" s="155"/>
      <c r="MLJ55" s="154"/>
      <c r="MLK55" s="155"/>
      <c r="MLP55" s="154"/>
      <c r="MLQ55" s="155"/>
      <c r="MLV55" s="154"/>
      <c r="MLW55" s="155"/>
      <c r="MMB55" s="154"/>
      <c r="MMC55" s="155"/>
      <c r="MMH55" s="154"/>
      <c r="MMI55" s="155"/>
      <c r="MMN55" s="154"/>
      <c r="MMO55" s="155"/>
      <c r="MMT55" s="154"/>
      <c r="MMU55" s="155"/>
      <c r="MMZ55" s="154"/>
      <c r="MNA55" s="155"/>
      <c r="MNF55" s="154"/>
      <c r="MNG55" s="155"/>
      <c r="MNL55" s="154"/>
      <c r="MNM55" s="155"/>
      <c r="MNR55" s="154"/>
      <c r="MNS55" s="155"/>
      <c r="MNX55" s="154"/>
      <c r="MNY55" s="155"/>
      <c r="MOD55" s="154"/>
      <c r="MOE55" s="155"/>
      <c r="MOJ55" s="154"/>
      <c r="MOK55" s="155"/>
      <c r="MOP55" s="154"/>
      <c r="MOQ55" s="155"/>
      <c r="MOV55" s="154"/>
      <c r="MOW55" s="155"/>
      <c r="MPB55" s="154"/>
      <c r="MPC55" s="155"/>
      <c r="MPH55" s="154"/>
      <c r="MPI55" s="155"/>
      <c r="MPN55" s="154"/>
      <c r="MPO55" s="155"/>
      <c r="MPT55" s="154"/>
      <c r="MPU55" s="155"/>
      <c r="MPZ55" s="154"/>
      <c r="MQA55" s="155"/>
      <c r="MQF55" s="154"/>
      <c r="MQG55" s="155"/>
      <c r="MQL55" s="154"/>
      <c r="MQM55" s="155"/>
      <c r="MQR55" s="154"/>
      <c r="MQS55" s="155"/>
      <c r="MQX55" s="154"/>
      <c r="MQY55" s="155"/>
      <c r="MRD55" s="154"/>
      <c r="MRE55" s="155"/>
      <c r="MRJ55" s="154"/>
      <c r="MRK55" s="155"/>
      <c r="MRP55" s="154"/>
      <c r="MRQ55" s="155"/>
      <c r="MRV55" s="154"/>
      <c r="MRW55" s="155"/>
      <c r="MSB55" s="154"/>
      <c r="MSC55" s="155"/>
      <c r="MSH55" s="154"/>
      <c r="MSI55" s="155"/>
      <c r="MSN55" s="154"/>
      <c r="MSO55" s="155"/>
      <c r="MST55" s="154"/>
      <c r="MSU55" s="155"/>
      <c r="MSZ55" s="154"/>
      <c r="MTA55" s="155"/>
      <c r="MTF55" s="154"/>
      <c r="MTG55" s="155"/>
      <c r="MTL55" s="154"/>
      <c r="MTM55" s="155"/>
      <c r="MTR55" s="154"/>
      <c r="MTS55" s="155"/>
      <c r="MTX55" s="154"/>
      <c r="MTY55" s="155"/>
      <c r="MUD55" s="154"/>
      <c r="MUE55" s="155"/>
      <c r="MUJ55" s="154"/>
      <c r="MUK55" s="155"/>
      <c r="MUP55" s="154"/>
      <c r="MUQ55" s="155"/>
      <c r="MUV55" s="154"/>
      <c r="MUW55" s="155"/>
      <c r="MVB55" s="154"/>
      <c r="MVC55" s="155"/>
      <c r="MVH55" s="154"/>
      <c r="MVI55" s="155"/>
      <c r="MVN55" s="154"/>
      <c r="MVO55" s="155"/>
      <c r="MVT55" s="154"/>
      <c r="MVU55" s="155"/>
      <c r="MVZ55" s="154"/>
      <c r="MWA55" s="155"/>
      <c r="MWF55" s="154"/>
      <c r="MWG55" s="155"/>
      <c r="MWL55" s="154"/>
      <c r="MWM55" s="155"/>
      <c r="MWR55" s="154"/>
      <c r="MWS55" s="155"/>
      <c r="MWX55" s="154"/>
      <c r="MWY55" s="155"/>
      <c r="MXD55" s="154"/>
      <c r="MXE55" s="155"/>
      <c r="MXJ55" s="154"/>
      <c r="MXK55" s="155"/>
      <c r="MXP55" s="154"/>
      <c r="MXQ55" s="155"/>
      <c r="MXV55" s="154"/>
      <c r="MXW55" s="155"/>
      <c r="MYB55" s="154"/>
      <c r="MYC55" s="155"/>
      <c r="MYH55" s="154"/>
      <c r="MYI55" s="155"/>
      <c r="MYN55" s="154"/>
      <c r="MYO55" s="155"/>
      <c r="MYT55" s="154"/>
      <c r="MYU55" s="155"/>
      <c r="MYZ55" s="154"/>
      <c r="MZA55" s="155"/>
      <c r="MZF55" s="154"/>
      <c r="MZG55" s="155"/>
      <c r="MZL55" s="154"/>
      <c r="MZM55" s="155"/>
      <c r="MZR55" s="154"/>
      <c r="MZS55" s="155"/>
      <c r="MZX55" s="154"/>
      <c r="MZY55" s="155"/>
      <c r="NAD55" s="154"/>
      <c r="NAE55" s="155"/>
      <c r="NAJ55" s="154"/>
      <c r="NAK55" s="155"/>
      <c r="NAP55" s="154"/>
      <c r="NAQ55" s="155"/>
      <c r="NAV55" s="154"/>
      <c r="NAW55" s="155"/>
      <c r="NBB55" s="154"/>
      <c r="NBC55" s="155"/>
      <c r="NBH55" s="154"/>
      <c r="NBI55" s="155"/>
      <c r="NBN55" s="154"/>
      <c r="NBO55" s="155"/>
      <c r="NBT55" s="154"/>
      <c r="NBU55" s="155"/>
      <c r="NBZ55" s="154"/>
      <c r="NCA55" s="155"/>
      <c r="NCF55" s="154"/>
      <c r="NCG55" s="155"/>
      <c r="NCL55" s="154"/>
      <c r="NCM55" s="155"/>
      <c r="NCR55" s="154"/>
      <c r="NCS55" s="155"/>
      <c r="NCX55" s="154"/>
      <c r="NCY55" s="155"/>
      <c r="NDD55" s="154"/>
      <c r="NDE55" s="155"/>
      <c r="NDJ55" s="154"/>
      <c r="NDK55" s="155"/>
      <c r="NDP55" s="154"/>
      <c r="NDQ55" s="155"/>
      <c r="NDV55" s="154"/>
      <c r="NDW55" s="155"/>
      <c r="NEB55" s="154"/>
      <c r="NEC55" s="155"/>
      <c r="NEH55" s="154"/>
      <c r="NEI55" s="155"/>
      <c r="NEN55" s="154"/>
      <c r="NEO55" s="155"/>
      <c r="NET55" s="154"/>
      <c r="NEU55" s="155"/>
      <c r="NEZ55" s="154"/>
      <c r="NFA55" s="155"/>
      <c r="NFF55" s="154"/>
      <c r="NFG55" s="155"/>
      <c r="NFL55" s="154"/>
      <c r="NFM55" s="155"/>
      <c r="NFR55" s="154"/>
      <c r="NFS55" s="155"/>
      <c r="NFX55" s="154"/>
      <c r="NFY55" s="155"/>
      <c r="NGD55" s="154"/>
      <c r="NGE55" s="155"/>
      <c r="NGJ55" s="154"/>
      <c r="NGK55" s="155"/>
      <c r="NGP55" s="154"/>
      <c r="NGQ55" s="155"/>
      <c r="NGV55" s="154"/>
      <c r="NGW55" s="155"/>
      <c r="NHB55" s="154"/>
      <c r="NHC55" s="155"/>
      <c r="NHH55" s="154"/>
      <c r="NHI55" s="155"/>
      <c r="NHN55" s="154"/>
      <c r="NHO55" s="155"/>
      <c r="NHT55" s="154"/>
      <c r="NHU55" s="155"/>
      <c r="NHZ55" s="154"/>
      <c r="NIA55" s="155"/>
      <c r="NIF55" s="154"/>
      <c r="NIG55" s="155"/>
      <c r="NIL55" s="154"/>
      <c r="NIM55" s="155"/>
      <c r="NIR55" s="154"/>
      <c r="NIS55" s="155"/>
      <c r="NIX55" s="154"/>
      <c r="NIY55" s="155"/>
      <c r="NJD55" s="154"/>
      <c r="NJE55" s="155"/>
      <c r="NJJ55" s="154"/>
      <c r="NJK55" s="155"/>
      <c r="NJP55" s="154"/>
      <c r="NJQ55" s="155"/>
      <c r="NJV55" s="154"/>
      <c r="NJW55" s="155"/>
      <c r="NKB55" s="154"/>
      <c r="NKC55" s="155"/>
      <c r="NKH55" s="154"/>
      <c r="NKI55" s="155"/>
      <c r="NKN55" s="154"/>
      <c r="NKO55" s="155"/>
      <c r="NKT55" s="154"/>
      <c r="NKU55" s="155"/>
      <c r="NKZ55" s="154"/>
      <c r="NLA55" s="155"/>
      <c r="NLF55" s="154"/>
      <c r="NLG55" s="155"/>
      <c r="NLL55" s="154"/>
      <c r="NLM55" s="155"/>
      <c r="NLR55" s="154"/>
      <c r="NLS55" s="155"/>
      <c r="NLX55" s="154"/>
      <c r="NLY55" s="155"/>
      <c r="NMD55" s="154"/>
      <c r="NME55" s="155"/>
      <c r="NMJ55" s="154"/>
      <c r="NMK55" s="155"/>
      <c r="NMP55" s="154"/>
      <c r="NMQ55" s="155"/>
      <c r="NMV55" s="154"/>
      <c r="NMW55" s="155"/>
      <c r="NNB55" s="154"/>
      <c r="NNC55" s="155"/>
      <c r="NNH55" s="154"/>
      <c r="NNI55" s="155"/>
      <c r="NNN55" s="154"/>
      <c r="NNO55" s="155"/>
      <c r="NNT55" s="154"/>
      <c r="NNU55" s="155"/>
      <c r="NNZ55" s="154"/>
      <c r="NOA55" s="155"/>
      <c r="NOF55" s="154"/>
      <c r="NOG55" s="155"/>
      <c r="NOL55" s="154"/>
      <c r="NOM55" s="155"/>
      <c r="NOR55" s="154"/>
      <c r="NOS55" s="155"/>
      <c r="NOX55" s="154"/>
      <c r="NOY55" s="155"/>
      <c r="NPD55" s="154"/>
      <c r="NPE55" s="155"/>
      <c r="NPJ55" s="154"/>
      <c r="NPK55" s="155"/>
      <c r="NPP55" s="154"/>
      <c r="NPQ55" s="155"/>
      <c r="NPV55" s="154"/>
      <c r="NPW55" s="155"/>
      <c r="NQB55" s="154"/>
      <c r="NQC55" s="155"/>
      <c r="NQH55" s="154"/>
      <c r="NQI55" s="155"/>
      <c r="NQN55" s="154"/>
      <c r="NQO55" s="155"/>
      <c r="NQT55" s="154"/>
      <c r="NQU55" s="155"/>
      <c r="NQZ55" s="154"/>
      <c r="NRA55" s="155"/>
      <c r="NRF55" s="154"/>
      <c r="NRG55" s="155"/>
      <c r="NRL55" s="154"/>
      <c r="NRM55" s="155"/>
      <c r="NRR55" s="154"/>
      <c r="NRS55" s="155"/>
      <c r="NRX55" s="154"/>
      <c r="NRY55" s="155"/>
      <c r="NSD55" s="154"/>
      <c r="NSE55" s="155"/>
      <c r="NSJ55" s="154"/>
      <c r="NSK55" s="155"/>
      <c r="NSP55" s="154"/>
      <c r="NSQ55" s="155"/>
      <c r="NSV55" s="154"/>
      <c r="NSW55" s="155"/>
      <c r="NTB55" s="154"/>
      <c r="NTC55" s="155"/>
      <c r="NTH55" s="154"/>
      <c r="NTI55" s="155"/>
      <c r="NTN55" s="154"/>
      <c r="NTO55" s="155"/>
      <c r="NTT55" s="154"/>
      <c r="NTU55" s="155"/>
      <c r="NTZ55" s="154"/>
      <c r="NUA55" s="155"/>
      <c r="NUF55" s="154"/>
      <c r="NUG55" s="155"/>
      <c r="NUL55" s="154"/>
      <c r="NUM55" s="155"/>
      <c r="NUR55" s="154"/>
      <c r="NUS55" s="155"/>
      <c r="NUX55" s="154"/>
      <c r="NUY55" s="155"/>
      <c r="NVD55" s="154"/>
      <c r="NVE55" s="155"/>
      <c r="NVJ55" s="154"/>
      <c r="NVK55" s="155"/>
      <c r="NVP55" s="154"/>
      <c r="NVQ55" s="155"/>
      <c r="NVV55" s="154"/>
      <c r="NVW55" s="155"/>
      <c r="NWB55" s="154"/>
      <c r="NWC55" s="155"/>
      <c r="NWH55" s="154"/>
      <c r="NWI55" s="155"/>
      <c r="NWN55" s="154"/>
      <c r="NWO55" s="155"/>
      <c r="NWT55" s="154"/>
      <c r="NWU55" s="155"/>
      <c r="NWZ55" s="154"/>
      <c r="NXA55" s="155"/>
      <c r="NXF55" s="154"/>
      <c r="NXG55" s="155"/>
      <c r="NXL55" s="154"/>
      <c r="NXM55" s="155"/>
      <c r="NXR55" s="154"/>
      <c r="NXS55" s="155"/>
      <c r="NXX55" s="154"/>
      <c r="NXY55" s="155"/>
      <c r="NYD55" s="154"/>
      <c r="NYE55" s="155"/>
      <c r="NYJ55" s="154"/>
      <c r="NYK55" s="155"/>
      <c r="NYP55" s="154"/>
      <c r="NYQ55" s="155"/>
      <c r="NYV55" s="154"/>
      <c r="NYW55" s="155"/>
      <c r="NZB55" s="154"/>
      <c r="NZC55" s="155"/>
      <c r="NZH55" s="154"/>
      <c r="NZI55" s="155"/>
      <c r="NZN55" s="154"/>
      <c r="NZO55" s="155"/>
      <c r="NZT55" s="154"/>
      <c r="NZU55" s="155"/>
      <c r="NZZ55" s="154"/>
      <c r="OAA55" s="155"/>
      <c r="OAF55" s="154"/>
      <c r="OAG55" s="155"/>
      <c r="OAL55" s="154"/>
      <c r="OAM55" s="155"/>
      <c r="OAR55" s="154"/>
      <c r="OAS55" s="155"/>
      <c r="OAX55" s="154"/>
      <c r="OAY55" s="155"/>
      <c r="OBD55" s="154"/>
      <c r="OBE55" s="155"/>
      <c r="OBJ55" s="154"/>
      <c r="OBK55" s="155"/>
      <c r="OBP55" s="154"/>
      <c r="OBQ55" s="155"/>
      <c r="OBV55" s="154"/>
      <c r="OBW55" s="155"/>
      <c r="OCB55" s="154"/>
      <c r="OCC55" s="155"/>
      <c r="OCH55" s="154"/>
      <c r="OCI55" s="155"/>
      <c r="OCN55" s="154"/>
      <c r="OCO55" s="155"/>
      <c r="OCT55" s="154"/>
      <c r="OCU55" s="155"/>
      <c r="OCZ55" s="154"/>
      <c r="ODA55" s="155"/>
      <c r="ODF55" s="154"/>
      <c r="ODG55" s="155"/>
      <c r="ODL55" s="154"/>
      <c r="ODM55" s="155"/>
      <c r="ODR55" s="154"/>
      <c r="ODS55" s="155"/>
      <c r="ODX55" s="154"/>
      <c r="ODY55" s="155"/>
      <c r="OED55" s="154"/>
      <c r="OEE55" s="155"/>
      <c r="OEJ55" s="154"/>
      <c r="OEK55" s="155"/>
      <c r="OEP55" s="154"/>
      <c r="OEQ55" s="155"/>
      <c r="OEV55" s="154"/>
      <c r="OEW55" s="155"/>
      <c r="OFB55" s="154"/>
      <c r="OFC55" s="155"/>
      <c r="OFH55" s="154"/>
      <c r="OFI55" s="155"/>
      <c r="OFN55" s="154"/>
      <c r="OFO55" s="155"/>
      <c r="OFT55" s="154"/>
      <c r="OFU55" s="155"/>
      <c r="OFZ55" s="154"/>
      <c r="OGA55" s="155"/>
      <c r="OGF55" s="154"/>
      <c r="OGG55" s="155"/>
      <c r="OGL55" s="154"/>
      <c r="OGM55" s="155"/>
      <c r="OGR55" s="154"/>
      <c r="OGS55" s="155"/>
      <c r="OGX55" s="154"/>
      <c r="OGY55" s="155"/>
      <c r="OHD55" s="154"/>
      <c r="OHE55" s="155"/>
      <c r="OHJ55" s="154"/>
      <c r="OHK55" s="155"/>
      <c r="OHP55" s="154"/>
      <c r="OHQ55" s="155"/>
      <c r="OHV55" s="154"/>
      <c r="OHW55" s="155"/>
      <c r="OIB55" s="154"/>
      <c r="OIC55" s="155"/>
      <c r="OIH55" s="154"/>
      <c r="OII55" s="155"/>
      <c r="OIN55" s="154"/>
      <c r="OIO55" s="155"/>
      <c r="OIT55" s="154"/>
      <c r="OIU55" s="155"/>
      <c r="OIZ55" s="154"/>
      <c r="OJA55" s="155"/>
      <c r="OJF55" s="154"/>
      <c r="OJG55" s="155"/>
      <c r="OJL55" s="154"/>
      <c r="OJM55" s="155"/>
      <c r="OJR55" s="154"/>
      <c r="OJS55" s="155"/>
      <c r="OJX55" s="154"/>
      <c r="OJY55" s="155"/>
      <c r="OKD55" s="154"/>
      <c r="OKE55" s="155"/>
      <c r="OKJ55" s="154"/>
      <c r="OKK55" s="155"/>
      <c r="OKP55" s="154"/>
      <c r="OKQ55" s="155"/>
      <c r="OKV55" s="154"/>
      <c r="OKW55" s="155"/>
      <c r="OLB55" s="154"/>
      <c r="OLC55" s="155"/>
      <c r="OLH55" s="154"/>
      <c r="OLI55" s="155"/>
      <c r="OLN55" s="154"/>
      <c r="OLO55" s="155"/>
      <c r="OLT55" s="154"/>
      <c r="OLU55" s="155"/>
      <c r="OLZ55" s="154"/>
      <c r="OMA55" s="155"/>
      <c r="OMF55" s="154"/>
      <c r="OMG55" s="155"/>
      <c r="OML55" s="154"/>
      <c r="OMM55" s="155"/>
      <c r="OMR55" s="154"/>
      <c r="OMS55" s="155"/>
      <c r="OMX55" s="154"/>
      <c r="OMY55" s="155"/>
      <c r="OND55" s="154"/>
      <c r="ONE55" s="155"/>
      <c r="ONJ55" s="154"/>
      <c r="ONK55" s="155"/>
      <c r="ONP55" s="154"/>
      <c r="ONQ55" s="155"/>
      <c r="ONV55" s="154"/>
      <c r="ONW55" s="155"/>
      <c r="OOB55" s="154"/>
      <c r="OOC55" s="155"/>
      <c r="OOH55" s="154"/>
      <c r="OOI55" s="155"/>
      <c r="OON55" s="154"/>
      <c r="OOO55" s="155"/>
      <c r="OOT55" s="154"/>
      <c r="OOU55" s="155"/>
      <c r="OOZ55" s="154"/>
      <c r="OPA55" s="155"/>
      <c r="OPF55" s="154"/>
      <c r="OPG55" s="155"/>
      <c r="OPL55" s="154"/>
      <c r="OPM55" s="155"/>
      <c r="OPR55" s="154"/>
      <c r="OPS55" s="155"/>
      <c r="OPX55" s="154"/>
      <c r="OPY55" s="155"/>
      <c r="OQD55" s="154"/>
      <c r="OQE55" s="155"/>
      <c r="OQJ55" s="154"/>
      <c r="OQK55" s="155"/>
      <c r="OQP55" s="154"/>
      <c r="OQQ55" s="155"/>
      <c r="OQV55" s="154"/>
      <c r="OQW55" s="155"/>
      <c r="ORB55" s="154"/>
      <c r="ORC55" s="155"/>
      <c r="ORH55" s="154"/>
      <c r="ORI55" s="155"/>
      <c r="ORN55" s="154"/>
      <c r="ORO55" s="155"/>
      <c r="ORT55" s="154"/>
      <c r="ORU55" s="155"/>
      <c r="ORZ55" s="154"/>
      <c r="OSA55" s="155"/>
      <c r="OSF55" s="154"/>
      <c r="OSG55" s="155"/>
      <c r="OSL55" s="154"/>
      <c r="OSM55" s="155"/>
      <c r="OSR55" s="154"/>
      <c r="OSS55" s="155"/>
      <c r="OSX55" s="154"/>
      <c r="OSY55" s="155"/>
      <c r="OTD55" s="154"/>
      <c r="OTE55" s="155"/>
      <c r="OTJ55" s="154"/>
      <c r="OTK55" s="155"/>
      <c r="OTP55" s="154"/>
      <c r="OTQ55" s="155"/>
      <c r="OTV55" s="154"/>
      <c r="OTW55" s="155"/>
      <c r="OUB55" s="154"/>
      <c r="OUC55" s="155"/>
      <c r="OUH55" s="154"/>
      <c r="OUI55" s="155"/>
      <c r="OUN55" s="154"/>
      <c r="OUO55" s="155"/>
      <c r="OUT55" s="154"/>
      <c r="OUU55" s="155"/>
      <c r="OUZ55" s="154"/>
      <c r="OVA55" s="155"/>
      <c r="OVF55" s="154"/>
      <c r="OVG55" s="155"/>
      <c r="OVL55" s="154"/>
      <c r="OVM55" s="155"/>
      <c r="OVR55" s="154"/>
      <c r="OVS55" s="155"/>
      <c r="OVX55" s="154"/>
      <c r="OVY55" s="155"/>
      <c r="OWD55" s="154"/>
      <c r="OWE55" s="155"/>
      <c r="OWJ55" s="154"/>
      <c r="OWK55" s="155"/>
      <c r="OWP55" s="154"/>
      <c r="OWQ55" s="155"/>
      <c r="OWV55" s="154"/>
      <c r="OWW55" s="155"/>
      <c r="OXB55" s="154"/>
      <c r="OXC55" s="155"/>
      <c r="OXH55" s="154"/>
      <c r="OXI55" s="155"/>
      <c r="OXN55" s="154"/>
      <c r="OXO55" s="155"/>
      <c r="OXT55" s="154"/>
      <c r="OXU55" s="155"/>
      <c r="OXZ55" s="154"/>
      <c r="OYA55" s="155"/>
      <c r="OYF55" s="154"/>
      <c r="OYG55" s="155"/>
      <c r="OYL55" s="154"/>
      <c r="OYM55" s="155"/>
      <c r="OYR55" s="154"/>
      <c r="OYS55" s="155"/>
      <c r="OYX55" s="154"/>
      <c r="OYY55" s="155"/>
      <c r="OZD55" s="154"/>
      <c r="OZE55" s="155"/>
      <c r="OZJ55" s="154"/>
      <c r="OZK55" s="155"/>
      <c r="OZP55" s="154"/>
      <c r="OZQ55" s="155"/>
      <c r="OZV55" s="154"/>
      <c r="OZW55" s="155"/>
      <c r="PAB55" s="154"/>
      <c r="PAC55" s="155"/>
      <c r="PAH55" s="154"/>
      <c r="PAI55" s="155"/>
      <c r="PAN55" s="154"/>
      <c r="PAO55" s="155"/>
      <c r="PAT55" s="154"/>
      <c r="PAU55" s="155"/>
      <c r="PAZ55" s="154"/>
      <c r="PBA55" s="155"/>
      <c r="PBF55" s="154"/>
      <c r="PBG55" s="155"/>
      <c r="PBL55" s="154"/>
      <c r="PBM55" s="155"/>
      <c r="PBR55" s="154"/>
      <c r="PBS55" s="155"/>
      <c r="PBX55" s="154"/>
      <c r="PBY55" s="155"/>
      <c r="PCD55" s="154"/>
      <c r="PCE55" s="155"/>
      <c r="PCJ55" s="154"/>
      <c r="PCK55" s="155"/>
      <c r="PCP55" s="154"/>
      <c r="PCQ55" s="155"/>
      <c r="PCV55" s="154"/>
      <c r="PCW55" s="155"/>
      <c r="PDB55" s="154"/>
      <c r="PDC55" s="155"/>
      <c r="PDH55" s="154"/>
      <c r="PDI55" s="155"/>
      <c r="PDN55" s="154"/>
      <c r="PDO55" s="155"/>
      <c r="PDT55" s="154"/>
      <c r="PDU55" s="155"/>
      <c r="PDZ55" s="154"/>
      <c r="PEA55" s="155"/>
      <c r="PEF55" s="154"/>
      <c r="PEG55" s="155"/>
      <c r="PEL55" s="154"/>
      <c r="PEM55" s="155"/>
      <c r="PER55" s="154"/>
      <c r="PES55" s="155"/>
      <c r="PEX55" s="154"/>
      <c r="PEY55" s="155"/>
      <c r="PFD55" s="154"/>
      <c r="PFE55" s="155"/>
      <c r="PFJ55" s="154"/>
      <c r="PFK55" s="155"/>
      <c r="PFP55" s="154"/>
      <c r="PFQ55" s="155"/>
      <c r="PFV55" s="154"/>
      <c r="PFW55" s="155"/>
      <c r="PGB55" s="154"/>
      <c r="PGC55" s="155"/>
      <c r="PGH55" s="154"/>
      <c r="PGI55" s="155"/>
      <c r="PGN55" s="154"/>
      <c r="PGO55" s="155"/>
      <c r="PGT55" s="154"/>
      <c r="PGU55" s="155"/>
      <c r="PGZ55" s="154"/>
      <c r="PHA55" s="155"/>
      <c r="PHF55" s="154"/>
      <c r="PHG55" s="155"/>
      <c r="PHL55" s="154"/>
      <c r="PHM55" s="155"/>
      <c r="PHR55" s="154"/>
      <c r="PHS55" s="155"/>
      <c r="PHX55" s="154"/>
      <c r="PHY55" s="155"/>
      <c r="PID55" s="154"/>
      <c r="PIE55" s="155"/>
      <c r="PIJ55" s="154"/>
      <c r="PIK55" s="155"/>
      <c r="PIP55" s="154"/>
      <c r="PIQ55" s="155"/>
      <c r="PIV55" s="154"/>
      <c r="PIW55" s="155"/>
      <c r="PJB55" s="154"/>
      <c r="PJC55" s="155"/>
      <c r="PJH55" s="154"/>
      <c r="PJI55" s="155"/>
      <c r="PJN55" s="154"/>
      <c r="PJO55" s="155"/>
      <c r="PJT55" s="154"/>
      <c r="PJU55" s="155"/>
      <c r="PJZ55" s="154"/>
      <c r="PKA55" s="155"/>
      <c r="PKF55" s="154"/>
      <c r="PKG55" s="155"/>
      <c r="PKL55" s="154"/>
      <c r="PKM55" s="155"/>
      <c r="PKR55" s="154"/>
      <c r="PKS55" s="155"/>
      <c r="PKX55" s="154"/>
      <c r="PKY55" s="155"/>
      <c r="PLD55" s="154"/>
      <c r="PLE55" s="155"/>
      <c r="PLJ55" s="154"/>
      <c r="PLK55" s="155"/>
      <c r="PLP55" s="154"/>
      <c r="PLQ55" s="155"/>
      <c r="PLV55" s="154"/>
      <c r="PLW55" s="155"/>
      <c r="PMB55" s="154"/>
      <c r="PMC55" s="155"/>
      <c r="PMH55" s="154"/>
      <c r="PMI55" s="155"/>
      <c r="PMN55" s="154"/>
      <c r="PMO55" s="155"/>
      <c r="PMT55" s="154"/>
      <c r="PMU55" s="155"/>
      <c r="PMZ55" s="154"/>
      <c r="PNA55" s="155"/>
      <c r="PNF55" s="154"/>
      <c r="PNG55" s="155"/>
      <c r="PNL55" s="154"/>
      <c r="PNM55" s="155"/>
      <c r="PNR55" s="154"/>
      <c r="PNS55" s="155"/>
      <c r="PNX55" s="154"/>
      <c r="PNY55" s="155"/>
      <c r="POD55" s="154"/>
      <c r="POE55" s="155"/>
      <c r="POJ55" s="154"/>
      <c r="POK55" s="155"/>
      <c r="POP55" s="154"/>
      <c r="POQ55" s="155"/>
      <c r="POV55" s="154"/>
      <c r="POW55" s="155"/>
      <c r="PPB55" s="154"/>
      <c r="PPC55" s="155"/>
      <c r="PPH55" s="154"/>
      <c r="PPI55" s="155"/>
      <c r="PPN55" s="154"/>
      <c r="PPO55" s="155"/>
      <c r="PPT55" s="154"/>
      <c r="PPU55" s="155"/>
      <c r="PPZ55" s="154"/>
      <c r="PQA55" s="155"/>
      <c r="PQF55" s="154"/>
      <c r="PQG55" s="155"/>
      <c r="PQL55" s="154"/>
      <c r="PQM55" s="155"/>
      <c r="PQR55" s="154"/>
      <c r="PQS55" s="155"/>
      <c r="PQX55" s="154"/>
      <c r="PQY55" s="155"/>
      <c r="PRD55" s="154"/>
      <c r="PRE55" s="155"/>
      <c r="PRJ55" s="154"/>
      <c r="PRK55" s="155"/>
      <c r="PRP55" s="154"/>
      <c r="PRQ55" s="155"/>
      <c r="PRV55" s="154"/>
      <c r="PRW55" s="155"/>
      <c r="PSB55" s="154"/>
      <c r="PSC55" s="155"/>
      <c r="PSH55" s="154"/>
      <c r="PSI55" s="155"/>
      <c r="PSN55" s="154"/>
      <c r="PSO55" s="155"/>
      <c r="PST55" s="154"/>
      <c r="PSU55" s="155"/>
      <c r="PSZ55" s="154"/>
      <c r="PTA55" s="155"/>
      <c r="PTF55" s="154"/>
      <c r="PTG55" s="155"/>
      <c r="PTL55" s="154"/>
      <c r="PTM55" s="155"/>
      <c r="PTR55" s="154"/>
      <c r="PTS55" s="155"/>
      <c r="PTX55" s="154"/>
      <c r="PTY55" s="155"/>
      <c r="PUD55" s="154"/>
      <c r="PUE55" s="155"/>
      <c r="PUJ55" s="154"/>
      <c r="PUK55" s="155"/>
      <c r="PUP55" s="154"/>
      <c r="PUQ55" s="155"/>
      <c r="PUV55" s="154"/>
      <c r="PUW55" s="155"/>
      <c r="PVB55" s="154"/>
      <c r="PVC55" s="155"/>
      <c r="PVH55" s="154"/>
      <c r="PVI55" s="155"/>
      <c r="PVN55" s="154"/>
      <c r="PVO55" s="155"/>
      <c r="PVT55" s="154"/>
      <c r="PVU55" s="155"/>
      <c r="PVZ55" s="154"/>
      <c r="PWA55" s="155"/>
      <c r="PWF55" s="154"/>
      <c r="PWG55" s="155"/>
      <c r="PWL55" s="154"/>
      <c r="PWM55" s="155"/>
      <c r="PWR55" s="154"/>
      <c r="PWS55" s="155"/>
      <c r="PWX55" s="154"/>
      <c r="PWY55" s="155"/>
      <c r="PXD55" s="154"/>
      <c r="PXE55" s="155"/>
      <c r="PXJ55" s="154"/>
      <c r="PXK55" s="155"/>
      <c r="PXP55" s="154"/>
      <c r="PXQ55" s="155"/>
      <c r="PXV55" s="154"/>
      <c r="PXW55" s="155"/>
      <c r="PYB55" s="154"/>
      <c r="PYC55" s="155"/>
      <c r="PYH55" s="154"/>
      <c r="PYI55" s="155"/>
      <c r="PYN55" s="154"/>
      <c r="PYO55" s="155"/>
      <c r="PYT55" s="154"/>
      <c r="PYU55" s="155"/>
      <c r="PYZ55" s="154"/>
      <c r="PZA55" s="155"/>
      <c r="PZF55" s="154"/>
      <c r="PZG55" s="155"/>
      <c r="PZL55" s="154"/>
      <c r="PZM55" s="155"/>
      <c r="PZR55" s="154"/>
      <c r="PZS55" s="155"/>
      <c r="PZX55" s="154"/>
      <c r="PZY55" s="155"/>
      <c r="QAD55" s="154"/>
      <c r="QAE55" s="155"/>
      <c r="QAJ55" s="154"/>
      <c r="QAK55" s="155"/>
      <c r="QAP55" s="154"/>
      <c r="QAQ55" s="155"/>
      <c r="QAV55" s="154"/>
      <c r="QAW55" s="155"/>
      <c r="QBB55" s="154"/>
      <c r="QBC55" s="155"/>
      <c r="QBH55" s="154"/>
      <c r="QBI55" s="155"/>
      <c r="QBN55" s="154"/>
      <c r="QBO55" s="155"/>
      <c r="QBT55" s="154"/>
      <c r="QBU55" s="155"/>
      <c r="QBZ55" s="154"/>
      <c r="QCA55" s="155"/>
      <c r="QCF55" s="154"/>
      <c r="QCG55" s="155"/>
      <c r="QCL55" s="154"/>
      <c r="QCM55" s="155"/>
      <c r="QCR55" s="154"/>
      <c r="QCS55" s="155"/>
      <c r="QCX55" s="154"/>
      <c r="QCY55" s="155"/>
      <c r="QDD55" s="154"/>
      <c r="QDE55" s="155"/>
      <c r="QDJ55" s="154"/>
      <c r="QDK55" s="155"/>
      <c r="QDP55" s="154"/>
      <c r="QDQ55" s="155"/>
      <c r="QDV55" s="154"/>
      <c r="QDW55" s="155"/>
      <c r="QEB55" s="154"/>
      <c r="QEC55" s="155"/>
      <c r="QEH55" s="154"/>
      <c r="QEI55" s="155"/>
      <c r="QEN55" s="154"/>
      <c r="QEO55" s="155"/>
      <c r="QET55" s="154"/>
      <c r="QEU55" s="155"/>
      <c r="QEZ55" s="154"/>
      <c r="QFA55" s="155"/>
      <c r="QFF55" s="154"/>
      <c r="QFG55" s="155"/>
      <c r="QFL55" s="154"/>
      <c r="QFM55" s="155"/>
      <c r="QFR55" s="154"/>
      <c r="QFS55" s="155"/>
      <c r="QFX55" s="154"/>
      <c r="QFY55" s="155"/>
      <c r="QGD55" s="154"/>
      <c r="QGE55" s="155"/>
      <c r="QGJ55" s="154"/>
      <c r="QGK55" s="155"/>
      <c r="QGP55" s="154"/>
      <c r="QGQ55" s="155"/>
      <c r="QGV55" s="154"/>
      <c r="QGW55" s="155"/>
      <c r="QHB55" s="154"/>
      <c r="QHC55" s="155"/>
      <c r="QHH55" s="154"/>
      <c r="QHI55" s="155"/>
      <c r="QHN55" s="154"/>
      <c r="QHO55" s="155"/>
      <c r="QHT55" s="154"/>
      <c r="QHU55" s="155"/>
      <c r="QHZ55" s="154"/>
      <c r="QIA55" s="155"/>
      <c r="QIF55" s="154"/>
      <c r="QIG55" s="155"/>
      <c r="QIL55" s="154"/>
      <c r="QIM55" s="155"/>
      <c r="QIR55" s="154"/>
      <c r="QIS55" s="155"/>
      <c r="QIX55" s="154"/>
      <c r="QIY55" s="155"/>
      <c r="QJD55" s="154"/>
      <c r="QJE55" s="155"/>
      <c r="QJJ55" s="154"/>
      <c r="QJK55" s="155"/>
      <c r="QJP55" s="154"/>
      <c r="QJQ55" s="155"/>
      <c r="QJV55" s="154"/>
      <c r="QJW55" s="155"/>
      <c r="QKB55" s="154"/>
      <c r="QKC55" s="155"/>
      <c r="QKH55" s="154"/>
      <c r="QKI55" s="155"/>
      <c r="QKN55" s="154"/>
      <c r="QKO55" s="155"/>
      <c r="QKT55" s="154"/>
      <c r="QKU55" s="155"/>
      <c r="QKZ55" s="154"/>
      <c r="QLA55" s="155"/>
      <c r="QLF55" s="154"/>
      <c r="QLG55" s="155"/>
      <c r="QLL55" s="154"/>
      <c r="QLM55" s="155"/>
      <c r="QLR55" s="154"/>
      <c r="QLS55" s="155"/>
      <c r="QLX55" s="154"/>
      <c r="QLY55" s="155"/>
      <c r="QMD55" s="154"/>
      <c r="QME55" s="155"/>
      <c r="QMJ55" s="154"/>
      <c r="QMK55" s="155"/>
      <c r="QMP55" s="154"/>
      <c r="QMQ55" s="155"/>
      <c r="QMV55" s="154"/>
      <c r="QMW55" s="155"/>
      <c r="QNB55" s="154"/>
      <c r="QNC55" s="155"/>
      <c r="QNH55" s="154"/>
      <c r="QNI55" s="155"/>
      <c r="QNN55" s="154"/>
      <c r="QNO55" s="155"/>
      <c r="QNT55" s="154"/>
      <c r="QNU55" s="155"/>
      <c r="QNZ55" s="154"/>
      <c r="QOA55" s="155"/>
      <c r="QOF55" s="154"/>
      <c r="QOG55" s="155"/>
      <c r="QOL55" s="154"/>
      <c r="QOM55" s="155"/>
      <c r="QOR55" s="154"/>
      <c r="QOS55" s="155"/>
      <c r="QOX55" s="154"/>
      <c r="QOY55" s="155"/>
      <c r="QPD55" s="154"/>
      <c r="QPE55" s="155"/>
      <c r="QPJ55" s="154"/>
      <c r="QPK55" s="155"/>
      <c r="QPP55" s="154"/>
      <c r="QPQ55" s="155"/>
      <c r="QPV55" s="154"/>
      <c r="QPW55" s="155"/>
      <c r="QQB55" s="154"/>
      <c r="QQC55" s="155"/>
      <c r="QQH55" s="154"/>
      <c r="QQI55" s="155"/>
      <c r="QQN55" s="154"/>
      <c r="QQO55" s="155"/>
      <c r="QQT55" s="154"/>
      <c r="QQU55" s="155"/>
      <c r="QQZ55" s="154"/>
      <c r="QRA55" s="155"/>
      <c r="QRF55" s="154"/>
      <c r="QRG55" s="155"/>
      <c r="QRL55" s="154"/>
      <c r="QRM55" s="155"/>
      <c r="QRR55" s="154"/>
      <c r="QRS55" s="155"/>
      <c r="QRX55" s="154"/>
      <c r="QRY55" s="155"/>
      <c r="QSD55" s="154"/>
      <c r="QSE55" s="155"/>
      <c r="QSJ55" s="154"/>
      <c r="QSK55" s="155"/>
      <c r="QSP55" s="154"/>
      <c r="QSQ55" s="155"/>
      <c r="QSV55" s="154"/>
      <c r="QSW55" s="155"/>
      <c r="QTB55" s="154"/>
      <c r="QTC55" s="155"/>
      <c r="QTH55" s="154"/>
      <c r="QTI55" s="155"/>
      <c r="QTN55" s="154"/>
      <c r="QTO55" s="155"/>
      <c r="QTT55" s="154"/>
      <c r="QTU55" s="155"/>
      <c r="QTZ55" s="154"/>
      <c r="QUA55" s="155"/>
      <c r="QUF55" s="154"/>
      <c r="QUG55" s="155"/>
      <c r="QUL55" s="154"/>
      <c r="QUM55" s="155"/>
      <c r="QUR55" s="154"/>
      <c r="QUS55" s="155"/>
      <c r="QUX55" s="154"/>
      <c r="QUY55" s="155"/>
      <c r="QVD55" s="154"/>
      <c r="QVE55" s="155"/>
      <c r="QVJ55" s="154"/>
      <c r="QVK55" s="155"/>
      <c r="QVP55" s="154"/>
      <c r="QVQ55" s="155"/>
      <c r="QVV55" s="154"/>
      <c r="QVW55" s="155"/>
      <c r="QWB55" s="154"/>
      <c r="QWC55" s="155"/>
      <c r="QWH55" s="154"/>
      <c r="QWI55" s="155"/>
      <c r="QWN55" s="154"/>
      <c r="QWO55" s="155"/>
      <c r="QWT55" s="154"/>
      <c r="QWU55" s="155"/>
      <c r="QWZ55" s="154"/>
      <c r="QXA55" s="155"/>
      <c r="QXF55" s="154"/>
      <c r="QXG55" s="155"/>
      <c r="QXL55" s="154"/>
      <c r="QXM55" s="155"/>
      <c r="QXR55" s="154"/>
      <c r="QXS55" s="155"/>
      <c r="QXX55" s="154"/>
      <c r="QXY55" s="155"/>
      <c r="QYD55" s="154"/>
      <c r="QYE55" s="155"/>
      <c r="QYJ55" s="154"/>
      <c r="QYK55" s="155"/>
      <c r="QYP55" s="154"/>
      <c r="QYQ55" s="155"/>
      <c r="QYV55" s="154"/>
      <c r="QYW55" s="155"/>
      <c r="QZB55" s="154"/>
      <c r="QZC55" s="155"/>
      <c r="QZH55" s="154"/>
      <c r="QZI55" s="155"/>
      <c r="QZN55" s="154"/>
      <c r="QZO55" s="155"/>
      <c r="QZT55" s="154"/>
      <c r="QZU55" s="155"/>
      <c r="QZZ55" s="154"/>
      <c r="RAA55" s="155"/>
      <c r="RAF55" s="154"/>
      <c r="RAG55" s="155"/>
      <c r="RAL55" s="154"/>
      <c r="RAM55" s="155"/>
      <c r="RAR55" s="154"/>
      <c r="RAS55" s="155"/>
      <c r="RAX55" s="154"/>
      <c r="RAY55" s="155"/>
      <c r="RBD55" s="154"/>
      <c r="RBE55" s="155"/>
      <c r="RBJ55" s="154"/>
      <c r="RBK55" s="155"/>
      <c r="RBP55" s="154"/>
      <c r="RBQ55" s="155"/>
      <c r="RBV55" s="154"/>
      <c r="RBW55" s="155"/>
      <c r="RCB55" s="154"/>
      <c r="RCC55" s="155"/>
      <c r="RCH55" s="154"/>
      <c r="RCI55" s="155"/>
      <c r="RCN55" s="154"/>
      <c r="RCO55" s="155"/>
      <c r="RCT55" s="154"/>
      <c r="RCU55" s="155"/>
      <c r="RCZ55" s="154"/>
      <c r="RDA55" s="155"/>
      <c r="RDF55" s="154"/>
      <c r="RDG55" s="155"/>
      <c r="RDL55" s="154"/>
      <c r="RDM55" s="155"/>
      <c r="RDR55" s="154"/>
      <c r="RDS55" s="155"/>
      <c r="RDX55" s="154"/>
      <c r="RDY55" s="155"/>
      <c r="RED55" s="154"/>
      <c r="REE55" s="155"/>
      <c r="REJ55" s="154"/>
      <c r="REK55" s="155"/>
      <c r="REP55" s="154"/>
      <c r="REQ55" s="155"/>
      <c r="REV55" s="154"/>
      <c r="REW55" s="155"/>
      <c r="RFB55" s="154"/>
      <c r="RFC55" s="155"/>
      <c r="RFH55" s="154"/>
      <c r="RFI55" s="155"/>
      <c r="RFN55" s="154"/>
      <c r="RFO55" s="155"/>
      <c r="RFT55" s="154"/>
      <c r="RFU55" s="155"/>
      <c r="RFZ55" s="154"/>
      <c r="RGA55" s="155"/>
      <c r="RGF55" s="154"/>
      <c r="RGG55" s="155"/>
      <c r="RGL55" s="154"/>
      <c r="RGM55" s="155"/>
      <c r="RGR55" s="154"/>
      <c r="RGS55" s="155"/>
      <c r="RGX55" s="154"/>
      <c r="RGY55" s="155"/>
      <c r="RHD55" s="154"/>
      <c r="RHE55" s="155"/>
      <c r="RHJ55" s="154"/>
      <c r="RHK55" s="155"/>
      <c r="RHP55" s="154"/>
      <c r="RHQ55" s="155"/>
      <c r="RHV55" s="154"/>
      <c r="RHW55" s="155"/>
      <c r="RIB55" s="154"/>
      <c r="RIC55" s="155"/>
      <c r="RIH55" s="154"/>
      <c r="RII55" s="155"/>
      <c r="RIN55" s="154"/>
      <c r="RIO55" s="155"/>
      <c r="RIT55" s="154"/>
      <c r="RIU55" s="155"/>
      <c r="RIZ55" s="154"/>
      <c r="RJA55" s="155"/>
      <c r="RJF55" s="154"/>
      <c r="RJG55" s="155"/>
      <c r="RJL55" s="154"/>
      <c r="RJM55" s="155"/>
      <c r="RJR55" s="154"/>
      <c r="RJS55" s="155"/>
      <c r="RJX55" s="154"/>
      <c r="RJY55" s="155"/>
      <c r="RKD55" s="154"/>
      <c r="RKE55" s="155"/>
      <c r="RKJ55" s="154"/>
      <c r="RKK55" s="155"/>
      <c r="RKP55" s="154"/>
      <c r="RKQ55" s="155"/>
      <c r="RKV55" s="154"/>
      <c r="RKW55" s="155"/>
      <c r="RLB55" s="154"/>
      <c r="RLC55" s="155"/>
      <c r="RLH55" s="154"/>
      <c r="RLI55" s="155"/>
      <c r="RLN55" s="154"/>
      <c r="RLO55" s="155"/>
      <c r="RLT55" s="154"/>
      <c r="RLU55" s="155"/>
      <c r="RLZ55" s="154"/>
      <c r="RMA55" s="155"/>
      <c r="RMF55" s="154"/>
      <c r="RMG55" s="155"/>
      <c r="RML55" s="154"/>
      <c r="RMM55" s="155"/>
      <c r="RMR55" s="154"/>
      <c r="RMS55" s="155"/>
      <c r="RMX55" s="154"/>
      <c r="RMY55" s="155"/>
      <c r="RND55" s="154"/>
      <c r="RNE55" s="155"/>
      <c r="RNJ55" s="154"/>
      <c r="RNK55" s="155"/>
      <c r="RNP55" s="154"/>
      <c r="RNQ55" s="155"/>
      <c r="RNV55" s="154"/>
      <c r="RNW55" s="155"/>
      <c r="ROB55" s="154"/>
      <c r="ROC55" s="155"/>
      <c r="ROH55" s="154"/>
      <c r="ROI55" s="155"/>
      <c r="RON55" s="154"/>
      <c r="ROO55" s="155"/>
      <c r="ROT55" s="154"/>
      <c r="ROU55" s="155"/>
      <c r="ROZ55" s="154"/>
      <c r="RPA55" s="155"/>
      <c r="RPF55" s="154"/>
      <c r="RPG55" s="155"/>
      <c r="RPL55" s="154"/>
      <c r="RPM55" s="155"/>
      <c r="RPR55" s="154"/>
      <c r="RPS55" s="155"/>
      <c r="RPX55" s="154"/>
      <c r="RPY55" s="155"/>
      <c r="RQD55" s="154"/>
      <c r="RQE55" s="155"/>
      <c r="RQJ55" s="154"/>
      <c r="RQK55" s="155"/>
      <c r="RQP55" s="154"/>
      <c r="RQQ55" s="155"/>
      <c r="RQV55" s="154"/>
      <c r="RQW55" s="155"/>
      <c r="RRB55" s="154"/>
      <c r="RRC55" s="155"/>
      <c r="RRH55" s="154"/>
      <c r="RRI55" s="155"/>
      <c r="RRN55" s="154"/>
      <c r="RRO55" s="155"/>
      <c r="RRT55" s="154"/>
      <c r="RRU55" s="155"/>
      <c r="RRZ55" s="154"/>
      <c r="RSA55" s="155"/>
      <c r="RSF55" s="154"/>
      <c r="RSG55" s="155"/>
      <c r="RSL55" s="154"/>
      <c r="RSM55" s="155"/>
      <c r="RSR55" s="154"/>
      <c r="RSS55" s="155"/>
      <c r="RSX55" s="154"/>
      <c r="RSY55" s="155"/>
      <c r="RTD55" s="154"/>
      <c r="RTE55" s="155"/>
      <c r="RTJ55" s="154"/>
      <c r="RTK55" s="155"/>
      <c r="RTP55" s="154"/>
      <c r="RTQ55" s="155"/>
      <c r="RTV55" s="154"/>
      <c r="RTW55" s="155"/>
      <c r="RUB55" s="154"/>
      <c r="RUC55" s="155"/>
      <c r="RUH55" s="154"/>
      <c r="RUI55" s="155"/>
      <c r="RUN55" s="154"/>
      <c r="RUO55" s="155"/>
      <c r="RUT55" s="154"/>
      <c r="RUU55" s="155"/>
      <c r="RUZ55" s="154"/>
      <c r="RVA55" s="155"/>
      <c r="RVF55" s="154"/>
      <c r="RVG55" s="155"/>
      <c r="RVL55" s="154"/>
      <c r="RVM55" s="155"/>
      <c r="RVR55" s="154"/>
      <c r="RVS55" s="155"/>
      <c r="RVX55" s="154"/>
      <c r="RVY55" s="155"/>
      <c r="RWD55" s="154"/>
      <c r="RWE55" s="155"/>
      <c r="RWJ55" s="154"/>
      <c r="RWK55" s="155"/>
      <c r="RWP55" s="154"/>
      <c r="RWQ55" s="155"/>
      <c r="RWV55" s="154"/>
      <c r="RWW55" s="155"/>
      <c r="RXB55" s="154"/>
      <c r="RXC55" s="155"/>
      <c r="RXH55" s="154"/>
      <c r="RXI55" s="155"/>
      <c r="RXN55" s="154"/>
      <c r="RXO55" s="155"/>
      <c r="RXT55" s="154"/>
      <c r="RXU55" s="155"/>
      <c r="RXZ55" s="154"/>
      <c r="RYA55" s="155"/>
      <c r="RYF55" s="154"/>
      <c r="RYG55" s="155"/>
      <c r="RYL55" s="154"/>
      <c r="RYM55" s="155"/>
      <c r="RYR55" s="154"/>
      <c r="RYS55" s="155"/>
      <c r="RYX55" s="154"/>
      <c r="RYY55" s="155"/>
      <c r="RZD55" s="154"/>
      <c r="RZE55" s="155"/>
      <c r="RZJ55" s="154"/>
      <c r="RZK55" s="155"/>
      <c r="RZP55" s="154"/>
      <c r="RZQ55" s="155"/>
      <c r="RZV55" s="154"/>
      <c r="RZW55" s="155"/>
      <c r="SAB55" s="154"/>
      <c r="SAC55" s="155"/>
      <c r="SAH55" s="154"/>
      <c r="SAI55" s="155"/>
      <c r="SAN55" s="154"/>
      <c r="SAO55" s="155"/>
      <c r="SAT55" s="154"/>
      <c r="SAU55" s="155"/>
      <c r="SAZ55" s="154"/>
      <c r="SBA55" s="155"/>
      <c r="SBF55" s="154"/>
      <c r="SBG55" s="155"/>
      <c r="SBL55" s="154"/>
      <c r="SBM55" s="155"/>
      <c r="SBR55" s="154"/>
      <c r="SBS55" s="155"/>
      <c r="SBX55" s="154"/>
      <c r="SBY55" s="155"/>
      <c r="SCD55" s="154"/>
      <c r="SCE55" s="155"/>
      <c r="SCJ55" s="154"/>
      <c r="SCK55" s="155"/>
      <c r="SCP55" s="154"/>
      <c r="SCQ55" s="155"/>
      <c r="SCV55" s="154"/>
      <c r="SCW55" s="155"/>
      <c r="SDB55" s="154"/>
      <c r="SDC55" s="155"/>
      <c r="SDH55" s="154"/>
      <c r="SDI55" s="155"/>
      <c r="SDN55" s="154"/>
      <c r="SDO55" s="155"/>
      <c r="SDT55" s="154"/>
      <c r="SDU55" s="155"/>
      <c r="SDZ55" s="154"/>
      <c r="SEA55" s="155"/>
      <c r="SEF55" s="154"/>
      <c r="SEG55" s="155"/>
      <c r="SEL55" s="154"/>
      <c r="SEM55" s="155"/>
      <c r="SER55" s="154"/>
      <c r="SES55" s="155"/>
      <c r="SEX55" s="154"/>
      <c r="SEY55" s="155"/>
      <c r="SFD55" s="154"/>
      <c r="SFE55" s="155"/>
      <c r="SFJ55" s="154"/>
      <c r="SFK55" s="155"/>
      <c r="SFP55" s="154"/>
      <c r="SFQ55" s="155"/>
      <c r="SFV55" s="154"/>
      <c r="SFW55" s="155"/>
      <c r="SGB55" s="154"/>
      <c r="SGC55" s="155"/>
      <c r="SGH55" s="154"/>
      <c r="SGI55" s="155"/>
      <c r="SGN55" s="154"/>
      <c r="SGO55" s="155"/>
      <c r="SGT55" s="154"/>
      <c r="SGU55" s="155"/>
      <c r="SGZ55" s="154"/>
      <c r="SHA55" s="155"/>
      <c r="SHF55" s="154"/>
      <c r="SHG55" s="155"/>
      <c r="SHL55" s="154"/>
      <c r="SHM55" s="155"/>
      <c r="SHR55" s="154"/>
      <c r="SHS55" s="155"/>
      <c r="SHX55" s="154"/>
      <c r="SHY55" s="155"/>
      <c r="SID55" s="154"/>
      <c r="SIE55" s="155"/>
      <c r="SIJ55" s="154"/>
      <c r="SIK55" s="155"/>
      <c r="SIP55" s="154"/>
      <c r="SIQ55" s="155"/>
      <c r="SIV55" s="154"/>
      <c r="SIW55" s="155"/>
      <c r="SJB55" s="154"/>
      <c r="SJC55" s="155"/>
      <c r="SJH55" s="154"/>
      <c r="SJI55" s="155"/>
      <c r="SJN55" s="154"/>
      <c r="SJO55" s="155"/>
      <c r="SJT55" s="154"/>
      <c r="SJU55" s="155"/>
      <c r="SJZ55" s="154"/>
      <c r="SKA55" s="155"/>
      <c r="SKF55" s="154"/>
      <c r="SKG55" s="155"/>
      <c r="SKL55" s="154"/>
      <c r="SKM55" s="155"/>
      <c r="SKR55" s="154"/>
      <c r="SKS55" s="155"/>
      <c r="SKX55" s="154"/>
      <c r="SKY55" s="155"/>
      <c r="SLD55" s="154"/>
      <c r="SLE55" s="155"/>
      <c r="SLJ55" s="154"/>
      <c r="SLK55" s="155"/>
      <c r="SLP55" s="154"/>
      <c r="SLQ55" s="155"/>
      <c r="SLV55" s="154"/>
      <c r="SLW55" s="155"/>
      <c r="SMB55" s="154"/>
      <c r="SMC55" s="155"/>
      <c r="SMH55" s="154"/>
      <c r="SMI55" s="155"/>
      <c r="SMN55" s="154"/>
      <c r="SMO55" s="155"/>
      <c r="SMT55" s="154"/>
      <c r="SMU55" s="155"/>
      <c r="SMZ55" s="154"/>
      <c r="SNA55" s="155"/>
      <c r="SNF55" s="154"/>
      <c r="SNG55" s="155"/>
      <c r="SNL55" s="154"/>
      <c r="SNM55" s="155"/>
      <c r="SNR55" s="154"/>
      <c r="SNS55" s="155"/>
      <c r="SNX55" s="154"/>
      <c r="SNY55" s="155"/>
      <c r="SOD55" s="154"/>
      <c r="SOE55" s="155"/>
      <c r="SOJ55" s="154"/>
      <c r="SOK55" s="155"/>
      <c r="SOP55" s="154"/>
      <c r="SOQ55" s="155"/>
      <c r="SOV55" s="154"/>
      <c r="SOW55" s="155"/>
      <c r="SPB55" s="154"/>
      <c r="SPC55" s="155"/>
      <c r="SPH55" s="154"/>
      <c r="SPI55" s="155"/>
      <c r="SPN55" s="154"/>
      <c r="SPO55" s="155"/>
      <c r="SPT55" s="154"/>
      <c r="SPU55" s="155"/>
      <c r="SPZ55" s="154"/>
      <c r="SQA55" s="155"/>
      <c r="SQF55" s="154"/>
      <c r="SQG55" s="155"/>
      <c r="SQL55" s="154"/>
      <c r="SQM55" s="155"/>
      <c r="SQR55" s="154"/>
      <c r="SQS55" s="155"/>
      <c r="SQX55" s="154"/>
      <c r="SQY55" s="155"/>
      <c r="SRD55" s="154"/>
      <c r="SRE55" s="155"/>
      <c r="SRJ55" s="154"/>
      <c r="SRK55" s="155"/>
      <c r="SRP55" s="154"/>
      <c r="SRQ55" s="155"/>
      <c r="SRV55" s="154"/>
      <c r="SRW55" s="155"/>
      <c r="SSB55" s="154"/>
      <c r="SSC55" s="155"/>
      <c r="SSH55" s="154"/>
      <c r="SSI55" s="155"/>
      <c r="SSN55" s="154"/>
      <c r="SSO55" s="155"/>
      <c r="SST55" s="154"/>
      <c r="SSU55" s="155"/>
      <c r="SSZ55" s="154"/>
      <c r="STA55" s="155"/>
      <c r="STF55" s="154"/>
      <c r="STG55" s="155"/>
      <c r="STL55" s="154"/>
      <c r="STM55" s="155"/>
      <c r="STR55" s="154"/>
      <c r="STS55" s="155"/>
      <c r="STX55" s="154"/>
      <c r="STY55" s="155"/>
      <c r="SUD55" s="154"/>
      <c r="SUE55" s="155"/>
      <c r="SUJ55" s="154"/>
      <c r="SUK55" s="155"/>
      <c r="SUP55" s="154"/>
      <c r="SUQ55" s="155"/>
      <c r="SUV55" s="154"/>
      <c r="SUW55" s="155"/>
      <c r="SVB55" s="154"/>
      <c r="SVC55" s="155"/>
      <c r="SVH55" s="154"/>
      <c r="SVI55" s="155"/>
      <c r="SVN55" s="154"/>
      <c r="SVO55" s="155"/>
      <c r="SVT55" s="154"/>
      <c r="SVU55" s="155"/>
      <c r="SVZ55" s="154"/>
      <c r="SWA55" s="155"/>
      <c r="SWF55" s="154"/>
      <c r="SWG55" s="155"/>
      <c r="SWL55" s="154"/>
      <c r="SWM55" s="155"/>
      <c r="SWR55" s="154"/>
      <c r="SWS55" s="155"/>
      <c r="SWX55" s="154"/>
      <c r="SWY55" s="155"/>
      <c r="SXD55" s="154"/>
      <c r="SXE55" s="155"/>
      <c r="SXJ55" s="154"/>
      <c r="SXK55" s="155"/>
      <c r="SXP55" s="154"/>
      <c r="SXQ55" s="155"/>
      <c r="SXV55" s="154"/>
      <c r="SXW55" s="155"/>
      <c r="SYB55" s="154"/>
      <c r="SYC55" s="155"/>
      <c r="SYH55" s="154"/>
      <c r="SYI55" s="155"/>
      <c r="SYN55" s="154"/>
      <c r="SYO55" s="155"/>
      <c r="SYT55" s="154"/>
      <c r="SYU55" s="155"/>
      <c r="SYZ55" s="154"/>
      <c r="SZA55" s="155"/>
      <c r="SZF55" s="154"/>
      <c r="SZG55" s="155"/>
      <c r="SZL55" s="154"/>
      <c r="SZM55" s="155"/>
      <c r="SZR55" s="154"/>
      <c r="SZS55" s="155"/>
      <c r="SZX55" s="154"/>
      <c r="SZY55" s="155"/>
      <c r="TAD55" s="154"/>
      <c r="TAE55" s="155"/>
      <c r="TAJ55" s="154"/>
      <c r="TAK55" s="155"/>
      <c r="TAP55" s="154"/>
      <c r="TAQ55" s="155"/>
      <c r="TAV55" s="154"/>
      <c r="TAW55" s="155"/>
      <c r="TBB55" s="154"/>
      <c r="TBC55" s="155"/>
      <c r="TBH55" s="154"/>
      <c r="TBI55" s="155"/>
      <c r="TBN55" s="154"/>
      <c r="TBO55" s="155"/>
      <c r="TBT55" s="154"/>
      <c r="TBU55" s="155"/>
      <c r="TBZ55" s="154"/>
      <c r="TCA55" s="155"/>
      <c r="TCF55" s="154"/>
      <c r="TCG55" s="155"/>
      <c r="TCL55" s="154"/>
      <c r="TCM55" s="155"/>
      <c r="TCR55" s="154"/>
      <c r="TCS55" s="155"/>
      <c r="TCX55" s="154"/>
      <c r="TCY55" s="155"/>
      <c r="TDD55" s="154"/>
      <c r="TDE55" s="155"/>
      <c r="TDJ55" s="154"/>
      <c r="TDK55" s="155"/>
      <c r="TDP55" s="154"/>
      <c r="TDQ55" s="155"/>
      <c r="TDV55" s="154"/>
      <c r="TDW55" s="155"/>
      <c r="TEB55" s="154"/>
      <c r="TEC55" s="155"/>
      <c r="TEH55" s="154"/>
      <c r="TEI55" s="155"/>
      <c r="TEN55" s="154"/>
      <c r="TEO55" s="155"/>
      <c r="TET55" s="154"/>
      <c r="TEU55" s="155"/>
      <c r="TEZ55" s="154"/>
      <c r="TFA55" s="155"/>
      <c r="TFF55" s="154"/>
      <c r="TFG55" s="155"/>
      <c r="TFL55" s="154"/>
      <c r="TFM55" s="155"/>
      <c r="TFR55" s="154"/>
      <c r="TFS55" s="155"/>
      <c r="TFX55" s="154"/>
      <c r="TFY55" s="155"/>
      <c r="TGD55" s="154"/>
      <c r="TGE55" s="155"/>
      <c r="TGJ55" s="154"/>
      <c r="TGK55" s="155"/>
      <c r="TGP55" s="154"/>
      <c r="TGQ55" s="155"/>
      <c r="TGV55" s="154"/>
      <c r="TGW55" s="155"/>
      <c r="THB55" s="154"/>
      <c r="THC55" s="155"/>
      <c r="THH55" s="154"/>
      <c r="THI55" s="155"/>
      <c r="THN55" s="154"/>
      <c r="THO55" s="155"/>
      <c r="THT55" s="154"/>
      <c r="THU55" s="155"/>
      <c r="THZ55" s="154"/>
      <c r="TIA55" s="155"/>
      <c r="TIF55" s="154"/>
      <c r="TIG55" s="155"/>
      <c r="TIL55" s="154"/>
      <c r="TIM55" s="155"/>
      <c r="TIR55" s="154"/>
      <c r="TIS55" s="155"/>
      <c r="TIX55" s="154"/>
      <c r="TIY55" s="155"/>
      <c r="TJD55" s="154"/>
      <c r="TJE55" s="155"/>
      <c r="TJJ55" s="154"/>
      <c r="TJK55" s="155"/>
      <c r="TJP55" s="154"/>
      <c r="TJQ55" s="155"/>
      <c r="TJV55" s="154"/>
      <c r="TJW55" s="155"/>
      <c r="TKB55" s="154"/>
      <c r="TKC55" s="155"/>
      <c r="TKH55" s="154"/>
      <c r="TKI55" s="155"/>
      <c r="TKN55" s="154"/>
      <c r="TKO55" s="155"/>
      <c r="TKT55" s="154"/>
      <c r="TKU55" s="155"/>
      <c r="TKZ55" s="154"/>
      <c r="TLA55" s="155"/>
      <c r="TLF55" s="154"/>
      <c r="TLG55" s="155"/>
      <c r="TLL55" s="154"/>
      <c r="TLM55" s="155"/>
      <c r="TLR55" s="154"/>
      <c r="TLS55" s="155"/>
      <c r="TLX55" s="154"/>
      <c r="TLY55" s="155"/>
      <c r="TMD55" s="154"/>
      <c r="TME55" s="155"/>
      <c r="TMJ55" s="154"/>
      <c r="TMK55" s="155"/>
      <c r="TMP55" s="154"/>
      <c r="TMQ55" s="155"/>
      <c r="TMV55" s="154"/>
      <c r="TMW55" s="155"/>
      <c r="TNB55" s="154"/>
      <c r="TNC55" s="155"/>
      <c r="TNH55" s="154"/>
      <c r="TNI55" s="155"/>
      <c r="TNN55" s="154"/>
      <c r="TNO55" s="155"/>
      <c r="TNT55" s="154"/>
      <c r="TNU55" s="155"/>
      <c r="TNZ55" s="154"/>
      <c r="TOA55" s="155"/>
      <c r="TOF55" s="154"/>
      <c r="TOG55" s="155"/>
      <c r="TOL55" s="154"/>
      <c r="TOM55" s="155"/>
      <c r="TOR55" s="154"/>
      <c r="TOS55" s="155"/>
      <c r="TOX55" s="154"/>
      <c r="TOY55" s="155"/>
      <c r="TPD55" s="154"/>
      <c r="TPE55" s="155"/>
      <c r="TPJ55" s="154"/>
      <c r="TPK55" s="155"/>
      <c r="TPP55" s="154"/>
      <c r="TPQ55" s="155"/>
      <c r="TPV55" s="154"/>
      <c r="TPW55" s="155"/>
      <c r="TQB55" s="154"/>
      <c r="TQC55" s="155"/>
      <c r="TQH55" s="154"/>
      <c r="TQI55" s="155"/>
      <c r="TQN55" s="154"/>
      <c r="TQO55" s="155"/>
      <c r="TQT55" s="154"/>
      <c r="TQU55" s="155"/>
      <c r="TQZ55" s="154"/>
      <c r="TRA55" s="155"/>
      <c r="TRF55" s="154"/>
      <c r="TRG55" s="155"/>
      <c r="TRL55" s="154"/>
      <c r="TRM55" s="155"/>
      <c r="TRR55" s="154"/>
      <c r="TRS55" s="155"/>
      <c r="TRX55" s="154"/>
      <c r="TRY55" s="155"/>
      <c r="TSD55" s="154"/>
      <c r="TSE55" s="155"/>
      <c r="TSJ55" s="154"/>
      <c r="TSK55" s="155"/>
      <c r="TSP55" s="154"/>
      <c r="TSQ55" s="155"/>
      <c r="TSV55" s="154"/>
      <c r="TSW55" s="155"/>
      <c r="TTB55" s="154"/>
      <c r="TTC55" s="155"/>
      <c r="TTH55" s="154"/>
      <c r="TTI55" s="155"/>
      <c r="TTN55" s="154"/>
      <c r="TTO55" s="155"/>
      <c r="TTT55" s="154"/>
      <c r="TTU55" s="155"/>
      <c r="TTZ55" s="154"/>
      <c r="TUA55" s="155"/>
      <c r="TUF55" s="154"/>
      <c r="TUG55" s="155"/>
      <c r="TUL55" s="154"/>
      <c r="TUM55" s="155"/>
      <c r="TUR55" s="154"/>
      <c r="TUS55" s="155"/>
      <c r="TUX55" s="154"/>
      <c r="TUY55" s="155"/>
      <c r="TVD55" s="154"/>
      <c r="TVE55" s="155"/>
      <c r="TVJ55" s="154"/>
      <c r="TVK55" s="155"/>
      <c r="TVP55" s="154"/>
      <c r="TVQ55" s="155"/>
      <c r="TVV55" s="154"/>
      <c r="TVW55" s="155"/>
      <c r="TWB55" s="154"/>
      <c r="TWC55" s="155"/>
      <c r="TWH55" s="154"/>
      <c r="TWI55" s="155"/>
      <c r="TWN55" s="154"/>
      <c r="TWO55" s="155"/>
      <c r="TWT55" s="154"/>
      <c r="TWU55" s="155"/>
      <c r="TWZ55" s="154"/>
      <c r="TXA55" s="155"/>
      <c r="TXF55" s="154"/>
      <c r="TXG55" s="155"/>
      <c r="TXL55" s="154"/>
      <c r="TXM55" s="155"/>
      <c r="TXR55" s="154"/>
      <c r="TXS55" s="155"/>
      <c r="TXX55" s="154"/>
      <c r="TXY55" s="155"/>
      <c r="TYD55" s="154"/>
      <c r="TYE55" s="155"/>
      <c r="TYJ55" s="154"/>
      <c r="TYK55" s="155"/>
      <c r="TYP55" s="154"/>
      <c r="TYQ55" s="155"/>
      <c r="TYV55" s="154"/>
      <c r="TYW55" s="155"/>
      <c r="TZB55" s="154"/>
      <c r="TZC55" s="155"/>
      <c r="TZH55" s="154"/>
      <c r="TZI55" s="155"/>
      <c r="TZN55" s="154"/>
      <c r="TZO55" s="155"/>
      <c r="TZT55" s="154"/>
      <c r="TZU55" s="155"/>
      <c r="TZZ55" s="154"/>
      <c r="UAA55" s="155"/>
      <c r="UAF55" s="154"/>
      <c r="UAG55" s="155"/>
      <c r="UAL55" s="154"/>
      <c r="UAM55" s="155"/>
      <c r="UAR55" s="154"/>
      <c r="UAS55" s="155"/>
      <c r="UAX55" s="154"/>
      <c r="UAY55" s="155"/>
      <c r="UBD55" s="154"/>
      <c r="UBE55" s="155"/>
      <c r="UBJ55" s="154"/>
      <c r="UBK55" s="155"/>
      <c r="UBP55" s="154"/>
      <c r="UBQ55" s="155"/>
      <c r="UBV55" s="154"/>
      <c r="UBW55" s="155"/>
      <c r="UCB55" s="154"/>
      <c r="UCC55" s="155"/>
      <c r="UCH55" s="154"/>
      <c r="UCI55" s="155"/>
      <c r="UCN55" s="154"/>
      <c r="UCO55" s="155"/>
      <c r="UCT55" s="154"/>
      <c r="UCU55" s="155"/>
      <c r="UCZ55" s="154"/>
      <c r="UDA55" s="155"/>
      <c r="UDF55" s="154"/>
      <c r="UDG55" s="155"/>
      <c r="UDL55" s="154"/>
      <c r="UDM55" s="155"/>
      <c r="UDR55" s="154"/>
      <c r="UDS55" s="155"/>
      <c r="UDX55" s="154"/>
      <c r="UDY55" s="155"/>
      <c r="UED55" s="154"/>
      <c r="UEE55" s="155"/>
      <c r="UEJ55" s="154"/>
      <c r="UEK55" s="155"/>
      <c r="UEP55" s="154"/>
      <c r="UEQ55" s="155"/>
      <c r="UEV55" s="154"/>
      <c r="UEW55" s="155"/>
      <c r="UFB55" s="154"/>
      <c r="UFC55" s="155"/>
      <c r="UFH55" s="154"/>
      <c r="UFI55" s="155"/>
      <c r="UFN55" s="154"/>
      <c r="UFO55" s="155"/>
      <c r="UFT55" s="154"/>
      <c r="UFU55" s="155"/>
      <c r="UFZ55" s="154"/>
      <c r="UGA55" s="155"/>
      <c r="UGF55" s="154"/>
      <c r="UGG55" s="155"/>
      <c r="UGL55" s="154"/>
      <c r="UGM55" s="155"/>
      <c r="UGR55" s="154"/>
      <c r="UGS55" s="155"/>
      <c r="UGX55" s="154"/>
      <c r="UGY55" s="155"/>
      <c r="UHD55" s="154"/>
      <c r="UHE55" s="155"/>
      <c r="UHJ55" s="154"/>
      <c r="UHK55" s="155"/>
      <c r="UHP55" s="154"/>
      <c r="UHQ55" s="155"/>
      <c r="UHV55" s="154"/>
      <c r="UHW55" s="155"/>
      <c r="UIB55" s="154"/>
      <c r="UIC55" s="155"/>
      <c r="UIH55" s="154"/>
      <c r="UII55" s="155"/>
      <c r="UIN55" s="154"/>
      <c r="UIO55" s="155"/>
      <c r="UIT55" s="154"/>
      <c r="UIU55" s="155"/>
      <c r="UIZ55" s="154"/>
      <c r="UJA55" s="155"/>
      <c r="UJF55" s="154"/>
      <c r="UJG55" s="155"/>
      <c r="UJL55" s="154"/>
      <c r="UJM55" s="155"/>
      <c r="UJR55" s="154"/>
      <c r="UJS55" s="155"/>
      <c r="UJX55" s="154"/>
      <c r="UJY55" s="155"/>
      <c r="UKD55" s="154"/>
      <c r="UKE55" s="155"/>
      <c r="UKJ55" s="154"/>
      <c r="UKK55" s="155"/>
      <c r="UKP55" s="154"/>
      <c r="UKQ55" s="155"/>
      <c r="UKV55" s="154"/>
      <c r="UKW55" s="155"/>
      <c r="ULB55" s="154"/>
      <c r="ULC55" s="155"/>
      <c r="ULH55" s="154"/>
      <c r="ULI55" s="155"/>
      <c r="ULN55" s="154"/>
      <c r="ULO55" s="155"/>
      <c r="ULT55" s="154"/>
      <c r="ULU55" s="155"/>
      <c r="ULZ55" s="154"/>
      <c r="UMA55" s="155"/>
      <c r="UMF55" s="154"/>
      <c r="UMG55" s="155"/>
      <c r="UML55" s="154"/>
      <c r="UMM55" s="155"/>
      <c r="UMR55" s="154"/>
      <c r="UMS55" s="155"/>
      <c r="UMX55" s="154"/>
      <c r="UMY55" s="155"/>
      <c r="UND55" s="154"/>
      <c r="UNE55" s="155"/>
      <c r="UNJ55" s="154"/>
      <c r="UNK55" s="155"/>
      <c r="UNP55" s="154"/>
      <c r="UNQ55" s="155"/>
      <c r="UNV55" s="154"/>
      <c r="UNW55" s="155"/>
      <c r="UOB55" s="154"/>
      <c r="UOC55" s="155"/>
      <c r="UOH55" s="154"/>
      <c r="UOI55" s="155"/>
      <c r="UON55" s="154"/>
      <c r="UOO55" s="155"/>
      <c r="UOT55" s="154"/>
      <c r="UOU55" s="155"/>
      <c r="UOZ55" s="154"/>
      <c r="UPA55" s="155"/>
      <c r="UPF55" s="154"/>
      <c r="UPG55" s="155"/>
      <c r="UPL55" s="154"/>
      <c r="UPM55" s="155"/>
      <c r="UPR55" s="154"/>
      <c r="UPS55" s="155"/>
      <c r="UPX55" s="154"/>
      <c r="UPY55" s="155"/>
      <c r="UQD55" s="154"/>
      <c r="UQE55" s="155"/>
      <c r="UQJ55" s="154"/>
      <c r="UQK55" s="155"/>
      <c r="UQP55" s="154"/>
      <c r="UQQ55" s="155"/>
      <c r="UQV55" s="154"/>
      <c r="UQW55" s="155"/>
      <c r="URB55" s="154"/>
      <c r="URC55" s="155"/>
      <c r="URH55" s="154"/>
      <c r="URI55" s="155"/>
      <c r="URN55" s="154"/>
      <c r="URO55" s="155"/>
      <c r="URT55" s="154"/>
      <c r="URU55" s="155"/>
      <c r="URZ55" s="154"/>
      <c r="USA55" s="155"/>
      <c r="USF55" s="154"/>
      <c r="USG55" s="155"/>
      <c r="USL55" s="154"/>
      <c r="USM55" s="155"/>
      <c r="USR55" s="154"/>
      <c r="USS55" s="155"/>
      <c r="USX55" s="154"/>
      <c r="USY55" s="155"/>
      <c r="UTD55" s="154"/>
      <c r="UTE55" s="155"/>
      <c r="UTJ55" s="154"/>
      <c r="UTK55" s="155"/>
      <c r="UTP55" s="154"/>
      <c r="UTQ55" s="155"/>
      <c r="UTV55" s="154"/>
      <c r="UTW55" s="155"/>
      <c r="UUB55" s="154"/>
      <c r="UUC55" s="155"/>
      <c r="UUH55" s="154"/>
      <c r="UUI55" s="155"/>
      <c r="UUN55" s="154"/>
      <c r="UUO55" s="155"/>
      <c r="UUT55" s="154"/>
      <c r="UUU55" s="155"/>
      <c r="UUZ55" s="154"/>
      <c r="UVA55" s="155"/>
      <c r="UVF55" s="154"/>
      <c r="UVG55" s="155"/>
      <c r="UVL55" s="154"/>
      <c r="UVM55" s="155"/>
      <c r="UVR55" s="154"/>
      <c r="UVS55" s="155"/>
      <c r="UVX55" s="154"/>
      <c r="UVY55" s="155"/>
      <c r="UWD55" s="154"/>
      <c r="UWE55" s="155"/>
      <c r="UWJ55" s="154"/>
      <c r="UWK55" s="155"/>
      <c r="UWP55" s="154"/>
      <c r="UWQ55" s="155"/>
      <c r="UWV55" s="154"/>
      <c r="UWW55" s="155"/>
      <c r="UXB55" s="154"/>
      <c r="UXC55" s="155"/>
      <c r="UXH55" s="154"/>
      <c r="UXI55" s="155"/>
      <c r="UXN55" s="154"/>
      <c r="UXO55" s="155"/>
      <c r="UXT55" s="154"/>
      <c r="UXU55" s="155"/>
      <c r="UXZ55" s="154"/>
      <c r="UYA55" s="155"/>
      <c r="UYF55" s="154"/>
      <c r="UYG55" s="155"/>
      <c r="UYL55" s="154"/>
      <c r="UYM55" s="155"/>
      <c r="UYR55" s="154"/>
      <c r="UYS55" s="155"/>
      <c r="UYX55" s="154"/>
      <c r="UYY55" s="155"/>
      <c r="UZD55" s="154"/>
      <c r="UZE55" s="155"/>
      <c r="UZJ55" s="154"/>
      <c r="UZK55" s="155"/>
      <c r="UZP55" s="154"/>
      <c r="UZQ55" s="155"/>
      <c r="UZV55" s="154"/>
      <c r="UZW55" s="155"/>
      <c r="VAB55" s="154"/>
      <c r="VAC55" s="155"/>
      <c r="VAH55" s="154"/>
      <c r="VAI55" s="155"/>
      <c r="VAN55" s="154"/>
      <c r="VAO55" s="155"/>
      <c r="VAT55" s="154"/>
      <c r="VAU55" s="155"/>
      <c r="VAZ55" s="154"/>
      <c r="VBA55" s="155"/>
      <c r="VBF55" s="154"/>
      <c r="VBG55" s="155"/>
      <c r="VBL55" s="154"/>
      <c r="VBM55" s="155"/>
      <c r="VBR55" s="154"/>
      <c r="VBS55" s="155"/>
      <c r="VBX55" s="154"/>
      <c r="VBY55" s="155"/>
      <c r="VCD55" s="154"/>
      <c r="VCE55" s="155"/>
      <c r="VCJ55" s="154"/>
      <c r="VCK55" s="155"/>
      <c r="VCP55" s="154"/>
      <c r="VCQ55" s="155"/>
      <c r="VCV55" s="154"/>
      <c r="VCW55" s="155"/>
      <c r="VDB55" s="154"/>
      <c r="VDC55" s="155"/>
      <c r="VDH55" s="154"/>
      <c r="VDI55" s="155"/>
      <c r="VDN55" s="154"/>
      <c r="VDO55" s="155"/>
      <c r="VDT55" s="154"/>
      <c r="VDU55" s="155"/>
      <c r="VDZ55" s="154"/>
      <c r="VEA55" s="155"/>
      <c r="VEF55" s="154"/>
      <c r="VEG55" s="155"/>
      <c r="VEL55" s="154"/>
      <c r="VEM55" s="155"/>
      <c r="VER55" s="154"/>
      <c r="VES55" s="155"/>
      <c r="VEX55" s="154"/>
      <c r="VEY55" s="155"/>
      <c r="VFD55" s="154"/>
      <c r="VFE55" s="155"/>
      <c r="VFJ55" s="154"/>
      <c r="VFK55" s="155"/>
      <c r="VFP55" s="154"/>
      <c r="VFQ55" s="155"/>
      <c r="VFV55" s="154"/>
      <c r="VFW55" s="155"/>
      <c r="VGB55" s="154"/>
      <c r="VGC55" s="155"/>
      <c r="VGH55" s="154"/>
      <c r="VGI55" s="155"/>
      <c r="VGN55" s="154"/>
      <c r="VGO55" s="155"/>
      <c r="VGT55" s="154"/>
      <c r="VGU55" s="155"/>
      <c r="VGZ55" s="154"/>
      <c r="VHA55" s="155"/>
      <c r="VHF55" s="154"/>
      <c r="VHG55" s="155"/>
      <c r="VHL55" s="154"/>
      <c r="VHM55" s="155"/>
      <c r="VHR55" s="154"/>
      <c r="VHS55" s="155"/>
      <c r="VHX55" s="154"/>
      <c r="VHY55" s="155"/>
      <c r="VID55" s="154"/>
      <c r="VIE55" s="155"/>
      <c r="VIJ55" s="154"/>
      <c r="VIK55" s="155"/>
      <c r="VIP55" s="154"/>
      <c r="VIQ55" s="155"/>
      <c r="VIV55" s="154"/>
      <c r="VIW55" s="155"/>
      <c r="VJB55" s="154"/>
      <c r="VJC55" s="155"/>
      <c r="VJH55" s="154"/>
      <c r="VJI55" s="155"/>
      <c r="VJN55" s="154"/>
      <c r="VJO55" s="155"/>
      <c r="VJT55" s="154"/>
      <c r="VJU55" s="155"/>
      <c r="VJZ55" s="154"/>
      <c r="VKA55" s="155"/>
      <c r="VKF55" s="154"/>
      <c r="VKG55" s="155"/>
      <c r="VKL55" s="154"/>
      <c r="VKM55" s="155"/>
      <c r="VKR55" s="154"/>
      <c r="VKS55" s="155"/>
      <c r="VKX55" s="154"/>
      <c r="VKY55" s="155"/>
      <c r="VLD55" s="154"/>
      <c r="VLE55" s="155"/>
      <c r="VLJ55" s="154"/>
      <c r="VLK55" s="155"/>
      <c r="VLP55" s="154"/>
      <c r="VLQ55" s="155"/>
      <c r="VLV55" s="154"/>
      <c r="VLW55" s="155"/>
      <c r="VMB55" s="154"/>
      <c r="VMC55" s="155"/>
      <c r="VMH55" s="154"/>
      <c r="VMI55" s="155"/>
      <c r="VMN55" s="154"/>
      <c r="VMO55" s="155"/>
      <c r="VMT55" s="154"/>
      <c r="VMU55" s="155"/>
      <c r="VMZ55" s="154"/>
      <c r="VNA55" s="155"/>
      <c r="VNF55" s="154"/>
      <c r="VNG55" s="155"/>
      <c r="VNL55" s="154"/>
      <c r="VNM55" s="155"/>
      <c r="VNR55" s="154"/>
      <c r="VNS55" s="155"/>
      <c r="VNX55" s="154"/>
      <c r="VNY55" s="155"/>
      <c r="VOD55" s="154"/>
      <c r="VOE55" s="155"/>
      <c r="VOJ55" s="154"/>
      <c r="VOK55" s="155"/>
      <c r="VOP55" s="154"/>
      <c r="VOQ55" s="155"/>
      <c r="VOV55" s="154"/>
      <c r="VOW55" s="155"/>
      <c r="VPB55" s="154"/>
      <c r="VPC55" s="155"/>
      <c r="VPH55" s="154"/>
      <c r="VPI55" s="155"/>
      <c r="VPN55" s="154"/>
      <c r="VPO55" s="155"/>
      <c r="VPT55" s="154"/>
      <c r="VPU55" s="155"/>
      <c r="VPZ55" s="154"/>
      <c r="VQA55" s="155"/>
      <c r="VQF55" s="154"/>
      <c r="VQG55" s="155"/>
      <c r="VQL55" s="154"/>
      <c r="VQM55" s="155"/>
      <c r="VQR55" s="154"/>
      <c r="VQS55" s="155"/>
      <c r="VQX55" s="154"/>
      <c r="VQY55" s="155"/>
      <c r="VRD55" s="154"/>
      <c r="VRE55" s="155"/>
      <c r="VRJ55" s="154"/>
      <c r="VRK55" s="155"/>
      <c r="VRP55" s="154"/>
      <c r="VRQ55" s="155"/>
      <c r="VRV55" s="154"/>
      <c r="VRW55" s="155"/>
      <c r="VSB55" s="154"/>
      <c r="VSC55" s="155"/>
      <c r="VSH55" s="154"/>
      <c r="VSI55" s="155"/>
      <c r="VSN55" s="154"/>
      <c r="VSO55" s="155"/>
      <c r="VST55" s="154"/>
      <c r="VSU55" s="155"/>
      <c r="VSZ55" s="154"/>
      <c r="VTA55" s="155"/>
      <c r="VTF55" s="154"/>
      <c r="VTG55" s="155"/>
      <c r="VTL55" s="154"/>
      <c r="VTM55" s="155"/>
      <c r="VTR55" s="154"/>
      <c r="VTS55" s="155"/>
      <c r="VTX55" s="154"/>
      <c r="VTY55" s="155"/>
      <c r="VUD55" s="154"/>
      <c r="VUE55" s="155"/>
      <c r="VUJ55" s="154"/>
      <c r="VUK55" s="155"/>
      <c r="VUP55" s="154"/>
      <c r="VUQ55" s="155"/>
      <c r="VUV55" s="154"/>
      <c r="VUW55" s="155"/>
      <c r="VVB55" s="154"/>
      <c r="VVC55" s="155"/>
      <c r="VVH55" s="154"/>
      <c r="VVI55" s="155"/>
      <c r="VVN55" s="154"/>
      <c r="VVO55" s="155"/>
      <c r="VVT55" s="154"/>
      <c r="VVU55" s="155"/>
      <c r="VVZ55" s="154"/>
      <c r="VWA55" s="155"/>
      <c r="VWF55" s="154"/>
      <c r="VWG55" s="155"/>
      <c r="VWL55" s="154"/>
      <c r="VWM55" s="155"/>
      <c r="VWR55" s="154"/>
      <c r="VWS55" s="155"/>
      <c r="VWX55" s="154"/>
      <c r="VWY55" s="155"/>
      <c r="VXD55" s="154"/>
      <c r="VXE55" s="155"/>
      <c r="VXJ55" s="154"/>
      <c r="VXK55" s="155"/>
      <c r="VXP55" s="154"/>
      <c r="VXQ55" s="155"/>
      <c r="VXV55" s="154"/>
      <c r="VXW55" s="155"/>
      <c r="VYB55" s="154"/>
      <c r="VYC55" s="155"/>
      <c r="VYH55" s="154"/>
      <c r="VYI55" s="155"/>
      <c r="VYN55" s="154"/>
      <c r="VYO55" s="155"/>
      <c r="VYT55" s="154"/>
      <c r="VYU55" s="155"/>
      <c r="VYZ55" s="154"/>
      <c r="VZA55" s="155"/>
      <c r="VZF55" s="154"/>
      <c r="VZG55" s="155"/>
      <c r="VZL55" s="154"/>
      <c r="VZM55" s="155"/>
      <c r="VZR55" s="154"/>
      <c r="VZS55" s="155"/>
      <c r="VZX55" s="154"/>
      <c r="VZY55" s="155"/>
      <c r="WAD55" s="154"/>
      <c r="WAE55" s="155"/>
      <c r="WAJ55" s="154"/>
      <c r="WAK55" s="155"/>
      <c r="WAP55" s="154"/>
      <c r="WAQ55" s="155"/>
      <c r="WAV55" s="154"/>
      <c r="WAW55" s="155"/>
      <c r="WBB55" s="154"/>
      <c r="WBC55" s="155"/>
      <c r="WBH55" s="154"/>
      <c r="WBI55" s="155"/>
      <c r="WBN55" s="154"/>
      <c r="WBO55" s="155"/>
      <c r="WBT55" s="154"/>
      <c r="WBU55" s="155"/>
      <c r="WBZ55" s="154"/>
      <c r="WCA55" s="155"/>
      <c r="WCF55" s="154"/>
      <c r="WCG55" s="155"/>
      <c r="WCL55" s="154"/>
      <c r="WCM55" s="155"/>
      <c r="WCR55" s="154"/>
      <c r="WCS55" s="155"/>
      <c r="WCX55" s="154"/>
      <c r="WCY55" s="155"/>
      <c r="WDD55" s="154"/>
      <c r="WDE55" s="155"/>
      <c r="WDJ55" s="154"/>
      <c r="WDK55" s="155"/>
      <c r="WDP55" s="154"/>
      <c r="WDQ55" s="155"/>
      <c r="WDV55" s="154"/>
      <c r="WDW55" s="155"/>
      <c r="WEB55" s="154"/>
      <c r="WEC55" s="155"/>
      <c r="WEH55" s="154"/>
      <c r="WEI55" s="155"/>
      <c r="WEN55" s="154"/>
      <c r="WEO55" s="155"/>
      <c r="WET55" s="154"/>
      <c r="WEU55" s="155"/>
      <c r="WEZ55" s="154"/>
      <c r="WFA55" s="155"/>
      <c r="WFF55" s="154"/>
      <c r="WFG55" s="155"/>
      <c r="WFL55" s="154"/>
      <c r="WFM55" s="155"/>
      <c r="WFR55" s="154"/>
      <c r="WFS55" s="155"/>
      <c r="WFX55" s="154"/>
      <c r="WFY55" s="155"/>
      <c r="WGD55" s="154"/>
      <c r="WGE55" s="155"/>
      <c r="WGJ55" s="154"/>
      <c r="WGK55" s="155"/>
      <c r="WGP55" s="154"/>
      <c r="WGQ55" s="155"/>
      <c r="WGV55" s="154"/>
      <c r="WGW55" s="155"/>
      <c r="WHB55" s="154"/>
      <c r="WHC55" s="155"/>
      <c r="WHH55" s="154"/>
      <c r="WHI55" s="155"/>
      <c r="WHN55" s="154"/>
      <c r="WHO55" s="155"/>
      <c r="WHT55" s="154"/>
      <c r="WHU55" s="155"/>
      <c r="WHZ55" s="154"/>
      <c r="WIA55" s="155"/>
      <c r="WIF55" s="154"/>
      <c r="WIG55" s="155"/>
      <c r="WIL55" s="154"/>
      <c r="WIM55" s="155"/>
      <c r="WIR55" s="154"/>
      <c r="WIS55" s="155"/>
      <c r="WIX55" s="154"/>
      <c r="WIY55" s="155"/>
      <c r="WJD55" s="154"/>
      <c r="WJE55" s="155"/>
      <c r="WJJ55" s="154"/>
      <c r="WJK55" s="155"/>
      <c r="WJP55" s="154"/>
      <c r="WJQ55" s="155"/>
      <c r="WJV55" s="154"/>
      <c r="WJW55" s="155"/>
      <c r="WKB55" s="154"/>
      <c r="WKC55" s="155"/>
      <c r="WKH55" s="154"/>
      <c r="WKI55" s="155"/>
      <c r="WKN55" s="154"/>
      <c r="WKO55" s="155"/>
      <c r="WKT55" s="154"/>
      <c r="WKU55" s="155"/>
      <c r="WKZ55" s="154"/>
      <c r="WLA55" s="155"/>
      <c r="WLF55" s="154"/>
      <c r="WLG55" s="155"/>
      <c r="WLL55" s="154"/>
      <c r="WLM55" s="155"/>
      <c r="WLR55" s="154"/>
      <c r="WLS55" s="155"/>
      <c r="WLX55" s="154"/>
      <c r="WLY55" s="155"/>
      <c r="WMD55" s="154"/>
      <c r="WME55" s="155"/>
      <c r="WMJ55" s="154"/>
      <c r="WMK55" s="155"/>
      <c r="WMP55" s="154"/>
      <c r="WMQ55" s="155"/>
      <c r="WMV55" s="154"/>
      <c r="WMW55" s="155"/>
      <c r="WNB55" s="154"/>
      <c r="WNC55" s="155"/>
      <c r="WNH55" s="154"/>
      <c r="WNI55" s="155"/>
      <c r="WNN55" s="154"/>
      <c r="WNO55" s="155"/>
      <c r="WNT55" s="154"/>
      <c r="WNU55" s="155"/>
      <c r="WNZ55" s="154"/>
      <c r="WOA55" s="155"/>
      <c r="WOF55" s="154"/>
      <c r="WOG55" s="155"/>
      <c r="WOL55" s="154"/>
      <c r="WOM55" s="155"/>
      <c r="WOR55" s="154"/>
      <c r="WOS55" s="155"/>
      <c r="WOX55" s="154"/>
      <c r="WOY55" s="155"/>
      <c r="WPD55" s="154"/>
      <c r="WPE55" s="155"/>
      <c r="WPJ55" s="154"/>
      <c r="WPK55" s="155"/>
      <c r="WPP55" s="154"/>
      <c r="WPQ55" s="155"/>
      <c r="WPV55" s="154"/>
      <c r="WPW55" s="155"/>
      <c r="WQB55" s="154"/>
      <c r="WQC55" s="155"/>
      <c r="WQH55" s="154"/>
      <c r="WQI55" s="155"/>
      <c r="WQN55" s="154"/>
      <c r="WQO55" s="155"/>
      <c r="WQT55" s="154"/>
      <c r="WQU55" s="155"/>
      <c r="WQZ55" s="154"/>
      <c r="WRA55" s="155"/>
      <c r="WRF55" s="154"/>
      <c r="WRG55" s="155"/>
      <c r="WRL55" s="154"/>
      <c r="WRM55" s="155"/>
      <c r="WRR55" s="154"/>
      <c r="WRS55" s="155"/>
      <c r="WRX55" s="154"/>
      <c r="WRY55" s="155"/>
      <c r="WSD55" s="154"/>
      <c r="WSE55" s="155"/>
      <c r="WSJ55" s="154"/>
      <c r="WSK55" s="155"/>
      <c r="WSP55" s="154"/>
      <c r="WSQ55" s="155"/>
      <c r="WSV55" s="154"/>
      <c r="WSW55" s="155"/>
      <c r="WTB55" s="154"/>
      <c r="WTC55" s="155"/>
      <c r="WTH55" s="154"/>
      <c r="WTI55" s="155"/>
      <c r="WTN55" s="154"/>
      <c r="WTO55" s="155"/>
      <c r="WTT55" s="154"/>
      <c r="WTU55" s="155"/>
      <c r="WTZ55" s="154"/>
      <c r="WUA55" s="155"/>
      <c r="WUF55" s="154"/>
      <c r="WUG55" s="155"/>
      <c r="WUL55" s="154"/>
      <c r="WUM55" s="155"/>
      <c r="WUR55" s="154"/>
      <c r="WUS55" s="155"/>
      <c r="WUX55" s="154"/>
      <c r="WUY55" s="155"/>
      <c r="WVD55" s="154"/>
      <c r="WVE55" s="155"/>
      <c r="WVJ55" s="154"/>
      <c r="WVK55" s="155"/>
      <c r="WVP55" s="154"/>
      <c r="WVQ55" s="155"/>
      <c r="WVV55" s="154"/>
      <c r="WVW55" s="155"/>
      <c r="WWB55" s="154"/>
      <c r="WWC55" s="155"/>
      <c r="WWH55" s="154"/>
      <c r="WWI55" s="155"/>
      <c r="WWN55" s="154"/>
      <c r="WWO55" s="155"/>
      <c r="WWT55" s="154"/>
      <c r="WWU55" s="155"/>
      <c r="WWZ55" s="154"/>
      <c r="WXA55" s="155"/>
      <c r="WXF55" s="154"/>
      <c r="WXG55" s="155"/>
      <c r="WXL55" s="154"/>
      <c r="WXM55" s="155"/>
      <c r="WXR55" s="154"/>
      <c r="WXS55" s="155"/>
      <c r="WXX55" s="154"/>
      <c r="WXY55" s="155"/>
      <c r="WYD55" s="154"/>
      <c r="WYE55" s="155"/>
      <c r="WYJ55" s="154"/>
      <c r="WYK55" s="155"/>
      <c r="WYP55" s="154"/>
      <c r="WYQ55" s="155"/>
      <c r="WYV55" s="154"/>
      <c r="WYW55" s="155"/>
      <c r="WZB55" s="154"/>
      <c r="WZC55" s="155"/>
      <c r="WZH55" s="154"/>
      <c r="WZI55" s="155"/>
      <c r="WZN55" s="154"/>
      <c r="WZO55" s="155"/>
      <c r="WZT55" s="154"/>
      <c r="WZU55" s="155"/>
      <c r="WZZ55" s="154"/>
      <c r="XAA55" s="155"/>
      <c r="XAF55" s="154"/>
      <c r="XAG55" s="155"/>
      <c r="XAL55" s="154"/>
      <c r="XAM55" s="155"/>
      <c r="XAR55" s="154"/>
      <c r="XAS55" s="155"/>
      <c r="XAX55" s="154"/>
      <c r="XAY55" s="155"/>
      <c r="XBD55" s="154"/>
      <c r="XBE55" s="155"/>
      <c r="XBJ55" s="154"/>
      <c r="XBK55" s="155"/>
      <c r="XBP55" s="154"/>
      <c r="XBQ55" s="155"/>
      <c r="XBV55" s="154"/>
      <c r="XBW55" s="155"/>
      <c r="XCB55" s="154"/>
      <c r="XCC55" s="155"/>
      <c r="XCH55" s="154"/>
      <c r="XCI55" s="155"/>
      <c r="XCN55" s="154"/>
      <c r="XCO55" s="155"/>
      <c r="XCT55" s="154"/>
      <c r="XCU55" s="155"/>
      <c r="XCZ55" s="154"/>
      <c r="XDA55" s="155"/>
      <c r="XDF55" s="154"/>
      <c r="XDG55" s="155"/>
      <c r="XDL55" s="154"/>
      <c r="XDM55" s="155"/>
      <c r="XDR55" s="154"/>
      <c r="XDS55" s="155"/>
      <c r="XDX55" s="154"/>
      <c r="XDY55" s="155"/>
      <c r="XED55" s="154"/>
      <c r="XEE55" s="155"/>
      <c r="XEJ55" s="154"/>
      <c r="XEK55" s="155"/>
      <c r="XEP55" s="154"/>
      <c r="XEQ55" s="155"/>
      <c r="XEV55" s="154"/>
      <c r="XEW55" s="155"/>
      <c r="XFB55" s="154"/>
      <c r="XFC55" s="155"/>
    </row>
    <row r="56" spans="1:1023 1028:3069 3074:4095 4100:6141 6146:7167 7172:9213 9218:10239 10244:12285 12290:13311 13316:15357 15362:16383" ht="60">
      <c r="A56" s="144" t="s">
        <v>126</v>
      </c>
      <c r="B56" s="157" t="s">
        <v>424</v>
      </c>
      <c r="C56" s="32" t="s">
        <v>40</v>
      </c>
      <c r="D56" s="32">
        <v>24</v>
      </c>
      <c r="E56" s="158">
        <f>2074*1.1</f>
        <v>2281.4</v>
      </c>
      <c r="F56" s="159">
        <f>E56</f>
        <v>2281.4</v>
      </c>
      <c r="G56" s="160">
        <f>F56*D56</f>
        <v>54753.600000000006</v>
      </c>
      <c r="H56" t="s">
        <v>425</v>
      </c>
      <c r="J56" t="s">
        <v>426</v>
      </c>
    </row>
    <row r="57" spans="1:1023 1028:3069 3074:4095 4100:6141 6146:7167 7172:9213 9218:10239 10244:12285 12290:13311 13316:15357 15362:16383" ht="60">
      <c r="A57" s="144" t="s">
        <v>127</v>
      </c>
      <c r="B57" s="157" t="s">
        <v>427</v>
      </c>
      <c r="C57" s="32" t="s">
        <v>40</v>
      </c>
      <c r="D57" s="32">
        <v>9</v>
      </c>
      <c r="E57" s="158">
        <f>1585*1.1</f>
        <v>1743.5000000000002</v>
      </c>
      <c r="F57" s="159">
        <f>E57</f>
        <v>1743.5000000000002</v>
      </c>
      <c r="G57" s="160">
        <f t="shared" ref="G57:G67" si="2">F57*D57</f>
        <v>15691.500000000002</v>
      </c>
      <c r="H57" t="s">
        <v>428</v>
      </c>
      <c r="J57" t="s">
        <v>426</v>
      </c>
    </row>
    <row r="58" spans="1:1023 1028:3069 3074:4095 4100:6141 6146:7167 7172:9213 9218:10239 10244:12285 12290:13311 13316:15357 15362:16383" ht="45">
      <c r="A58" s="144" t="s">
        <v>429</v>
      </c>
      <c r="B58" s="157" t="s">
        <v>430</v>
      </c>
      <c r="C58" s="32" t="s">
        <v>40</v>
      </c>
      <c r="D58" s="32">
        <v>20</v>
      </c>
      <c r="E58" s="158">
        <f>1743*1.1</f>
        <v>1917.3000000000002</v>
      </c>
      <c r="F58" s="159">
        <f>E58</f>
        <v>1917.3000000000002</v>
      </c>
      <c r="G58" s="160">
        <f t="shared" si="2"/>
        <v>38346</v>
      </c>
      <c r="H58" t="s">
        <v>431</v>
      </c>
      <c r="J58" t="s">
        <v>426</v>
      </c>
    </row>
    <row r="59" spans="1:1023 1028:3069 3074:4095 4100:6141 6146:7167 7172:9213 9218:10239 10244:12285 12290:13311 13316:15357 15362:16383" ht="74.25" customHeight="1">
      <c r="A59" s="144">
        <v>19.8</v>
      </c>
      <c r="B59" s="157" t="s">
        <v>432</v>
      </c>
      <c r="C59" s="32"/>
      <c r="D59" s="32"/>
      <c r="E59" s="158"/>
      <c r="F59" s="159">
        <f t="shared" ref="F59" si="3">E59*100/112</f>
        <v>0</v>
      </c>
      <c r="G59" s="160">
        <f t="shared" si="2"/>
        <v>0</v>
      </c>
    </row>
    <row r="60" spans="1:1023 1028:3069 3074:4095 4100:6141 6146:7167 7172:9213 9218:10239 10244:12285 12290:13311 13316:15357 15362:16383" ht="15.75">
      <c r="A60" s="134" t="s">
        <v>433</v>
      </c>
      <c r="B60" s="135" t="s">
        <v>434</v>
      </c>
      <c r="C60" s="136" t="s">
        <v>40</v>
      </c>
      <c r="D60" s="136">
        <v>0</v>
      </c>
      <c r="E60" s="137">
        <f>673*1.1</f>
        <v>740.30000000000007</v>
      </c>
      <c r="F60" s="159">
        <f t="shared" ref="F60:F67" si="4">E60</f>
        <v>740.30000000000007</v>
      </c>
      <c r="G60" s="160">
        <f t="shared" si="2"/>
        <v>0</v>
      </c>
    </row>
    <row r="61" spans="1:1023 1028:3069 3074:4095 4100:6141 6146:7167 7172:9213 9218:10239 10244:12285 12290:13311 13316:15357 15362:16383" ht="15.75">
      <c r="A61" s="134" t="s">
        <v>435</v>
      </c>
      <c r="B61" s="135" t="s">
        <v>436</v>
      </c>
      <c r="C61" s="136" t="s">
        <v>40</v>
      </c>
      <c r="D61" s="136">
        <v>35</v>
      </c>
      <c r="E61" s="137">
        <f>885*1.1</f>
        <v>973.50000000000011</v>
      </c>
      <c r="F61" s="159">
        <f t="shared" si="4"/>
        <v>973.50000000000011</v>
      </c>
      <c r="G61" s="160">
        <f t="shared" si="2"/>
        <v>34072.500000000007</v>
      </c>
      <c r="H61" t="s">
        <v>431</v>
      </c>
      <c r="J61" t="s">
        <v>426</v>
      </c>
    </row>
    <row r="62" spans="1:1023 1028:3069 3074:4095 4100:6141 6146:7167 7172:9213 9218:10239 10244:12285 12290:13311 13316:15357 15362:16383" ht="15.75">
      <c r="A62" s="134" t="s">
        <v>437</v>
      </c>
      <c r="B62" s="135" t="s">
        <v>438</v>
      </c>
      <c r="C62" s="136" t="s">
        <v>40</v>
      </c>
      <c r="D62" s="136">
        <v>12</v>
      </c>
      <c r="E62" s="137">
        <f>1234*1.1</f>
        <v>1357.4</v>
      </c>
      <c r="F62" s="161">
        <f t="shared" si="4"/>
        <v>1357.4</v>
      </c>
      <c r="G62" s="162">
        <f t="shared" si="2"/>
        <v>16288.800000000001</v>
      </c>
      <c r="H62" t="s">
        <v>431</v>
      </c>
      <c r="J62" t="s">
        <v>426</v>
      </c>
    </row>
    <row r="63" spans="1:1023 1028:3069 3074:4095 4100:6141 6146:7167 7172:9213 9218:10239 10244:12285 12290:13311 13316:15357 15362:16383" ht="15.75">
      <c r="A63" s="134" t="s">
        <v>439</v>
      </c>
      <c r="B63" s="135" t="s">
        <v>440</v>
      </c>
      <c r="C63" s="136" t="s">
        <v>40</v>
      </c>
      <c r="D63" s="136">
        <v>42</v>
      </c>
      <c r="E63" s="137">
        <f>1090*1.1</f>
        <v>1199</v>
      </c>
      <c r="F63" s="161">
        <f t="shared" si="4"/>
        <v>1199</v>
      </c>
      <c r="G63" s="160">
        <f t="shared" si="2"/>
        <v>50358</v>
      </c>
      <c r="H63" t="s">
        <v>431</v>
      </c>
      <c r="J63" t="s">
        <v>426</v>
      </c>
    </row>
    <row r="64" spans="1:1023 1028:3069 3074:4095 4100:6141 6146:7167 7172:9213 9218:10239 10244:12285 12290:13311 13316:15357 15362:16383" s="165" customFormat="1" ht="72" customHeight="1">
      <c r="A64" s="134" t="s">
        <v>441</v>
      </c>
      <c r="B64" s="157" t="s">
        <v>442</v>
      </c>
      <c r="C64" s="163" t="s">
        <v>40</v>
      </c>
      <c r="D64" s="164">
        <v>22</v>
      </c>
      <c r="E64" s="137">
        <f>264*1.1</f>
        <v>290.40000000000003</v>
      </c>
      <c r="F64" s="161">
        <f t="shared" si="4"/>
        <v>290.40000000000003</v>
      </c>
      <c r="G64" s="162">
        <f t="shared" si="2"/>
        <v>6388.8000000000011</v>
      </c>
      <c r="H64" t="s">
        <v>443</v>
      </c>
      <c r="J64" t="s">
        <v>426</v>
      </c>
    </row>
    <row r="65" spans="1:1023 1028:3069 3074:4095 4100:6141 6146:7167 7172:9213 9218:10239 10244:12285 12290:13311 13316:15357 15362:16383" ht="90">
      <c r="A65" s="134" t="s">
        <v>444</v>
      </c>
      <c r="B65" s="157" t="s">
        <v>445</v>
      </c>
      <c r="C65" s="136" t="s">
        <v>40</v>
      </c>
      <c r="D65" s="136">
        <v>44</v>
      </c>
      <c r="E65" s="137">
        <f>3491*1.1</f>
        <v>3840.1000000000004</v>
      </c>
      <c r="F65" s="159">
        <f t="shared" si="4"/>
        <v>3840.1000000000004</v>
      </c>
      <c r="G65" s="160">
        <f t="shared" si="2"/>
        <v>168964.40000000002</v>
      </c>
      <c r="H65" t="s">
        <v>446</v>
      </c>
      <c r="J65" t="s">
        <v>426</v>
      </c>
    </row>
    <row r="66" spans="1:1023 1028:3069 3074:4095 4100:6141 6146:7167 7172:9213 9218:10239 10244:12285 12290:13311 13316:15357 15362:16383" ht="31.5">
      <c r="A66" s="134" t="s">
        <v>447</v>
      </c>
      <c r="B66" s="135" t="s">
        <v>448</v>
      </c>
      <c r="C66" s="136" t="s">
        <v>449</v>
      </c>
      <c r="D66" s="136">
        <v>10</v>
      </c>
      <c r="E66" s="137">
        <f>5180*1.1</f>
        <v>5698.0000000000009</v>
      </c>
      <c r="F66" s="159">
        <f t="shared" si="4"/>
        <v>5698.0000000000009</v>
      </c>
      <c r="G66" s="160">
        <f t="shared" si="2"/>
        <v>56980.000000000007</v>
      </c>
      <c r="H66" t="s">
        <v>450</v>
      </c>
      <c r="J66" t="s">
        <v>426</v>
      </c>
    </row>
    <row r="67" spans="1:1023 1028:3069 3074:4095 4100:6141 6146:7167 7172:9213 9218:10239 10244:12285 12290:13311 13316:15357 15362:16383" ht="31.5">
      <c r="A67" s="134" t="s">
        <v>451</v>
      </c>
      <c r="B67" s="135" t="s">
        <v>452</v>
      </c>
      <c r="C67" s="136" t="s">
        <v>40</v>
      </c>
      <c r="D67" s="136">
        <v>2</v>
      </c>
      <c r="E67" s="137">
        <f>2884*1.1</f>
        <v>3172.4</v>
      </c>
      <c r="F67" s="159">
        <f t="shared" si="4"/>
        <v>3172.4</v>
      </c>
      <c r="G67" s="160">
        <f t="shared" si="2"/>
        <v>6344.8</v>
      </c>
    </row>
    <row r="68" spans="1:1023 1028:3069 3074:4095 4100:6141 6146:7167 7172:9213 9218:10239 10244:12285 12290:13311 13316:15357 15362:16383" ht="19.5" thickBot="1">
      <c r="A68" s="144"/>
      <c r="B68" s="145" t="s">
        <v>453</v>
      </c>
      <c r="C68" s="146"/>
      <c r="D68" s="146"/>
      <c r="E68" s="146"/>
      <c r="F68" s="147"/>
      <c r="G68" s="166">
        <f>SUM(G56:G67)</f>
        <v>448188.39999999997</v>
      </c>
    </row>
    <row r="69" spans="1:1023 1028:3069 3074:4095 4100:6141 6146:7167 7172:9213 9218:10239 10244:12285 12290:13311 13316:15357 15362:16383" ht="15.75">
      <c r="A69" s="167"/>
      <c r="B69" s="168"/>
      <c r="C69" s="169"/>
      <c r="D69" s="169"/>
      <c r="E69" s="170"/>
      <c r="F69" s="171"/>
      <c r="G69" s="172"/>
    </row>
    <row r="70" spans="1:1023 1028:3069 3074:4095 4100:6141 6146:7167 7172:9213 9218:10239 10244:12285 12290:13311 13316:15357 15362:16383" ht="19.5" thickBot="1">
      <c r="A70" s="480" t="s">
        <v>454</v>
      </c>
      <c r="B70" s="481"/>
      <c r="C70" s="481"/>
      <c r="D70" s="481"/>
      <c r="E70" s="481"/>
      <c r="F70" s="481"/>
      <c r="G70" s="482"/>
    </row>
    <row r="71" spans="1:1023 1028:3069 3074:4095 4100:6141 6146:7167 7172:9213 9218:10239 10244:12285 12290:13311 13316:15357 15362:16383" s="156" customFormat="1" ht="15.75">
      <c r="A71" s="129" t="s">
        <v>350</v>
      </c>
      <c r="B71" s="130" t="s">
        <v>365</v>
      </c>
      <c r="C71" s="131" t="s">
        <v>55</v>
      </c>
      <c r="D71" s="131" t="s">
        <v>56</v>
      </c>
      <c r="E71" s="131" t="s">
        <v>366</v>
      </c>
      <c r="F71" s="132" t="s">
        <v>367</v>
      </c>
      <c r="G71" s="133" t="s">
        <v>368</v>
      </c>
      <c r="H71" s="150"/>
      <c r="I71" s="151"/>
      <c r="J71" s="152"/>
      <c r="K71" s="152"/>
      <c r="L71" s="152"/>
      <c r="M71" s="153"/>
      <c r="N71" s="154"/>
      <c r="O71" s="155"/>
      <c r="T71" s="154"/>
      <c r="U71" s="155"/>
      <c r="Z71" s="154"/>
      <c r="AA71" s="155"/>
      <c r="AF71" s="154"/>
      <c r="AG71" s="155"/>
      <c r="AL71" s="154"/>
      <c r="AM71" s="155"/>
      <c r="AR71" s="154"/>
      <c r="AS71" s="155"/>
      <c r="AX71" s="154"/>
      <c r="AY71" s="155"/>
      <c r="BD71" s="154"/>
      <c r="BE71" s="155"/>
      <c r="BJ71" s="154"/>
      <c r="BK71" s="155"/>
      <c r="BP71" s="154"/>
      <c r="BQ71" s="155"/>
      <c r="BV71" s="154"/>
      <c r="BW71" s="155"/>
      <c r="CB71" s="154"/>
      <c r="CC71" s="155"/>
      <c r="CH71" s="154"/>
      <c r="CI71" s="155"/>
      <c r="CN71" s="154"/>
      <c r="CO71" s="155"/>
      <c r="CT71" s="154"/>
      <c r="CU71" s="155"/>
      <c r="CZ71" s="154"/>
      <c r="DA71" s="155"/>
      <c r="DF71" s="154"/>
      <c r="DG71" s="155"/>
      <c r="DL71" s="154"/>
      <c r="DM71" s="155"/>
      <c r="DR71" s="154"/>
      <c r="DS71" s="155"/>
      <c r="DX71" s="154"/>
      <c r="DY71" s="155"/>
      <c r="ED71" s="154"/>
      <c r="EE71" s="155"/>
      <c r="EJ71" s="154"/>
      <c r="EK71" s="155"/>
      <c r="EP71" s="154"/>
      <c r="EQ71" s="155"/>
      <c r="EV71" s="154"/>
      <c r="EW71" s="155"/>
      <c r="FB71" s="154"/>
      <c r="FC71" s="155"/>
      <c r="FH71" s="154"/>
      <c r="FI71" s="155"/>
      <c r="FN71" s="154"/>
      <c r="FO71" s="155"/>
      <c r="FT71" s="154"/>
      <c r="FU71" s="155"/>
      <c r="FZ71" s="154"/>
      <c r="GA71" s="155"/>
      <c r="GF71" s="154"/>
      <c r="GG71" s="155"/>
      <c r="GL71" s="154"/>
      <c r="GM71" s="155"/>
      <c r="GR71" s="154"/>
      <c r="GS71" s="155"/>
      <c r="GX71" s="154"/>
      <c r="GY71" s="155"/>
      <c r="HD71" s="154"/>
      <c r="HE71" s="155"/>
      <c r="HJ71" s="154"/>
      <c r="HK71" s="155"/>
      <c r="HP71" s="154"/>
      <c r="HQ71" s="155"/>
      <c r="HV71" s="154"/>
      <c r="HW71" s="155"/>
      <c r="IB71" s="154"/>
      <c r="IC71" s="155"/>
      <c r="IH71" s="154"/>
      <c r="II71" s="155"/>
      <c r="IN71" s="154"/>
      <c r="IO71" s="155"/>
      <c r="IT71" s="154"/>
      <c r="IU71" s="155"/>
      <c r="IZ71" s="154"/>
      <c r="JA71" s="155"/>
      <c r="JF71" s="154"/>
      <c r="JG71" s="155"/>
      <c r="JL71" s="154"/>
      <c r="JM71" s="155"/>
      <c r="JR71" s="154"/>
      <c r="JS71" s="155"/>
      <c r="JX71" s="154"/>
      <c r="JY71" s="155"/>
      <c r="KD71" s="154"/>
      <c r="KE71" s="155"/>
      <c r="KJ71" s="154"/>
      <c r="KK71" s="155"/>
      <c r="KP71" s="154"/>
      <c r="KQ71" s="155"/>
      <c r="KV71" s="154"/>
      <c r="KW71" s="155"/>
      <c r="LB71" s="154"/>
      <c r="LC71" s="155"/>
      <c r="LH71" s="154"/>
      <c r="LI71" s="155"/>
      <c r="LN71" s="154"/>
      <c r="LO71" s="155"/>
      <c r="LT71" s="154"/>
      <c r="LU71" s="155"/>
      <c r="LZ71" s="154"/>
      <c r="MA71" s="155"/>
      <c r="MF71" s="154"/>
      <c r="MG71" s="155"/>
      <c r="ML71" s="154"/>
      <c r="MM71" s="155"/>
      <c r="MR71" s="154"/>
      <c r="MS71" s="155"/>
      <c r="MX71" s="154"/>
      <c r="MY71" s="155"/>
      <c r="ND71" s="154"/>
      <c r="NE71" s="155"/>
      <c r="NJ71" s="154"/>
      <c r="NK71" s="155"/>
      <c r="NP71" s="154"/>
      <c r="NQ71" s="155"/>
      <c r="NV71" s="154"/>
      <c r="NW71" s="155"/>
      <c r="OB71" s="154"/>
      <c r="OC71" s="155"/>
      <c r="OH71" s="154"/>
      <c r="OI71" s="155"/>
      <c r="ON71" s="154"/>
      <c r="OO71" s="155"/>
      <c r="OT71" s="154"/>
      <c r="OU71" s="155"/>
      <c r="OZ71" s="154"/>
      <c r="PA71" s="155"/>
      <c r="PF71" s="154"/>
      <c r="PG71" s="155"/>
      <c r="PL71" s="154"/>
      <c r="PM71" s="155"/>
      <c r="PR71" s="154"/>
      <c r="PS71" s="155"/>
      <c r="PX71" s="154"/>
      <c r="PY71" s="155"/>
      <c r="QD71" s="154"/>
      <c r="QE71" s="155"/>
      <c r="QJ71" s="154"/>
      <c r="QK71" s="155"/>
      <c r="QP71" s="154"/>
      <c r="QQ71" s="155"/>
      <c r="QV71" s="154"/>
      <c r="QW71" s="155"/>
      <c r="RB71" s="154"/>
      <c r="RC71" s="155"/>
      <c r="RH71" s="154"/>
      <c r="RI71" s="155"/>
      <c r="RN71" s="154"/>
      <c r="RO71" s="155"/>
      <c r="RT71" s="154"/>
      <c r="RU71" s="155"/>
      <c r="RZ71" s="154"/>
      <c r="SA71" s="155"/>
      <c r="SF71" s="154"/>
      <c r="SG71" s="155"/>
      <c r="SL71" s="154"/>
      <c r="SM71" s="155"/>
      <c r="SR71" s="154"/>
      <c r="SS71" s="155"/>
      <c r="SX71" s="154"/>
      <c r="SY71" s="155"/>
      <c r="TD71" s="154"/>
      <c r="TE71" s="155"/>
      <c r="TJ71" s="154"/>
      <c r="TK71" s="155"/>
      <c r="TP71" s="154"/>
      <c r="TQ71" s="155"/>
      <c r="TV71" s="154"/>
      <c r="TW71" s="155"/>
      <c r="UB71" s="154"/>
      <c r="UC71" s="155"/>
      <c r="UH71" s="154"/>
      <c r="UI71" s="155"/>
      <c r="UN71" s="154"/>
      <c r="UO71" s="155"/>
      <c r="UT71" s="154"/>
      <c r="UU71" s="155"/>
      <c r="UZ71" s="154"/>
      <c r="VA71" s="155"/>
      <c r="VF71" s="154"/>
      <c r="VG71" s="155"/>
      <c r="VL71" s="154"/>
      <c r="VM71" s="155"/>
      <c r="VR71" s="154"/>
      <c r="VS71" s="155"/>
      <c r="VX71" s="154"/>
      <c r="VY71" s="155"/>
      <c r="WD71" s="154"/>
      <c r="WE71" s="155"/>
      <c r="WJ71" s="154"/>
      <c r="WK71" s="155"/>
      <c r="WP71" s="154"/>
      <c r="WQ71" s="155"/>
      <c r="WV71" s="154"/>
      <c r="WW71" s="155"/>
      <c r="XB71" s="154"/>
      <c r="XC71" s="155"/>
      <c r="XH71" s="154"/>
      <c r="XI71" s="155"/>
      <c r="XN71" s="154"/>
      <c r="XO71" s="155"/>
      <c r="XT71" s="154"/>
      <c r="XU71" s="155"/>
      <c r="XZ71" s="154"/>
      <c r="YA71" s="155"/>
      <c r="YF71" s="154"/>
      <c r="YG71" s="155"/>
      <c r="YL71" s="154"/>
      <c r="YM71" s="155"/>
      <c r="YR71" s="154"/>
      <c r="YS71" s="155"/>
      <c r="YX71" s="154"/>
      <c r="YY71" s="155"/>
      <c r="ZD71" s="154"/>
      <c r="ZE71" s="155"/>
      <c r="ZJ71" s="154"/>
      <c r="ZK71" s="155"/>
      <c r="ZP71" s="154"/>
      <c r="ZQ71" s="155"/>
      <c r="ZV71" s="154"/>
      <c r="ZW71" s="155"/>
      <c r="AAB71" s="154"/>
      <c r="AAC71" s="155"/>
      <c r="AAH71" s="154"/>
      <c r="AAI71" s="155"/>
      <c r="AAN71" s="154"/>
      <c r="AAO71" s="155"/>
      <c r="AAT71" s="154"/>
      <c r="AAU71" s="155"/>
      <c r="AAZ71" s="154"/>
      <c r="ABA71" s="155"/>
      <c r="ABF71" s="154"/>
      <c r="ABG71" s="155"/>
      <c r="ABL71" s="154"/>
      <c r="ABM71" s="155"/>
      <c r="ABR71" s="154"/>
      <c r="ABS71" s="155"/>
      <c r="ABX71" s="154"/>
      <c r="ABY71" s="155"/>
      <c r="ACD71" s="154"/>
      <c r="ACE71" s="155"/>
      <c r="ACJ71" s="154"/>
      <c r="ACK71" s="155"/>
      <c r="ACP71" s="154"/>
      <c r="ACQ71" s="155"/>
      <c r="ACV71" s="154"/>
      <c r="ACW71" s="155"/>
      <c r="ADB71" s="154"/>
      <c r="ADC71" s="155"/>
      <c r="ADH71" s="154"/>
      <c r="ADI71" s="155"/>
      <c r="ADN71" s="154"/>
      <c r="ADO71" s="155"/>
      <c r="ADT71" s="154"/>
      <c r="ADU71" s="155"/>
      <c r="ADZ71" s="154"/>
      <c r="AEA71" s="155"/>
      <c r="AEF71" s="154"/>
      <c r="AEG71" s="155"/>
      <c r="AEL71" s="154"/>
      <c r="AEM71" s="155"/>
      <c r="AER71" s="154"/>
      <c r="AES71" s="155"/>
      <c r="AEX71" s="154"/>
      <c r="AEY71" s="155"/>
      <c r="AFD71" s="154"/>
      <c r="AFE71" s="155"/>
      <c r="AFJ71" s="154"/>
      <c r="AFK71" s="155"/>
      <c r="AFP71" s="154"/>
      <c r="AFQ71" s="155"/>
      <c r="AFV71" s="154"/>
      <c r="AFW71" s="155"/>
      <c r="AGB71" s="154"/>
      <c r="AGC71" s="155"/>
      <c r="AGH71" s="154"/>
      <c r="AGI71" s="155"/>
      <c r="AGN71" s="154"/>
      <c r="AGO71" s="155"/>
      <c r="AGT71" s="154"/>
      <c r="AGU71" s="155"/>
      <c r="AGZ71" s="154"/>
      <c r="AHA71" s="155"/>
      <c r="AHF71" s="154"/>
      <c r="AHG71" s="155"/>
      <c r="AHL71" s="154"/>
      <c r="AHM71" s="155"/>
      <c r="AHR71" s="154"/>
      <c r="AHS71" s="155"/>
      <c r="AHX71" s="154"/>
      <c r="AHY71" s="155"/>
      <c r="AID71" s="154"/>
      <c r="AIE71" s="155"/>
      <c r="AIJ71" s="154"/>
      <c r="AIK71" s="155"/>
      <c r="AIP71" s="154"/>
      <c r="AIQ71" s="155"/>
      <c r="AIV71" s="154"/>
      <c r="AIW71" s="155"/>
      <c r="AJB71" s="154"/>
      <c r="AJC71" s="155"/>
      <c r="AJH71" s="154"/>
      <c r="AJI71" s="155"/>
      <c r="AJN71" s="154"/>
      <c r="AJO71" s="155"/>
      <c r="AJT71" s="154"/>
      <c r="AJU71" s="155"/>
      <c r="AJZ71" s="154"/>
      <c r="AKA71" s="155"/>
      <c r="AKF71" s="154"/>
      <c r="AKG71" s="155"/>
      <c r="AKL71" s="154"/>
      <c r="AKM71" s="155"/>
      <c r="AKR71" s="154"/>
      <c r="AKS71" s="155"/>
      <c r="AKX71" s="154"/>
      <c r="AKY71" s="155"/>
      <c r="ALD71" s="154"/>
      <c r="ALE71" s="155"/>
      <c r="ALJ71" s="154"/>
      <c r="ALK71" s="155"/>
      <c r="ALP71" s="154"/>
      <c r="ALQ71" s="155"/>
      <c r="ALV71" s="154"/>
      <c r="ALW71" s="155"/>
      <c r="AMB71" s="154"/>
      <c r="AMC71" s="155"/>
      <c r="AMH71" s="154"/>
      <c r="AMI71" s="155"/>
      <c r="AMN71" s="154"/>
      <c r="AMO71" s="155"/>
      <c r="AMT71" s="154"/>
      <c r="AMU71" s="155"/>
      <c r="AMZ71" s="154"/>
      <c r="ANA71" s="155"/>
      <c r="ANF71" s="154"/>
      <c r="ANG71" s="155"/>
      <c r="ANL71" s="154"/>
      <c r="ANM71" s="155"/>
      <c r="ANR71" s="154"/>
      <c r="ANS71" s="155"/>
      <c r="ANX71" s="154"/>
      <c r="ANY71" s="155"/>
      <c r="AOD71" s="154"/>
      <c r="AOE71" s="155"/>
      <c r="AOJ71" s="154"/>
      <c r="AOK71" s="155"/>
      <c r="AOP71" s="154"/>
      <c r="AOQ71" s="155"/>
      <c r="AOV71" s="154"/>
      <c r="AOW71" s="155"/>
      <c r="APB71" s="154"/>
      <c r="APC71" s="155"/>
      <c r="APH71" s="154"/>
      <c r="API71" s="155"/>
      <c r="APN71" s="154"/>
      <c r="APO71" s="155"/>
      <c r="APT71" s="154"/>
      <c r="APU71" s="155"/>
      <c r="APZ71" s="154"/>
      <c r="AQA71" s="155"/>
      <c r="AQF71" s="154"/>
      <c r="AQG71" s="155"/>
      <c r="AQL71" s="154"/>
      <c r="AQM71" s="155"/>
      <c r="AQR71" s="154"/>
      <c r="AQS71" s="155"/>
      <c r="AQX71" s="154"/>
      <c r="AQY71" s="155"/>
      <c r="ARD71" s="154"/>
      <c r="ARE71" s="155"/>
      <c r="ARJ71" s="154"/>
      <c r="ARK71" s="155"/>
      <c r="ARP71" s="154"/>
      <c r="ARQ71" s="155"/>
      <c r="ARV71" s="154"/>
      <c r="ARW71" s="155"/>
      <c r="ASB71" s="154"/>
      <c r="ASC71" s="155"/>
      <c r="ASH71" s="154"/>
      <c r="ASI71" s="155"/>
      <c r="ASN71" s="154"/>
      <c r="ASO71" s="155"/>
      <c r="AST71" s="154"/>
      <c r="ASU71" s="155"/>
      <c r="ASZ71" s="154"/>
      <c r="ATA71" s="155"/>
      <c r="ATF71" s="154"/>
      <c r="ATG71" s="155"/>
      <c r="ATL71" s="154"/>
      <c r="ATM71" s="155"/>
      <c r="ATR71" s="154"/>
      <c r="ATS71" s="155"/>
      <c r="ATX71" s="154"/>
      <c r="ATY71" s="155"/>
      <c r="AUD71" s="154"/>
      <c r="AUE71" s="155"/>
      <c r="AUJ71" s="154"/>
      <c r="AUK71" s="155"/>
      <c r="AUP71" s="154"/>
      <c r="AUQ71" s="155"/>
      <c r="AUV71" s="154"/>
      <c r="AUW71" s="155"/>
      <c r="AVB71" s="154"/>
      <c r="AVC71" s="155"/>
      <c r="AVH71" s="154"/>
      <c r="AVI71" s="155"/>
      <c r="AVN71" s="154"/>
      <c r="AVO71" s="155"/>
      <c r="AVT71" s="154"/>
      <c r="AVU71" s="155"/>
      <c r="AVZ71" s="154"/>
      <c r="AWA71" s="155"/>
      <c r="AWF71" s="154"/>
      <c r="AWG71" s="155"/>
      <c r="AWL71" s="154"/>
      <c r="AWM71" s="155"/>
      <c r="AWR71" s="154"/>
      <c r="AWS71" s="155"/>
      <c r="AWX71" s="154"/>
      <c r="AWY71" s="155"/>
      <c r="AXD71" s="154"/>
      <c r="AXE71" s="155"/>
      <c r="AXJ71" s="154"/>
      <c r="AXK71" s="155"/>
      <c r="AXP71" s="154"/>
      <c r="AXQ71" s="155"/>
      <c r="AXV71" s="154"/>
      <c r="AXW71" s="155"/>
      <c r="AYB71" s="154"/>
      <c r="AYC71" s="155"/>
      <c r="AYH71" s="154"/>
      <c r="AYI71" s="155"/>
      <c r="AYN71" s="154"/>
      <c r="AYO71" s="155"/>
      <c r="AYT71" s="154"/>
      <c r="AYU71" s="155"/>
      <c r="AYZ71" s="154"/>
      <c r="AZA71" s="155"/>
      <c r="AZF71" s="154"/>
      <c r="AZG71" s="155"/>
      <c r="AZL71" s="154"/>
      <c r="AZM71" s="155"/>
      <c r="AZR71" s="154"/>
      <c r="AZS71" s="155"/>
      <c r="AZX71" s="154"/>
      <c r="AZY71" s="155"/>
      <c r="BAD71" s="154"/>
      <c r="BAE71" s="155"/>
      <c r="BAJ71" s="154"/>
      <c r="BAK71" s="155"/>
      <c r="BAP71" s="154"/>
      <c r="BAQ71" s="155"/>
      <c r="BAV71" s="154"/>
      <c r="BAW71" s="155"/>
      <c r="BBB71" s="154"/>
      <c r="BBC71" s="155"/>
      <c r="BBH71" s="154"/>
      <c r="BBI71" s="155"/>
      <c r="BBN71" s="154"/>
      <c r="BBO71" s="155"/>
      <c r="BBT71" s="154"/>
      <c r="BBU71" s="155"/>
      <c r="BBZ71" s="154"/>
      <c r="BCA71" s="155"/>
      <c r="BCF71" s="154"/>
      <c r="BCG71" s="155"/>
      <c r="BCL71" s="154"/>
      <c r="BCM71" s="155"/>
      <c r="BCR71" s="154"/>
      <c r="BCS71" s="155"/>
      <c r="BCX71" s="154"/>
      <c r="BCY71" s="155"/>
      <c r="BDD71" s="154"/>
      <c r="BDE71" s="155"/>
      <c r="BDJ71" s="154"/>
      <c r="BDK71" s="155"/>
      <c r="BDP71" s="154"/>
      <c r="BDQ71" s="155"/>
      <c r="BDV71" s="154"/>
      <c r="BDW71" s="155"/>
      <c r="BEB71" s="154"/>
      <c r="BEC71" s="155"/>
      <c r="BEH71" s="154"/>
      <c r="BEI71" s="155"/>
      <c r="BEN71" s="154"/>
      <c r="BEO71" s="155"/>
      <c r="BET71" s="154"/>
      <c r="BEU71" s="155"/>
      <c r="BEZ71" s="154"/>
      <c r="BFA71" s="155"/>
      <c r="BFF71" s="154"/>
      <c r="BFG71" s="155"/>
      <c r="BFL71" s="154"/>
      <c r="BFM71" s="155"/>
      <c r="BFR71" s="154"/>
      <c r="BFS71" s="155"/>
      <c r="BFX71" s="154"/>
      <c r="BFY71" s="155"/>
      <c r="BGD71" s="154"/>
      <c r="BGE71" s="155"/>
      <c r="BGJ71" s="154"/>
      <c r="BGK71" s="155"/>
      <c r="BGP71" s="154"/>
      <c r="BGQ71" s="155"/>
      <c r="BGV71" s="154"/>
      <c r="BGW71" s="155"/>
      <c r="BHB71" s="154"/>
      <c r="BHC71" s="155"/>
      <c r="BHH71" s="154"/>
      <c r="BHI71" s="155"/>
      <c r="BHN71" s="154"/>
      <c r="BHO71" s="155"/>
      <c r="BHT71" s="154"/>
      <c r="BHU71" s="155"/>
      <c r="BHZ71" s="154"/>
      <c r="BIA71" s="155"/>
      <c r="BIF71" s="154"/>
      <c r="BIG71" s="155"/>
      <c r="BIL71" s="154"/>
      <c r="BIM71" s="155"/>
      <c r="BIR71" s="154"/>
      <c r="BIS71" s="155"/>
      <c r="BIX71" s="154"/>
      <c r="BIY71" s="155"/>
      <c r="BJD71" s="154"/>
      <c r="BJE71" s="155"/>
      <c r="BJJ71" s="154"/>
      <c r="BJK71" s="155"/>
      <c r="BJP71" s="154"/>
      <c r="BJQ71" s="155"/>
      <c r="BJV71" s="154"/>
      <c r="BJW71" s="155"/>
      <c r="BKB71" s="154"/>
      <c r="BKC71" s="155"/>
      <c r="BKH71" s="154"/>
      <c r="BKI71" s="155"/>
      <c r="BKN71" s="154"/>
      <c r="BKO71" s="155"/>
      <c r="BKT71" s="154"/>
      <c r="BKU71" s="155"/>
      <c r="BKZ71" s="154"/>
      <c r="BLA71" s="155"/>
      <c r="BLF71" s="154"/>
      <c r="BLG71" s="155"/>
      <c r="BLL71" s="154"/>
      <c r="BLM71" s="155"/>
      <c r="BLR71" s="154"/>
      <c r="BLS71" s="155"/>
      <c r="BLX71" s="154"/>
      <c r="BLY71" s="155"/>
      <c r="BMD71" s="154"/>
      <c r="BME71" s="155"/>
      <c r="BMJ71" s="154"/>
      <c r="BMK71" s="155"/>
      <c r="BMP71" s="154"/>
      <c r="BMQ71" s="155"/>
      <c r="BMV71" s="154"/>
      <c r="BMW71" s="155"/>
      <c r="BNB71" s="154"/>
      <c r="BNC71" s="155"/>
      <c r="BNH71" s="154"/>
      <c r="BNI71" s="155"/>
      <c r="BNN71" s="154"/>
      <c r="BNO71" s="155"/>
      <c r="BNT71" s="154"/>
      <c r="BNU71" s="155"/>
      <c r="BNZ71" s="154"/>
      <c r="BOA71" s="155"/>
      <c r="BOF71" s="154"/>
      <c r="BOG71" s="155"/>
      <c r="BOL71" s="154"/>
      <c r="BOM71" s="155"/>
      <c r="BOR71" s="154"/>
      <c r="BOS71" s="155"/>
      <c r="BOX71" s="154"/>
      <c r="BOY71" s="155"/>
      <c r="BPD71" s="154"/>
      <c r="BPE71" s="155"/>
      <c r="BPJ71" s="154"/>
      <c r="BPK71" s="155"/>
      <c r="BPP71" s="154"/>
      <c r="BPQ71" s="155"/>
      <c r="BPV71" s="154"/>
      <c r="BPW71" s="155"/>
      <c r="BQB71" s="154"/>
      <c r="BQC71" s="155"/>
      <c r="BQH71" s="154"/>
      <c r="BQI71" s="155"/>
      <c r="BQN71" s="154"/>
      <c r="BQO71" s="155"/>
      <c r="BQT71" s="154"/>
      <c r="BQU71" s="155"/>
      <c r="BQZ71" s="154"/>
      <c r="BRA71" s="155"/>
      <c r="BRF71" s="154"/>
      <c r="BRG71" s="155"/>
      <c r="BRL71" s="154"/>
      <c r="BRM71" s="155"/>
      <c r="BRR71" s="154"/>
      <c r="BRS71" s="155"/>
      <c r="BRX71" s="154"/>
      <c r="BRY71" s="155"/>
      <c r="BSD71" s="154"/>
      <c r="BSE71" s="155"/>
      <c r="BSJ71" s="154"/>
      <c r="BSK71" s="155"/>
      <c r="BSP71" s="154"/>
      <c r="BSQ71" s="155"/>
      <c r="BSV71" s="154"/>
      <c r="BSW71" s="155"/>
      <c r="BTB71" s="154"/>
      <c r="BTC71" s="155"/>
      <c r="BTH71" s="154"/>
      <c r="BTI71" s="155"/>
      <c r="BTN71" s="154"/>
      <c r="BTO71" s="155"/>
      <c r="BTT71" s="154"/>
      <c r="BTU71" s="155"/>
      <c r="BTZ71" s="154"/>
      <c r="BUA71" s="155"/>
      <c r="BUF71" s="154"/>
      <c r="BUG71" s="155"/>
      <c r="BUL71" s="154"/>
      <c r="BUM71" s="155"/>
      <c r="BUR71" s="154"/>
      <c r="BUS71" s="155"/>
      <c r="BUX71" s="154"/>
      <c r="BUY71" s="155"/>
      <c r="BVD71" s="154"/>
      <c r="BVE71" s="155"/>
      <c r="BVJ71" s="154"/>
      <c r="BVK71" s="155"/>
      <c r="BVP71" s="154"/>
      <c r="BVQ71" s="155"/>
      <c r="BVV71" s="154"/>
      <c r="BVW71" s="155"/>
      <c r="BWB71" s="154"/>
      <c r="BWC71" s="155"/>
      <c r="BWH71" s="154"/>
      <c r="BWI71" s="155"/>
      <c r="BWN71" s="154"/>
      <c r="BWO71" s="155"/>
      <c r="BWT71" s="154"/>
      <c r="BWU71" s="155"/>
      <c r="BWZ71" s="154"/>
      <c r="BXA71" s="155"/>
      <c r="BXF71" s="154"/>
      <c r="BXG71" s="155"/>
      <c r="BXL71" s="154"/>
      <c r="BXM71" s="155"/>
      <c r="BXR71" s="154"/>
      <c r="BXS71" s="155"/>
      <c r="BXX71" s="154"/>
      <c r="BXY71" s="155"/>
      <c r="BYD71" s="154"/>
      <c r="BYE71" s="155"/>
      <c r="BYJ71" s="154"/>
      <c r="BYK71" s="155"/>
      <c r="BYP71" s="154"/>
      <c r="BYQ71" s="155"/>
      <c r="BYV71" s="154"/>
      <c r="BYW71" s="155"/>
      <c r="BZB71" s="154"/>
      <c r="BZC71" s="155"/>
      <c r="BZH71" s="154"/>
      <c r="BZI71" s="155"/>
      <c r="BZN71" s="154"/>
      <c r="BZO71" s="155"/>
      <c r="BZT71" s="154"/>
      <c r="BZU71" s="155"/>
      <c r="BZZ71" s="154"/>
      <c r="CAA71" s="155"/>
      <c r="CAF71" s="154"/>
      <c r="CAG71" s="155"/>
      <c r="CAL71" s="154"/>
      <c r="CAM71" s="155"/>
      <c r="CAR71" s="154"/>
      <c r="CAS71" s="155"/>
      <c r="CAX71" s="154"/>
      <c r="CAY71" s="155"/>
      <c r="CBD71" s="154"/>
      <c r="CBE71" s="155"/>
      <c r="CBJ71" s="154"/>
      <c r="CBK71" s="155"/>
      <c r="CBP71" s="154"/>
      <c r="CBQ71" s="155"/>
      <c r="CBV71" s="154"/>
      <c r="CBW71" s="155"/>
      <c r="CCB71" s="154"/>
      <c r="CCC71" s="155"/>
      <c r="CCH71" s="154"/>
      <c r="CCI71" s="155"/>
      <c r="CCN71" s="154"/>
      <c r="CCO71" s="155"/>
      <c r="CCT71" s="154"/>
      <c r="CCU71" s="155"/>
      <c r="CCZ71" s="154"/>
      <c r="CDA71" s="155"/>
      <c r="CDF71" s="154"/>
      <c r="CDG71" s="155"/>
      <c r="CDL71" s="154"/>
      <c r="CDM71" s="155"/>
      <c r="CDR71" s="154"/>
      <c r="CDS71" s="155"/>
      <c r="CDX71" s="154"/>
      <c r="CDY71" s="155"/>
      <c r="CED71" s="154"/>
      <c r="CEE71" s="155"/>
      <c r="CEJ71" s="154"/>
      <c r="CEK71" s="155"/>
      <c r="CEP71" s="154"/>
      <c r="CEQ71" s="155"/>
      <c r="CEV71" s="154"/>
      <c r="CEW71" s="155"/>
      <c r="CFB71" s="154"/>
      <c r="CFC71" s="155"/>
      <c r="CFH71" s="154"/>
      <c r="CFI71" s="155"/>
      <c r="CFN71" s="154"/>
      <c r="CFO71" s="155"/>
      <c r="CFT71" s="154"/>
      <c r="CFU71" s="155"/>
      <c r="CFZ71" s="154"/>
      <c r="CGA71" s="155"/>
      <c r="CGF71" s="154"/>
      <c r="CGG71" s="155"/>
      <c r="CGL71" s="154"/>
      <c r="CGM71" s="155"/>
      <c r="CGR71" s="154"/>
      <c r="CGS71" s="155"/>
      <c r="CGX71" s="154"/>
      <c r="CGY71" s="155"/>
      <c r="CHD71" s="154"/>
      <c r="CHE71" s="155"/>
      <c r="CHJ71" s="154"/>
      <c r="CHK71" s="155"/>
      <c r="CHP71" s="154"/>
      <c r="CHQ71" s="155"/>
      <c r="CHV71" s="154"/>
      <c r="CHW71" s="155"/>
      <c r="CIB71" s="154"/>
      <c r="CIC71" s="155"/>
      <c r="CIH71" s="154"/>
      <c r="CII71" s="155"/>
      <c r="CIN71" s="154"/>
      <c r="CIO71" s="155"/>
      <c r="CIT71" s="154"/>
      <c r="CIU71" s="155"/>
      <c r="CIZ71" s="154"/>
      <c r="CJA71" s="155"/>
      <c r="CJF71" s="154"/>
      <c r="CJG71" s="155"/>
      <c r="CJL71" s="154"/>
      <c r="CJM71" s="155"/>
      <c r="CJR71" s="154"/>
      <c r="CJS71" s="155"/>
      <c r="CJX71" s="154"/>
      <c r="CJY71" s="155"/>
      <c r="CKD71" s="154"/>
      <c r="CKE71" s="155"/>
      <c r="CKJ71" s="154"/>
      <c r="CKK71" s="155"/>
      <c r="CKP71" s="154"/>
      <c r="CKQ71" s="155"/>
      <c r="CKV71" s="154"/>
      <c r="CKW71" s="155"/>
      <c r="CLB71" s="154"/>
      <c r="CLC71" s="155"/>
      <c r="CLH71" s="154"/>
      <c r="CLI71" s="155"/>
      <c r="CLN71" s="154"/>
      <c r="CLO71" s="155"/>
      <c r="CLT71" s="154"/>
      <c r="CLU71" s="155"/>
      <c r="CLZ71" s="154"/>
      <c r="CMA71" s="155"/>
      <c r="CMF71" s="154"/>
      <c r="CMG71" s="155"/>
      <c r="CML71" s="154"/>
      <c r="CMM71" s="155"/>
      <c r="CMR71" s="154"/>
      <c r="CMS71" s="155"/>
      <c r="CMX71" s="154"/>
      <c r="CMY71" s="155"/>
      <c r="CND71" s="154"/>
      <c r="CNE71" s="155"/>
      <c r="CNJ71" s="154"/>
      <c r="CNK71" s="155"/>
      <c r="CNP71" s="154"/>
      <c r="CNQ71" s="155"/>
      <c r="CNV71" s="154"/>
      <c r="CNW71" s="155"/>
      <c r="COB71" s="154"/>
      <c r="COC71" s="155"/>
      <c r="COH71" s="154"/>
      <c r="COI71" s="155"/>
      <c r="CON71" s="154"/>
      <c r="COO71" s="155"/>
      <c r="COT71" s="154"/>
      <c r="COU71" s="155"/>
      <c r="COZ71" s="154"/>
      <c r="CPA71" s="155"/>
      <c r="CPF71" s="154"/>
      <c r="CPG71" s="155"/>
      <c r="CPL71" s="154"/>
      <c r="CPM71" s="155"/>
      <c r="CPR71" s="154"/>
      <c r="CPS71" s="155"/>
      <c r="CPX71" s="154"/>
      <c r="CPY71" s="155"/>
      <c r="CQD71" s="154"/>
      <c r="CQE71" s="155"/>
      <c r="CQJ71" s="154"/>
      <c r="CQK71" s="155"/>
      <c r="CQP71" s="154"/>
      <c r="CQQ71" s="155"/>
      <c r="CQV71" s="154"/>
      <c r="CQW71" s="155"/>
      <c r="CRB71" s="154"/>
      <c r="CRC71" s="155"/>
      <c r="CRH71" s="154"/>
      <c r="CRI71" s="155"/>
      <c r="CRN71" s="154"/>
      <c r="CRO71" s="155"/>
      <c r="CRT71" s="154"/>
      <c r="CRU71" s="155"/>
      <c r="CRZ71" s="154"/>
      <c r="CSA71" s="155"/>
      <c r="CSF71" s="154"/>
      <c r="CSG71" s="155"/>
      <c r="CSL71" s="154"/>
      <c r="CSM71" s="155"/>
      <c r="CSR71" s="154"/>
      <c r="CSS71" s="155"/>
      <c r="CSX71" s="154"/>
      <c r="CSY71" s="155"/>
      <c r="CTD71" s="154"/>
      <c r="CTE71" s="155"/>
      <c r="CTJ71" s="154"/>
      <c r="CTK71" s="155"/>
      <c r="CTP71" s="154"/>
      <c r="CTQ71" s="155"/>
      <c r="CTV71" s="154"/>
      <c r="CTW71" s="155"/>
      <c r="CUB71" s="154"/>
      <c r="CUC71" s="155"/>
      <c r="CUH71" s="154"/>
      <c r="CUI71" s="155"/>
      <c r="CUN71" s="154"/>
      <c r="CUO71" s="155"/>
      <c r="CUT71" s="154"/>
      <c r="CUU71" s="155"/>
      <c r="CUZ71" s="154"/>
      <c r="CVA71" s="155"/>
      <c r="CVF71" s="154"/>
      <c r="CVG71" s="155"/>
      <c r="CVL71" s="154"/>
      <c r="CVM71" s="155"/>
      <c r="CVR71" s="154"/>
      <c r="CVS71" s="155"/>
      <c r="CVX71" s="154"/>
      <c r="CVY71" s="155"/>
      <c r="CWD71" s="154"/>
      <c r="CWE71" s="155"/>
      <c r="CWJ71" s="154"/>
      <c r="CWK71" s="155"/>
      <c r="CWP71" s="154"/>
      <c r="CWQ71" s="155"/>
      <c r="CWV71" s="154"/>
      <c r="CWW71" s="155"/>
      <c r="CXB71" s="154"/>
      <c r="CXC71" s="155"/>
      <c r="CXH71" s="154"/>
      <c r="CXI71" s="155"/>
      <c r="CXN71" s="154"/>
      <c r="CXO71" s="155"/>
      <c r="CXT71" s="154"/>
      <c r="CXU71" s="155"/>
      <c r="CXZ71" s="154"/>
      <c r="CYA71" s="155"/>
      <c r="CYF71" s="154"/>
      <c r="CYG71" s="155"/>
      <c r="CYL71" s="154"/>
      <c r="CYM71" s="155"/>
      <c r="CYR71" s="154"/>
      <c r="CYS71" s="155"/>
      <c r="CYX71" s="154"/>
      <c r="CYY71" s="155"/>
      <c r="CZD71" s="154"/>
      <c r="CZE71" s="155"/>
      <c r="CZJ71" s="154"/>
      <c r="CZK71" s="155"/>
      <c r="CZP71" s="154"/>
      <c r="CZQ71" s="155"/>
      <c r="CZV71" s="154"/>
      <c r="CZW71" s="155"/>
      <c r="DAB71" s="154"/>
      <c r="DAC71" s="155"/>
      <c r="DAH71" s="154"/>
      <c r="DAI71" s="155"/>
      <c r="DAN71" s="154"/>
      <c r="DAO71" s="155"/>
      <c r="DAT71" s="154"/>
      <c r="DAU71" s="155"/>
      <c r="DAZ71" s="154"/>
      <c r="DBA71" s="155"/>
      <c r="DBF71" s="154"/>
      <c r="DBG71" s="155"/>
      <c r="DBL71" s="154"/>
      <c r="DBM71" s="155"/>
      <c r="DBR71" s="154"/>
      <c r="DBS71" s="155"/>
      <c r="DBX71" s="154"/>
      <c r="DBY71" s="155"/>
      <c r="DCD71" s="154"/>
      <c r="DCE71" s="155"/>
      <c r="DCJ71" s="154"/>
      <c r="DCK71" s="155"/>
      <c r="DCP71" s="154"/>
      <c r="DCQ71" s="155"/>
      <c r="DCV71" s="154"/>
      <c r="DCW71" s="155"/>
      <c r="DDB71" s="154"/>
      <c r="DDC71" s="155"/>
      <c r="DDH71" s="154"/>
      <c r="DDI71" s="155"/>
      <c r="DDN71" s="154"/>
      <c r="DDO71" s="155"/>
      <c r="DDT71" s="154"/>
      <c r="DDU71" s="155"/>
      <c r="DDZ71" s="154"/>
      <c r="DEA71" s="155"/>
      <c r="DEF71" s="154"/>
      <c r="DEG71" s="155"/>
      <c r="DEL71" s="154"/>
      <c r="DEM71" s="155"/>
      <c r="DER71" s="154"/>
      <c r="DES71" s="155"/>
      <c r="DEX71" s="154"/>
      <c r="DEY71" s="155"/>
      <c r="DFD71" s="154"/>
      <c r="DFE71" s="155"/>
      <c r="DFJ71" s="154"/>
      <c r="DFK71" s="155"/>
      <c r="DFP71" s="154"/>
      <c r="DFQ71" s="155"/>
      <c r="DFV71" s="154"/>
      <c r="DFW71" s="155"/>
      <c r="DGB71" s="154"/>
      <c r="DGC71" s="155"/>
      <c r="DGH71" s="154"/>
      <c r="DGI71" s="155"/>
      <c r="DGN71" s="154"/>
      <c r="DGO71" s="155"/>
      <c r="DGT71" s="154"/>
      <c r="DGU71" s="155"/>
      <c r="DGZ71" s="154"/>
      <c r="DHA71" s="155"/>
      <c r="DHF71" s="154"/>
      <c r="DHG71" s="155"/>
      <c r="DHL71" s="154"/>
      <c r="DHM71" s="155"/>
      <c r="DHR71" s="154"/>
      <c r="DHS71" s="155"/>
      <c r="DHX71" s="154"/>
      <c r="DHY71" s="155"/>
      <c r="DID71" s="154"/>
      <c r="DIE71" s="155"/>
      <c r="DIJ71" s="154"/>
      <c r="DIK71" s="155"/>
      <c r="DIP71" s="154"/>
      <c r="DIQ71" s="155"/>
      <c r="DIV71" s="154"/>
      <c r="DIW71" s="155"/>
      <c r="DJB71" s="154"/>
      <c r="DJC71" s="155"/>
      <c r="DJH71" s="154"/>
      <c r="DJI71" s="155"/>
      <c r="DJN71" s="154"/>
      <c r="DJO71" s="155"/>
      <c r="DJT71" s="154"/>
      <c r="DJU71" s="155"/>
      <c r="DJZ71" s="154"/>
      <c r="DKA71" s="155"/>
      <c r="DKF71" s="154"/>
      <c r="DKG71" s="155"/>
      <c r="DKL71" s="154"/>
      <c r="DKM71" s="155"/>
      <c r="DKR71" s="154"/>
      <c r="DKS71" s="155"/>
      <c r="DKX71" s="154"/>
      <c r="DKY71" s="155"/>
      <c r="DLD71" s="154"/>
      <c r="DLE71" s="155"/>
      <c r="DLJ71" s="154"/>
      <c r="DLK71" s="155"/>
      <c r="DLP71" s="154"/>
      <c r="DLQ71" s="155"/>
      <c r="DLV71" s="154"/>
      <c r="DLW71" s="155"/>
      <c r="DMB71" s="154"/>
      <c r="DMC71" s="155"/>
      <c r="DMH71" s="154"/>
      <c r="DMI71" s="155"/>
      <c r="DMN71" s="154"/>
      <c r="DMO71" s="155"/>
      <c r="DMT71" s="154"/>
      <c r="DMU71" s="155"/>
      <c r="DMZ71" s="154"/>
      <c r="DNA71" s="155"/>
      <c r="DNF71" s="154"/>
      <c r="DNG71" s="155"/>
      <c r="DNL71" s="154"/>
      <c r="DNM71" s="155"/>
      <c r="DNR71" s="154"/>
      <c r="DNS71" s="155"/>
      <c r="DNX71" s="154"/>
      <c r="DNY71" s="155"/>
      <c r="DOD71" s="154"/>
      <c r="DOE71" s="155"/>
      <c r="DOJ71" s="154"/>
      <c r="DOK71" s="155"/>
      <c r="DOP71" s="154"/>
      <c r="DOQ71" s="155"/>
      <c r="DOV71" s="154"/>
      <c r="DOW71" s="155"/>
      <c r="DPB71" s="154"/>
      <c r="DPC71" s="155"/>
      <c r="DPH71" s="154"/>
      <c r="DPI71" s="155"/>
      <c r="DPN71" s="154"/>
      <c r="DPO71" s="155"/>
      <c r="DPT71" s="154"/>
      <c r="DPU71" s="155"/>
      <c r="DPZ71" s="154"/>
      <c r="DQA71" s="155"/>
      <c r="DQF71" s="154"/>
      <c r="DQG71" s="155"/>
      <c r="DQL71" s="154"/>
      <c r="DQM71" s="155"/>
      <c r="DQR71" s="154"/>
      <c r="DQS71" s="155"/>
      <c r="DQX71" s="154"/>
      <c r="DQY71" s="155"/>
      <c r="DRD71" s="154"/>
      <c r="DRE71" s="155"/>
      <c r="DRJ71" s="154"/>
      <c r="DRK71" s="155"/>
      <c r="DRP71" s="154"/>
      <c r="DRQ71" s="155"/>
      <c r="DRV71" s="154"/>
      <c r="DRW71" s="155"/>
      <c r="DSB71" s="154"/>
      <c r="DSC71" s="155"/>
      <c r="DSH71" s="154"/>
      <c r="DSI71" s="155"/>
      <c r="DSN71" s="154"/>
      <c r="DSO71" s="155"/>
      <c r="DST71" s="154"/>
      <c r="DSU71" s="155"/>
      <c r="DSZ71" s="154"/>
      <c r="DTA71" s="155"/>
      <c r="DTF71" s="154"/>
      <c r="DTG71" s="155"/>
      <c r="DTL71" s="154"/>
      <c r="DTM71" s="155"/>
      <c r="DTR71" s="154"/>
      <c r="DTS71" s="155"/>
      <c r="DTX71" s="154"/>
      <c r="DTY71" s="155"/>
      <c r="DUD71" s="154"/>
      <c r="DUE71" s="155"/>
      <c r="DUJ71" s="154"/>
      <c r="DUK71" s="155"/>
      <c r="DUP71" s="154"/>
      <c r="DUQ71" s="155"/>
      <c r="DUV71" s="154"/>
      <c r="DUW71" s="155"/>
      <c r="DVB71" s="154"/>
      <c r="DVC71" s="155"/>
      <c r="DVH71" s="154"/>
      <c r="DVI71" s="155"/>
      <c r="DVN71" s="154"/>
      <c r="DVO71" s="155"/>
      <c r="DVT71" s="154"/>
      <c r="DVU71" s="155"/>
      <c r="DVZ71" s="154"/>
      <c r="DWA71" s="155"/>
      <c r="DWF71" s="154"/>
      <c r="DWG71" s="155"/>
      <c r="DWL71" s="154"/>
      <c r="DWM71" s="155"/>
      <c r="DWR71" s="154"/>
      <c r="DWS71" s="155"/>
      <c r="DWX71" s="154"/>
      <c r="DWY71" s="155"/>
      <c r="DXD71" s="154"/>
      <c r="DXE71" s="155"/>
      <c r="DXJ71" s="154"/>
      <c r="DXK71" s="155"/>
      <c r="DXP71" s="154"/>
      <c r="DXQ71" s="155"/>
      <c r="DXV71" s="154"/>
      <c r="DXW71" s="155"/>
      <c r="DYB71" s="154"/>
      <c r="DYC71" s="155"/>
      <c r="DYH71" s="154"/>
      <c r="DYI71" s="155"/>
      <c r="DYN71" s="154"/>
      <c r="DYO71" s="155"/>
      <c r="DYT71" s="154"/>
      <c r="DYU71" s="155"/>
      <c r="DYZ71" s="154"/>
      <c r="DZA71" s="155"/>
      <c r="DZF71" s="154"/>
      <c r="DZG71" s="155"/>
      <c r="DZL71" s="154"/>
      <c r="DZM71" s="155"/>
      <c r="DZR71" s="154"/>
      <c r="DZS71" s="155"/>
      <c r="DZX71" s="154"/>
      <c r="DZY71" s="155"/>
      <c r="EAD71" s="154"/>
      <c r="EAE71" s="155"/>
      <c r="EAJ71" s="154"/>
      <c r="EAK71" s="155"/>
      <c r="EAP71" s="154"/>
      <c r="EAQ71" s="155"/>
      <c r="EAV71" s="154"/>
      <c r="EAW71" s="155"/>
      <c r="EBB71" s="154"/>
      <c r="EBC71" s="155"/>
      <c r="EBH71" s="154"/>
      <c r="EBI71" s="155"/>
      <c r="EBN71" s="154"/>
      <c r="EBO71" s="155"/>
      <c r="EBT71" s="154"/>
      <c r="EBU71" s="155"/>
      <c r="EBZ71" s="154"/>
      <c r="ECA71" s="155"/>
      <c r="ECF71" s="154"/>
      <c r="ECG71" s="155"/>
      <c r="ECL71" s="154"/>
      <c r="ECM71" s="155"/>
      <c r="ECR71" s="154"/>
      <c r="ECS71" s="155"/>
      <c r="ECX71" s="154"/>
      <c r="ECY71" s="155"/>
      <c r="EDD71" s="154"/>
      <c r="EDE71" s="155"/>
      <c r="EDJ71" s="154"/>
      <c r="EDK71" s="155"/>
      <c r="EDP71" s="154"/>
      <c r="EDQ71" s="155"/>
      <c r="EDV71" s="154"/>
      <c r="EDW71" s="155"/>
      <c r="EEB71" s="154"/>
      <c r="EEC71" s="155"/>
      <c r="EEH71" s="154"/>
      <c r="EEI71" s="155"/>
      <c r="EEN71" s="154"/>
      <c r="EEO71" s="155"/>
      <c r="EET71" s="154"/>
      <c r="EEU71" s="155"/>
      <c r="EEZ71" s="154"/>
      <c r="EFA71" s="155"/>
      <c r="EFF71" s="154"/>
      <c r="EFG71" s="155"/>
      <c r="EFL71" s="154"/>
      <c r="EFM71" s="155"/>
      <c r="EFR71" s="154"/>
      <c r="EFS71" s="155"/>
      <c r="EFX71" s="154"/>
      <c r="EFY71" s="155"/>
      <c r="EGD71" s="154"/>
      <c r="EGE71" s="155"/>
      <c r="EGJ71" s="154"/>
      <c r="EGK71" s="155"/>
      <c r="EGP71" s="154"/>
      <c r="EGQ71" s="155"/>
      <c r="EGV71" s="154"/>
      <c r="EGW71" s="155"/>
      <c r="EHB71" s="154"/>
      <c r="EHC71" s="155"/>
      <c r="EHH71" s="154"/>
      <c r="EHI71" s="155"/>
      <c r="EHN71" s="154"/>
      <c r="EHO71" s="155"/>
      <c r="EHT71" s="154"/>
      <c r="EHU71" s="155"/>
      <c r="EHZ71" s="154"/>
      <c r="EIA71" s="155"/>
      <c r="EIF71" s="154"/>
      <c r="EIG71" s="155"/>
      <c r="EIL71" s="154"/>
      <c r="EIM71" s="155"/>
      <c r="EIR71" s="154"/>
      <c r="EIS71" s="155"/>
      <c r="EIX71" s="154"/>
      <c r="EIY71" s="155"/>
      <c r="EJD71" s="154"/>
      <c r="EJE71" s="155"/>
      <c r="EJJ71" s="154"/>
      <c r="EJK71" s="155"/>
      <c r="EJP71" s="154"/>
      <c r="EJQ71" s="155"/>
      <c r="EJV71" s="154"/>
      <c r="EJW71" s="155"/>
      <c r="EKB71" s="154"/>
      <c r="EKC71" s="155"/>
      <c r="EKH71" s="154"/>
      <c r="EKI71" s="155"/>
      <c r="EKN71" s="154"/>
      <c r="EKO71" s="155"/>
      <c r="EKT71" s="154"/>
      <c r="EKU71" s="155"/>
      <c r="EKZ71" s="154"/>
      <c r="ELA71" s="155"/>
      <c r="ELF71" s="154"/>
      <c r="ELG71" s="155"/>
      <c r="ELL71" s="154"/>
      <c r="ELM71" s="155"/>
      <c r="ELR71" s="154"/>
      <c r="ELS71" s="155"/>
      <c r="ELX71" s="154"/>
      <c r="ELY71" s="155"/>
      <c r="EMD71" s="154"/>
      <c r="EME71" s="155"/>
      <c r="EMJ71" s="154"/>
      <c r="EMK71" s="155"/>
      <c r="EMP71" s="154"/>
      <c r="EMQ71" s="155"/>
      <c r="EMV71" s="154"/>
      <c r="EMW71" s="155"/>
      <c r="ENB71" s="154"/>
      <c r="ENC71" s="155"/>
      <c r="ENH71" s="154"/>
      <c r="ENI71" s="155"/>
      <c r="ENN71" s="154"/>
      <c r="ENO71" s="155"/>
      <c r="ENT71" s="154"/>
      <c r="ENU71" s="155"/>
      <c r="ENZ71" s="154"/>
      <c r="EOA71" s="155"/>
      <c r="EOF71" s="154"/>
      <c r="EOG71" s="155"/>
      <c r="EOL71" s="154"/>
      <c r="EOM71" s="155"/>
      <c r="EOR71" s="154"/>
      <c r="EOS71" s="155"/>
      <c r="EOX71" s="154"/>
      <c r="EOY71" s="155"/>
      <c r="EPD71" s="154"/>
      <c r="EPE71" s="155"/>
      <c r="EPJ71" s="154"/>
      <c r="EPK71" s="155"/>
      <c r="EPP71" s="154"/>
      <c r="EPQ71" s="155"/>
      <c r="EPV71" s="154"/>
      <c r="EPW71" s="155"/>
      <c r="EQB71" s="154"/>
      <c r="EQC71" s="155"/>
      <c r="EQH71" s="154"/>
      <c r="EQI71" s="155"/>
      <c r="EQN71" s="154"/>
      <c r="EQO71" s="155"/>
      <c r="EQT71" s="154"/>
      <c r="EQU71" s="155"/>
      <c r="EQZ71" s="154"/>
      <c r="ERA71" s="155"/>
      <c r="ERF71" s="154"/>
      <c r="ERG71" s="155"/>
      <c r="ERL71" s="154"/>
      <c r="ERM71" s="155"/>
      <c r="ERR71" s="154"/>
      <c r="ERS71" s="155"/>
      <c r="ERX71" s="154"/>
      <c r="ERY71" s="155"/>
      <c r="ESD71" s="154"/>
      <c r="ESE71" s="155"/>
      <c r="ESJ71" s="154"/>
      <c r="ESK71" s="155"/>
      <c r="ESP71" s="154"/>
      <c r="ESQ71" s="155"/>
      <c r="ESV71" s="154"/>
      <c r="ESW71" s="155"/>
      <c r="ETB71" s="154"/>
      <c r="ETC71" s="155"/>
      <c r="ETH71" s="154"/>
      <c r="ETI71" s="155"/>
      <c r="ETN71" s="154"/>
      <c r="ETO71" s="155"/>
      <c r="ETT71" s="154"/>
      <c r="ETU71" s="155"/>
      <c r="ETZ71" s="154"/>
      <c r="EUA71" s="155"/>
      <c r="EUF71" s="154"/>
      <c r="EUG71" s="155"/>
      <c r="EUL71" s="154"/>
      <c r="EUM71" s="155"/>
      <c r="EUR71" s="154"/>
      <c r="EUS71" s="155"/>
      <c r="EUX71" s="154"/>
      <c r="EUY71" s="155"/>
      <c r="EVD71" s="154"/>
      <c r="EVE71" s="155"/>
      <c r="EVJ71" s="154"/>
      <c r="EVK71" s="155"/>
      <c r="EVP71" s="154"/>
      <c r="EVQ71" s="155"/>
      <c r="EVV71" s="154"/>
      <c r="EVW71" s="155"/>
      <c r="EWB71" s="154"/>
      <c r="EWC71" s="155"/>
      <c r="EWH71" s="154"/>
      <c r="EWI71" s="155"/>
      <c r="EWN71" s="154"/>
      <c r="EWO71" s="155"/>
      <c r="EWT71" s="154"/>
      <c r="EWU71" s="155"/>
      <c r="EWZ71" s="154"/>
      <c r="EXA71" s="155"/>
      <c r="EXF71" s="154"/>
      <c r="EXG71" s="155"/>
      <c r="EXL71" s="154"/>
      <c r="EXM71" s="155"/>
      <c r="EXR71" s="154"/>
      <c r="EXS71" s="155"/>
      <c r="EXX71" s="154"/>
      <c r="EXY71" s="155"/>
      <c r="EYD71" s="154"/>
      <c r="EYE71" s="155"/>
      <c r="EYJ71" s="154"/>
      <c r="EYK71" s="155"/>
      <c r="EYP71" s="154"/>
      <c r="EYQ71" s="155"/>
      <c r="EYV71" s="154"/>
      <c r="EYW71" s="155"/>
      <c r="EZB71" s="154"/>
      <c r="EZC71" s="155"/>
      <c r="EZH71" s="154"/>
      <c r="EZI71" s="155"/>
      <c r="EZN71" s="154"/>
      <c r="EZO71" s="155"/>
      <c r="EZT71" s="154"/>
      <c r="EZU71" s="155"/>
      <c r="EZZ71" s="154"/>
      <c r="FAA71" s="155"/>
      <c r="FAF71" s="154"/>
      <c r="FAG71" s="155"/>
      <c r="FAL71" s="154"/>
      <c r="FAM71" s="155"/>
      <c r="FAR71" s="154"/>
      <c r="FAS71" s="155"/>
      <c r="FAX71" s="154"/>
      <c r="FAY71" s="155"/>
      <c r="FBD71" s="154"/>
      <c r="FBE71" s="155"/>
      <c r="FBJ71" s="154"/>
      <c r="FBK71" s="155"/>
      <c r="FBP71" s="154"/>
      <c r="FBQ71" s="155"/>
      <c r="FBV71" s="154"/>
      <c r="FBW71" s="155"/>
      <c r="FCB71" s="154"/>
      <c r="FCC71" s="155"/>
      <c r="FCH71" s="154"/>
      <c r="FCI71" s="155"/>
      <c r="FCN71" s="154"/>
      <c r="FCO71" s="155"/>
      <c r="FCT71" s="154"/>
      <c r="FCU71" s="155"/>
      <c r="FCZ71" s="154"/>
      <c r="FDA71" s="155"/>
      <c r="FDF71" s="154"/>
      <c r="FDG71" s="155"/>
      <c r="FDL71" s="154"/>
      <c r="FDM71" s="155"/>
      <c r="FDR71" s="154"/>
      <c r="FDS71" s="155"/>
      <c r="FDX71" s="154"/>
      <c r="FDY71" s="155"/>
      <c r="FED71" s="154"/>
      <c r="FEE71" s="155"/>
      <c r="FEJ71" s="154"/>
      <c r="FEK71" s="155"/>
      <c r="FEP71" s="154"/>
      <c r="FEQ71" s="155"/>
      <c r="FEV71" s="154"/>
      <c r="FEW71" s="155"/>
      <c r="FFB71" s="154"/>
      <c r="FFC71" s="155"/>
      <c r="FFH71" s="154"/>
      <c r="FFI71" s="155"/>
      <c r="FFN71" s="154"/>
      <c r="FFO71" s="155"/>
      <c r="FFT71" s="154"/>
      <c r="FFU71" s="155"/>
      <c r="FFZ71" s="154"/>
      <c r="FGA71" s="155"/>
      <c r="FGF71" s="154"/>
      <c r="FGG71" s="155"/>
      <c r="FGL71" s="154"/>
      <c r="FGM71" s="155"/>
      <c r="FGR71" s="154"/>
      <c r="FGS71" s="155"/>
      <c r="FGX71" s="154"/>
      <c r="FGY71" s="155"/>
      <c r="FHD71" s="154"/>
      <c r="FHE71" s="155"/>
      <c r="FHJ71" s="154"/>
      <c r="FHK71" s="155"/>
      <c r="FHP71" s="154"/>
      <c r="FHQ71" s="155"/>
      <c r="FHV71" s="154"/>
      <c r="FHW71" s="155"/>
      <c r="FIB71" s="154"/>
      <c r="FIC71" s="155"/>
      <c r="FIH71" s="154"/>
      <c r="FII71" s="155"/>
      <c r="FIN71" s="154"/>
      <c r="FIO71" s="155"/>
      <c r="FIT71" s="154"/>
      <c r="FIU71" s="155"/>
      <c r="FIZ71" s="154"/>
      <c r="FJA71" s="155"/>
      <c r="FJF71" s="154"/>
      <c r="FJG71" s="155"/>
      <c r="FJL71" s="154"/>
      <c r="FJM71" s="155"/>
      <c r="FJR71" s="154"/>
      <c r="FJS71" s="155"/>
      <c r="FJX71" s="154"/>
      <c r="FJY71" s="155"/>
      <c r="FKD71" s="154"/>
      <c r="FKE71" s="155"/>
      <c r="FKJ71" s="154"/>
      <c r="FKK71" s="155"/>
      <c r="FKP71" s="154"/>
      <c r="FKQ71" s="155"/>
      <c r="FKV71" s="154"/>
      <c r="FKW71" s="155"/>
      <c r="FLB71" s="154"/>
      <c r="FLC71" s="155"/>
      <c r="FLH71" s="154"/>
      <c r="FLI71" s="155"/>
      <c r="FLN71" s="154"/>
      <c r="FLO71" s="155"/>
      <c r="FLT71" s="154"/>
      <c r="FLU71" s="155"/>
      <c r="FLZ71" s="154"/>
      <c r="FMA71" s="155"/>
      <c r="FMF71" s="154"/>
      <c r="FMG71" s="155"/>
      <c r="FML71" s="154"/>
      <c r="FMM71" s="155"/>
      <c r="FMR71" s="154"/>
      <c r="FMS71" s="155"/>
      <c r="FMX71" s="154"/>
      <c r="FMY71" s="155"/>
      <c r="FND71" s="154"/>
      <c r="FNE71" s="155"/>
      <c r="FNJ71" s="154"/>
      <c r="FNK71" s="155"/>
      <c r="FNP71" s="154"/>
      <c r="FNQ71" s="155"/>
      <c r="FNV71" s="154"/>
      <c r="FNW71" s="155"/>
      <c r="FOB71" s="154"/>
      <c r="FOC71" s="155"/>
      <c r="FOH71" s="154"/>
      <c r="FOI71" s="155"/>
      <c r="FON71" s="154"/>
      <c r="FOO71" s="155"/>
      <c r="FOT71" s="154"/>
      <c r="FOU71" s="155"/>
      <c r="FOZ71" s="154"/>
      <c r="FPA71" s="155"/>
      <c r="FPF71" s="154"/>
      <c r="FPG71" s="155"/>
      <c r="FPL71" s="154"/>
      <c r="FPM71" s="155"/>
      <c r="FPR71" s="154"/>
      <c r="FPS71" s="155"/>
      <c r="FPX71" s="154"/>
      <c r="FPY71" s="155"/>
      <c r="FQD71" s="154"/>
      <c r="FQE71" s="155"/>
      <c r="FQJ71" s="154"/>
      <c r="FQK71" s="155"/>
      <c r="FQP71" s="154"/>
      <c r="FQQ71" s="155"/>
      <c r="FQV71" s="154"/>
      <c r="FQW71" s="155"/>
      <c r="FRB71" s="154"/>
      <c r="FRC71" s="155"/>
      <c r="FRH71" s="154"/>
      <c r="FRI71" s="155"/>
      <c r="FRN71" s="154"/>
      <c r="FRO71" s="155"/>
      <c r="FRT71" s="154"/>
      <c r="FRU71" s="155"/>
      <c r="FRZ71" s="154"/>
      <c r="FSA71" s="155"/>
      <c r="FSF71" s="154"/>
      <c r="FSG71" s="155"/>
      <c r="FSL71" s="154"/>
      <c r="FSM71" s="155"/>
      <c r="FSR71" s="154"/>
      <c r="FSS71" s="155"/>
      <c r="FSX71" s="154"/>
      <c r="FSY71" s="155"/>
      <c r="FTD71" s="154"/>
      <c r="FTE71" s="155"/>
      <c r="FTJ71" s="154"/>
      <c r="FTK71" s="155"/>
      <c r="FTP71" s="154"/>
      <c r="FTQ71" s="155"/>
      <c r="FTV71" s="154"/>
      <c r="FTW71" s="155"/>
      <c r="FUB71" s="154"/>
      <c r="FUC71" s="155"/>
      <c r="FUH71" s="154"/>
      <c r="FUI71" s="155"/>
      <c r="FUN71" s="154"/>
      <c r="FUO71" s="155"/>
      <c r="FUT71" s="154"/>
      <c r="FUU71" s="155"/>
      <c r="FUZ71" s="154"/>
      <c r="FVA71" s="155"/>
      <c r="FVF71" s="154"/>
      <c r="FVG71" s="155"/>
      <c r="FVL71" s="154"/>
      <c r="FVM71" s="155"/>
      <c r="FVR71" s="154"/>
      <c r="FVS71" s="155"/>
      <c r="FVX71" s="154"/>
      <c r="FVY71" s="155"/>
      <c r="FWD71" s="154"/>
      <c r="FWE71" s="155"/>
      <c r="FWJ71" s="154"/>
      <c r="FWK71" s="155"/>
      <c r="FWP71" s="154"/>
      <c r="FWQ71" s="155"/>
      <c r="FWV71" s="154"/>
      <c r="FWW71" s="155"/>
      <c r="FXB71" s="154"/>
      <c r="FXC71" s="155"/>
      <c r="FXH71" s="154"/>
      <c r="FXI71" s="155"/>
      <c r="FXN71" s="154"/>
      <c r="FXO71" s="155"/>
      <c r="FXT71" s="154"/>
      <c r="FXU71" s="155"/>
      <c r="FXZ71" s="154"/>
      <c r="FYA71" s="155"/>
      <c r="FYF71" s="154"/>
      <c r="FYG71" s="155"/>
      <c r="FYL71" s="154"/>
      <c r="FYM71" s="155"/>
      <c r="FYR71" s="154"/>
      <c r="FYS71" s="155"/>
      <c r="FYX71" s="154"/>
      <c r="FYY71" s="155"/>
      <c r="FZD71" s="154"/>
      <c r="FZE71" s="155"/>
      <c r="FZJ71" s="154"/>
      <c r="FZK71" s="155"/>
      <c r="FZP71" s="154"/>
      <c r="FZQ71" s="155"/>
      <c r="FZV71" s="154"/>
      <c r="FZW71" s="155"/>
      <c r="GAB71" s="154"/>
      <c r="GAC71" s="155"/>
      <c r="GAH71" s="154"/>
      <c r="GAI71" s="155"/>
      <c r="GAN71" s="154"/>
      <c r="GAO71" s="155"/>
      <c r="GAT71" s="154"/>
      <c r="GAU71" s="155"/>
      <c r="GAZ71" s="154"/>
      <c r="GBA71" s="155"/>
      <c r="GBF71" s="154"/>
      <c r="GBG71" s="155"/>
      <c r="GBL71" s="154"/>
      <c r="GBM71" s="155"/>
      <c r="GBR71" s="154"/>
      <c r="GBS71" s="155"/>
      <c r="GBX71" s="154"/>
      <c r="GBY71" s="155"/>
      <c r="GCD71" s="154"/>
      <c r="GCE71" s="155"/>
      <c r="GCJ71" s="154"/>
      <c r="GCK71" s="155"/>
      <c r="GCP71" s="154"/>
      <c r="GCQ71" s="155"/>
      <c r="GCV71" s="154"/>
      <c r="GCW71" s="155"/>
      <c r="GDB71" s="154"/>
      <c r="GDC71" s="155"/>
      <c r="GDH71" s="154"/>
      <c r="GDI71" s="155"/>
      <c r="GDN71" s="154"/>
      <c r="GDO71" s="155"/>
      <c r="GDT71" s="154"/>
      <c r="GDU71" s="155"/>
      <c r="GDZ71" s="154"/>
      <c r="GEA71" s="155"/>
      <c r="GEF71" s="154"/>
      <c r="GEG71" s="155"/>
      <c r="GEL71" s="154"/>
      <c r="GEM71" s="155"/>
      <c r="GER71" s="154"/>
      <c r="GES71" s="155"/>
      <c r="GEX71" s="154"/>
      <c r="GEY71" s="155"/>
      <c r="GFD71" s="154"/>
      <c r="GFE71" s="155"/>
      <c r="GFJ71" s="154"/>
      <c r="GFK71" s="155"/>
      <c r="GFP71" s="154"/>
      <c r="GFQ71" s="155"/>
      <c r="GFV71" s="154"/>
      <c r="GFW71" s="155"/>
      <c r="GGB71" s="154"/>
      <c r="GGC71" s="155"/>
      <c r="GGH71" s="154"/>
      <c r="GGI71" s="155"/>
      <c r="GGN71" s="154"/>
      <c r="GGO71" s="155"/>
      <c r="GGT71" s="154"/>
      <c r="GGU71" s="155"/>
      <c r="GGZ71" s="154"/>
      <c r="GHA71" s="155"/>
      <c r="GHF71" s="154"/>
      <c r="GHG71" s="155"/>
      <c r="GHL71" s="154"/>
      <c r="GHM71" s="155"/>
      <c r="GHR71" s="154"/>
      <c r="GHS71" s="155"/>
      <c r="GHX71" s="154"/>
      <c r="GHY71" s="155"/>
      <c r="GID71" s="154"/>
      <c r="GIE71" s="155"/>
      <c r="GIJ71" s="154"/>
      <c r="GIK71" s="155"/>
      <c r="GIP71" s="154"/>
      <c r="GIQ71" s="155"/>
      <c r="GIV71" s="154"/>
      <c r="GIW71" s="155"/>
      <c r="GJB71" s="154"/>
      <c r="GJC71" s="155"/>
      <c r="GJH71" s="154"/>
      <c r="GJI71" s="155"/>
      <c r="GJN71" s="154"/>
      <c r="GJO71" s="155"/>
      <c r="GJT71" s="154"/>
      <c r="GJU71" s="155"/>
      <c r="GJZ71" s="154"/>
      <c r="GKA71" s="155"/>
      <c r="GKF71" s="154"/>
      <c r="GKG71" s="155"/>
      <c r="GKL71" s="154"/>
      <c r="GKM71" s="155"/>
      <c r="GKR71" s="154"/>
      <c r="GKS71" s="155"/>
      <c r="GKX71" s="154"/>
      <c r="GKY71" s="155"/>
      <c r="GLD71" s="154"/>
      <c r="GLE71" s="155"/>
      <c r="GLJ71" s="154"/>
      <c r="GLK71" s="155"/>
      <c r="GLP71" s="154"/>
      <c r="GLQ71" s="155"/>
      <c r="GLV71" s="154"/>
      <c r="GLW71" s="155"/>
      <c r="GMB71" s="154"/>
      <c r="GMC71" s="155"/>
      <c r="GMH71" s="154"/>
      <c r="GMI71" s="155"/>
      <c r="GMN71" s="154"/>
      <c r="GMO71" s="155"/>
      <c r="GMT71" s="154"/>
      <c r="GMU71" s="155"/>
      <c r="GMZ71" s="154"/>
      <c r="GNA71" s="155"/>
      <c r="GNF71" s="154"/>
      <c r="GNG71" s="155"/>
      <c r="GNL71" s="154"/>
      <c r="GNM71" s="155"/>
      <c r="GNR71" s="154"/>
      <c r="GNS71" s="155"/>
      <c r="GNX71" s="154"/>
      <c r="GNY71" s="155"/>
      <c r="GOD71" s="154"/>
      <c r="GOE71" s="155"/>
      <c r="GOJ71" s="154"/>
      <c r="GOK71" s="155"/>
      <c r="GOP71" s="154"/>
      <c r="GOQ71" s="155"/>
      <c r="GOV71" s="154"/>
      <c r="GOW71" s="155"/>
      <c r="GPB71" s="154"/>
      <c r="GPC71" s="155"/>
      <c r="GPH71" s="154"/>
      <c r="GPI71" s="155"/>
      <c r="GPN71" s="154"/>
      <c r="GPO71" s="155"/>
      <c r="GPT71" s="154"/>
      <c r="GPU71" s="155"/>
      <c r="GPZ71" s="154"/>
      <c r="GQA71" s="155"/>
      <c r="GQF71" s="154"/>
      <c r="GQG71" s="155"/>
      <c r="GQL71" s="154"/>
      <c r="GQM71" s="155"/>
      <c r="GQR71" s="154"/>
      <c r="GQS71" s="155"/>
      <c r="GQX71" s="154"/>
      <c r="GQY71" s="155"/>
      <c r="GRD71" s="154"/>
      <c r="GRE71" s="155"/>
      <c r="GRJ71" s="154"/>
      <c r="GRK71" s="155"/>
      <c r="GRP71" s="154"/>
      <c r="GRQ71" s="155"/>
      <c r="GRV71" s="154"/>
      <c r="GRW71" s="155"/>
      <c r="GSB71" s="154"/>
      <c r="GSC71" s="155"/>
      <c r="GSH71" s="154"/>
      <c r="GSI71" s="155"/>
      <c r="GSN71" s="154"/>
      <c r="GSO71" s="155"/>
      <c r="GST71" s="154"/>
      <c r="GSU71" s="155"/>
      <c r="GSZ71" s="154"/>
      <c r="GTA71" s="155"/>
      <c r="GTF71" s="154"/>
      <c r="GTG71" s="155"/>
      <c r="GTL71" s="154"/>
      <c r="GTM71" s="155"/>
      <c r="GTR71" s="154"/>
      <c r="GTS71" s="155"/>
      <c r="GTX71" s="154"/>
      <c r="GTY71" s="155"/>
      <c r="GUD71" s="154"/>
      <c r="GUE71" s="155"/>
      <c r="GUJ71" s="154"/>
      <c r="GUK71" s="155"/>
      <c r="GUP71" s="154"/>
      <c r="GUQ71" s="155"/>
      <c r="GUV71" s="154"/>
      <c r="GUW71" s="155"/>
      <c r="GVB71" s="154"/>
      <c r="GVC71" s="155"/>
      <c r="GVH71" s="154"/>
      <c r="GVI71" s="155"/>
      <c r="GVN71" s="154"/>
      <c r="GVO71" s="155"/>
      <c r="GVT71" s="154"/>
      <c r="GVU71" s="155"/>
      <c r="GVZ71" s="154"/>
      <c r="GWA71" s="155"/>
      <c r="GWF71" s="154"/>
      <c r="GWG71" s="155"/>
      <c r="GWL71" s="154"/>
      <c r="GWM71" s="155"/>
      <c r="GWR71" s="154"/>
      <c r="GWS71" s="155"/>
      <c r="GWX71" s="154"/>
      <c r="GWY71" s="155"/>
      <c r="GXD71" s="154"/>
      <c r="GXE71" s="155"/>
      <c r="GXJ71" s="154"/>
      <c r="GXK71" s="155"/>
      <c r="GXP71" s="154"/>
      <c r="GXQ71" s="155"/>
      <c r="GXV71" s="154"/>
      <c r="GXW71" s="155"/>
      <c r="GYB71" s="154"/>
      <c r="GYC71" s="155"/>
      <c r="GYH71" s="154"/>
      <c r="GYI71" s="155"/>
      <c r="GYN71" s="154"/>
      <c r="GYO71" s="155"/>
      <c r="GYT71" s="154"/>
      <c r="GYU71" s="155"/>
      <c r="GYZ71" s="154"/>
      <c r="GZA71" s="155"/>
      <c r="GZF71" s="154"/>
      <c r="GZG71" s="155"/>
      <c r="GZL71" s="154"/>
      <c r="GZM71" s="155"/>
      <c r="GZR71" s="154"/>
      <c r="GZS71" s="155"/>
      <c r="GZX71" s="154"/>
      <c r="GZY71" s="155"/>
      <c r="HAD71" s="154"/>
      <c r="HAE71" s="155"/>
      <c r="HAJ71" s="154"/>
      <c r="HAK71" s="155"/>
      <c r="HAP71" s="154"/>
      <c r="HAQ71" s="155"/>
      <c r="HAV71" s="154"/>
      <c r="HAW71" s="155"/>
      <c r="HBB71" s="154"/>
      <c r="HBC71" s="155"/>
      <c r="HBH71" s="154"/>
      <c r="HBI71" s="155"/>
      <c r="HBN71" s="154"/>
      <c r="HBO71" s="155"/>
      <c r="HBT71" s="154"/>
      <c r="HBU71" s="155"/>
      <c r="HBZ71" s="154"/>
      <c r="HCA71" s="155"/>
      <c r="HCF71" s="154"/>
      <c r="HCG71" s="155"/>
      <c r="HCL71" s="154"/>
      <c r="HCM71" s="155"/>
      <c r="HCR71" s="154"/>
      <c r="HCS71" s="155"/>
      <c r="HCX71" s="154"/>
      <c r="HCY71" s="155"/>
      <c r="HDD71" s="154"/>
      <c r="HDE71" s="155"/>
      <c r="HDJ71" s="154"/>
      <c r="HDK71" s="155"/>
      <c r="HDP71" s="154"/>
      <c r="HDQ71" s="155"/>
      <c r="HDV71" s="154"/>
      <c r="HDW71" s="155"/>
      <c r="HEB71" s="154"/>
      <c r="HEC71" s="155"/>
      <c r="HEH71" s="154"/>
      <c r="HEI71" s="155"/>
      <c r="HEN71" s="154"/>
      <c r="HEO71" s="155"/>
      <c r="HET71" s="154"/>
      <c r="HEU71" s="155"/>
      <c r="HEZ71" s="154"/>
      <c r="HFA71" s="155"/>
      <c r="HFF71" s="154"/>
      <c r="HFG71" s="155"/>
      <c r="HFL71" s="154"/>
      <c r="HFM71" s="155"/>
      <c r="HFR71" s="154"/>
      <c r="HFS71" s="155"/>
      <c r="HFX71" s="154"/>
      <c r="HFY71" s="155"/>
      <c r="HGD71" s="154"/>
      <c r="HGE71" s="155"/>
      <c r="HGJ71" s="154"/>
      <c r="HGK71" s="155"/>
      <c r="HGP71" s="154"/>
      <c r="HGQ71" s="155"/>
      <c r="HGV71" s="154"/>
      <c r="HGW71" s="155"/>
      <c r="HHB71" s="154"/>
      <c r="HHC71" s="155"/>
      <c r="HHH71" s="154"/>
      <c r="HHI71" s="155"/>
      <c r="HHN71" s="154"/>
      <c r="HHO71" s="155"/>
      <c r="HHT71" s="154"/>
      <c r="HHU71" s="155"/>
      <c r="HHZ71" s="154"/>
      <c r="HIA71" s="155"/>
      <c r="HIF71" s="154"/>
      <c r="HIG71" s="155"/>
      <c r="HIL71" s="154"/>
      <c r="HIM71" s="155"/>
      <c r="HIR71" s="154"/>
      <c r="HIS71" s="155"/>
      <c r="HIX71" s="154"/>
      <c r="HIY71" s="155"/>
      <c r="HJD71" s="154"/>
      <c r="HJE71" s="155"/>
      <c r="HJJ71" s="154"/>
      <c r="HJK71" s="155"/>
      <c r="HJP71" s="154"/>
      <c r="HJQ71" s="155"/>
      <c r="HJV71" s="154"/>
      <c r="HJW71" s="155"/>
      <c r="HKB71" s="154"/>
      <c r="HKC71" s="155"/>
      <c r="HKH71" s="154"/>
      <c r="HKI71" s="155"/>
      <c r="HKN71" s="154"/>
      <c r="HKO71" s="155"/>
      <c r="HKT71" s="154"/>
      <c r="HKU71" s="155"/>
      <c r="HKZ71" s="154"/>
      <c r="HLA71" s="155"/>
      <c r="HLF71" s="154"/>
      <c r="HLG71" s="155"/>
      <c r="HLL71" s="154"/>
      <c r="HLM71" s="155"/>
      <c r="HLR71" s="154"/>
      <c r="HLS71" s="155"/>
      <c r="HLX71" s="154"/>
      <c r="HLY71" s="155"/>
      <c r="HMD71" s="154"/>
      <c r="HME71" s="155"/>
      <c r="HMJ71" s="154"/>
      <c r="HMK71" s="155"/>
      <c r="HMP71" s="154"/>
      <c r="HMQ71" s="155"/>
      <c r="HMV71" s="154"/>
      <c r="HMW71" s="155"/>
      <c r="HNB71" s="154"/>
      <c r="HNC71" s="155"/>
      <c r="HNH71" s="154"/>
      <c r="HNI71" s="155"/>
      <c r="HNN71" s="154"/>
      <c r="HNO71" s="155"/>
      <c r="HNT71" s="154"/>
      <c r="HNU71" s="155"/>
      <c r="HNZ71" s="154"/>
      <c r="HOA71" s="155"/>
      <c r="HOF71" s="154"/>
      <c r="HOG71" s="155"/>
      <c r="HOL71" s="154"/>
      <c r="HOM71" s="155"/>
      <c r="HOR71" s="154"/>
      <c r="HOS71" s="155"/>
      <c r="HOX71" s="154"/>
      <c r="HOY71" s="155"/>
      <c r="HPD71" s="154"/>
      <c r="HPE71" s="155"/>
      <c r="HPJ71" s="154"/>
      <c r="HPK71" s="155"/>
      <c r="HPP71" s="154"/>
      <c r="HPQ71" s="155"/>
      <c r="HPV71" s="154"/>
      <c r="HPW71" s="155"/>
      <c r="HQB71" s="154"/>
      <c r="HQC71" s="155"/>
      <c r="HQH71" s="154"/>
      <c r="HQI71" s="155"/>
      <c r="HQN71" s="154"/>
      <c r="HQO71" s="155"/>
      <c r="HQT71" s="154"/>
      <c r="HQU71" s="155"/>
      <c r="HQZ71" s="154"/>
      <c r="HRA71" s="155"/>
      <c r="HRF71" s="154"/>
      <c r="HRG71" s="155"/>
      <c r="HRL71" s="154"/>
      <c r="HRM71" s="155"/>
      <c r="HRR71" s="154"/>
      <c r="HRS71" s="155"/>
      <c r="HRX71" s="154"/>
      <c r="HRY71" s="155"/>
      <c r="HSD71" s="154"/>
      <c r="HSE71" s="155"/>
      <c r="HSJ71" s="154"/>
      <c r="HSK71" s="155"/>
      <c r="HSP71" s="154"/>
      <c r="HSQ71" s="155"/>
      <c r="HSV71" s="154"/>
      <c r="HSW71" s="155"/>
      <c r="HTB71" s="154"/>
      <c r="HTC71" s="155"/>
      <c r="HTH71" s="154"/>
      <c r="HTI71" s="155"/>
      <c r="HTN71" s="154"/>
      <c r="HTO71" s="155"/>
      <c r="HTT71" s="154"/>
      <c r="HTU71" s="155"/>
      <c r="HTZ71" s="154"/>
      <c r="HUA71" s="155"/>
      <c r="HUF71" s="154"/>
      <c r="HUG71" s="155"/>
      <c r="HUL71" s="154"/>
      <c r="HUM71" s="155"/>
      <c r="HUR71" s="154"/>
      <c r="HUS71" s="155"/>
      <c r="HUX71" s="154"/>
      <c r="HUY71" s="155"/>
      <c r="HVD71" s="154"/>
      <c r="HVE71" s="155"/>
      <c r="HVJ71" s="154"/>
      <c r="HVK71" s="155"/>
      <c r="HVP71" s="154"/>
      <c r="HVQ71" s="155"/>
      <c r="HVV71" s="154"/>
      <c r="HVW71" s="155"/>
      <c r="HWB71" s="154"/>
      <c r="HWC71" s="155"/>
      <c r="HWH71" s="154"/>
      <c r="HWI71" s="155"/>
      <c r="HWN71" s="154"/>
      <c r="HWO71" s="155"/>
      <c r="HWT71" s="154"/>
      <c r="HWU71" s="155"/>
      <c r="HWZ71" s="154"/>
      <c r="HXA71" s="155"/>
      <c r="HXF71" s="154"/>
      <c r="HXG71" s="155"/>
      <c r="HXL71" s="154"/>
      <c r="HXM71" s="155"/>
      <c r="HXR71" s="154"/>
      <c r="HXS71" s="155"/>
      <c r="HXX71" s="154"/>
      <c r="HXY71" s="155"/>
      <c r="HYD71" s="154"/>
      <c r="HYE71" s="155"/>
      <c r="HYJ71" s="154"/>
      <c r="HYK71" s="155"/>
      <c r="HYP71" s="154"/>
      <c r="HYQ71" s="155"/>
      <c r="HYV71" s="154"/>
      <c r="HYW71" s="155"/>
      <c r="HZB71" s="154"/>
      <c r="HZC71" s="155"/>
      <c r="HZH71" s="154"/>
      <c r="HZI71" s="155"/>
      <c r="HZN71" s="154"/>
      <c r="HZO71" s="155"/>
      <c r="HZT71" s="154"/>
      <c r="HZU71" s="155"/>
      <c r="HZZ71" s="154"/>
      <c r="IAA71" s="155"/>
      <c r="IAF71" s="154"/>
      <c r="IAG71" s="155"/>
      <c r="IAL71" s="154"/>
      <c r="IAM71" s="155"/>
      <c r="IAR71" s="154"/>
      <c r="IAS71" s="155"/>
      <c r="IAX71" s="154"/>
      <c r="IAY71" s="155"/>
      <c r="IBD71" s="154"/>
      <c r="IBE71" s="155"/>
      <c r="IBJ71" s="154"/>
      <c r="IBK71" s="155"/>
      <c r="IBP71" s="154"/>
      <c r="IBQ71" s="155"/>
      <c r="IBV71" s="154"/>
      <c r="IBW71" s="155"/>
      <c r="ICB71" s="154"/>
      <c r="ICC71" s="155"/>
      <c r="ICH71" s="154"/>
      <c r="ICI71" s="155"/>
      <c r="ICN71" s="154"/>
      <c r="ICO71" s="155"/>
      <c r="ICT71" s="154"/>
      <c r="ICU71" s="155"/>
      <c r="ICZ71" s="154"/>
      <c r="IDA71" s="155"/>
      <c r="IDF71" s="154"/>
      <c r="IDG71" s="155"/>
      <c r="IDL71" s="154"/>
      <c r="IDM71" s="155"/>
      <c r="IDR71" s="154"/>
      <c r="IDS71" s="155"/>
      <c r="IDX71" s="154"/>
      <c r="IDY71" s="155"/>
      <c r="IED71" s="154"/>
      <c r="IEE71" s="155"/>
      <c r="IEJ71" s="154"/>
      <c r="IEK71" s="155"/>
      <c r="IEP71" s="154"/>
      <c r="IEQ71" s="155"/>
      <c r="IEV71" s="154"/>
      <c r="IEW71" s="155"/>
      <c r="IFB71" s="154"/>
      <c r="IFC71" s="155"/>
      <c r="IFH71" s="154"/>
      <c r="IFI71" s="155"/>
      <c r="IFN71" s="154"/>
      <c r="IFO71" s="155"/>
      <c r="IFT71" s="154"/>
      <c r="IFU71" s="155"/>
      <c r="IFZ71" s="154"/>
      <c r="IGA71" s="155"/>
      <c r="IGF71" s="154"/>
      <c r="IGG71" s="155"/>
      <c r="IGL71" s="154"/>
      <c r="IGM71" s="155"/>
      <c r="IGR71" s="154"/>
      <c r="IGS71" s="155"/>
      <c r="IGX71" s="154"/>
      <c r="IGY71" s="155"/>
      <c r="IHD71" s="154"/>
      <c r="IHE71" s="155"/>
      <c r="IHJ71" s="154"/>
      <c r="IHK71" s="155"/>
      <c r="IHP71" s="154"/>
      <c r="IHQ71" s="155"/>
      <c r="IHV71" s="154"/>
      <c r="IHW71" s="155"/>
      <c r="IIB71" s="154"/>
      <c r="IIC71" s="155"/>
      <c r="IIH71" s="154"/>
      <c r="III71" s="155"/>
      <c r="IIN71" s="154"/>
      <c r="IIO71" s="155"/>
      <c r="IIT71" s="154"/>
      <c r="IIU71" s="155"/>
      <c r="IIZ71" s="154"/>
      <c r="IJA71" s="155"/>
      <c r="IJF71" s="154"/>
      <c r="IJG71" s="155"/>
      <c r="IJL71" s="154"/>
      <c r="IJM71" s="155"/>
      <c r="IJR71" s="154"/>
      <c r="IJS71" s="155"/>
      <c r="IJX71" s="154"/>
      <c r="IJY71" s="155"/>
      <c r="IKD71" s="154"/>
      <c r="IKE71" s="155"/>
      <c r="IKJ71" s="154"/>
      <c r="IKK71" s="155"/>
      <c r="IKP71" s="154"/>
      <c r="IKQ71" s="155"/>
      <c r="IKV71" s="154"/>
      <c r="IKW71" s="155"/>
      <c r="ILB71" s="154"/>
      <c r="ILC71" s="155"/>
      <c r="ILH71" s="154"/>
      <c r="ILI71" s="155"/>
      <c r="ILN71" s="154"/>
      <c r="ILO71" s="155"/>
      <c r="ILT71" s="154"/>
      <c r="ILU71" s="155"/>
      <c r="ILZ71" s="154"/>
      <c r="IMA71" s="155"/>
      <c r="IMF71" s="154"/>
      <c r="IMG71" s="155"/>
      <c r="IML71" s="154"/>
      <c r="IMM71" s="155"/>
      <c r="IMR71" s="154"/>
      <c r="IMS71" s="155"/>
      <c r="IMX71" s="154"/>
      <c r="IMY71" s="155"/>
      <c r="IND71" s="154"/>
      <c r="INE71" s="155"/>
      <c r="INJ71" s="154"/>
      <c r="INK71" s="155"/>
      <c r="INP71" s="154"/>
      <c r="INQ71" s="155"/>
      <c r="INV71" s="154"/>
      <c r="INW71" s="155"/>
      <c r="IOB71" s="154"/>
      <c r="IOC71" s="155"/>
      <c r="IOH71" s="154"/>
      <c r="IOI71" s="155"/>
      <c r="ION71" s="154"/>
      <c r="IOO71" s="155"/>
      <c r="IOT71" s="154"/>
      <c r="IOU71" s="155"/>
      <c r="IOZ71" s="154"/>
      <c r="IPA71" s="155"/>
      <c r="IPF71" s="154"/>
      <c r="IPG71" s="155"/>
      <c r="IPL71" s="154"/>
      <c r="IPM71" s="155"/>
      <c r="IPR71" s="154"/>
      <c r="IPS71" s="155"/>
      <c r="IPX71" s="154"/>
      <c r="IPY71" s="155"/>
      <c r="IQD71" s="154"/>
      <c r="IQE71" s="155"/>
      <c r="IQJ71" s="154"/>
      <c r="IQK71" s="155"/>
      <c r="IQP71" s="154"/>
      <c r="IQQ71" s="155"/>
      <c r="IQV71" s="154"/>
      <c r="IQW71" s="155"/>
      <c r="IRB71" s="154"/>
      <c r="IRC71" s="155"/>
      <c r="IRH71" s="154"/>
      <c r="IRI71" s="155"/>
      <c r="IRN71" s="154"/>
      <c r="IRO71" s="155"/>
      <c r="IRT71" s="154"/>
      <c r="IRU71" s="155"/>
      <c r="IRZ71" s="154"/>
      <c r="ISA71" s="155"/>
      <c r="ISF71" s="154"/>
      <c r="ISG71" s="155"/>
      <c r="ISL71" s="154"/>
      <c r="ISM71" s="155"/>
      <c r="ISR71" s="154"/>
      <c r="ISS71" s="155"/>
      <c r="ISX71" s="154"/>
      <c r="ISY71" s="155"/>
      <c r="ITD71" s="154"/>
      <c r="ITE71" s="155"/>
      <c r="ITJ71" s="154"/>
      <c r="ITK71" s="155"/>
      <c r="ITP71" s="154"/>
      <c r="ITQ71" s="155"/>
      <c r="ITV71" s="154"/>
      <c r="ITW71" s="155"/>
      <c r="IUB71" s="154"/>
      <c r="IUC71" s="155"/>
      <c r="IUH71" s="154"/>
      <c r="IUI71" s="155"/>
      <c r="IUN71" s="154"/>
      <c r="IUO71" s="155"/>
      <c r="IUT71" s="154"/>
      <c r="IUU71" s="155"/>
      <c r="IUZ71" s="154"/>
      <c r="IVA71" s="155"/>
      <c r="IVF71" s="154"/>
      <c r="IVG71" s="155"/>
      <c r="IVL71" s="154"/>
      <c r="IVM71" s="155"/>
      <c r="IVR71" s="154"/>
      <c r="IVS71" s="155"/>
      <c r="IVX71" s="154"/>
      <c r="IVY71" s="155"/>
      <c r="IWD71" s="154"/>
      <c r="IWE71" s="155"/>
      <c r="IWJ71" s="154"/>
      <c r="IWK71" s="155"/>
      <c r="IWP71" s="154"/>
      <c r="IWQ71" s="155"/>
      <c r="IWV71" s="154"/>
      <c r="IWW71" s="155"/>
      <c r="IXB71" s="154"/>
      <c r="IXC71" s="155"/>
      <c r="IXH71" s="154"/>
      <c r="IXI71" s="155"/>
      <c r="IXN71" s="154"/>
      <c r="IXO71" s="155"/>
      <c r="IXT71" s="154"/>
      <c r="IXU71" s="155"/>
      <c r="IXZ71" s="154"/>
      <c r="IYA71" s="155"/>
      <c r="IYF71" s="154"/>
      <c r="IYG71" s="155"/>
      <c r="IYL71" s="154"/>
      <c r="IYM71" s="155"/>
      <c r="IYR71" s="154"/>
      <c r="IYS71" s="155"/>
      <c r="IYX71" s="154"/>
      <c r="IYY71" s="155"/>
      <c r="IZD71" s="154"/>
      <c r="IZE71" s="155"/>
      <c r="IZJ71" s="154"/>
      <c r="IZK71" s="155"/>
      <c r="IZP71" s="154"/>
      <c r="IZQ71" s="155"/>
      <c r="IZV71" s="154"/>
      <c r="IZW71" s="155"/>
      <c r="JAB71" s="154"/>
      <c r="JAC71" s="155"/>
      <c r="JAH71" s="154"/>
      <c r="JAI71" s="155"/>
      <c r="JAN71" s="154"/>
      <c r="JAO71" s="155"/>
      <c r="JAT71" s="154"/>
      <c r="JAU71" s="155"/>
      <c r="JAZ71" s="154"/>
      <c r="JBA71" s="155"/>
      <c r="JBF71" s="154"/>
      <c r="JBG71" s="155"/>
      <c r="JBL71" s="154"/>
      <c r="JBM71" s="155"/>
      <c r="JBR71" s="154"/>
      <c r="JBS71" s="155"/>
      <c r="JBX71" s="154"/>
      <c r="JBY71" s="155"/>
      <c r="JCD71" s="154"/>
      <c r="JCE71" s="155"/>
      <c r="JCJ71" s="154"/>
      <c r="JCK71" s="155"/>
      <c r="JCP71" s="154"/>
      <c r="JCQ71" s="155"/>
      <c r="JCV71" s="154"/>
      <c r="JCW71" s="155"/>
      <c r="JDB71" s="154"/>
      <c r="JDC71" s="155"/>
      <c r="JDH71" s="154"/>
      <c r="JDI71" s="155"/>
      <c r="JDN71" s="154"/>
      <c r="JDO71" s="155"/>
      <c r="JDT71" s="154"/>
      <c r="JDU71" s="155"/>
      <c r="JDZ71" s="154"/>
      <c r="JEA71" s="155"/>
      <c r="JEF71" s="154"/>
      <c r="JEG71" s="155"/>
      <c r="JEL71" s="154"/>
      <c r="JEM71" s="155"/>
      <c r="JER71" s="154"/>
      <c r="JES71" s="155"/>
      <c r="JEX71" s="154"/>
      <c r="JEY71" s="155"/>
      <c r="JFD71" s="154"/>
      <c r="JFE71" s="155"/>
      <c r="JFJ71" s="154"/>
      <c r="JFK71" s="155"/>
      <c r="JFP71" s="154"/>
      <c r="JFQ71" s="155"/>
      <c r="JFV71" s="154"/>
      <c r="JFW71" s="155"/>
      <c r="JGB71" s="154"/>
      <c r="JGC71" s="155"/>
      <c r="JGH71" s="154"/>
      <c r="JGI71" s="155"/>
      <c r="JGN71" s="154"/>
      <c r="JGO71" s="155"/>
      <c r="JGT71" s="154"/>
      <c r="JGU71" s="155"/>
      <c r="JGZ71" s="154"/>
      <c r="JHA71" s="155"/>
      <c r="JHF71" s="154"/>
      <c r="JHG71" s="155"/>
      <c r="JHL71" s="154"/>
      <c r="JHM71" s="155"/>
      <c r="JHR71" s="154"/>
      <c r="JHS71" s="155"/>
      <c r="JHX71" s="154"/>
      <c r="JHY71" s="155"/>
      <c r="JID71" s="154"/>
      <c r="JIE71" s="155"/>
      <c r="JIJ71" s="154"/>
      <c r="JIK71" s="155"/>
      <c r="JIP71" s="154"/>
      <c r="JIQ71" s="155"/>
      <c r="JIV71" s="154"/>
      <c r="JIW71" s="155"/>
      <c r="JJB71" s="154"/>
      <c r="JJC71" s="155"/>
      <c r="JJH71" s="154"/>
      <c r="JJI71" s="155"/>
      <c r="JJN71" s="154"/>
      <c r="JJO71" s="155"/>
      <c r="JJT71" s="154"/>
      <c r="JJU71" s="155"/>
      <c r="JJZ71" s="154"/>
      <c r="JKA71" s="155"/>
      <c r="JKF71" s="154"/>
      <c r="JKG71" s="155"/>
      <c r="JKL71" s="154"/>
      <c r="JKM71" s="155"/>
      <c r="JKR71" s="154"/>
      <c r="JKS71" s="155"/>
      <c r="JKX71" s="154"/>
      <c r="JKY71" s="155"/>
      <c r="JLD71" s="154"/>
      <c r="JLE71" s="155"/>
      <c r="JLJ71" s="154"/>
      <c r="JLK71" s="155"/>
      <c r="JLP71" s="154"/>
      <c r="JLQ71" s="155"/>
      <c r="JLV71" s="154"/>
      <c r="JLW71" s="155"/>
      <c r="JMB71" s="154"/>
      <c r="JMC71" s="155"/>
      <c r="JMH71" s="154"/>
      <c r="JMI71" s="155"/>
      <c r="JMN71" s="154"/>
      <c r="JMO71" s="155"/>
      <c r="JMT71" s="154"/>
      <c r="JMU71" s="155"/>
      <c r="JMZ71" s="154"/>
      <c r="JNA71" s="155"/>
      <c r="JNF71" s="154"/>
      <c r="JNG71" s="155"/>
      <c r="JNL71" s="154"/>
      <c r="JNM71" s="155"/>
      <c r="JNR71" s="154"/>
      <c r="JNS71" s="155"/>
      <c r="JNX71" s="154"/>
      <c r="JNY71" s="155"/>
      <c r="JOD71" s="154"/>
      <c r="JOE71" s="155"/>
      <c r="JOJ71" s="154"/>
      <c r="JOK71" s="155"/>
      <c r="JOP71" s="154"/>
      <c r="JOQ71" s="155"/>
      <c r="JOV71" s="154"/>
      <c r="JOW71" s="155"/>
      <c r="JPB71" s="154"/>
      <c r="JPC71" s="155"/>
      <c r="JPH71" s="154"/>
      <c r="JPI71" s="155"/>
      <c r="JPN71" s="154"/>
      <c r="JPO71" s="155"/>
      <c r="JPT71" s="154"/>
      <c r="JPU71" s="155"/>
      <c r="JPZ71" s="154"/>
      <c r="JQA71" s="155"/>
      <c r="JQF71" s="154"/>
      <c r="JQG71" s="155"/>
      <c r="JQL71" s="154"/>
      <c r="JQM71" s="155"/>
      <c r="JQR71" s="154"/>
      <c r="JQS71" s="155"/>
      <c r="JQX71" s="154"/>
      <c r="JQY71" s="155"/>
      <c r="JRD71" s="154"/>
      <c r="JRE71" s="155"/>
      <c r="JRJ71" s="154"/>
      <c r="JRK71" s="155"/>
      <c r="JRP71" s="154"/>
      <c r="JRQ71" s="155"/>
      <c r="JRV71" s="154"/>
      <c r="JRW71" s="155"/>
      <c r="JSB71" s="154"/>
      <c r="JSC71" s="155"/>
      <c r="JSH71" s="154"/>
      <c r="JSI71" s="155"/>
      <c r="JSN71" s="154"/>
      <c r="JSO71" s="155"/>
      <c r="JST71" s="154"/>
      <c r="JSU71" s="155"/>
      <c r="JSZ71" s="154"/>
      <c r="JTA71" s="155"/>
      <c r="JTF71" s="154"/>
      <c r="JTG71" s="155"/>
      <c r="JTL71" s="154"/>
      <c r="JTM71" s="155"/>
      <c r="JTR71" s="154"/>
      <c r="JTS71" s="155"/>
      <c r="JTX71" s="154"/>
      <c r="JTY71" s="155"/>
      <c r="JUD71" s="154"/>
      <c r="JUE71" s="155"/>
      <c r="JUJ71" s="154"/>
      <c r="JUK71" s="155"/>
      <c r="JUP71" s="154"/>
      <c r="JUQ71" s="155"/>
      <c r="JUV71" s="154"/>
      <c r="JUW71" s="155"/>
      <c r="JVB71" s="154"/>
      <c r="JVC71" s="155"/>
      <c r="JVH71" s="154"/>
      <c r="JVI71" s="155"/>
      <c r="JVN71" s="154"/>
      <c r="JVO71" s="155"/>
      <c r="JVT71" s="154"/>
      <c r="JVU71" s="155"/>
      <c r="JVZ71" s="154"/>
      <c r="JWA71" s="155"/>
      <c r="JWF71" s="154"/>
      <c r="JWG71" s="155"/>
      <c r="JWL71" s="154"/>
      <c r="JWM71" s="155"/>
      <c r="JWR71" s="154"/>
      <c r="JWS71" s="155"/>
      <c r="JWX71" s="154"/>
      <c r="JWY71" s="155"/>
      <c r="JXD71" s="154"/>
      <c r="JXE71" s="155"/>
      <c r="JXJ71" s="154"/>
      <c r="JXK71" s="155"/>
      <c r="JXP71" s="154"/>
      <c r="JXQ71" s="155"/>
      <c r="JXV71" s="154"/>
      <c r="JXW71" s="155"/>
      <c r="JYB71" s="154"/>
      <c r="JYC71" s="155"/>
      <c r="JYH71" s="154"/>
      <c r="JYI71" s="155"/>
      <c r="JYN71" s="154"/>
      <c r="JYO71" s="155"/>
      <c r="JYT71" s="154"/>
      <c r="JYU71" s="155"/>
      <c r="JYZ71" s="154"/>
      <c r="JZA71" s="155"/>
      <c r="JZF71" s="154"/>
      <c r="JZG71" s="155"/>
      <c r="JZL71" s="154"/>
      <c r="JZM71" s="155"/>
      <c r="JZR71" s="154"/>
      <c r="JZS71" s="155"/>
      <c r="JZX71" s="154"/>
      <c r="JZY71" s="155"/>
      <c r="KAD71" s="154"/>
      <c r="KAE71" s="155"/>
      <c r="KAJ71" s="154"/>
      <c r="KAK71" s="155"/>
      <c r="KAP71" s="154"/>
      <c r="KAQ71" s="155"/>
      <c r="KAV71" s="154"/>
      <c r="KAW71" s="155"/>
      <c r="KBB71" s="154"/>
      <c r="KBC71" s="155"/>
      <c r="KBH71" s="154"/>
      <c r="KBI71" s="155"/>
      <c r="KBN71" s="154"/>
      <c r="KBO71" s="155"/>
      <c r="KBT71" s="154"/>
      <c r="KBU71" s="155"/>
      <c r="KBZ71" s="154"/>
      <c r="KCA71" s="155"/>
      <c r="KCF71" s="154"/>
      <c r="KCG71" s="155"/>
      <c r="KCL71" s="154"/>
      <c r="KCM71" s="155"/>
      <c r="KCR71" s="154"/>
      <c r="KCS71" s="155"/>
      <c r="KCX71" s="154"/>
      <c r="KCY71" s="155"/>
      <c r="KDD71" s="154"/>
      <c r="KDE71" s="155"/>
      <c r="KDJ71" s="154"/>
      <c r="KDK71" s="155"/>
      <c r="KDP71" s="154"/>
      <c r="KDQ71" s="155"/>
      <c r="KDV71" s="154"/>
      <c r="KDW71" s="155"/>
      <c r="KEB71" s="154"/>
      <c r="KEC71" s="155"/>
      <c r="KEH71" s="154"/>
      <c r="KEI71" s="155"/>
      <c r="KEN71" s="154"/>
      <c r="KEO71" s="155"/>
      <c r="KET71" s="154"/>
      <c r="KEU71" s="155"/>
      <c r="KEZ71" s="154"/>
      <c r="KFA71" s="155"/>
      <c r="KFF71" s="154"/>
      <c r="KFG71" s="155"/>
      <c r="KFL71" s="154"/>
      <c r="KFM71" s="155"/>
      <c r="KFR71" s="154"/>
      <c r="KFS71" s="155"/>
      <c r="KFX71" s="154"/>
      <c r="KFY71" s="155"/>
      <c r="KGD71" s="154"/>
      <c r="KGE71" s="155"/>
      <c r="KGJ71" s="154"/>
      <c r="KGK71" s="155"/>
      <c r="KGP71" s="154"/>
      <c r="KGQ71" s="155"/>
      <c r="KGV71" s="154"/>
      <c r="KGW71" s="155"/>
      <c r="KHB71" s="154"/>
      <c r="KHC71" s="155"/>
      <c r="KHH71" s="154"/>
      <c r="KHI71" s="155"/>
      <c r="KHN71" s="154"/>
      <c r="KHO71" s="155"/>
      <c r="KHT71" s="154"/>
      <c r="KHU71" s="155"/>
      <c r="KHZ71" s="154"/>
      <c r="KIA71" s="155"/>
      <c r="KIF71" s="154"/>
      <c r="KIG71" s="155"/>
      <c r="KIL71" s="154"/>
      <c r="KIM71" s="155"/>
      <c r="KIR71" s="154"/>
      <c r="KIS71" s="155"/>
      <c r="KIX71" s="154"/>
      <c r="KIY71" s="155"/>
      <c r="KJD71" s="154"/>
      <c r="KJE71" s="155"/>
      <c r="KJJ71" s="154"/>
      <c r="KJK71" s="155"/>
      <c r="KJP71" s="154"/>
      <c r="KJQ71" s="155"/>
      <c r="KJV71" s="154"/>
      <c r="KJW71" s="155"/>
      <c r="KKB71" s="154"/>
      <c r="KKC71" s="155"/>
      <c r="KKH71" s="154"/>
      <c r="KKI71" s="155"/>
      <c r="KKN71" s="154"/>
      <c r="KKO71" s="155"/>
      <c r="KKT71" s="154"/>
      <c r="KKU71" s="155"/>
      <c r="KKZ71" s="154"/>
      <c r="KLA71" s="155"/>
      <c r="KLF71" s="154"/>
      <c r="KLG71" s="155"/>
      <c r="KLL71" s="154"/>
      <c r="KLM71" s="155"/>
      <c r="KLR71" s="154"/>
      <c r="KLS71" s="155"/>
      <c r="KLX71" s="154"/>
      <c r="KLY71" s="155"/>
      <c r="KMD71" s="154"/>
      <c r="KME71" s="155"/>
      <c r="KMJ71" s="154"/>
      <c r="KMK71" s="155"/>
      <c r="KMP71" s="154"/>
      <c r="KMQ71" s="155"/>
      <c r="KMV71" s="154"/>
      <c r="KMW71" s="155"/>
      <c r="KNB71" s="154"/>
      <c r="KNC71" s="155"/>
      <c r="KNH71" s="154"/>
      <c r="KNI71" s="155"/>
      <c r="KNN71" s="154"/>
      <c r="KNO71" s="155"/>
      <c r="KNT71" s="154"/>
      <c r="KNU71" s="155"/>
      <c r="KNZ71" s="154"/>
      <c r="KOA71" s="155"/>
      <c r="KOF71" s="154"/>
      <c r="KOG71" s="155"/>
      <c r="KOL71" s="154"/>
      <c r="KOM71" s="155"/>
      <c r="KOR71" s="154"/>
      <c r="KOS71" s="155"/>
      <c r="KOX71" s="154"/>
      <c r="KOY71" s="155"/>
      <c r="KPD71" s="154"/>
      <c r="KPE71" s="155"/>
      <c r="KPJ71" s="154"/>
      <c r="KPK71" s="155"/>
      <c r="KPP71" s="154"/>
      <c r="KPQ71" s="155"/>
      <c r="KPV71" s="154"/>
      <c r="KPW71" s="155"/>
      <c r="KQB71" s="154"/>
      <c r="KQC71" s="155"/>
      <c r="KQH71" s="154"/>
      <c r="KQI71" s="155"/>
      <c r="KQN71" s="154"/>
      <c r="KQO71" s="155"/>
      <c r="KQT71" s="154"/>
      <c r="KQU71" s="155"/>
      <c r="KQZ71" s="154"/>
      <c r="KRA71" s="155"/>
      <c r="KRF71" s="154"/>
      <c r="KRG71" s="155"/>
      <c r="KRL71" s="154"/>
      <c r="KRM71" s="155"/>
      <c r="KRR71" s="154"/>
      <c r="KRS71" s="155"/>
      <c r="KRX71" s="154"/>
      <c r="KRY71" s="155"/>
      <c r="KSD71" s="154"/>
      <c r="KSE71" s="155"/>
      <c r="KSJ71" s="154"/>
      <c r="KSK71" s="155"/>
      <c r="KSP71" s="154"/>
      <c r="KSQ71" s="155"/>
      <c r="KSV71" s="154"/>
      <c r="KSW71" s="155"/>
      <c r="KTB71" s="154"/>
      <c r="KTC71" s="155"/>
      <c r="KTH71" s="154"/>
      <c r="KTI71" s="155"/>
      <c r="KTN71" s="154"/>
      <c r="KTO71" s="155"/>
      <c r="KTT71" s="154"/>
      <c r="KTU71" s="155"/>
      <c r="KTZ71" s="154"/>
      <c r="KUA71" s="155"/>
      <c r="KUF71" s="154"/>
      <c r="KUG71" s="155"/>
      <c r="KUL71" s="154"/>
      <c r="KUM71" s="155"/>
      <c r="KUR71" s="154"/>
      <c r="KUS71" s="155"/>
      <c r="KUX71" s="154"/>
      <c r="KUY71" s="155"/>
      <c r="KVD71" s="154"/>
      <c r="KVE71" s="155"/>
      <c r="KVJ71" s="154"/>
      <c r="KVK71" s="155"/>
      <c r="KVP71" s="154"/>
      <c r="KVQ71" s="155"/>
      <c r="KVV71" s="154"/>
      <c r="KVW71" s="155"/>
      <c r="KWB71" s="154"/>
      <c r="KWC71" s="155"/>
      <c r="KWH71" s="154"/>
      <c r="KWI71" s="155"/>
      <c r="KWN71" s="154"/>
      <c r="KWO71" s="155"/>
      <c r="KWT71" s="154"/>
      <c r="KWU71" s="155"/>
      <c r="KWZ71" s="154"/>
      <c r="KXA71" s="155"/>
      <c r="KXF71" s="154"/>
      <c r="KXG71" s="155"/>
      <c r="KXL71" s="154"/>
      <c r="KXM71" s="155"/>
      <c r="KXR71" s="154"/>
      <c r="KXS71" s="155"/>
      <c r="KXX71" s="154"/>
      <c r="KXY71" s="155"/>
      <c r="KYD71" s="154"/>
      <c r="KYE71" s="155"/>
      <c r="KYJ71" s="154"/>
      <c r="KYK71" s="155"/>
      <c r="KYP71" s="154"/>
      <c r="KYQ71" s="155"/>
      <c r="KYV71" s="154"/>
      <c r="KYW71" s="155"/>
      <c r="KZB71" s="154"/>
      <c r="KZC71" s="155"/>
      <c r="KZH71" s="154"/>
      <c r="KZI71" s="155"/>
      <c r="KZN71" s="154"/>
      <c r="KZO71" s="155"/>
      <c r="KZT71" s="154"/>
      <c r="KZU71" s="155"/>
      <c r="KZZ71" s="154"/>
      <c r="LAA71" s="155"/>
      <c r="LAF71" s="154"/>
      <c r="LAG71" s="155"/>
      <c r="LAL71" s="154"/>
      <c r="LAM71" s="155"/>
      <c r="LAR71" s="154"/>
      <c r="LAS71" s="155"/>
      <c r="LAX71" s="154"/>
      <c r="LAY71" s="155"/>
      <c r="LBD71" s="154"/>
      <c r="LBE71" s="155"/>
      <c r="LBJ71" s="154"/>
      <c r="LBK71" s="155"/>
      <c r="LBP71" s="154"/>
      <c r="LBQ71" s="155"/>
      <c r="LBV71" s="154"/>
      <c r="LBW71" s="155"/>
      <c r="LCB71" s="154"/>
      <c r="LCC71" s="155"/>
      <c r="LCH71" s="154"/>
      <c r="LCI71" s="155"/>
      <c r="LCN71" s="154"/>
      <c r="LCO71" s="155"/>
      <c r="LCT71" s="154"/>
      <c r="LCU71" s="155"/>
      <c r="LCZ71" s="154"/>
      <c r="LDA71" s="155"/>
      <c r="LDF71" s="154"/>
      <c r="LDG71" s="155"/>
      <c r="LDL71" s="154"/>
      <c r="LDM71" s="155"/>
      <c r="LDR71" s="154"/>
      <c r="LDS71" s="155"/>
      <c r="LDX71" s="154"/>
      <c r="LDY71" s="155"/>
      <c r="LED71" s="154"/>
      <c r="LEE71" s="155"/>
      <c r="LEJ71" s="154"/>
      <c r="LEK71" s="155"/>
      <c r="LEP71" s="154"/>
      <c r="LEQ71" s="155"/>
      <c r="LEV71" s="154"/>
      <c r="LEW71" s="155"/>
      <c r="LFB71" s="154"/>
      <c r="LFC71" s="155"/>
      <c r="LFH71" s="154"/>
      <c r="LFI71" s="155"/>
      <c r="LFN71" s="154"/>
      <c r="LFO71" s="155"/>
      <c r="LFT71" s="154"/>
      <c r="LFU71" s="155"/>
      <c r="LFZ71" s="154"/>
      <c r="LGA71" s="155"/>
      <c r="LGF71" s="154"/>
      <c r="LGG71" s="155"/>
      <c r="LGL71" s="154"/>
      <c r="LGM71" s="155"/>
      <c r="LGR71" s="154"/>
      <c r="LGS71" s="155"/>
      <c r="LGX71" s="154"/>
      <c r="LGY71" s="155"/>
      <c r="LHD71" s="154"/>
      <c r="LHE71" s="155"/>
      <c r="LHJ71" s="154"/>
      <c r="LHK71" s="155"/>
      <c r="LHP71" s="154"/>
      <c r="LHQ71" s="155"/>
      <c r="LHV71" s="154"/>
      <c r="LHW71" s="155"/>
      <c r="LIB71" s="154"/>
      <c r="LIC71" s="155"/>
      <c r="LIH71" s="154"/>
      <c r="LII71" s="155"/>
      <c r="LIN71" s="154"/>
      <c r="LIO71" s="155"/>
      <c r="LIT71" s="154"/>
      <c r="LIU71" s="155"/>
      <c r="LIZ71" s="154"/>
      <c r="LJA71" s="155"/>
      <c r="LJF71" s="154"/>
      <c r="LJG71" s="155"/>
      <c r="LJL71" s="154"/>
      <c r="LJM71" s="155"/>
      <c r="LJR71" s="154"/>
      <c r="LJS71" s="155"/>
      <c r="LJX71" s="154"/>
      <c r="LJY71" s="155"/>
      <c r="LKD71" s="154"/>
      <c r="LKE71" s="155"/>
      <c r="LKJ71" s="154"/>
      <c r="LKK71" s="155"/>
      <c r="LKP71" s="154"/>
      <c r="LKQ71" s="155"/>
      <c r="LKV71" s="154"/>
      <c r="LKW71" s="155"/>
      <c r="LLB71" s="154"/>
      <c r="LLC71" s="155"/>
      <c r="LLH71" s="154"/>
      <c r="LLI71" s="155"/>
      <c r="LLN71" s="154"/>
      <c r="LLO71" s="155"/>
      <c r="LLT71" s="154"/>
      <c r="LLU71" s="155"/>
      <c r="LLZ71" s="154"/>
      <c r="LMA71" s="155"/>
      <c r="LMF71" s="154"/>
      <c r="LMG71" s="155"/>
      <c r="LML71" s="154"/>
      <c r="LMM71" s="155"/>
      <c r="LMR71" s="154"/>
      <c r="LMS71" s="155"/>
      <c r="LMX71" s="154"/>
      <c r="LMY71" s="155"/>
      <c r="LND71" s="154"/>
      <c r="LNE71" s="155"/>
      <c r="LNJ71" s="154"/>
      <c r="LNK71" s="155"/>
      <c r="LNP71" s="154"/>
      <c r="LNQ71" s="155"/>
      <c r="LNV71" s="154"/>
      <c r="LNW71" s="155"/>
      <c r="LOB71" s="154"/>
      <c r="LOC71" s="155"/>
      <c r="LOH71" s="154"/>
      <c r="LOI71" s="155"/>
      <c r="LON71" s="154"/>
      <c r="LOO71" s="155"/>
      <c r="LOT71" s="154"/>
      <c r="LOU71" s="155"/>
      <c r="LOZ71" s="154"/>
      <c r="LPA71" s="155"/>
      <c r="LPF71" s="154"/>
      <c r="LPG71" s="155"/>
      <c r="LPL71" s="154"/>
      <c r="LPM71" s="155"/>
      <c r="LPR71" s="154"/>
      <c r="LPS71" s="155"/>
      <c r="LPX71" s="154"/>
      <c r="LPY71" s="155"/>
      <c r="LQD71" s="154"/>
      <c r="LQE71" s="155"/>
      <c r="LQJ71" s="154"/>
      <c r="LQK71" s="155"/>
      <c r="LQP71" s="154"/>
      <c r="LQQ71" s="155"/>
      <c r="LQV71" s="154"/>
      <c r="LQW71" s="155"/>
      <c r="LRB71" s="154"/>
      <c r="LRC71" s="155"/>
      <c r="LRH71" s="154"/>
      <c r="LRI71" s="155"/>
      <c r="LRN71" s="154"/>
      <c r="LRO71" s="155"/>
      <c r="LRT71" s="154"/>
      <c r="LRU71" s="155"/>
      <c r="LRZ71" s="154"/>
      <c r="LSA71" s="155"/>
      <c r="LSF71" s="154"/>
      <c r="LSG71" s="155"/>
      <c r="LSL71" s="154"/>
      <c r="LSM71" s="155"/>
      <c r="LSR71" s="154"/>
      <c r="LSS71" s="155"/>
      <c r="LSX71" s="154"/>
      <c r="LSY71" s="155"/>
      <c r="LTD71" s="154"/>
      <c r="LTE71" s="155"/>
      <c r="LTJ71" s="154"/>
      <c r="LTK71" s="155"/>
      <c r="LTP71" s="154"/>
      <c r="LTQ71" s="155"/>
      <c r="LTV71" s="154"/>
      <c r="LTW71" s="155"/>
      <c r="LUB71" s="154"/>
      <c r="LUC71" s="155"/>
      <c r="LUH71" s="154"/>
      <c r="LUI71" s="155"/>
      <c r="LUN71" s="154"/>
      <c r="LUO71" s="155"/>
      <c r="LUT71" s="154"/>
      <c r="LUU71" s="155"/>
      <c r="LUZ71" s="154"/>
      <c r="LVA71" s="155"/>
      <c r="LVF71" s="154"/>
      <c r="LVG71" s="155"/>
      <c r="LVL71" s="154"/>
      <c r="LVM71" s="155"/>
      <c r="LVR71" s="154"/>
      <c r="LVS71" s="155"/>
      <c r="LVX71" s="154"/>
      <c r="LVY71" s="155"/>
      <c r="LWD71" s="154"/>
      <c r="LWE71" s="155"/>
      <c r="LWJ71" s="154"/>
      <c r="LWK71" s="155"/>
      <c r="LWP71" s="154"/>
      <c r="LWQ71" s="155"/>
      <c r="LWV71" s="154"/>
      <c r="LWW71" s="155"/>
      <c r="LXB71" s="154"/>
      <c r="LXC71" s="155"/>
      <c r="LXH71" s="154"/>
      <c r="LXI71" s="155"/>
      <c r="LXN71" s="154"/>
      <c r="LXO71" s="155"/>
      <c r="LXT71" s="154"/>
      <c r="LXU71" s="155"/>
      <c r="LXZ71" s="154"/>
      <c r="LYA71" s="155"/>
      <c r="LYF71" s="154"/>
      <c r="LYG71" s="155"/>
      <c r="LYL71" s="154"/>
      <c r="LYM71" s="155"/>
      <c r="LYR71" s="154"/>
      <c r="LYS71" s="155"/>
      <c r="LYX71" s="154"/>
      <c r="LYY71" s="155"/>
      <c r="LZD71" s="154"/>
      <c r="LZE71" s="155"/>
      <c r="LZJ71" s="154"/>
      <c r="LZK71" s="155"/>
      <c r="LZP71" s="154"/>
      <c r="LZQ71" s="155"/>
      <c r="LZV71" s="154"/>
      <c r="LZW71" s="155"/>
      <c r="MAB71" s="154"/>
      <c r="MAC71" s="155"/>
      <c r="MAH71" s="154"/>
      <c r="MAI71" s="155"/>
      <c r="MAN71" s="154"/>
      <c r="MAO71" s="155"/>
      <c r="MAT71" s="154"/>
      <c r="MAU71" s="155"/>
      <c r="MAZ71" s="154"/>
      <c r="MBA71" s="155"/>
      <c r="MBF71" s="154"/>
      <c r="MBG71" s="155"/>
      <c r="MBL71" s="154"/>
      <c r="MBM71" s="155"/>
      <c r="MBR71" s="154"/>
      <c r="MBS71" s="155"/>
      <c r="MBX71" s="154"/>
      <c r="MBY71" s="155"/>
      <c r="MCD71" s="154"/>
      <c r="MCE71" s="155"/>
      <c r="MCJ71" s="154"/>
      <c r="MCK71" s="155"/>
      <c r="MCP71" s="154"/>
      <c r="MCQ71" s="155"/>
      <c r="MCV71" s="154"/>
      <c r="MCW71" s="155"/>
      <c r="MDB71" s="154"/>
      <c r="MDC71" s="155"/>
      <c r="MDH71" s="154"/>
      <c r="MDI71" s="155"/>
      <c r="MDN71" s="154"/>
      <c r="MDO71" s="155"/>
      <c r="MDT71" s="154"/>
      <c r="MDU71" s="155"/>
      <c r="MDZ71" s="154"/>
      <c r="MEA71" s="155"/>
      <c r="MEF71" s="154"/>
      <c r="MEG71" s="155"/>
      <c r="MEL71" s="154"/>
      <c r="MEM71" s="155"/>
      <c r="MER71" s="154"/>
      <c r="MES71" s="155"/>
      <c r="MEX71" s="154"/>
      <c r="MEY71" s="155"/>
      <c r="MFD71" s="154"/>
      <c r="MFE71" s="155"/>
      <c r="MFJ71" s="154"/>
      <c r="MFK71" s="155"/>
      <c r="MFP71" s="154"/>
      <c r="MFQ71" s="155"/>
      <c r="MFV71" s="154"/>
      <c r="MFW71" s="155"/>
      <c r="MGB71" s="154"/>
      <c r="MGC71" s="155"/>
      <c r="MGH71" s="154"/>
      <c r="MGI71" s="155"/>
      <c r="MGN71" s="154"/>
      <c r="MGO71" s="155"/>
      <c r="MGT71" s="154"/>
      <c r="MGU71" s="155"/>
      <c r="MGZ71" s="154"/>
      <c r="MHA71" s="155"/>
      <c r="MHF71" s="154"/>
      <c r="MHG71" s="155"/>
      <c r="MHL71" s="154"/>
      <c r="MHM71" s="155"/>
      <c r="MHR71" s="154"/>
      <c r="MHS71" s="155"/>
      <c r="MHX71" s="154"/>
      <c r="MHY71" s="155"/>
      <c r="MID71" s="154"/>
      <c r="MIE71" s="155"/>
      <c r="MIJ71" s="154"/>
      <c r="MIK71" s="155"/>
      <c r="MIP71" s="154"/>
      <c r="MIQ71" s="155"/>
      <c r="MIV71" s="154"/>
      <c r="MIW71" s="155"/>
      <c r="MJB71" s="154"/>
      <c r="MJC71" s="155"/>
      <c r="MJH71" s="154"/>
      <c r="MJI71" s="155"/>
      <c r="MJN71" s="154"/>
      <c r="MJO71" s="155"/>
      <c r="MJT71" s="154"/>
      <c r="MJU71" s="155"/>
      <c r="MJZ71" s="154"/>
      <c r="MKA71" s="155"/>
      <c r="MKF71" s="154"/>
      <c r="MKG71" s="155"/>
      <c r="MKL71" s="154"/>
      <c r="MKM71" s="155"/>
      <c r="MKR71" s="154"/>
      <c r="MKS71" s="155"/>
      <c r="MKX71" s="154"/>
      <c r="MKY71" s="155"/>
      <c r="MLD71" s="154"/>
      <c r="MLE71" s="155"/>
      <c r="MLJ71" s="154"/>
      <c r="MLK71" s="155"/>
      <c r="MLP71" s="154"/>
      <c r="MLQ71" s="155"/>
      <c r="MLV71" s="154"/>
      <c r="MLW71" s="155"/>
      <c r="MMB71" s="154"/>
      <c r="MMC71" s="155"/>
      <c r="MMH71" s="154"/>
      <c r="MMI71" s="155"/>
      <c r="MMN71" s="154"/>
      <c r="MMO71" s="155"/>
      <c r="MMT71" s="154"/>
      <c r="MMU71" s="155"/>
      <c r="MMZ71" s="154"/>
      <c r="MNA71" s="155"/>
      <c r="MNF71" s="154"/>
      <c r="MNG71" s="155"/>
      <c r="MNL71" s="154"/>
      <c r="MNM71" s="155"/>
      <c r="MNR71" s="154"/>
      <c r="MNS71" s="155"/>
      <c r="MNX71" s="154"/>
      <c r="MNY71" s="155"/>
      <c r="MOD71" s="154"/>
      <c r="MOE71" s="155"/>
      <c r="MOJ71" s="154"/>
      <c r="MOK71" s="155"/>
      <c r="MOP71" s="154"/>
      <c r="MOQ71" s="155"/>
      <c r="MOV71" s="154"/>
      <c r="MOW71" s="155"/>
      <c r="MPB71" s="154"/>
      <c r="MPC71" s="155"/>
      <c r="MPH71" s="154"/>
      <c r="MPI71" s="155"/>
      <c r="MPN71" s="154"/>
      <c r="MPO71" s="155"/>
      <c r="MPT71" s="154"/>
      <c r="MPU71" s="155"/>
      <c r="MPZ71" s="154"/>
      <c r="MQA71" s="155"/>
      <c r="MQF71" s="154"/>
      <c r="MQG71" s="155"/>
      <c r="MQL71" s="154"/>
      <c r="MQM71" s="155"/>
      <c r="MQR71" s="154"/>
      <c r="MQS71" s="155"/>
      <c r="MQX71" s="154"/>
      <c r="MQY71" s="155"/>
      <c r="MRD71" s="154"/>
      <c r="MRE71" s="155"/>
      <c r="MRJ71" s="154"/>
      <c r="MRK71" s="155"/>
      <c r="MRP71" s="154"/>
      <c r="MRQ71" s="155"/>
      <c r="MRV71" s="154"/>
      <c r="MRW71" s="155"/>
      <c r="MSB71" s="154"/>
      <c r="MSC71" s="155"/>
      <c r="MSH71" s="154"/>
      <c r="MSI71" s="155"/>
      <c r="MSN71" s="154"/>
      <c r="MSO71" s="155"/>
      <c r="MST71" s="154"/>
      <c r="MSU71" s="155"/>
      <c r="MSZ71" s="154"/>
      <c r="MTA71" s="155"/>
      <c r="MTF71" s="154"/>
      <c r="MTG71" s="155"/>
      <c r="MTL71" s="154"/>
      <c r="MTM71" s="155"/>
      <c r="MTR71" s="154"/>
      <c r="MTS71" s="155"/>
      <c r="MTX71" s="154"/>
      <c r="MTY71" s="155"/>
      <c r="MUD71" s="154"/>
      <c r="MUE71" s="155"/>
      <c r="MUJ71" s="154"/>
      <c r="MUK71" s="155"/>
      <c r="MUP71" s="154"/>
      <c r="MUQ71" s="155"/>
      <c r="MUV71" s="154"/>
      <c r="MUW71" s="155"/>
      <c r="MVB71" s="154"/>
      <c r="MVC71" s="155"/>
      <c r="MVH71" s="154"/>
      <c r="MVI71" s="155"/>
      <c r="MVN71" s="154"/>
      <c r="MVO71" s="155"/>
      <c r="MVT71" s="154"/>
      <c r="MVU71" s="155"/>
      <c r="MVZ71" s="154"/>
      <c r="MWA71" s="155"/>
      <c r="MWF71" s="154"/>
      <c r="MWG71" s="155"/>
      <c r="MWL71" s="154"/>
      <c r="MWM71" s="155"/>
      <c r="MWR71" s="154"/>
      <c r="MWS71" s="155"/>
      <c r="MWX71" s="154"/>
      <c r="MWY71" s="155"/>
      <c r="MXD71" s="154"/>
      <c r="MXE71" s="155"/>
      <c r="MXJ71" s="154"/>
      <c r="MXK71" s="155"/>
      <c r="MXP71" s="154"/>
      <c r="MXQ71" s="155"/>
      <c r="MXV71" s="154"/>
      <c r="MXW71" s="155"/>
      <c r="MYB71" s="154"/>
      <c r="MYC71" s="155"/>
      <c r="MYH71" s="154"/>
      <c r="MYI71" s="155"/>
      <c r="MYN71" s="154"/>
      <c r="MYO71" s="155"/>
      <c r="MYT71" s="154"/>
      <c r="MYU71" s="155"/>
      <c r="MYZ71" s="154"/>
      <c r="MZA71" s="155"/>
      <c r="MZF71" s="154"/>
      <c r="MZG71" s="155"/>
      <c r="MZL71" s="154"/>
      <c r="MZM71" s="155"/>
      <c r="MZR71" s="154"/>
      <c r="MZS71" s="155"/>
      <c r="MZX71" s="154"/>
      <c r="MZY71" s="155"/>
      <c r="NAD71" s="154"/>
      <c r="NAE71" s="155"/>
      <c r="NAJ71" s="154"/>
      <c r="NAK71" s="155"/>
      <c r="NAP71" s="154"/>
      <c r="NAQ71" s="155"/>
      <c r="NAV71" s="154"/>
      <c r="NAW71" s="155"/>
      <c r="NBB71" s="154"/>
      <c r="NBC71" s="155"/>
      <c r="NBH71" s="154"/>
      <c r="NBI71" s="155"/>
      <c r="NBN71" s="154"/>
      <c r="NBO71" s="155"/>
      <c r="NBT71" s="154"/>
      <c r="NBU71" s="155"/>
      <c r="NBZ71" s="154"/>
      <c r="NCA71" s="155"/>
      <c r="NCF71" s="154"/>
      <c r="NCG71" s="155"/>
      <c r="NCL71" s="154"/>
      <c r="NCM71" s="155"/>
      <c r="NCR71" s="154"/>
      <c r="NCS71" s="155"/>
      <c r="NCX71" s="154"/>
      <c r="NCY71" s="155"/>
      <c r="NDD71" s="154"/>
      <c r="NDE71" s="155"/>
      <c r="NDJ71" s="154"/>
      <c r="NDK71" s="155"/>
      <c r="NDP71" s="154"/>
      <c r="NDQ71" s="155"/>
      <c r="NDV71" s="154"/>
      <c r="NDW71" s="155"/>
      <c r="NEB71" s="154"/>
      <c r="NEC71" s="155"/>
      <c r="NEH71" s="154"/>
      <c r="NEI71" s="155"/>
      <c r="NEN71" s="154"/>
      <c r="NEO71" s="155"/>
      <c r="NET71" s="154"/>
      <c r="NEU71" s="155"/>
      <c r="NEZ71" s="154"/>
      <c r="NFA71" s="155"/>
      <c r="NFF71" s="154"/>
      <c r="NFG71" s="155"/>
      <c r="NFL71" s="154"/>
      <c r="NFM71" s="155"/>
      <c r="NFR71" s="154"/>
      <c r="NFS71" s="155"/>
      <c r="NFX71" s="154"/>
      <c r="NFY71" s="155"/>
      <c r="NGD71" s="154"/>
      <c r="NGE71" s="155"/>
      <c r="NGJ71" s="154"/>
      <c r="NGK71" s="155"/>
      <c r="NGP71" s="154"/>
      <c r="NGQ71" s="155"/>
      <c r="NGV71" s="154"/>
      <c r="NGW71" s="155"/>
      <c r="NHB71" s="154"/>
      <c r="NHC71" s="155"/>
      <c r="NHH71" s="154"/>
      <c r="NHI71" s="155"/>
      <c r="NHN71" s="154"/>
      <c r="NHO71" s="155"/>
      <c r="NHT71" s="154"/>
      <c r="NHU71" s="155"/>
      <c r="NHZ71" s="154"/>
      <c r="NIA71" s="155"/>
      <c r="NIF71" s="154"/>
      <c r="NIG71" s="155"/>
      <c r="NIL71" s="154"/>
      <c r="NIM71" s="155"/>
      <c r="NIR71" s="154"/>
      <c r="NIS71" s="155"/>
      <c r="NIX71" s="154"/>
      <c r="NIY71" s="155"/>
      <c r="NJD71" s="154"/>
      <c r="NJE71" s="155"/>
      <c r="NJJ71" s="154"/>
      <c r="NJK71" s="155"/>
      <c r="NJP71" s="154"/>
      <c r="NJQ71" s="155"/>
      <c r="NJV71" s="154"/>
      <c r="NJW71" s="155"/>
      <c r="NKB71" s="154"/>
      <c r="NKC71" s="155"/>
      <c r="NKH71" s="154"/>
      <c r="NKI71" s="155"/>
      <c r="NKN71" s="154"/>
      <c r="NKO71" s="155"/>
      <c r="NKT71" s="154"/>
      <c r="NKU71" s="155"/>
      <c r="NKZ71" s="154"/>
      <c r="NLA71" s="155"/>
      <c r="NLF71" s="154"/>
      <c r="NLG71" s="155"/>
      <c r="NLL71" s="154"/>
      <c r="NLM71" s="155"/>
      <c r="NLR71" s="154"/>
      <c r="NLS71" s="155"/>
      <c r="NLX71" s="154"/>
      <c r="NLY71" s="155"/>
      <c r="NMD71" s="154"/>
      <c r="NME71" s="155"/>
      <c r="NMJ71" s="154"/>
      <c r="NMK71" s="155"/>
      <c r="NMP71" s="154"/>
      <c r="NMQ71" s="155"/>
      <c r="NMV71" s="154"/>
      <c r="NMW71" s="155"/>
      <c r="NNB71" s="154"/>
      <c r="NNC71" s="155"/>
      <c r="NNH71" s="154"/>
      <c r="NNI71" s="155"/>
      <c r="NNN71" s="154"/>
      <c r="NNO71" s="155"/>
      <c r="NNT71" s="154"/>
      <c r="NNU71" s="155"/>
      <c r="NNZ71" s="154"/>
      <c r="NOA71" s="155"/>
      <c r="NOF71" s="154"/>
      <c r="NOG71" s="155"/>
      <c r="NOL71" s="154"/>
      <c r="NOM71" s="155"/>
      <c r="NOR71" s="154"/>
      <c r="NOS71" s="155"/>
      <c r="NOX71" s="154"/>
      <c r="NOY71" s="155"/>
      <c r="NPD71" s="154"/>
      <c r="NPE71" s="155"/>
      <c r="NPJ71" s="154"/>
      <c r="NPK71" s="155"/>
      <c r="NPP71" s="154"/>
      <c r="NPQ71" s="155"/>
      <c r="NPV71" s="154"/>
      <c r="NPW71" s="155"/>
      <c r="NQB71" s="154"/>
      <c r="NQC71" s="155"/>
      <c r="NQH71" s="154"/>
      <c r="NQI71" s="155"/>
      <c r="NQN71" s="154"/>
      <c r="NQO71" s="155"/>
      <c r="NQT71" s="154"/>
      <c r="NQU71" s="155"/>
      <c r="NQZ71" s="154"/>
      <c r="NRA71" s="155"/>
      <c r="NRF71" s="154"/>
      <c r="NRG71" s="155"/>
      <c r="NRL71" s="154"/>
      <c r="NRM71" s="155"/>
      <c r="NRR71" s="154"/>
      <c r="NRS71" s="155"/>
      <c r="NRX71" s="154"/>
      <c r="NRY71" s="155"/>
      <c r="NSD71" s="154"/>
      <c r="NSE71" s="155"/>
      <c r="NSJ71" s="154"/>
      <c r="NSK71" s="155"/>
      <c r="NSP71" s="154"/>
      <c r="NSQ71" s="155"/>
      <c r="NSV71" s="154"/>
      <c r="NSW71" s="155"/>
      <c r="NTB71" s="154"/>
      <c r="NTC71" s="155"/>
      <c r="NTH71" s="154"/>
      <c r="NTI71" s="155"/>
      <c r="NTN71" s="154"/>
      <c r="NTO71" s="155"/>
      <c r="NTT71" s="154"/>
      <c r="NTU71" s="155"/>
      <c r="NTZ71" s="154"/>
      <c r="NUA71" s="155"/>
      <c r="NUF71" s="154"/>
      <c r="NUG71" s="155"/>
      <c r="NUL71" s="154"/>
      <c r="NUM71" s="155"/>
      <c r="NUR71" s="154"/>
      <c r="NUS71" s="155"/>
      <c r="NUX71" s="154"/>
      <c r="NUY71" s="155"/>
      <c r="NVD71" s="154"/>
      <c r="NVE71" s="155"/>
      <c r="NVJ71" s="154"/>
      <c r="NVK71" s="155"/>
      <c r="NVP71" s="154"/>
      <c r="NVQ71" s="155"/>
      <c r="NVV71" s="154"/>
      <c r="NVW71" s="155"/>
      <c r="NWB71" s="154"/>
      <c r="NWC71" s="155"/>
      <c r="NWH71" s="154"/>
      <c r="NWI71" s="155"/>
      <c r="NWN71" s="154"/>
      <c r="NWO71" s="155"/>
      <c r="NWT71" s="154"/>
      <c r="NWU71" s="155"/>
      <c r="NWZ71" s="154"/>
      <c r="NXA71" s="155"/>
      <c r="NXF71" s="154"/>
      <c r="NXG71" s="155"/>
      <c r="NXL71" s="154"/>
      <c r="NXM71" s="155"/>
      <c r="NXR71" s="154"/>
      <c r="NXS71" s="155"/>
      <c r="NXX71" s="154"/>
      <c r="NXY71" s="155"/>
      <c r="NYD71" s="154"/>
      <c r="NYE71" s="155"/>
      <c r="NYJ71" s="154"/>
      <c r="NYK71" s="155"/>
      <c r="NYP71" s="154"/>
      <c r="NYQ71" s="155"/>
      <c r="NYV71" s="154"/>
      <c r="NYW71" s="155"/>
      <c r="NZB71" s="154"/>
      <c r="NZC71" s="155"/>
      <c r="NZH71" s="154"/>
      <c r="NZI71" s="155"/>
      <c r="NZN71" s="154"/>
      <c r="NZO71" s="155"/>
      <c r="NZT71" s="154"/>
      <c r="NZU71" s="155"/>
      <c r="NZZ71" s="154"/>
      <c r="OAA71" s="155"/>
      <c r="OAF71" s="154"/>
      <c r="OAG71" s="155"/>
      <c r="OAL71" s="154"/>
      <c r="OAM71" s="155"/>
      <c r="OAR71" s="154"/>
      <c r="OAS71" s="155"/>
      <c r="OAX71" s="154"/>
      <c r="OAY71" s="155"/>
      <c r="OBD71" s="154"/>
      <c r="OBE71" s="155"/>
      <c r="OBJ71" s="154"/>
      <c r="OBK71" s="155"/>
      <c r="OBP71" s="154"/>
      <c r="OBQ71" s="155"/>
      <c r="OBV71" s="154"/>
      <c r="OBW71" s="155"/>
      <c r="OCB71" s="154"/>
      <c r="OCC71" s="155"/>
      <c r="OCH71" s="154"/>
      <c r="OCI71" s="155"/>
      <c r="OCN71" s="154"/>
      <c r="OCO71" s="155"/>
      <c r="OCT71" s="154"/>
      <c r="OCU71" s="155"/>
      <c r="OCZ71" s="154"/>
      <c r="ODA71" s="155"/>
      <c r="ODF71" s="154"/>
      <c r="ODG71" s="155"/>
      <c r="ODL71" s="154"/>
      <c r="ODM71" s="155"/>
      <c r="ODR71" s="154"/>
      <c r="ODS71" s="155"/>
      <c r="ODX71" s="154"/>
      <c r="ODY71" s="155"/>
      <c r="OED71" s="154"/>
      <c r="OEE71" s="155"/>
      <c r="OEJ71" s="154"/>
      <c r="OEK71" s="155"/>
      <c r="OEP71" s="154"/>
      <c r="OEQ71" s="155"/>
      <c r="OEV71" s="154"/>
      <c r="OEW71" s="155"/>
      <c r="OFB71" s="154"/>
      <c r="OFC71" s="155"/>
      <c r="OFH71" s="154"/>
      <c r="OFI71" s="155"/>
      <c r="OFN71" s="154"/>
      <c r="OFO71" s="155"/>
      <c r="OFT71" s="154"/>
      <c r="OFU71" s="155"/>
      <c r="OFZ71" s="154"/>
      <c r="OGA71" s="155"/>
      <c r="OGF71" s="154"/>
      <c r="OGG71" s="155"/>
      <c r="OGL71" s="154"/>
      <c r="OGM71" s="155"/>
      <c r="OGR71" s="154"/>
      <c r="OGS71" s="155"/>
      <c r="OGX71" s="154"/>
      <c r="OGY71" s="155"/>
      <c r="OHD71" s="154"/>
      <c r="OHE71" s="155"/>
      <c r="OHJ71" s="154"/>
      <c r="OHK71" s="155"/>
      <c r="OHP71" s="154"/>
      <c r="OHQ71" s="155"/>
      <c r="OHV71" s="154"/>
      <c r="OHW71" s="155"/>
      <c r="OIB71" s="154"/>
      <c r="OIC71" s="155"/>
      <c r="OIH71" s="154"/>
      <c r="OII71" s="155"/>
      <c r="OIN71" s="154"/>
      <c r="OIO71" s="155"/>
      <c r="OIT71" s="154"/>
      <c r="OIU71" s="155"/>
      <c r="OIZ71" s="154"/>
      <c r="OJA71" s="155"/>
      <c r="OJF71" s="154"/>
      <c r="OJG71" s="155"/>
      <c r="OJL71" s="154"/>
      <c r="OJM71" s="155"/>
      <c r="OJR71" s="154"/>
      <c r="OJS71" s="155"/>
      <c r="OJX71" s="154"/>
      <c r="OJY71" s="155"/>
      <c r="OKD71" s="154"/>
      <c r="OKE71" s="155"/>
      <c r="OKJ71" s="154"/>
      <c r="OKK71" s="155"/>
      <c r="OKP71" s="154"/>
      <c r="OKQ71" s="155"/>
      <c r="OKV71" s="154"/>
      <c r="OKW71" s="155"/>
      <c r="OLB71" s="154"/>
      <c r="OLC71" s="155"/>
      <c r="OLH71" s="154"/>
      <c r="OLI71" s="155"/>
      <c r="OLN71" s="154"/>
      <c r="OLO71" s="155"/>
      <c r="OLT71" s="154"/>
      <c r="OLU71" s="155"/>
      <c r="OLZ71" s="154"/>
      <c r="OMA71" s="155"/>
      <c r="OMF71" s="154"/>
      <c r="OMG71" s="155"/>
      <c r="OML71" s="154"/>
      <c r="OMM71" s="155"/>
      <c r="OMR71" s="154"/>
      <c r="OMS71" s="155"/>
      <c r="OMX71" s="154"/>
      <c r="OMY71" s="155"/>
      <c r="OND71" s="154"/>
      <c r="ONE71" s="155"/>
      <c r="ONJ71" s="154"/>
      <c r="ONK71" s="155"/>
      <c r="ONP71" s="154"/>
      <c r="ONQ71" s="155"/>
      <c r="ONV71" s="154"/>
      <c r="ONW71" s="155"/>
      <c r="OOB71" s="154"/>
      <c r="OOC71" s="155"/>
      <c r="OOH71" s="154"/>
      <c r="OOI71" s="155"/>
      <c r="OON71" s="154"/>
      <c r="OOO71" s="155"/>
      <c r="OOT71" s="154"/>
      <c r="OOU71" s="155"/>
      <c r="OOZ71" s="154"/>
      <c r="OPA71" s="155"/>
      <c r="OPF71" s="154"/>
      <c r="OPG71" s="155"/>
      <c r="OPL71" s="154"/>
      <c r="OPM71" s="155"/>
      <c r="OPR71" s="154"/>
      <c r="OPS71" s="155"/>
      <c r="OPX71" s="154"/>
      <c r="OPY71" s="155"/>
      <c r="OQD71" s="154"/>
      <c r="OQE71" s="155"/>
      <c r="OQJ71" s="154"/>
      <c r="OQK71" s="155"/>
      <c r="OQP71" s="154"/>
      <c r="OQQ71" s="155"/>
      <c r="OQV71" s="154"/>
      <c r="OQW71" s="155"/>
      <c r="ORB71" s="154"/>
      <c r="ORC71" s="155"/>
      <c r="ORH71" s="154"/>
      <c r="ORI71" s="155"/>
      <c r="ORN71" s="154"/>
      <c r="ORO71" s="155"/>
      <c r="ORT71" s="154"/>
      <c r="ORU71" s="155"/>
      <c r="ORZ71" s="154"/>
      <c r="OSA71" s="155"/>
      <c r="OSF71" s="154"/>
      <c r="OSG71" s="155"/>
      <c r="OSL71" s="154"/>
      <c r="OSM71" s="155"/>
      <c r="OSR71" s="154"/>
      <c r="OSS71" s="155"/>
      <c r="OSX71" s="154"/>
      <c r="OSY71" s="155"/>
      <c r="OTD71" s="154"/>
      <c r="OTE71" s="155"/>
      <c r="OTJ71" s="154"/>
      <c r="OTK71" s="155"/>
      <c r="OTP71" s="154"/>
      <c r="OTQ71" s="155"/>
      <c r="OTV71" s="154"/>
      <c r="OTW71" s="155"/>
      <c r="OUB71" s="154"/>
      <c r="OUC71" s="155"/>
      <c r="OUH71" s="154"/>
      <c r="OUI71" s="155"/>
      <c r="OUN71" s="154"/>
      <c r="OUO71" s="155"/>
      <c r="OUT71" s="154"/>
      <c r="OUU71" s="155"/>
      <c r="OUZ71" s="154"/>
      <c r="OVA71" s="155"/>
      <c r="OVF71" s="154"/>
      <c r="OVG71" s="155"/>
      <c r="OVL71" s="154"/>
      <c r="OVM71" s="155"/>
      <c r="OVR71" s="154"/>
      <c r="OVS71" s="155"/>
      <c r="OVX71" s="154"/>
      <c r="OVY71" s="155"/>
      <c r="OWD71" s="154"/>
      <c r="OWE71" s="155"/>
      <c r="OWJ71" s="154"/>
      <c r="OWK71" s="155"/>
      <c r="OWP71" s="154"/>
      <c r="OWQ71" s="155"/>
      <c r="OWV71" s="154"/>
      <c r="OWW71" s="155"/>
      <c r="OXB71" s="154"/>
      <c r="OXC71" s="155"/>
      <c r="OXH71" s="154"/>
      <c r="OXI71" s="155"/>
      <c r="OXN71" s="154"/>
      <c r="OXO71" s="155"/>
      <c r="OXT71" s="154"/>
      <c r="OXU71" s="155"/>
      <c r="OXZ71" s="154"/>
      <c r="OYA71" s="155"/>
      <c r="OYF71" s="154"/>
      <c r="OYG71" s="155"/>
      <c r="OYL71" s="154"/>
      <c r="OYM71" s="155"/>
      <c r="OYR71" s="154"/>
      <c r="OYS71" s="155"/>
      <c r="OYX71" s="154"/>
      <c r="OYY71" s="155"/>
      <c r="OZD71" s="154"/>
      <c r="OZE71" s="155"/>
      <c r="OZJ71" s="154"/>
      <c r="OZK71" s="155"/>
      <c r="OZP71" s="154"/>
      <c r="OZQ71" s="155"/>
      <c r="OZV71" s="154"/>
      <c r="OZW71" s="155"/>
      <c r="PAB71" s="154"/>
      <c r="PAC71" s="155"/>
      <c r="PAH71" s="154"/>
      <c r="PAI71" s="155"/>
      <c r="PAN71" s="154"/>
      <c r="PAO71" s="155"/>
      <c r="PAT71" s="154"/>
      <c r="PAU71" s="155"/>
      <c r="PAZ71" s="154"/>
      <c r="PBA71" s="155"/>
      <c r="PBF71" s="154"/>
      <c r="PBG71" s="155"/>
      <c r="PBL71" s="154"/>
      <c r="PBM71" s="155"/>
      <c r="PBR71" s="154"/>
      <c r="PBS71" s="155"/>
      <c r="PBX71" s="154"/>
      <c r="PBY71" s="155"/>
      <c r="PCD71" s="154"/>
      <c r="PCE71" s="155"/>
      <c r="PCJ71" s="154"/>
      <c r="PCK71" s="155"/>
      <c r="PCP71" s="154"/>
      <c r="PCQ71" s="155"/>
      <c r="PCV71" s="154"/>
      <c r="PCW71" s="155"/>
      <c r="PDB71" s="154"/>
      <c r="PDC71" s="155"/>
      <c r="PDH71" s="154"/>
      <c r="PDI71" s="155"/>
      <c r="PDN71" s="154"/>
      <c r="PDO71" s="155"/>
      <c r="PDT71" s="154"/>
      <c r="PDU71" s="155"/>
      <c r="PDZ71" s="154"/>
      <c r="PEA71" s="155"/>
      <c r="PEF71" s="154"/>
      <c r="PEG71" s="155"/>
      <c r="PEL71" s="154"/>
      <c r="PEM71" s="155"/>
      <c r="PER71" s="154"/>
      <c r="PES71" s="155"/>
      <c r="PEX71" s="154"/>
      <c r="PEY71" s="155"/>
      <c r="PFD71" s="154"/>
      <c r="PFE71" s="155"/>
      <c r="PFJ71" s="154"/>
      <c r="PFK71" s="155"/>
      <c r="PFP71" s="154"/>
      <c r="PFQ71" s="155"/>
      <c r="PFV71" s="154"/>
      <c r="PFW71" s="155"/>
      <c r="PGB71" s="154"/>
      <c r="PGC71" s="155"/>
      <c r="PGH71" s="154"/>
      <c r="PGI71" s="155"/>
      <c r="PGN71" s="154"/>
      <c r="PGO71" s="155"/>
      <c r="PGT71" s="154"/>
      <c r="PGU71" s="155"/>
      <c r="PGZ71" s="154"/>
      <c r="PHA71" s="155"/>
      <c r="PHF71" s="154"/>
      <c r="PHG71" s="155"/>
      <c r="PHL71" s="154"/>
      <c r="PHM71" s="155"/>
      <c r="PHR71" s="154"/>
      <c r="PHS71" s="155"/>
      <c r="PHX71" s="154"/>
      <c r="PHY71" s="155"/>
      <c r="PID71" s="154"/>
      <c r="PIE71" s="155"/>
      <c r="PIJ71" s="154"/>
      <c r="PIK71" s="155"/>
      <c r="PIP71" s="154"/>
      <c r="PIQ71" s="155"/>
      <c r="PIV71" s="154"/>
      <c r="PIW71" s="155"/>
      <c r="PJB71" s="154"/>
      <c r="PJC71" s="155"/>
      <c r="PJH71" s="154"/>
      <c r="PJI71" s="155"/>
      <c r="PJN71" s="154"/>
      <c r="PJO71" s="155"/>
      <c r="PJT71" s="154"/>
      <c r="PJU71" s="155"/>
      <c r="PJZ71" s="154"/>
      <c r="PKA71" s="155"/>
      <c r="PKF71" s="154"/>
      <c r="PKG71" s="155"/>
      <c r="PKL71" s="154"/>
      <c r="PKM71" s="155"/>
      <c r="PKR71" s="154"/>
      <c r="PKS71" s="155"/>
      <c r="PKX71" s="154"/>
      <c r="PKY71" s="155"/>
      <c r="PLD71" s="154"/>
      <c r="PLE71" s="155"/>
      <c r="PLJ71" s="154"/>
      <c r="PLK71" s="155"/>
      <c r="PLP71" s="154"/>
      <c r="PLQ71" s="155"/>
      <c r="PLV71" s="154"/>
      <c r="PLW71" s="155"/>
      <c r="PMB71" s="154"/>
      <c r="PMC71" s="155"/>
      <c r="PMH71" s="154"/>
      <c r="PMI71" s="155"/>
      <c r="PMN71" s="154"/>
      <c r="PMO71" s="155"/>
      <c r="PMT71" s="154"/>
      <c r="PMU71" s="155"/>
      <c r="PMZ71" s="154"/>
      <c r="PNA71" s="155"/>
      <c r="PNF71" s="154"/>
      <c r="PNG71" s="155"/>
      <c r="PNL71" s="154"/>
      <c r="PNM71" s="155"/>
      <c r="PNR71" s="154"/>
      <c r="PNS71" s="155"/>
      <c r="PNX71" s="154"/>
      <c r="PNY71" s="155"/>
      <c r="POD71" s="154"/>
      <c r="POE71" s="155"/>
      <c r="POJ71" s="154"/>
      <c r="POK71" s="155"/>
      <c r="POP71" s="154"/>
      <c r="POQ71" s="155"/>
      <c r="POV71" s="154"/>
      <c r="POW71" s="155"/>
      <c r="PPB71" s="154"/>
      <c r="PPC71" s="155"/>
      <c r="PPH71" s="154"/>
      <c r="PPI71" s="155"/>
      <c r="PPN71" s="154"/>
      <c r="PPO71" s="155"/>
      <c r="PPT71" s="154"/>
      <c r="PPU71" s="155"/>
      <c r="PPZ71" s="154"/>
      <c r="PQA71" s="155"/>
      <c r="PQF71" s="154"/>
      <c r="PQG71" s="155"/>
      <c r="PQL71" s="154"/>
      <c r="PQM71" s="155"/>
      <c r="PQR71" s="154"/>
      <c r="PQS71" s="155"/>
      <c r="PQX71" s="154"/>
      <c r="PQY71" s="155"/>
      <c r="PRD71" s="154"/>
      <c r="PRE71" s="155"/>
      <c r="PRJ71" s="154"/>
      <c r="PRK71" s="155"/>
      <c r="PRP71" s="154"/>
      <c r="PRQ71" s="155"/>
      <c r="PRV71" s="154"/>
      <c r="PRW71" s="155"/>
      <c r="PSB71" s="154"/>
      <c r="PSC71" s="155"/>
      <c r="PSH71" s="154"/>
      <c r="PSI71" s="155"/>
      <c r="PSN71" s="154"/>
      <c r="PSO71" s="155"/>
      <c r="PST71" s="154"/>
      <c r="PSU71" s="155"/>
      <c r="PSZ71" s="154"/>
      <c r="PTA71" s="155"/>
      <c r="PTF71" s="154"/>
      <c r="PTG71" s="155"/>
      <c r="PTL71" s="154"/>
      <c r="PTM71" s="155"/>
      <c r="PTR71" s="154"/>
      <c r="PTS71" s="155"/>
      <c r="PTX71" s="154"/>
      <c r="PTY71" s="155"/>
      <c r="PUD71" s="154"/>
      <c r="PUE71" s="155"/>
      <c r="PUJ71" s="154"/>
      <c r="PUK71" s="155"/>
      <c r="PUP71" s="154"/>
      <c r="PUQ71" s="155"/>
      <c r="PUV71" s="154"/>
      <c r="PUW71" s="155"/>
      <c r="PVB71" s="154"/>
      <c r="PVC71" s="155"/>
      <c r="PVH71" s="154"/>
      <c r="PVI71" s="155"/>
      <c r="PVN71" s="154"/>
      <c r="PVO71" s="155"/>
      <c r="PVT71" s="154"/>
      <c r="PVU71" s="155"/>
      <c r="PVZ71" s="154"/>
      <c r="PWA71" s="155"/>
      <c r="PWF71" s="154"/>
      <c r="PWG71" s="155"/>
      <c r="PWL71" s="154"/>
      <c r="PWM71" s="155"/>
      <c r="PWR71" s="154"/>
      <c r="PWS71" s="155"/>
      <c r="PWX71" s="154"/>
      <c r="PWY71" s="155"/>
      <c r="PXD71" s="154"/>
      <c r="PXE71" s="155"/>
      <c r="PXJ71" s="154"/>
      <c r="PXK71" s="155"/>
      <c r="PXP71" s="154"/>
      <c r="PXQ71" s="155"/>
      <c r="PXV71" s="154"/>
      <c r="PXW71" s="155"/>
      <c r="PYB71" s="154"/>
      <c r="PYC71" s="155"/>
      <c r="PYH71" s="154"/>
      <c r="PYI71" s="155"/>
      <c r="PYN71" s="154"/>
      <c r="PYO71" s="155"/>
      <c r="PYT71" s="154"/>
      <c r="PYU71" s="155"/>
      <c r="PYZ71" s="154"/>
      <c r="PZA71" s="155"/>
      <c r="PZF71" s="154"/>
      <c r="PZG71" s="155"/>
      <c r="PZL71" s="154"/>
      <c r="PZM71" s="155"/>
      <c r="PZR71" s="154"/>
      <c r="PZS71" s="155"/>
      <c r="PZX71" s="154"/>
      <c r="PZY71" s="155"/>
      <c r="QAD71" s="154"/>
      <c r="QAE71" s="155"/>
      <c r="QAJ71" s="154"/>
      <c r="QAK71" s="155"/>
      <c r="QAP71" s="154"/>
      <c r="QAQ71" s="155"/>
      <c r="QAV71" s="154"/>
      <c r="QAW71" s="155"/>
      <c r="QBB71" s="154"/>
      <c r="QBC71" s="155"/>
      <c r="QBH71" s="154"/>
      <c r="QBI71" s="155"/>
      <c r="QBN71" s="154"/>
      <c r="QBO71" s="155"/>
      <c r="QBT71" s="154"/>
      <c r="QBU71" s="155"/>
      <c r="QBZ71" s="154"/>
      <c r="QCA71" s="155"/>
      <c r="QCF71" s="154"/>
      <c r="QCG71" s="155"/>
      <c r="QCL71" s="154"/>
      <c r="QCM71" s="155"/>
      <c r="QCR71" s="154"/>
      <c r="QCS71" s="155"/>
      <c r="QCX71" s="154"/>
      <c r="QCY71" s="155"/>
      <c r="QDD71" s="154"/>
      <c r="QDE71" s="155"/>
      <c r="QDJ71" s="154"/>
      <c r="QDK71" s="155"/>
      <c r="QDP71" s="154"/>
      <c r="QDQ71" s="155"/>
      <c r="QDV71" s="154"/>
      <c r="QDW71" s="155"/>
      <c r="QEB71" s="154"/>
      <c r="QEC71" s="155"/>
      <c r="QEH71" s="154"/>
      <c r="QEI71" s="155"/>
      <c r="QEN71" s="154"/>
      <c r="QEO71" s="155"/>
      <c r="QET71" s="154"/>
      <c r="QEU71" s="155"/>
      <c r="QEZ71" s="154"/>
      <c r="QFA71" s="155"/>
      <c r="QFF71" s="154"/>
      <c r="QFG71" s="155"/>
      <c r="QFL71" s="154"/>
      <c r="QFM71" s="155"/>
      <c r="QFR71" s="154"/>
      <c r="QFS71" s="155"/>
      <c r="QFX71" s="154"/>
      <c r="QFY71" s="155"/>
      <c r="QGD71" s="154"/>
      <c r="QGE71" s="155"/>
      <c r="QGJ71" s="154"/>
      <c r="QGK71" s="155"/>
      <c r="QGP71" s="154"/>
      <c r="QGQ71" s="155"/>
      <c r="QGV71" s="154"/>
      <c r="QGW71" s="155"/>
      <c r="QHB71" s="154"/>
      <c r="QHC71" s="155"/>
      <c r="QHH71" s="154"/>
      <c r="QHI71" s="155"/>
      <c r="QHN71" s="154"/>
      <c r="QHO71" s="155"/>
      <c r="QHT71" s="154"/>
      <c r="QHU71" s="155"/>
      <c r="QHZ71" s="154"/>
      <c r="QIA71" s="155"/>
      <c r="QIF71" s="154"/>
      <c r="QIG71" s="155"/>
      <c r="QIL71" s="154"/>
      <c r="QIM71" s="155"/>
      <c r="QIR71" s="154"/>
      <c r="QIS71" s="155"/>
      <c r="QIX71" s="154"/>
      <c r="QIY71" s="155"/>
      <c r="QJD71" s="154"/>
      <c r="QJE71" s="155"/>
      <c r="QJJ71" s="154"/>
      <c r="QJK71" s="155"/>
      <c r="QJP71" s="154"/>
      <c r="QJQ71" s="155"/>
      <c r="QJV71" s="154"/>
      <c r="QJW71" s="155"/>
      <c r="QKB71" s="154"/>
      <c r="QKC71" s="155"/>
      <c r="QKH71" s="154"/>
      <c r="QKI71" s="155"/>
      <c r="QKN71" s="154"/>
      <c r="QKO71" s="155"/>
      <c r="QKT71" s="154"/>
      <c r="QKU71" s="155"/>
      <c r="QKZ71" s="154"/>
      <c r="QLA71" s="155"/>
      <c r="QLF71" s="154"/>
      <c r="QLG71" s="155"/>
      <c r="QLL71" s="154"/>
      <c r="QLM71" s="155"/>
      <c r="QLR71" s="154"/>
      <c r="QLS71" s="155"/>
      <c r="QLX71" s="154"/>
      <c r="QLY71" s="155"/>
      <c r="QMD71" s="154"/>
      <c r="QME71" s="155"/>
      <c r="QMJ71" s="154"/>
      <c r="QMK71" s="155"/>
      <c r="QMP71" s="154"/>
      <c r="QMQ71" s="155"/>
      <c r="QMV71" s="154"/>
      <c r="QMW71" s="155"/>
      <c r="QNB71" s="154"/>
      <c r="QNC71" s="155"/>
      <c r="QNH71" s="154"/>
      <c r="QNI71" s="155"/>
      <c r="QNN71" s="154"/>
      <c r="QNO71" s="155"/>
      <c r="QNT71" s="154"/>
      <c r="QNU71" s="155"/>
      <c r="QNZ71" s="154"/>
      <c r="QOA71" s="155"/>
      <c r="QOF71" s="154"/>
      <c r="QOG71" s="155"/>
      <c r="QOL71" s="154"/>
      <c r="QOM71" s="155"/>
      <c r="QOR71" s="154"/>
      <c r="QOS71" s="155"/>
      <c r="QOX71" s="154"/>
      <c r="QOY71" s="155"/>
      <c r="QPD71" s="154"/>
      <c r="QPE71" s="155"/>
      <c r="QPJ71" s="154"/>
      <c r="QPK71" s="155"/>
      <c r="QPP71" s="154"/>
      <c r="QPQ71" s="155"/>
      <c r="QPV71" s="154"/>
      <c r="QPW71" s="155"/>
      <c r="QQB71" s="154"/>
      <c r="QQC71" s="155"/>
      <c r="QQH71" s="154"/>
      <c r="QQI71" s="155"/>
      <c r="QQN71" s="154"/>
      <c r="QQO71" s="155"/>
      <c r="QQT71" s="154"/>
      <c r="QQU71" s="155"/>
      <c r="QQZ71" s="154"/>
      <c r="QRA71" s="155"/>
      <c r="QRF71" s="154"/>
      <c r="QRG71" s="155"/>
      <c r="QRL71" s="154"/>
      <c r="QRM71" s="155"/>
      <c r="QRR71" s="154"/>
      <c r="QRS71" s="155"/>
      <c r="QRX71" s="154"/>
      <c r="QRY71" s="155"/>
      <c r="QSD71" s="154"/>
      <c r="QSE71" s="155"/>
      <c r="QSJ71" s="154"/>
      <c r="QSK71" s="155"/>
      <c r="QSP71" s="154"/>
      <c r="QSQ71" s="155"/>
      <c r="QSV71" s="154"/>
      <c r="QSW71" s="155"/>
      <c r="QTB71" s="154"/>
      <c r="QTC71" s="155"/>
      <c r="QTH71" s="154"/>
      <c r="QTI71" s="155"/>
      <c r="QTN71" s="154"/>
      <c r="QTO71" s="155"/>
      <c r="QTT71" s="154"/>
      <c r="QTU71" s="155"/>
      <c r="QTZ71" s="154"/>
      <c r="QUA71" s="155"/>
      <c r="QUF71" s="154"/>
      <c r="QUG71" s="155"/>
      <c r="QUL71" s="154"/>
      <c r="QUM71" s="155"/>
      <c r="QUR71" s="154"/>
      <c r="QUS71" s="155"/>
      <c r="QUX71" s="154"/>
      <c r="QUY71" s="155"/>
      <c r="QVD71" s="154"/>
      <c r="QVE71" s="155"/>
      <c r="QVJ71" s="154"/>
      <c r="QVK71" s="155"/>
      <c r="QVP71" s="154"/>
      <c r="QVQ71" s="155"/>
      <c r="QVV71" s="154"/>
      <c r="QVW71" s="155"/>
      <c r="QWB71" s="154"/>
      <c r="QWC71" s="155"/>
      <c r="QWH71" s="154"/>
      <c r="QWI71" s="155"/>
      <c r="QWN71" s="154"/>
      <c r="QWO71" s="155"/>
      <c r="QWT71" s="154"/>
      <c r="QWU71" s="155"/>
      <c r="QWZ71" s="154"/>
      <c r="QXA71" s="155"/>
      <c r="QXF71" s="154"/>
      <c r="QXG71" s="155"/>
      <c r="QXL71" s="154"/>
      <c r="QXM71" s="155"/>
      <c r="QXR71" s="154"/>
      <c r="QXS71" s="155"/>
      <c r="QXX71" s="154"/>
      <c r="QXY71" s="155"/>
      <c r="QYD71" s="154"/>
      <c r="QYE71" s="155"/>
      <c r="QYJ71" s="154"/>
      <c r="QYK71" s="155"/>
      <c r="QYP71" s="154"/>
      <c r="QYQ71" s="155"/>
      <c r="QYV71" s="154"/>
      <c r="QYW71" s="155"/>
      <c r="QZB71" s="154"/>
      <c r="QZC71" s="155"/>
      <c r="QZH71" s="154"/>
      <c r="QZI71" s="155"/>
      <c r="QZN71" s="154"/>
      <c r="QZO71" s="155"/>
      <c r="QZT71" s="154"/>
      <c r="QZU71" s="155"/>
      <c r="QZZ71" s="154"/>
      <c r="RAA71" s="155"/>
      <c r="RAF71" s="154"/>
      <c r="RAG71" s="155"/>
      <c r="RAL71" s="154"/>
      <c r="RAM71" s="155"/>
      <c r="RAR71" s="154"/>
      <c r="RAS71" s="155"/>
      <c r="RAX71" s="154"/>
      <c r="RAY71" s="155"/>
      <c r="RBD71" s="154"/>
      <c r="RBE71" s="155"/>
      <c r="RBJ71" s="154"/>
      <c r="RBK71" s="155"/>
      <c r="RBP71" s="154"/>
      <c r="RBQ71" s="155"/>
      <c r="RBV71" s="154"/>
      <c r="RBW71" s="155"/>
      <c r="RCB71" s="154"/>
      <c r="RCC71" s="155"/>
      <c r="RCH71" s="154"/>
      <c r="RCI71" s="155"/>
      <c r="RCN71" s="154"/>
      <c r="RCO71" s="155"/>
      <c r="RCT71" s="154"/>
      <c r="RCU71" s="155"/>
      <c r="RCZ71" s="154"/>
      <c r="RDA71" s="155"/>
      <c r="RDF71" s="154"/>
      <c r="RDG71" s="155"/>
      <c r="RDL71" s="154"/>
      <c r="RDM71" s="155"/>
      <c r="RDR71" s="154"/>
      <c r="RDS71" s="155"/>
      <c r="RDX71" s="154"/>
      <c r="RDY71" s="155"/>
      <c r="RED71" s="154"/>
      <c r="REE71" s="155"/>
      <c r="REJ71" s="154"/>
      <c r="REK71" s="155"/>
      <c r="REP71" s="154"/>
      <c r="REQ71" s="155"/>
      <c r="REV71" s="154"/>
      <c r="REW71" s="155"/>
      <c r="RFB71" s="154"/>
      <c r="RFC71" s="155"/>
      <c r="RFH71" s="154"/>
      <c r="RFI71" s="155"/>
      <c r="RFN71" s="154"/>
      <c r="RFO71" s="155"/>
      <c r="RFT71" s="154"/>
      <c r="RFU71" s="155"/>
      <c r="RFZ71" s="154"/>
      <c r="RGA71" s="155"/>
      <c r="RGF71" s="154"/>
      <c r="RGG71" s="155"/>
      <c r="RGL71" s="154"/>
      <c r="RGM71" s="155"/>
      <c r="RGR71" s="154"/>
      <c r="RGS71" s="155"/>
      <c r="RGX71" s="154"/>
      <c r="RGY71" s="155"/>
      <c r="RHD71" s="154"/>
      <c r="RHE71" s="155"/>
      <c r="RHJ71" s="154"/>
      <c r="RHK71" s="155"/>
      <c r="RHP71" s="154"/>
      <c r="RHQ71" s="155"/>
      <c r="RHV71" s="154"/>
      <c r="RHW71" s="155"/>
      <c r="RIB71" s="154"/>
      <c r="RIC71" s="155"/>
      <c r="RIH71" s="154"/>
      <c r="RII71" s="155"/>
      <c r="RIN71" s="154"/>
      <c r="RIO71" s="155"/>
      <c r="RIT71" s="154"/>
      <c r="RIU71" s="155"/>
      <c r="RIZ71" s="154"/>
      <c r="RJA71" s="155"/>
      <c r="RJF71" s="154"/>
      <c r="RJG71" s="155"/>
      <c r="RJL71" s="154"/>
      <c r="RJM71" s="155"/>
      <c r="RJR71" s="154"/>
      <c r="RJS71" s="155"/>
      <c r="RJX71" s="154"/>
      <c r="RJY71" s="155"/>
      <c r="RKD71" s="154"/>
      <c r="RKE71" s="155"/>
      <c r="RKJ71" s="154"/>
      <c r="RKK71" s="155"/>
      <c r="RKP71" s="154"/>
      <c r="RKQ71" s="155"/>
      <c r="RKV71" s="154"/>
      <c r="RKW71" s="155"/>
      <c r="RLB71" s="154"/>
      <c r="RLC71" s="155"/>
      <c r="RLH71" s="154"/>
      <c r="RLI71" s="155"/>
      <c r="RLN71" s="154"/>
      <c r="RLO71" s="155"/>
      <c r="RLT71" s="154"/>
      <c r="RLU71" s="155"/>
      <c r="RLZ71" s="154"/>
      <c r="RMA71" s="155"/>
      <c r="RMF71" s="154"/>
      <c r="RMG71" s="155"/>
      <c r="RML71" s="154"/>
      <c r="RMM71" s="155"/>
      <c r="RMR71" s="154"/>
      <c r="RMS71" s="155"/>
      <c r="RMX71" s="154"/>
      <c r="RMY71" s="155"/>
      <c r="RND71" s="154"/>
      <c r="RNE71" s="155"/>
      <c r="RNJ71" s="154"/>
      <c r="RNK71" s="155"/>
      <c r="RNP71" s="154"/>
      <c r="RNQ71" s="155"/>
      <c r="RNV71" s="154"/>
      <c r="RNW71" s="155"/>
      <c r="ROB71" s="154"/>
      <c r="ROC71" s="155"/>
      <c r="ROH71" s="154"/>
      <c r="ROI71" s="155"/>
      <c r="RON71" s="154"/>
      <c r="ROO71" s="155"/>
      <c r="ROT71" s="154"/>
      <c r="ROU71" s="155"/>
      <c r="ROZ71" s="154"/>
      <c r="RPA71" s="155"/>
      <c r="RPF71" s="154"/>
      <c r="RPG71" s="155"/>
      <c r="RPL71" s="154"/>
      <c r="RPM71" s="155"/>
      <c r="RPR71" s="154"/>
      <c r="RPS71" s="155"/>
      <c r="RPX71" s="154"/>
      <c r="RPY71" s="155"/>
      <c r="RQD71" s="154"/>
      <c r="RQE71" s="155"/>
      <c r="RQJ71" s="154"/>
      <c r="RQK71" s="155"/>
      <c r="RQP71" s="154"/>
      <c r="RQQ71" s="155"/>
      <c r="RQV71" s="154"/>
      <c r="RQW71" s="155"/>
      <c r="RRB71" s="154"/>
      <c r="RRC71" s="155"/>
      <c r="RRH71" s="154"/>
      <c r="RRI71" s="155"/>
      <c r="RRN71" s="154"/>
      <c r="RRO71" s="155"/>
      <c r="RRT71" s="154"/>
      <c r="RRU71" s="155"/>
      <c r="RRZ71" s="154"/>
      <c r="RSA71" s="155"/>
      <c r="RSF71" s="154"/>
      <c r="RSG71" s="155"/>
      <c r="RSL71" s="154"/>
      <c r="RSM71" s="155"/>
      <c r="RSR71" s="154"/>
      <c r="RSS71" s="155"/>
      <c r="RSX71" s="154"/>
      <c r="RSY71" s="155"/>
      <c r="RTD71" s="154"/>
      <c r="RTE71" s="155"/>
      <c r="RTJ71" s="154"/>
      <c r="RTK71" s="155"/>
      <c r="RTP71" s="154"/>
      <c r="RTQ71" s="155"/>
      <c r="RTV71" s="154"/>
      <c r="RTW71" s="155"/>
      <c r="RUB71" s="154"/>
      <c r="RUC71" s="155"/>
      <c r="RUH71" s="154"/>
      <c r="RUI71" s="155"/>
      <c r="RUN71" s="154"/>
      <c r="RUO71" s="155"/>
      <c r="RUT71" s="154"/>
      <c r="RUU71" s="155"/>
      <c r="RUZ71" s="154"/>
      <c r="RVA71" s="155"/>
      <c r="RVF71" s="154"/>
      <c r="RVG71" s="155"/>
      <c r="RVL71" s="154"/>
      <c r="RVM71" s="155"/>
      <c r="RVR71" s="154"/>
      <c r="RVS71" s="155"/>
      <c r="RVX71" s="154"/>
      <c r="RVY71" s="155"/>
      <c r="RWD71" s="154"/>
      <c r="RWE71" s="155"/>
      <c r="RWJ71" s="154"/>
      <c r="RWK71" s="155"/>
      <c r="RWP71" s="154"/>
      <c r="RWQ71" s="155"/>
      <c r="RWV71" s="154"/>
      <c r="RWW71" s="155"/>
      <c r="RXB71" s="154"/>
      <c r="RXC71" s="155"/>
      <c r="RXH71" s="154"/>
      <c r="RXI71" s="155"/>
      <c r="RXN71" s="154"/>
      <c r="RXO71" s="155"/>
      <c r="RXT71" s="154"/>
      <c r="RXU71" s="155"/>
      <c r="RXZ71" s="154"/>
      <c r="RYA71" s="155"/>
      <c r="RYF71" s="154"/>
      <c r="RYG71" s="155"/>
      <c r="RYL71" s="154"/>
      <c r="RYM71" s="155"/>
      <c r="RYR71" s="154"/>
      <c r="RYS71" s="155"/>
      <c r="RYX71" s="154"/>
      <c r="RYY71" s="155"/>
      <c r="RZD71" s="154"/>
      <c r="RZE71" s="155"/>
      <c r="RZJ71" s="154"/>
      <c r="RZK71" s="155"/>
      <c r="RZP71" s="154"/>
      <c r="RZQ71" s="155"/>
      <c r="RZV71" s="154"/>
      <c r="RZW71" s="155"/>
      <c r="SAB71" s="154"/>
      <c r="SAC71" s="155"/>
      <c r="SAH71" s="154"/>
      <c r="SAI71" s="155"/>
      <c r="SAN71" s="154"/>
      <c r="SAO71" s="155"/>
      <c r="SAT71" s="154"/>
      <c r="SAU71" s="155"/>
      <c r="SAZ71" s="154"/>
      <c r="SBA71" s="155"/>
      <c r="SBF71" s="154"/>
      <c r="SBG71" s="155"/>
      <c r="SBL71" s="154"/>
      <c r="SBM71" s="155"/>
      <c r="SBR71" s="154"/>
      <c r="SBS71" s="155"/>
      <c r="SBX71" s="154"/>
      <c r="SBY71" s="155"/>
      <c r="SCD71" s="154"/>
      <c r="SCE71" s="155"/>
      <c r="SCJ71" s="154"/>
      <c r="SCK71" s="155"/>
      <c r="SCP71" s="154"/>
      <c r="SCQ71" s="155"/>
      <c r="SCV71" s="154"/>
      <c r="SCW71" s="155"/>
      <c r="SDB71" s="154"/>
      <c r="SDC71" s="155"/>
      <c r="SDH71" s="154"/>
      <c r="SDI71" s="155"/>
      <c r="SDN71" s="154"/>
      <c r="SDO71" s="155"/>
      <c r="SDT71" s="154"/>
      <c r="SDU71" s="155"/>
      <c r="SDZ71" s="154"/>
      <c r="SEA71" s="155"/>
      <c r="SEF71" s="154"/>
      <c r="SEG71" s="155"/>
      <c r="SEL71" s="154"/>
      <c r="SEM71" s="155"/>
      <c r="SER71" s="154"/>
      <c r="SES71" s="155"/>
      <c r="SEX71" s="154"/>
      <c r="SEY71" s="155"/>
      <c r="SFD71" s="154"/>
      <c r="SFE71" s="155"/>
      <c r="SFJ71" s="154"/>
      <c r="SFK71" s="155"/>
      <c r="SFP71" s="154"/>
      <c r="SFQ71" s="155"/>
      <c r="SFV71" s="154"/>
      <c r="SFW71" s="155"/>
      <c r="SGB71" s="154"/>
      <c r="SGC71" s="155"/>
      <c r="SGH71" s="154"/>
      <c r="SGI71" s="155"/>
      <c r="SGN71" s="154"/>
      <c r="SGO71" s="155"/>
      <c r="SGT71" s="154"/>
      <c r="SGU71" s="155"/>
      <c r="SGZ71" s="154"/>
      <c r="SHA71" s="155"/>
      <c r="SHF71" s="154"/>
      <c r="SHG71" s="155"/>
      <c r="SHL71" s="154"/>
      <c r="SHM71" s="155"/>
      <c r="SHR71" s="154"/>
      <c r="SHS71" s="155"/>
      <c r="SHX71" s="154"/>
      <c r="SHY71" s="155"/>
      <c r="SID71" s="154"/>
      <c r="SIE71" s="155"/>
      <c r="SIJ71" s="154"/>
      <c r="SIK71" s="155"/>
      <c r="SIP71" s="154"/>
      <c r="SIQ71" s="155"/>
      <c r="SIV71" s="154"/>
      <c r="SIW71" s="155"/>
      <c r="SJB71" s="154"/>
      <c r="SJC71" s="155"/>
      <c r="SJH71" s="154"/>
      <c r="SJI71" s="155"/>
      <c r="SJN71" s="154"/>
      <c r="SJO71" s="155"/>
      <c r="SJT71" s="154"/>
      <c r="SJU71" s="155"/>
      <c r="SJZ71" s="154"/>
      <c r="SKA71" s="155"/>
      <c r="SKF71" s="154"/>
      <c r="SKG71" s="155"/>
      <c r="SKL71" s="154"/>
      <c r="SKM71" s="155"/>
      <c r="SKR71" s="154"/>
      <c r="SKS71" s="155"/>
      <c r="SKX71" s="154"/>
      <c r="SKY71" s="155"/>
      <c r="SLD71" s="154"/>
      <c r="SLE71" s="155"/>
      <c r="SLJ71" s="154"/>
      <c r="SLK71" s="155"/>
      <c r="SLP71" s="154"/>
      <c r="SLQ71" s="155"/>
      <c r="SLV71" s="154"/>
      <c r="SLW71" s="155"/>
      <c r="SMB71" s="154"/>
      <c r="SMC71" s="155"/>
      <c r="SMH71" s="154"/>
      <c r="SMI71" s="155"/>
      <c r="SMN71" s="154"/>
      <c r="SMO71" s="155"/>
      <c r="SMT71" s="154"/>
      <c r="SMU71" s="155"/>
      <c r="SMZ71" s="154"/>
      <c r="SNA71" s="155"/>
      <c r="SNF71" s="154"/>
      <c r="SNG71" s="155"/>
      <c r="SNL71" s="154"/>
      <c r="SNM71" s="155"/>
      <c r="SNR71" s="154"/>
      <c r="SNS71" s="155"/>
      <c r="SNX71" s="154"/>
      <c r="SNY71" s="155"/>
      <c r="SOD71" s="154"/>
      <c r="SOE71" s="155"/>
      <c r="SOJ71" s="154"/>
      <c r="SOK71" s="155"/>
      <c r="SOP71" s="154"/>
      <c r="SOQ71" s="155"/>
      <c r="SOV71" s="154"/>
      <c r="SOW71" s="155"/>
      <c r="SPB71" s="154"/>
      <c r="SPC71" s="155"/>
      <c r="SPH71" s="154"/>
      <c r="SPI71" s="155"/>
      <c r="SPN71" s="154"/>
      <c r="SPO71" s="155"/>
      <c r="SPT71" s="154"/>
      <c r="SPU71" s="155"/>
      <c r="SPZ71" s="154"/>
      <c r="SQA71" s="155"/>
      <c r="SQF71" s="154"/>
      <c r="SQG71" s="155"/>
      <c r="SQL71" s="154"/>
      <c r="SQM71" s="155"/>
      <c r="SQR71" s="154"/>
      <c r="SQS71" s="155"/>
      <c r="SQX71" s="154"/>
      <c r="SQY71" s="155"/>
      <c r="SRD71" s="154"/>
      <c r="SRE71" s="155"/>
      <c r="SRJ71" s="154"/>
      <c r="SRK71" s="155"/>
      <c r="SRP71" s="154"/>
      <c r="SRQ71" s="155"/>
      <c r="SRV71" s="154"/>
      <c r="SRW71" s="155"/>
      <c r="SSB71" s="154"/>
      <c r="SSC71" s="155"/>
      <c r="SSH71" s="154"/>
      <c r="SSI71" s="155"/>
      <c r="SSN71" s="154"/>
      <c r="SSO71" s="155"/>
      <c r="SST71" s="154"/>
      <c r="SSU71" s="155"/>
      <c r="SSZ71" s="154"/>
      <c r="STA71" s="155"/>
      <c r="STF71" s="154"/>
      <c r="STG71" s="155"/>
      <c r="STL71" s="154"/>
      <c r="STM71" s="155"/>
      <c r="STR71" s="154"/>
      <c r="STS71" s="155"/>
      <c r="STX71" s="154"/>
      <c r="STY71" s="155"/>
      <c r="SUD71" s="154"/>
      <c r="SUE71" s="155"/>
      <c r="SUJ71" s="154"/>
      <c r="SUK71" s="155"/>
      <c r="SUP71" s="154"/>
      <c r="SUQ71" s="155"/>
      <c r="SUV71" s="154"/>
      <c r="SUW71" s="155"/>
      <c r="SVB71" s="154"/>
      <c r="SVC71" s="155"/>
      <c r="SVH71" s="154"/>
      <c r="SVI71" s="155"/>
      <c r="SVN71" s="154"/>
      <c r="SVO71" s="155"/>
      <c r="SVT71" s="154"/>
      <c r="SVU71" s="155"/>
      <c r="SVZ71" s="154"/>
      <c r="SWA71" s="155"/>
      <c r="SWF71" s="154"/>
      <c r="SWG71" s="155"/>
      <c r="SWL71" s="154"/>
      <c r="SWM71" s="155"/>
      <c r="SWR71" s="154"/>
      <c r="SWS71" s="155"/>
      <c r="SWX71" s="154"/>
      <c r="SWY71" s="155"/>
      <c r="SXD71" s="154"/>
      <c r="SXE71" s="155"/>
      <c r="SXJ71" s="154"/>
      <c r="SXK71" s="155"/>
      <c r="SXP71" s="154"/>
      <c r="SXQ71" s="155"/>
      <c r="SXV71" s="154"/>
      <c r="SXW71" s="155"/>
      <c r="SYB71" s="154"/>
      <c r="SYC71" s="155"/>
      <c r="SYH71" s="154"/>
      <c r="SYI71" s="155"/>
      <c r="SYN71" s="154"/>
      <c r="SYO71" s="155"/>
      <c r="SYT71" s="154"/>
      <c r="SYU71" s="155"/>
      <c r="SYZ71" s="154"/>
      <c r="SZA71" s="155"/>
      <c r="SZF71" s="154"/>
      <c r="SZG71" s="155"/>
      <c r="SZL71" s="154"/>
      <c r="SZM71" s="155"/>
      <c r="SZR71" s="154"/>
      <c r="SZS71" s="155"/>
      <c r="SZX71" s="154"/>
      <c r="SZY71" s="155"/>
      <c r="TAD71" s="154"/>
      <c r="TAE71" s="155"/>
      <c r="TAJ71" s="154"/>
      <c r="TAK71" s="155"/>
      <c r="TAP71" s="154"/>
      <c r="TAQ71" s="155"/>
      <c r="TAV71" s="154"/>
      <c r="TAW71" s="155"/>
      <c r="TBB71" s="154"/>
      <c r="TBC71" s="155"/>
      <c r="TBH71" s="154"/>
      <c r="TBI71" s="155"/>
      <c r="TBN71" s="154"/>
      <c r="TBO71" s="155"/>
      <c r="TBT71" s="154"/>
      <c r="TBU71" s="155"/>
      <c r="TBZ71" s="154"/>
      <c r="TCA71" s="155"/>
      <c r="TCF71" s="154"/>
      <c r="TCG71" s="155"/>
      <c r="TCL71" s="154"/>
      <c r="TCM71" s="155"/>
      <c r="TCR71" s="154"/>
      <c r="TCS71" s="155"/>
      <c r="TCX71" s="154"/>
      <c r="TCY71" s="155"/>
      <c r="TDD71" s="154"/>
      <c r="TDE71" s="155"/>
      <c r="TDJ71" s="154"/>
      <c r="TDK71" s="155"/>
      <c r="TDP71" s="154"/>
      <c r="TDQ71" s="155"/>
      <c r="TDV71" s="154"/>
      <c r="TDW71" s="155"/>
      <c r="TEB71" s="154"/>
      <c r="TEC71" s="155"/>
      <c r="TEH71" s="154"/>
      <c r="TEI71" s="155"/>
      <c r="TEN71" s="154"/>
      <c r="TEO71" s="155"/>
      <c r="TET71" s="154"/>
      <c r="TEU71" s="155"/>
      <c r="TEZ71" s="154"/>
      <c r="TFA71" s="155"/>
      <c r="TFF71" s="154"/>
      <c r="TFG71" s="155"/>
      <c r="TFL71" s="154"/>
      <c r="TFM71" s="155"/>
      <c r="TFR71" s="154"/>
      <c r="TFS71" s="155"/>
      <c r="TFX71" s="154"/>
      <c r="TFY71" s="155"/>
      <c r="TGD71" s="154"/>
      <c r="TGE71" s="155"/>
      <c r="TGJ71" s="154"/>
      <c r="TGK71" s="155"/>
      <c r="TGP71" s="154"/>
      <c r="TGQ71" s="155"/>
      <c r="TGV71" s="154"/>
      <c r="TGW71" s="155"/>
      <c r="THB71" s="154"/>
      <c r="THC71" s="155"/>
      <c r="THH71" s="154"/>
      <c r="THI71" s="155"/>
      <c r="THN71" s="154"/>
      <c r="THO71" s="155"/>
      <c r="THT71" s="154"/>
      <c r="THU71" s="155"/>
      <c r="THZ71" s="154"/>
      <c r="TIA71" s="155"/>
      <c r="TIF71" s="154"/>
      <c r="TIG71" s="155"/>
      <c r="TIL71" s="154"/>
      <c r="TIM71" s="155"/>
      <c r="TIR71" s="154"/>
      <c r="TIS71" s="155"/>
      <c r="TIX71" s="154"/>
      <c r="TIY71" s="155"/>
      <c r="TJD71" s="154"/>
      <c r="TJE71" s="155"/>
      <c r="TJJ71" s="154"/>
      <c r="TJK71" s="155"/>
      <c r="TJP71" s="154"/>
      <c r="TJQ71" s="155"/>
      <c r="TJV71" s="154"/>
      <c r="TJW71" s="155"/>
      <c r="TKB71" s="154"/>
      <c r="TKC71" s="155"/>
      <c r="TKH71" s="154"/>
      <c r="TKI71" s="155"/>
      <c r="TKN71" s="154"/>
      <c r="TKO71" s="155"/>
      <c r="TKT71" s="154"/>
      <c r="TKU71" s="155"/>
      <c r="TKZ71" s="154"/>
      <c r="TLA71" s="155"/>
      <c r="TLF71" s="154"/>
      <c r="TLG71" s="155"/>
      <c r="TLL71" s="154"/>
      <c r="TLM71" s="155"/>
      <c r="TLR71" s="154"/>
      <c r="TLS71" s="155"/>
      <c r="TLX71" s="154"/>
      <c r="TLY71" s="155"/>
      <c r="TMD71" s="154"/>
      <c r="TME71" s="155"/>
      <c r="TMJ71" s="154"/>
      <c r="TMK71" s="155"/>
      <c r="TMP71" s="154"/>
      <c r="TMQ71" s="155"/>
      <c r="TMV71" s="154"/>
      <c r="TMW71" s="155"/>
      <c r="TNB71" s="154"/>
      <c r="TNC71" s="155"/>
      <c r="TNH71" s="154"/>
      <c r="TNI71" s="155"/>
      <c r="TNN71" s="154"/>
      <c r="TNO71" s="155"/>
      <c r="TNT71" s="154"/>
      <c r="TNU71" s="155"/>
      <c r="TNZ71" s="154"/>
      <c r="TOA71" s="155"/>
      <c r="TOF71" s="154"/>
      <c r="TOG71" s="155"/>
      <c r="TOL71" s="154"/>
      <c r="TOM71" s="155"/>
      <c r="TOR71" s="154"/>
      <c r="TOS71" s="155"/>
      <c r="TOX71" s="154"/>
      <c r="TOY71" s="155"/>
      <c r="TPD71" s="154"/>
      <c r="TPE71" s="155"/>
      <c r="TPJ71" s="154"/>
      <c r="TPK71" s="155"/>
      <c r="TPP71" s="154"/>
      <c r="TPQ71" s="155"/>
      <c r="TPV71" s="154"/>
      <c r="TPW71" s="155"/>
      <c r="TQB71" s="154"/>
      <c r="TQC71" s="155"/>
      <c r="TQH71" s="154"/>
      <c r="TQI71" s="155"/>
      <c r="TQN71" s="154"/>
      <c r="TQO71" s="155"/>
      <c r="TQT71" s="154"/>
      <c r="TQU71" s="155"/>
      <c r="TQZ71" s="154"/>
      <c r="TRA71" s="155"/>
      <c r="TRF71" s="154"/>
      <c r="TRG71" s="155"/>
      <c r="TRL71" s="154"/>
      <c r="TRM71" s="155"/>
      <c r="TRR71" s="154"/>
      <c r="TRS71" s="155"/>
      <c r="TRX71" s="154"/>
      <c r="TRY71" s="155"/>
      <c r="TSD71" s="154"/>
      <c r="TSE71" s="155"/>
      <c r="TSJ71" s="154"/>
      <c r="TSK71" s="155"/>
      <c r="TSP71" s="154"/>
      <c r="TSQ71" s="155"/>
      <c r="TSV71" s="154"/>
      <c r="TSW71" s="155"/>
      <c r="TTB71" s="154"/>
      <c r="TTC71" s="155"/>
      <c r="TTH71" s="154"/>
      <c r="TTI71" s="155"/>
      <c r="TTN71" s="154"/>
      <c r="TTO71" s="155"/>
      <c r="TTT71" s="154"/>
      <c r="TTU71" s="155"/>
      <c r="TTZ71" s="154"/>
      <c r="TUA71" s="155"/>
      <c r="TUF71" s="154"/>
      <c r="TUG71" s="155"/>
      <c r="TUL71" s="154"/>
      <c r="TUM71" s="155"/>
      <c r="TUR71" s="154"/>
      <c r="TUS71" s="155"/>
      <c r="TUX71" s="154"/>
      <c r="TUY71" s="155"/>
      <c r="TVD71" s="154"/>
      <c r="TVE71" s="155"/>
      <c r="TVJ71" s="154"/>
      <c r="TVK71" s="155"/>
      <c r="TVP71" s="154"/>
      <c r="TVQ71" s="155"/>
      <c r="TVV71" s="154"/>
      <c r="TVW71" s="155"/>
      <c r="TWB71" s="154"/>
      <c r="TWC71" s="155"/>
      <c r="TWH71" s="154"/>
      <c r="TWI71" s="155"/>
      <c r="TWN71" s="154"/>
      <c r="TWO71" s="155"/>
      <c r="TWT71" s="154"/>
      <c r="TWU71" s="155"/>
      <c r="TWZ71" s="154"/>
      <c r="TXA71" s="155"/>
      <c r="TXF71" s="154"/>
      <c r="TXG71" s="155"/>
      <c r="TXL71" s="154"/>
      <c r="TXM71" s="155"/>
      <c r="TXR71" s="154"/>
      <c r="TXS71" s="155"/>
      <c r="TXX71" s="154"/>
      <c r="TXY71" s="155"/>
      <c r="TYD71" s="154"/>
      <c r="TYE71" s="155"/>
      <c r="TYJ71" s="154"/>
      <c r="TYK71" s="155"/>
      <c r="TYP71" s="154"/>
      <c r="TYQ71" s="155"/>
      <c r="TYV71" s="154"/>
      <c r="TYW71" s="155"/>
      <c r="TZB71" s="154"/>
      <c r="TZC71" s="155"/>
      <c r="TZH71" s="154"/>
      <c r="TZI71" s="155"/>
      <c r="TZN71" s="154"/>
      <c r="TZO71" s="155"/>
      <c r="TZT71" s="154"/>
      <c r="TZU71" s="155"/>
      <c r="TZZ71" s="154"/>
      <c r="UAA71" s="155"/>
      <c r="UAF71" s="154"/>
      <c r="UAG71" s="155"/>
      <c r="UAL71" s="154"/>
      <c r="UAM71" s="155"/>
      <c r="UAR71" s="154"/>
      <c r="UAS71" s="155"/>
      <c r="UAX71" s="154"/>
      <c r="UAY71" s="155"/>
      <c r="UBD71" s="154"/>
      <c r="UBE71" s="155"/>
      <c r="UBJ71" s="154"/>
      <c r="UBK71" s="155"/>
      <c r="UBP71" s="154"/>
      <c r="UBQ71" s="155"/>
      <c r="UBV71" s="154"/>
      <c r="UBW71" s="155"/>
      <c r="UCB71" s="154"/>
      <c r="UCC71" s="155"/>
      <c r="UCH71" s="154"/>
      <c r="UCI71" s="155"/>
      <c r="UCN71" s="154"/>
      <c r="UCO71" s="155"/>
      <c r="UCT71" s="154"/>
      <c r="UCU71" s="155"/>
      <c r="UCZ71" s="154"/>
      <c r="UDA71" s="155"/>
      <c r="UDF71" s="154"/>
      <c r="UDG71" s="155"/>
      <c r="UDL71" s="154"/>
      <c r="UDM71" s="155"/>
      <c r="UDR71" s="154"/>
      <c r="UDS71" s="155"/>
      <c r="UDX71" s="154"/>
      <c r="UDY71" s="155"/>
      <c r="UED71" s="154"/>
      <c r="UEE71" s="155"/>
      <c r="UEJ71" s="154"/>
      <c r="UEK71" s="155"/>
      <c r="UEP71" s="154"/>
      <c r="UEQ71" s="155"/>
      <c r="UEV71" s="154"/>
      <c r="UEW71" s="155"/>
      <c r="UFB71" s="154"/>
      <c r="UFC71" s="155"/>
      <c r="UFH71" s="154"/>
      <c r="UFI71" s="155"/>
      <c r="UFN71" s="154"/>
      <c r="UFO71" s="155"/>
      <c r="UFT71" s="154"/>
      <c r="UFU71" s="155"/>
      <c r="UFZ71" s="154"/>
      <c r="UGA71" s="155"/>
      <c r="UGF71" s="154"/>
      <c r="UGG71" s="155"/>
      <c r="UGL71" s="154"/>
      <c r="UGM71" s="155"/>
      <c r="UGR71" s="154"/>
      <c r="UGS71" s="155"/>
      <c r="UGX71" s="154"/>
      <c r="UGY71" s="155"/>
      <c r="UHD71" s="154"/>
      <c r="UHE71" s="155"/>
      <c r="UHJ71" s="154"/>
      <c r="UHK71" s="155"/>
      <c r="UHP71" s="154"/>
      <c r="UHQ71" s="155"/>
      <c r="UHV71" s="154"/>
      <c r="UHW71" s="155"/>
      <c r="UIB71" s="154"/>
      <c r="UIC71" s="155"/>
      <c r="UIH71" s="154"/>
      <c r="UII71" s="155"/>
      <c r="UIN71" s="154"/>
      <c r="UIO71" s="155"/>
      <c r="UIT71" s="154"/>
      <c r="UIU71" s="155"/>
      <c r="UIZ71" s="154"/>
      <c r="UJA71" s="155"/>
      <c r="UJF71" s="154"/>
      <c r="UJG71" s="155"/>
      <c r="UJL71" s="154"/>
      <c r="UJM71" s="155"/>
      <c r="UJR71" s="154"/>
      <c r="UJS71" s="155"/>
      <c r="UJX71" s="154"/>
      <c r="UJY71" s="155"/>
      <c r="UKD71" s="154"/>
      <c r="UKE71" s="155"/>
      <c r="UKJ71" s="154"/>
      <c r="UKK71" s="155"/>
      <c r="UKP71" s="154"/>
      <c r="UKQ71" s="155"/>
      <c r="UKV71" s="154"/>
      <c r="UKW71" s="155"/>
      <c r="ULB71" s="154"/>
      <c r="ULC71" s="155"/>
      <c r="ULH71" s="154"/>
      <c r="ULI71" s="155"/>
      <c r="ULN71" s="154"/>
      <c r="ULO71" s="155"/>
      <c r="ULT71" s="154"/>
      <c r="ULU71" s="155"/>
      <c r="ULZ71" s="154"/>
      <c r="UMA71" s="155"/>
      <c r="UMF71" s="154"/>
      <c r="UMG71" s="155"/>
      <c r="UML71" s="154"/>
      <c r="UMM71" s="155"/>
      <c r="UMR71" s="154"/>
      <c r="UMS71" s="155"/>
      <c r="UMX71" s="154"/>
      <c r="UMY71" s="155"/>
      <c r="UND71" s="154"/>
      <c r="UNE71" s="155"/>
      <c r="UNJ71" s="154"/>
      <c r="UNK71" s="155"/>
      <c r="UNP71" s="154"/>
      <c r="UNQ71" s="155"/>
      <c r="UNV71" s="154"/>
      <c r="UNW71" s="155"/>
      <c r="UOB71" s="154"/>
      <c r="UOC71" s="155"/>
      <c r="UOH71" s="154"/>
      <c r="UOI71" s="155"/>
      <c r="UON71" s="154"/>
      <c r="UOO71" s="155"/>
      <c r="UOT71" s="154"/>
      <c r="UOU71" s="155"/>
      <c r="UOZ71" s="154"/>
      <c r="UPA71" s="155"/>
      <c r="UPF71" s="154"/>
      <c r="UPG71" s="155"/>
      <c r="UPL71" s="154"/>
      <c r="UPM71" s="155"/>
      <c r="UPR71" s="154"/>
      <c r="UPS71" s="155"/>
      <c r="UPX71" s="154"/>
      <c r="UPY71" s="155"/>
      <c r="UQD71" s="154"/>
      <c r="UQE71" s="155"/>
      <c r="UQJ71" s="154"/>
      <c r="UQK71" s="155"/>
      <c r="UQP71" s="154"/>
      <c r="UQQ71" s="155"/>
      <c r="UQV71" s="154"/>
      <c r="UQW71" s="155"/>
      <c r="URB71" s="154"/>
      <c r="URC71" s="155"/>
      <c r="URH71" s="154"/>
      <c r="URI71" s="155"/>
      <c r="URN71" s="154"/>
      <c r="URO71" s="155"/>
      <c r="URT71" s="154"/>
      <c r="URU71" s="155"/>
      <c r="URZ71" s="154"/>
      <c r="USA71" s="155"/>
      <c r="USF71" s="154"/>
      <c r="USG71" s="155"/>
      <c r="USL71" s="154"/>
      <c r="USM71" s="155"/>
      <c r="USR71" s="154"/>
      <c r="USS71" s="155"/>
      <c r="USX71" s="154"/>
      <c r="USY71" s="155"/>
      <c r="UTD71" s="154"/>
      <c r="UTE71" s="155"/>
      <c r="UTJ71" s="154"/>
      <c r="UTK71" s="155"/>
      <c r="UTP71" s="154"/>
      <c r="UTQ71" s="155"/>
      <c r="UTV71" s="154"/>
      <c r="UTW71" s="155"/>
      <c r="UUB71" s="154"/>
      <c r="UUC71" s="155"/>
      <c r="UUH71" s="154"/>
      <c r="UUI71" s="155"/>
      <c r="UUN71" s="154"/>
      <c r="UUO71" s="155"/>
      <c r="UUT71" s="154"/>
      <c r="UUU71" s="155"/>
      <c r="UUZ71" s="154"/>
      <c r="UVA71" s="155"/>
      <c r="UVF71" s="154"/>
      <c r="UVG71" s="155"/>
      <c r="UVL71" s="154"/>
      <c r="UVM71" s="155"/>
      <c r="UVR71" s="154"/>
      <c r="UVS71" s="155"/>
      <c r="UVX71" s="154"/>
      <c r="UVY71" s="155"/>
      <c r="UWD71" s="154"/>
      <c r="UWE71" s="155"/>
      <c r="UWJ71" s="154"/>
      <c r="UWK71" s="155"/>
      <c r="UWP71" s="154"/>
      <c r="UWQ71" s="155"/>
      <c r="UWV71" s="154"/>
      <c r="UWW71" s="155"/>
      <c r="UXB71" s="154"/>
      <c r="UXC71" s="155"/>
      <c r="UXH71" s="154"/>
      <c r="UXI71" s="155"/>
      <c r="UXN71" s="154"/>
      <c r="UXO71" s="155"/>
      <c r="UXT71" s="154"/>
      <c r="UXU71" s="155"/>
      <c r="UXZ71" s="154"/>
      <c r="UYA71" s="155"/>
      <c r="UYF71" s="154"/>
      <c r="UYG71" s="155"/>
      <c r="UYL71" s="154"/>
      <c r="UYM71" s="155"/>
      <c r="UYR71" s="154"/>
      <c r="UYS71" s="155"/>
      <c r="UYX71" s="154"/>
      <c r="UYY71" s="155"/>
      <c r="UZD71" s="154"/>
      <c r="UZE71" s="155"/>
      <c r="UZJ71" s="154"/>
      <c r="UZK71" s="155"/>
      <c r="UZP71" s="154"/>
      <c r="UZQ71" s="155"/>
      <c r="UZV71" s="154"/>
      <c r="UZW71" s="155"/>
      <c r="VAB71" s="154"/>
      <c r="VAC71" s="155"/>
      <c r="VAH71" s="154"/>
      <c r="VAI71" s="155"/>
      <c r="VAN71" s="154"/>
      <c r="VAO71" s="155"/>
      <c r="VAT71" s="154"/>
      <c r="VAU71" s="155"/>
      <c r="VAZ71" s="154"/>
      <c r="VBA71" s="155"/>
      <c r="VBF71" s="154"/>
      <c r="VBG71" s="155"/>
      <c r="VBL71" s="154"/>
      <c r="VBM71" s="155"/>
      <c r="VBR71" s="154"/>
      <c r="VBS71" s="155"/>
      <c r="VBX71" s="154"/>
      <c r="VBY71" s="155"/>
      <c r="VCD71" s="154"/>
      <c r="VCE71" s="155"/>
      <c r="VCJ71" s="154"/>
      <c r="VCK71" s="155"/>
      <c r="VCP71" s="154"/>
      <c r="VCQ71" s="155"/>
      <c r="VCV71" s="154"/>
      <c r="VCW71" s="155"/>
      <c r="VDB71" s="154"/>
      <c r="VDC71" s="155"/>
      <c r="VDH71" s="154"/>
      <c r="VDI71" s="155"/>
      <c r="VDN71" s="154"/>
      <c r="VDO71" s="155"/>
      <c r="VDT71" s="154"/>
      <c r="VDU71" s="155"/>
      <c r="VDZ71" s="154"/>
      <c r="VEA71" s="155"/>
      <c r="VEF71" s="154"/>
      <c r="VEG71" s="155"/>
      <c r="VEL71" s="154"/>
      <c r="VEM71" s="155"/>
      <c r="VER71" s="154"/>
      <c r="VES71" s="155"/>
      <c r="VEX71" s="154"/>
      <c r="VEY71" s="155"/>
      <c r="VFD71" s="154"/>
      <c r="VFE71" s="155"/>
      <c r="VFJ71" s="154"/>
      <c r="VFK71" s="155"/>
      <c r="VFP71" s="154"/>
      <c r="VFQ71" s="155"/>
      <c r="VFV71" s="154"/>
      <c r="VFW71" s="155"/>
      <c r="VGB71" s="154"/>
      <c r="VGC71" s="155"/>
      <c r="VGH71" s="154"/>
      <c r="VGI71" s="155"/>
      <c r="VGN71" s="154"/>
      <c r="VGO71" s="155"/>
      <c r="VGT71" s="154"/>
      <c r="VGU71" s="155"/>
      <c r="VGZ71" s="154"/>
      <c r="VHA71" s="155"/>
      <c r="VHF71" s="154"/>
      <c r="VHG71" s="155"/>
      <c r="VHL71" s="154"/>
      <c r="VHM71" s="155"/>
      <c r="VHR71" s="154"/>
      <c r="VHS71" s="155"/>
      <c r="VHX71" s="154"/>
      <c r="VHY71" s="155"/>
      <c r="VID71" s="154"/>
      <c r="VIE71" s="155"/>
      <c r="VIJ71" s="154"/>
      <c r="VIK71" s="155"/>
      <c r="VIP71" s="154"/>
      <c r="VIQ71" s="155"/>
      <c r="VIV71" s="154"/>
      <c r="VIW71" s="155"/>
      <c r="VJB71" s="154"/>
      <c r="VJC71" s="155"/>
      <c r="VJH71" s="154"/>
      <c r="VJI71" s="155"/>
      <c r="VJN71" s="154"/>
      <c r="VJO71" s="155"/>
      <c r="VJT71" s="154"/>
      <c r="VJU71" s="155"/>
      <c r="VJZ71" s="154"/>
      <c r="VKA71" s="155"/>
      <c r="VKF71" s="154"/>
      <c r="VKG71" s="155"/>
      <c r="VKL71" s="154"/>
      <c r="VKM71" s="155"/>
      <c r="VKR71" s="154"/>
      <c r="VKS71" s="155"/>
      <c r="VKX71" s="154"/>
      <c r="VKY71" s="155"/>
      <c r="VLD71" s="154"/>
      <c r="VLE71" s="155"/>
      <c r="VLJ71" s="154"/>
      <c r="VLK71" s="155"/>
      <c r="VLP71" s="154"/>
      <c r="VLQ71" s="155"/>
      <c r="VLV71" s="154"/>
      <c r="VLW71" s="155"/>
      <c r="VMB71" s="154"/>
      <c r="VMC71" s="155"/>
      <c r="VMH71" s="154"/>
      <c r="VMI71" s="155"/>
      <c r="VMN71" s="154"/>
      <c r="VMO71" s="155"/>
      <c r="VMT71" s="154"/>
      <c r="VMU71" s="155"/>
      <c r="VMZ71" s="154"/>
      <c r="VNA71" s="155"/>
      <c r="VNF71" s="154"/>
      <c r="VNG71" s="155"/>
      <c r="VNL71" s="154"/>
      <c r="VNM71" s="155"/>
      <c r="VNR71" s="154"/>
      <c r="VNS71" s="155"/>
      <c r="VNX71" s="154"/>
      <c r="VNY71" s="155"/>
      <c r="VOD71" s="154"/>
      <c r="VOE71" s="155"/>
      <c r="VOJ71" s="154"/>
      <c r="VOK71" s="155"/>
      <c r="VOP71" s="154"/>
      <c r="VOQ71" s="155"/>
      <c r="VOV71" s="154"/>
      <c r="VOW71" s="155"/>
      <c r="VPB71" s="154"/>
      <c r="VPC71" s="155"/>
      <c r="VPH71" s="154"/>
      <c r="VPI71" s="155"/>
      <c r="VPN71" s="154"/>
      <c r="VPO71" s="155"/>
      <c r="VPT71" s="154"/>
      <c r="VPU71" s="155"/>
      <c r="VPZ71" s="154"/>
      <c r="VQA71" s="155"/>
      <c r="VQF71" s="154"/>
      <c r="VQG71" s="155"/>
      <c r="VQL71" s="154"/>
      <c r="VQM71" s="155"/>
      <c r="VQR71" s="154"/>
      <c r="VQS71" s="155"/>
      <c r="VQX71" s="154"/>
      <c r="VQY71" s="155"/>
      <c r="VRD71" s="154"/>
      <c r="VRE71" s="155"/>
      <c r="VRJ71" s="154"/>
      <c r="VRK71" s="155"/>
      <c r="VRP71" s="154"/>
      <c r="VRQ71" s="155"/>
      <c r="VRV71" s="154"/>
      <c r="VRW71" s="155"/>
      <c r="VSB71" s="154"/>
      <c r="VSC71" s="155"/>
      <c r="VSH71" s="154"/>
      <c r="VSI71" s="155"/>
      <c r="VSN71" s="154"/>
      <c r="VSO71" s="155"/>
      <c r="VST71" s="154"/>
      <c r="VSU71" s="155"/>
      <c r="VSZ71" s="154"/>
      <c r="VTA71" s="155"/>
      <c r="VTF71" s="154"/>
      <c r="VTG71" s="155"/>
      <c r="VTL71" s="154"/>
      <c r="VTM71" s="155"/>
      <c r="VTR71" s="154"/>
      <c r="VTS71" s="155"/>
      <c r="VTX71" s="154"/>
      <c r="VTY71" s="155"/>
      <c r="VUD71" s="154"/>
      <c r="VUE71" s="155"/>
      <c r="VUJ71" s="154"/>
      <c r="VUK71" s="155"/>
      <c r="VUP71" s="154"/>
      <c r="VUQ71" s="155"/>
      <c r="VUV71" s="154"/>
      <c r="VUW71" s="155"/>
      <c r="VVB71" s="154"/>
      <c r="VVC71" s="155"/>
      <c r="VVH71" s="154"/>
      <c r="VVI71" s="155"/>
      <c r="VVN71" s="154"/>
      <c r="VVO71" s="155"/>
      <c r="VVT71" s="154"/>
      <c r="VVU71" s="155"/>
      <c r="VVZ71" s="154"/>
      <c r="VWA71" s="155"/>
      <c r="VWF71" s="154"/>
      <c r="VWG71" s="155"/>
      <c r="VWL71" s="154"/>
      <c r="VWM71" s="155"/>
      <c r="VWR71" s="154"/>
      <c r="VWS71" s="155"/>
      <c r="VWX71" s="154"/>
      <c r="VWY71" s="155"/>
      <c r="VXD71" s="154"/>
      <c r="VXE71" s="155"/>
      <c r="VXJ71" s="154"/>
      <c r="VXK71" s="155"/>
      <c r="VXP71" s="154"/>
      <c r="VXQ71" s="155"/>
      <c r="VXV71" s="154"/>
      <c r="VXW71" s="155"/>
      <c r="VYB71" s="154"/>
      <c r="VYC71" s="155"/>
      <c r="VYH71" s="154"/>
      <c r="VYI71" s="155"/>
      <c r="VYN71" s="154"/>
      <c r="VYO71" s="155"/>
      <c r="VYT71" s="154"/>
      <c r="VYU71" s="155"/>
      <c r="VYZ71" s="154"/>
      <c r="VZA71" s="155"/>
      <c r="VZF71" s="154"/>
      <c r="VZG71" s="155"/>
      <c r="VZL71" s="154"/>
      <c r="VZM71" s="155"/>
      <c r="VZR71" s="154"/>
      <c r="VZS71" s="155"/>
      <c r="VZX71" s="154"/>
      <c r="VZY71" s="155"/>
      <c r="WAD71" s="154"/>
      <c r="WAE71" s="155"/>
      <c r="WAJ71" s="154"/>
      <c r="WAK71" s="155"/>
      <c r="WAP71" s="154"/>
      <c r="WAQ71" s="155"/>
      <c r="WAV71" s="154"/>
      <c r="WAW71" s="155"/>
      <c r="WBB71" s="154"/>
      <c r="WBC71" s="155"/>
      <c r="WBH71" s="154"/>
      <c r="WBI71" s="155"/>
      <c r="WBN71" s="154"/>
      <c r="WBO71" s="155"/>
      <c r="WBT71" s="154"/>
      <c r="WBU71" s="155"/>
      <c r="WBZ71" s="154"/>
      <c r="WCA71" s="155"/>
      <c r="WCF71" s="154"/>
      <c r="WCG71" s="155"/>
      <c r="WCL71" s="154"/>
      <c r="WCM71" s="155"/>
      <c r="WCR71" s="154"/>
      <c r="WCS71" s="155"/>
      <c r="WCX71" s="154"/>
      <c r="WCY71" s="155"/>
      <c r="WDD71" s="154"/>
      <c r="WDE71" s="155"/>
      <c r="WDJ71" s="154"/>
      <c r="WDK71" s="155"/>
      <c r="WDP71" s="154"/>
      <c r="WDQ71" s="155"/>
      <c r="WDV71" s="154"/>
      <c r="WDW71" s="155"/>
      <c r="WEB71" s="154"/>
      <c r="WEC71" s="155"/>
      <c r="WEH71" s="154"/>
      <c r="WEI71" s="155"/>
      <c r="WEN71" s="154"/>
      <c r="WEO71" s="155"/>
      <c r="WET71" s="154"/>
      <c r="WEU71" s="155"/>
      <c r="WEZ71" s="154"/>
      <c r="WFA71" s="155"/>
      <c r="WFF71" s="154"/>
      <c r="WFG71" s="155"/>
      <c r="WFL71" s="154"/>
      <c r="WFM71" s="155"/>
      <c r="WFR71" s="154"/>
      <c r="WFS71" s="155"/>
      <c r="WFX71" s="154"/>
      <c r="WFY71" s="155"/>
      <c r="WGD71" s="154"/>
      <c r="WGE71" s="155"/>
      <c r="WGJ71" s="154"/>
      <c r="WGK71" s="155"/>
      <c r="WGP71" s="154"/>
      <c r="WGQ71" s="155"/>
      <c r="WGV71" s="154"/>
      <c r="WGW71" s="155"/>
      <c r="WHB71" s="154"/>
      <c r="WHC71" s="155"/>
      <c r="WHH71" s="154"/>
      <c r="WHI71" s="155"/>
      <c r="WHN71" s="154"/>
      <c r="WHO71" s="155"/>
      <c r="WHT71" s="154"/>
      <c r="WHU71" s="155"/>
      <c r="WHZ71" s="154"/>
      <c r="WIA71" s="155"/>
      <c r="WIF71" s="154"/>
      <c r="WIG71" s="155"/>
      <c r="WIL71" s="154"/>
      <c r="WIM71" s="155"/>
      <c r="WIR71" s="154"/>
      <c r="WIS71" s="155"/>
      <c r="WIX71" s="154"/>
      <c r="WIY71" s="155"/>
      <c r="WJD71" s="154"/>
      <c r="WJE71" s="155"/>
      <c r="WJJ71" s="154"/>
      <c r="WJK71" s="155"/>
      <c r="WJP71" s="154"/>
      <c r="WJQ71" s="155"/>
      <c r="WJV71" s="154"/>
      <c r="WJW71" s="155"/>
      <c r="WKB71" s="154"/>
      <c r="WKC71" s="155"/>
      <c r="WKH71" s="154"/>
      <c r="WKI71" s="155"/>
      <c r="WKN71" s="154"/>
      <c r="WKO71" s="155"/>
      <c r="WKT71" s="154"/>
      <c r="WKU71" s="155"/>
      <c r="WKZ71" s="154"/>
      <c r="WLA71" s="155"/>
      <c r="WLF71" s="154"/>
      <c r="WLG71" s="155"/>
      <c r="WLL71" s="154"/>
      <c r="WLM71" s="155"/>
      <c r="WLR71" s="154"/>
      <c r="WLS71" s="155"/>
      <c r="WLX71" s="154"/>
      <c r="WLY71" s="155"/>
      <c r="WMD71" s="154"/>
      <c r="WME71" s="155"/>
      <c r="WMJ71" s="154"/>
      <c r="WMK71" s="155"/>
      <c r="WMP71" s="154"/>
      <c r="WMQ71" s="155"/>
      <c r="WMV71" s="154"/>
      <c r="WMW71" s="155"/>
      <c r="WNB71" s="154"/>
      <c r="WNC71" s="155"/>
      <c r="WNH71" s="154"/>
      <c r="WNI71" s="155"/>
      <c r="WNN71" s="154"/>
      <c r="WNO71" s="155"/>
      <c r="WNT71" s="154"/>
      <c r="WNU71" s="155"/>
      <c r="WNZ71" s="154"/>
      <c r="WOA71" s="155"/>
      <c r="WOF71" s="154"/>
      <c r="WOG71" s="155"/>
      <c r="WOL71" s="154"/>
      <c r="WOM71" s="155"/>
      <c r="WOR71" s="154"/>
      <c r="WOS71" s="155"/>
      <c r="WOX71" s="154"/>
      <c r="WOY71" s="155"/>
      <c r="WPD71" s="154"/>
      <c r="WPE71" s="155"/>
      <c r="WPJ71" s="154"/>
      <c r="WPK71" s="155"/>
      <c r="WPP71" s="154"/>
      <c r="WPQ71" s="155"/>
      <c r="WPV71" s="154"/>
      <c r="WPW71" s="155"/>
      <c r="WQB71" s="154"/>
      <c r="WQC71" s="155"/>
      <c r="WQH71" s="154"/>
      <c r="WQI71" s="155"/>
      <c r="WQN71" s="154"/>
      <c r="WQO71" s="155"/>
      <c r="WQT71" s="154"/>
      <c r="WQU71" s="155"/>
      <c r="WQZ71" s="154"/>
      <c r="WRA71" s="155"/>
      <c r="WRF71" s="154"/>
      <c r="WRG71" s="155"/>
      <c r="WRL71" s="154"/>
      <c r="WRM71" s="155"/>
      <c r="WRR71" s="154"/>
      <c r="WRS71" s="155"/>
      <c r="WRX71" s="154"/>
      <c r="WRY71" s="155"/>
      <c r="WSD71" s="154"/>
      <c r="WSE71" s="155"/>
      <c r="WSJ71" s="154"/>
      <c r="WSK71" s="155"/>
      <c r="WSP71" s="154"/>
      <c r="WSQ71" s="155"/>
      <c r="WSV71" s="154"/>
      <c r="WSW71" s="155"/>
      <c r="WTB71" s="154"/>
      <c r="WTC71" s="155"/>
      <c r="WTH71" s="154"/>
      <c r="WTI71" s="155"/>
      <c r="WTN71" s="154"/>
      <c r="WTO71" s="155"/>
      <c r="WTT71" s="154"/>
      <c r="WTU71" s="155"/>
      <c r="WTZ71" s="154"/>
      <c r="WUA71" s="155"/>
      <c r="WUF71" s="154"/>
      <c r="WUG71" s="155"/>
      <c r="WUL71" s="154"/>
      <c r="WUM71" s="155"/>
      <c r="WUR71" s="154"/>
      <c r="WUS71" s="155"/>
      <c r="WUX71" s="154"/>
      <c r="WUY71" s="155"/>
      <c r="WVD71" s="154"/>
      <c r="WVE71" s="155"/>
      <c r="WVJ71" s="154"/>
      <c r="WVK71" s="155"/>
      <c r="WVP71" s="154"/>
      <c r="WVQ71" s="155"/>
      <c r="WVV71" s="154"/>
      <c r="WVW71" s="155"/>
      <c r="WWB71" s="154"/>
      <c r="WWC71" s="155"/>
      <c r="WWH71" s="154"/>
      <c r="WWI71" s="155"/>
      <c r="WWN71" s="154"/>
      <c r="WWO71" s="155"/>
      <c r="WWT71" s="154"/>
      <c r="WWU71" s="155"/>
      <c r="WWZ71" s="154"/>
      <c r="WXA71" s="155"/>
      <c r="WXF71" s="154"/>
      <c r="WXG71" s="155"/>
      <c r="WXL71" s="154"/>
      <c r="WXM71" s="155"/>
      <c r="WXR71" s="154"/>
      <c r="WXS71" s="155"/>
      <c r="WXX71" s="154"/>
      <c r="WXY71" s="155"/>
      <c r="WYD71" s="154"/>
      <c r="WYE71" s="155"/>
      <c r="WYJ71" s="154"/>
      <c r="WYK71" s="155"/>
      <c r="WYP71" s="154"/>
      <c r="WYQ71" s="155"/>
      <c r="WYV71" s="154"/>
      <c r="WYW71" s="155"/>
      <c r="WZB71" s="154"/>
      <c r="WZC71" s="155"/>
      <c r="WZH71" s="154"/>
      <c r="WZI71" s="155"/>
      <c r="WZN71" s="154"/>
      <c r="WZO71" s="155"/>
      <c r="WZT71" s="154"/>
      <c r="WZU71" s="155"/>
      <c r="WZZ71" s="154"/>
      <c r="XAA71" s="155"/>
      <c r="XAF71" s="154"/>
      <c r="XAG71" s="155"/>
      <c r="XAL71" s="154"/>
      <c r="XAM71" s="155"/>
      <c r="XAR71" s="154"/>
      <c r="XAS71" s="155"/>
      <c r="XAX71" s="154"/>
      <c r="XAY71" s="155"/>
      <c r="XBD71" s="154"/>
      <c r="XBE71" s="155"/>
      <c r="XBJ71" s="154"/>
      <c r="XBK71" s="155"/>
      <c r="XBP71" s="154"/>
      <c r="XBQ71" s="155"/>
      <c r="XBV71" s="154"/>
      <c r="XBW71" s="155"/>
      <c r="XCB71" s="154"/>
      <c r="XCC71" s="155"/>
      <c r="XCH71" s="154"/>
      <c r="XCI71" s="155"/>
      <c r="XCN71" s="154"/>
      <c r="XCO71" s="155"/>
      <c r="XCT71" s="154"/>
      <c r="XCU71" s="155"/>
      <c r="XCZ71" s="154"/>
      <c r="XDA71" s="155"/>
      <c r="XDF71" s="154"/>
      <c r="XDG71" s="155"/>
      <c r="XDL71" s="154"/>
      <c r="XDM71" s="155"/>
      <c r="XDR71" s="154"/>
      <c r="XDS71" s="155"/>
      <c r="XDX71" s="154"/>
      <c r="XDY71" s="155"/>
      <c r="XED71" s="154"/>
      <c r="XEE71" s="155"/>
      <c r="XEJ71" s="154"/>
      <c r="XEK71" s="155"/>
      <c r="XEP71" s="154"/>
      <c r="XEQ71" s="155"/>
      <c r="XEV71" s="154"/>
      <c r="XEW71" s="155"/>
      <c r="XFB71" s="154"/>
      <c r="XFC71" s="155"/>
    </row>
    <row r="72" spans="1:1023 1028:3069 3074:4095 4100:6141 6146:7167 7172:9213 9218:10239 10244:12285 12290:13311 13316:15357 15362:16383" s="152" customFormat="1" ht="110.25">
      <c r="A72" s="134" t="s">
        <v>337</v>
      </c>
      <c r="B72" s="135" t="s">
        <v>455</v>
      </c>
      <c r="C72" s="136" t="s">
        <v>456</v>
      </c>
      <c r="D72" s="136">
        <v>1</v>
      </c>
      <c r="E72" s="173">
        <v>255690</v>
      </c>
      <c r="F72" s="141">
        <f>E72*100/118</f>
        <v>216686.44067796611</v>
      </c>
      <c r="G72" s="142">
        <f>F72*D72</f>
        <v>216686.44067796611</v>
      </c>
      <c r="H72" s="174" t="s">
        <v>457</v>
      </c>
      <c r="I72" s="151"/>
      <c r="N72" s="150"/>
      <c r="O72" s="151"/>
      <c r="T72" s="150"/>
      <c r="U72" s="151"/>
      <c r="Z72" s="150"/>
      <c r="AA72" s="151"/>
      <c r="AF72" s="150"/>
      <c r="AG72" s="151"/>
      <c r="AL72" s="150"/>
      <c r="AM72" s="151"/>
      <c r="AR72" s="150"/>
      <c r="AS72" s="151"/>
      <c r="AX72" s="150"/>
      <c r="AY72" s="151"/>
      <c r="BD72" s="150"/>
      <c r="BE72" s="151"/>
      <c r="BJ72" s="150"/>
      <c r="BK72" s="151"/>
      <c r="BP72" s="150"/>
      <c r="BQ72" s="151"/>
      <c r="BV72" s="150"/>
      <c r="BW72" s="151"/>
      <c r="CB72" s="150"/>
      <c r="CC72" s="151"/>
      <c r="CH72" s="150"/>
      <c r="CI72" s="151"/>
      <c r="CN72" s="150"/>
      <c r="CO72" s="151"/>
      <c r="CT72" s="150"/>
      <c r="CU72" s="151"/>
      <c r="CZ72" s="150"/>
      <c r="DA72" s="151"/>
      <c r="DF72" s="150"/>
      <c r="DG72" s="151"/>
      <c r="DL72" s="150"/>
      <c r="DM72" s="151"/>
      <c r="DR72" s="150"/>
      <c r="DS72" s="151"/>
      <c r="DX72" s="150"/>
      <c r="DY72" s="151"/>
      <c r="ED72" s="150"/>
      <c r="EE72" s="151"/>
      <c r="EJ72" s="150"/>
      <c r="EK72" s="151"/>
      <c r="EP72" s="150"/>
      <c r="EQ72" s="151"/>
      <c r="EV72" s="150"/>
      <c r="EW72" s="151"/>
      <c r="FB72" s="150"/>
      <c r="FC72" s="151"/>
      <c r="FH72" s="150"/>
      <c r="FI72" s="151"/>
      <c r="FN72" s="150"/>
      <c r="FO72" s="151"/>
      <c r="FT72" s="150"/>
      <c r="FU72" s="151"/>
      <c r="FZ72" s="150"/>
      <c r="GA72" s="151"/>
      <c r="GF72" s="150"/>
      <c r="GG72" s="151"/>
      <c r="GL72" s="150"/>
      <c r="GM72" s="151"/>
      <c r="GR72" s="150"/>
      <c r="GS72" s="151"/>
      <c r="GX72" s="150"/>
      <c r="GY72" s="151"/>
      <c r="HD72" s="150"/>
      <c r="HE72" s="151"/>
      <c r="HJ72" s="150"/>
      <c r="HK72" s="151"/>
      <c r="HP72" s="150"/>
      <c r="HQ72" s="151"/>
      <c r="HV72" s="150"/>
      <c r="HW72" s="151"/>
      <c r="IB72" s="150"/>
      <c r="IC72" s="151"/>
      <c r="IH72" s="150"/>
      <c r="II72" s="151"/>
      <c r="IN72" s="150"/>
      <c r="IO72" s="151"/>
      <c r="IT72" s="150"/>
      <c r="IU72" s="151"/>
      <c r="IZ72" s="150"/>
      <c r="JA72" s="151"/>
      <c r="JF72" s="150"/>
      <c r="JG72" s="151"/>
      <c r="JL72" s="150"/>
      <c r="JM72" s="151"/>
      <c r="JR72" s="150"/>
      <c r="JS72" s="151"/>
      <c r="JX72" s="150"/>
      <c r="JY72" s="151"/>
      <c r="KD72" s="150"/>
      <c r="KE72" s="151"/>
      <c r="KJ72" s="150"/>
      <c r="KK72" s="151"/>
      <c r="KP72" s="150"/>
      <c r="KQ72" s="151"/>
      <c r="KV72" s="150"/>
      <c r="KW72" s="151"/>
      <c r="LB72" s="150"/>
      <c r="LC72" s="151"/>
      <c r="LH72" s="150"/>
      <c r="LI72" s="151"/>
      <c r="LN72" s="150"/>
      <c r="LO72" s="151"/>
      <c r="LT72" s="150"/>
      <c r="LU72" s="151"/>
      <c r="LZ72" s="150"/>
      <c r="MA72" s="151"/>
      <c r="MF72" s="150"/>
      <c r="MG72" s="151"/>
      <c r="ML72" s="150"/>
      <c r="MM72" s="151"/>
      <c r="MR72" s="150"/>
      <c r="MS72" s="151"/>
      <c r="MX72" s="150"/>
      <c r="MY72" s="151"/>
      <c r="ND72" s="150"/>
      <c r="NE72" s="151"/>
      <c r="NJ72" s="150"/>
      <c r="NK72" s="151"/>
      <c r="NP72" s="150"/>
      <c r="NQ72" s="151"/>
      <c r="NV72" s="150"/>
      <c r="NW72" s="151"/>
      <c r="OB72" s="150"/>
      <c r="OC72" s="151"/>
      <c r="OH72" s="150"/>
      <c r="OI72" s="151"/>
      <c r="ON72" s="150"/>
      <c r="OO72" s="151"/>
      <c r="OT72" s="150"/>
      <c r="OU72" s="151"/>
      <c r="OZ72" s="150"/>
      <c r="PA72" s="151"/>
      <c r="PF72" s="150"/>
      <c r="PG72" s="151"/>
      <c r="PL72" s="150"/>
      <c r="PM72" s="151"/>
      <c r="PR72" s="150"/>
      <c r="PS72" s="151"/>
      <c r="PX72" s="150"/>
      <c r="PY72" s="151"/>
      <c r="QD72" s="150"/>
      <c r="QE72" s="151"/>
      <c r="QJ72" s="150"/>
      <c r="QK72" s="151"/>
      <c r="QP72" s="150"/>
      <c r="QQ72" s="151"/>
      <c r="QV72" s="150"/>
      <c r="QW72" s="151"/>
      <c r="RB72" s="150"/>
      <c r="RC72" s="151"/>
      <c r="RH72" s="150"/>
      <c r="RI72" s="151"/>
      <c r="RN72" s="150"/>
      <c r="RO72" s="151"/>
      <c r="RT72" s="150"/>
      <c r="RU72" s="151"/>
      <c r="RZ72" s="150"/>
      <c r="SA72" s="151"/>
      <c r="SF72" s="150"/>
      <c r="SG72" s="151"/>
      <c r="SL72" s="150"/>
      <c r="SM72" s="151"/>
      <c r="SR72" s="150"/>
      <c r="SS72" s="151"/>
      <c r="SX72" s="150"/>
      <c r="SY72" s="151"/>
      <c r="TD72" s="150"/>
      <c r="TE72" s="151"/>
      <c r="TJ72" s="150"/>
      <c r="TK72" s="151"/>
      <c r="TP72" s="150"/>
      <c r="TQ72" s="151"/>
      <c r="TV72" s="150"/>
      <c r="TW72" s="151"/>
      <c r="UB72" s="150"/>
      <c r="UC72" s="151"/>
      <c r="UH72" s="150"/>
      <c r="UI72" s="151"/>
      <c r="UN72" s="150"/>
      <c r="UO72" s="151"/>
      <c r="UT72" s="150"/>
      <c r="UU72" s="151"/>
      <c r="UZ72" s="150"/>
      <c r="VA72" s="151"/>
      <c r="VF72" s="150"/>
      <c r="VG72" s="151"/>
      <c r="VL72" s="150"/>
      <c r="VM72" s="151"/>
      <c r="VR72" s="150"/>
      <c r="VS72" s="151"/>
      <c r="VX72" s="150"/>
      <c r="VY72" s="151"/>
      <c r="WD72" s="150"/>
      <c r="WE72" s="151"/>
      <c r="WJ72" s="150"/>
      <c r="WK72" s="151"/>
      <c r="WP72" s="150"/>
      <c r="WQ72" s="151"/>
      <c r="WV72" s="150"/>
      <c r="WW72" s="151"/>
      <c r="XB72" s="150"/>
      <c r="XC72" s="151"/>
      <c r="XH72" s="150"/>
      <c r="XI72" s="151"/>
      <c r="XN72" s="150"/>
      <c r="XO72" s="151"/>
      <c r="XT72" s="150"/>
      <c r="XU72" s="151"/>
      <c r="XZ72" s="150"/>
      <c r="YA72" s="151"/>
      <c r="YF72" s="150"/>
      <c r="YG72" s="151"/>
      <c r="YL72" s="150"/>
      <c r="YM72" s="151"/>
      <c r="YR72" s="150"/>
      <c r="YS72" s="151"/>
      <c r="YX72" s="150"/>
      <c r="YY72" s="151"/>
      <c r="ZD72" s="150"/>
      <c r="ZE72" s="151"/>
      <c r="ZJ72" s="150"/>
      <c r="ZK72" s="151"/>
      <c r="ZP72" s="150"/>
      <c r="ZQ72" s="151"/>
      <c r="ZV72" s="150"/>
      <c r="ZW72" s="151"/>
      <c r="AAB72" s="150"/>
      <c r="AAC72" s="151"/>
      <c r="AAH72" s="150"/>
      <c r="AAI72" s="151"/>
      <c r="AAN72" s="150"/>
      <c r="AAO72" s="151"/>
      <c r="AAT72" s="150"/>
      <c r="AAU72" s="151"/>
      <c r="AAZ72" s="150"/>
      <c r="ABA72" s="151"/>
      <c r="ABF72" s="150"/>
      <c r="ABG72" s="151"/>
      <c r="ABL72" s="150"/>
      <c r="ABM72" s="151"/>
      <c r="ABR72" s="150"/>
      <c r="ABS72" s="151"/>
      <c r="ABX72" s="150"/>
      <c r="ABY72" s="151"/>
      <c r="ACD72" s="150"/>
      <c r="ACE72" s="151"/>
      <c r="ACJ72" s="150"/>
      <c r="ACK72" s="151"/>
      <c r="ACP72" s="150"/>
      <c r="ACQ72" s="151"/>
      <c r="ACV72" s="150"/>
      <c r="ACW72" s="151"/>
      <c r="ADB72" s="150"/>
      <c r="ADC72" s="151"/>
      <c r="ADH72" s="150"/>
      <c r="ADI72" s="151"/>
      <c r="ADN72" s="150"/>
      <c r="ADO72" s="151"/>
      <c r="ADT72" s="150"/>
      <c r="ADU72" s="151"/>
      <c r="ADZ72" s="150"/>
      <c r="AEA72" s="151"/>
      <c r="AEF72" s="150"/>
      <c r="AEG72" s="151"/>
      <c r="AEL72" s="150"/>
      <c r="AEM72" s="151"/>
      <c r="AER72" s="150"/>
      <c r="AES72" s="151"/>
      <c r="AEX72" s="150"/>
      <c r="AEY72" s="151"/>
      <c r="AFD72" s="150"/>
      <c r="AFE72" s="151"/>
      <c r="AFJ72" s="150"/>
      <c r="AFK72" s="151"/>
      <c r="AFP72" s="150"/>
      <c r="AFQ72" s="151"/>
      <c r="AFV72" s="150"/>
      <c r="AFW72" s="151"/>
      <c r="AGB72" s="150"/>
      <c r="AGC72" s="151"/>
      <c r="AGH72" s="150"/>
      <c r="AGI72" s="151"/>
      <c r="AGN72" s="150"/>
      <c r="AGO72" s="151"/>
      <c r="AGT72" s="150"/>
      <c r="AGU72" s="151"/>
      <c r="AGZ72" s="150"/>
      <c r="AHA72" s="151"/>
      <c r="AHF72" s="150"/>
      <c r="AHG72" s="151"/>
      <c r="AHL72" s="150"/>
      <c r="AHM72" s="151"/>
      <c r="AHR72" s="150"/>
      <c r="AHS72" s="151"/>
      <c r="AHX72" s="150"/>
      <c r="AHY72" s="151"/>
      <c r="AID72" s="150"/>
      <c r="AIE72" s="151"/>
      <c r="AIJ72" s="150"/>
      <c r="AIK72" s="151"/>
      <c r="AIP72" s="150"/>
      <c r="AIQ72" s="151"/>
      <c r="AIV72" s="150"/>
      <c r="AIW72" s="151"/>
      <c r="AJB72" s="150"/>
      <c r="AJC72" s="151"/>
      <c r="AJH72" s="150"/>
      <c r="AJI72" s="151"/>
      <c r="AJN72" s="150"/>
      <c r="AJO72" s="151"/>
      <c r="AJT72" s="150"/>
      <c r="AJU72" s="151"/>
      <c r="AJZ72" s="150"/>
      <c r="AKA72" s="151"/>
      <c r="AKF72" s="150"/>
      <c r="AKG72" s="151"/>
      <c r="AKL72" s="150"/>
      <c r="AKM72" s="151"/>
      <c r="AKR72" s="150"/>
      <c r="AKS72" s="151"/>
      <c r="AKX72" s="150"/>
      <c r="AKY72" s="151"/>
      <c r="ALD72" s="150"/>
      <c r="ALE72" s="151"/>
      <c r="ALJ72" s="150"/>
      <c r="ALK72" s="151"/>
      <c r="ALP72" s="150"/>
      <c r="ALQ72" s="151"/>
      <c r="ALV72" s="150"/>
      <c r="ALW72" s="151"/>
      <c r="AMB72" s="150"/>
      <c r="AMC72" s="151"/>
      <c r="AMH72" s="150"/>
      <c r="AMI72" s="151"/>
      <c r="AMN72" s="150"/>
      <c r="AMO72" s="151"/>
      <c r="AMT72" s="150"/>
      <c r="AMU72" s="151"/>
      <c r="AMZ72" s="150"/>
      <c r="ANA72" s="151"/>
      <c r="ANF72" s="150"/>
      <c r="ANG72" s="151"/>
      <c r="ANL72" s="150"/>
      <c r="ANM72" s="151"/>
      <c r="ANR72" s="150"/>
      <c r="ANS72" s="151"/>
      <c r="ANX72" s="150"/>
      <c r="ANY72" s="151"/>
      <c r="AOD72" s="150"/>
      <c r="AOE72" s="151"/>
      <c r="AOJ72" s="150"/>
      <c r="AOK72" s="151"/>
      <c r="AOP72" s="150"/>
      <c r="AOQ72" s="151"/>
      <c r="AOV72" s="150"/>
      <c r="AOW72" s="151"/>
      <c r="APB72" s="150"/>
      <c r="APC72" s="151"/>
      <c r="APH72" s="150"/>
      <c r="API72" s="151"/>
      <c r="APN72" s="150"/>
      <c r="APO72" s="151"/>
      <c r="APT72" s="150"/>
      <c r="APU72" s="151"/>
      <c r="APZ72" s="150"/>
      <c r="AQA72" s="151"/>
      <c r="AQF72" s="150"/>
      <c r="AQG72" s="151"/>
      <c r="AQL72" s="150"/>
      <c r="AQM72" s="151"/>
      <c r="AQR72" s="150"/>
      <c r="AQS72" s="151"/>
      <c r="AQX72" s="150"/>
      <c r="AQY72" s="151"/>
      <c r="ARD72" s="150"/>
      <c r="ARE72" s="151"/>
      <c r="ARJ72" s="150"/>
      <c r="ARK72" s="151"/>
      <c r="ARP72" s="150"/>
      <c r="ARQ72" s="151"/>
      <c r="ARV72" s="150"/>
      <c r="ARW72" s="151"/>
      <c r="ASB72" s="150"/>
      <c r="ASC72" s="151"/>
      <c r="ASH72" s="150"/>
      <c r="ASI72" s="151"/>
      <c r="ASN72" s="150"/>
      <c r="ASO72" s="151"/>
      <c r="AST72" s="150"/>
      <c r="ASU72" s="151"/>
      <c r="ASZ72" s="150"/>
      <c r="ATA72" s="151"/>
      <c r="ATF72" s="150"/>
      <c r="ATG72" s="151"/>
      <c r="ATL72" s="150"/>
      <c r="ATM72" s="151"/>
      <c r="ATR72" s="150"/>
      <c r="ATS72" s="151"/>
      <c r="ATX72" s="150"/>
      <c r="ATY72" s="151"/>
      <c r="AUD72" s="150"/>
      <c r="AUE72" s="151"/>
      <c r="AUJ72" s="150"/>
      <c r="AUK72" s="151"/>
      <c r="AUP72" s="150"/>
      <c r="AUQ72" s="151"/>
      <c r="AUV72" s="150"/>
      <c r="AUW72" s="151"/>
      <c r="AVB72" s="150"/>
      <c r="AVC72" s="151"/>
      <c r="AVH72" s="150"/>
      <c r="AVI72" s="151"/>
      <c r="AVN72" s="150"/>
      <c r="AVO72" s="151"/>
      <c r="AVT72" s="150"/>
      <c r="AVU72" s="151"/>
      <c r="AVZ72" s="150"/>
      <c r="AWA72" s="151"/>
      <c r="AWF72" s="150"/>
      <c r="AWG72" s="151"/>
      <c r="AWL72" s="150"/>
      <c r="AWM72" s="151"/>
      <c r="AWR72" s="150"/>
      <c r="AWS72" s="151"/>
      <c r="AWX72" s="150"/>
      <c r="AWY72" s="151"/>
      <c r="AXD72" s="150"/>
      <c r="AXE72" s="151"/>
      <c r="AXJ72" s="150"/>
      <c r="AXK72" s="151"/>
      <c r="AXP72" s="150"/>
      <c r="AXQ72" s="151"/>
      <c r="AXV72" s="150"/>
      <c r="AXW72" s="151"/>
      <c r="AYB72" s="150"/>
      <c r="AYC72" s="151"/>
      <c r="AYH72" s="150"/>
      <c r="AYI72" s="151"/>
      <c r="AYN72" s="150"/>
      <c r="AYO72" s="151"/>
      <c r="AYT72" s="150"/>
      <c r="AYU72" s="151"/>
      <c r="AYZ72" s="150"/>
      <c r="AZA72" s="151"/>
      <c r="AZF72" s="150"/>
      <c r="AZG72" s="151"/>
      <c r="AZL72" s="150"/>
      <c r="AZM72" s="151"/>
      <c r="AZR72" s="150"/>
      <c r="AZS72" s="151"/>
      <c r="AZX72" s="150"/>
      <c r="AZY72" s="151"/>
      <c r="BAD72" s="150"/>
      <c r="BAE72" s="151"/>
      <c r="BAJ72" s="150"/>
      <c r="BAK72" s="151"/>
      <c r="BAP72" s="150"/>
      <c r="BAQ72" s="151"/>
      <c r="BAV72" s="150"/>
      <c r="BAW72" s="151"/>
      <c r="BBB72" s="150"/>
      <c r="BBC72" s="151"/>
      <c r="BBH72" s="150"/>
      <c r="BBI72" s="151"/>
      <c r="BBN72" s="150"/>
      <c r="BBO72" s="151"/>
      <c r="BBT72" s="150"/>
      <c r="BBU72" s="151"/>
      <c r="BBZ72" s="150"/>
      <c r="BCA72" s="151"/>
      <c r="BCF72" s="150"/>
      <c r="BCG72" s="151"/>
      <c r="BCL72" s="150"/>
      <c r="BCM72" s="151"/>
      <c r="BCR72" s="150"/>
      <c r="BCS72" s="151"/>
      <c r="BCX72" s="150"/>
      <c r="BCY72" s="151"/>
      <c r="BDD72" s="150"/>
      <c r="BDE72" s="151"/>
      <c r="BDJ72" s="150"/>
      <c r="BDK72" s="151"/>
      <c r="BDP72" s="150"/>
      <c r="BDQ72" s="151"/>
      <c r="BDV72" s="150"/>
      <c r="BDW72" s="151"/>
      <c r="BEB72" s="150"/>
      <c r="BEC72" s="151"/>
      <c r="BEH72" s="150"/>
      <c r="BEI72" s="151"/>
      <c r="BEN72" s="150"/>
      <c r="BEO72" s="151"/>
      <c r="BET72" s="150"/>
      <c r="BEU72" s="151"/>
      <c r="BEZ72" s="150"/>
      <c r="BFA72" s="151"/>
      <c r="BFF72" s="150"/>
      <c r="BFG72" s="151"/>
      <c r="BFL72" s="150"/>
      <c r="BFM72" s="151"/>
      <c r="BFR72" s="150"/>
      <c r="BFS72" s="151"/>
      <c r="BFX72" s="150"/>
      <c r="BFY72" s="151"/>
      <c r="BGD72" s="150"/>
      <c r="BGE72" s="151"/>
      <c r="BGJ72" s="150"/>
      <c r="BGK72" s="151"/>
      <c r="BGP72" s="150"/>
      <c r="BGQ72" s="151"/>
      <c r="BGV72" s="150"/>
      <c r="BGW72" s="151"/>
      <c r="BHB72" s="150"/>
      <c r="BHC72" s="151"/>
      <c r="BHH72" s="150"/>
      <c r="BHI72" s="151"/>
      <c r="BHN72" s="150"/>
      <c r="BHO72" s="151"/>
      <c r="BHT72" s="150"/>
      <c r="BHU72" s="151"/>
      <c r="BHZ72" s="150"/>
      <c r="BIA72" s="151"/>
      <c r="BIF72" s="150"/>
      <c r="BIG72" s="151"/>
      <c r="BIL72" s="150"/>
      <c r="BIM72" s="151"/>
      <c r="BIR72" s="150"/>
      <c r="BIS72" s="151"/>
      <c r="BIX72" s="150"/>
      <c r="BIY72" s="151"/>
      <c r="BJD72" s="150"/>
      <c r="BJE72" s="151"/>
      <c r="BJJ72" s="150"/>
      <c r="BJK72" s="151"/>
      <c r="BJP72" s="150"/>
      <c r="BJQ72" s="151"/>
      <c r="BJV72" s="150"/>
      <c r="BJW72" s="151"/>
      <c r="BKB72" s="150"/>
      <c r="BKC72" s="151"/>
      <c r="BKH72" s="150"/>
      <c r="BKI72" s="151"/>
      <c r="BKN72" s="150"/>
      <c r="BKO72" s="151"/>
      <c r="BKT72" s="150"/>
      <c r="BKU72" s="151"/>
      <c r="BKZ72" s="150"/>
      <c r="BLA72" s="151"/>
      <c r="BLF72" s="150"/>
      <c r="BLG72" s="151"/>
      <c r="BLL72" s="150"/>
      <c r="BLM72" s="151"/>
      <c r="BLR72" s="150"/>
      <c r="BLS72" s="151"/>
      <c r="BLX72" s="150"/>
      <c r="BLY72" s="151"/>
      <c r="BMD72" s="150"/>
      <c r="BME72" s="151"/>
      <c r="BMJ72" s="150"/>
      <c r="BMK72" s="151"/>
      <c r="BMP72" s="150"/>
      <c r="BMQ72" s="151"/>
      <c r="BMV72" s="150"/>
      <c r="BMW72" s="151"/>
      <c r="BNB72" s="150"/>
      <c r="BNC72" s="151"/>
      <c r="BNH72" s="150"/>
      <c r="BNI72" s="151"/>
      <c r="BNN72" s="150"/>
      <c r="BNO72" s="151"/>
      <c r="BNT72" s="150"/>
      <c r="BNU72" s="151"/>
      <c r="BNZ72" s="150"/>
      <c r="BOA72" s="151"/>
      <c r="BOF72" s="150"/>
      <c r="BOG72" s="151"/>
      <c r="BOL72" s="150"/>
      <c r="BOM72" s="151"/>
      <c r="BOR72" s="150"/>
      <c r="BOS72" s="151"/>
      <c r="BOX72" s="150"/>
      <c r="BOY72" s="151"/>
      <c r="BPD72" s="150"/>
      <c r="BPE72" s="151"/>
      <c r="BPJ72" s="150"/>
      <c r="BPK72" s="151"/>
      <c r="BPP72" s="150"/>
      <c r="BPQ72" s="151"/>
      <c r="BPV72" s="150"/>
      <c r="BPW72" s="151"/>
      <c r="BQB72" s="150"/>
      <c r="BQC72" s="151"/>
      <c r="BQH72" s="150"/>
      <c r="BQI72" s="151"/>
      <c r="BQN72" s="150"/>
      <c r="BQO72" s="151"/>
      <c r="BQT72" s="150"/>
      <c r="BQU72" s="151"/>
      <c r="BQZ72" s="150"/>
      <c r="BRA72" s="151"/>
      <c r="BRF72" s="150"/>
      <c r="BRG72" s="151"/>
      <c r="BRL72" s="150"/>
      <c r="BRM72" s="151"/>
      <c r="BRR72" s="150"/>
      <c r="BRS72" s="151"/>
      <c r="BRX72" s="150"/>
      <c r="BRY72" s="151"/>
      <c r="BSD72" s="150"/>
      <c r="BSE72" s="151"/>
      <c r="BSJ72" s="150"/>
      <c r="BSK72" s="151"/>
      <c r="BSP72" s="150"/>
      <c r="BSQ72" s="151"/>
      <c r="BSV72" s="150"/>
      <c r="BSW72" s="151"/>
      <c r="BTB72" s="150"/>
      <c r="BTC72" s="151"/>
      <c r="BTH72" s="150"/>
      <c r="BTI72" s="151"/>
      <c r="BTN72" s="150"/>
      <c r="BTO72" s="151"/>
      <c r="BTT72" s="150"/>
      <c r="BTU72" s="151"/>
      <c r="BTZ72" s="150"/>
      <c r="BUA72" s="151"/>
      <c r="BUF72" s="150"/>
      <c r="BUG72" s="151"/>
      <c r="BUL72" s="150"/>
      <c r="BUM72" s="151"/>
      <c r="BUR72" s="150"/>
      <c r="BUS72" s="151"/>
      <c r="BUX72" s="150"/>
      <c r="BUY72" s="151"/>
      <c r="BVD72" s="150"/>
      <c r="BVE72" s="151"/>
      <c r="BVJ72" s="150"/>
      <c r="BVK72" s="151"/>
      <c r="BVP72" s="150"/>
      <c r="BVQ72" s="151"/>
      <c r="BVV72" s="150"/>
      <c r="BVW72" s="151"/>
      <c r="BWB72" s="150"/>
      <c r="BWC72" s="151"/>
      <c r="BWH72" s="150"/>
      <c r="BWI72" s="151"/>
      <c r="BWN72" s="150"/>
      <c r="BWO72" s="151"/>
      <c r="BWT72" s="150"/>
      <c r="BWU72" s="151"/>
      <c r="BWZ72" s="150"/>
      <c r="BXA72" s="151"/>
      <c r="BXF72" s="150"/>
      <c r="BXG72" s="151"/>
      <c r="BXL72" s="150"/>
      <c r="BXM72" s="151"/>
      <c r="BXR72" s="150"/>
      <c r="BXS72" s="151"/>
      <c r="BXX72" s="150"/>
      <c r="BXY72" s="151"/>
      <c r="BYD72" s="150"/>
      <c r="BYE72" s="151"/>
      <c r="BYJ72" s="150"/>
      <c r="BYK72" s="151"/>
      <c r="BYP72" s="150"/>
      <c r="BYQ72" s="151"/>
      <c r="BYV72" s="150"/>
      <c r="BYW72" s="151"/>
      <c r="BZB72" s="150"/>
      <c r="BZC72" s="151"/>
      <c r="BZH72" s="150"/>
      <c r="BZI72" s="151"/>
      <c r="BZN72" s="150"/>
      <c r="BZO72" s="151"/>
      <c r="BZT72" s="150"/>
      <c r="BZU72" s="151"/>
      <c r="BZZ72" s="150"/>
      <c r="CAA72" s="151"/>
      <c r="CAF72" s="150"/>
      <c r="CAG72" s="151"/>
      <c r="CAL72" s="150"/>
      <c r="CAM72" s="151"/>
      <c r="CAR72" s="150"/>
      <c r="CAS72" s="151"/>
      <c r="CAX72" s="150"/>
      <c r="CAY72" s="151"/>
      <c r="CBD72" s="150"/>
      <c r="CBE72" s="151"/>
      <c r="CBJ72" s="150"/>
      <c r="CBK72" s="151"/>
      <c r="CBP72" s="150"/>
      <c r="CBQ72" s="151"/>
      <c r="CBV72" s="150"/>
      <c r="CBW72" s="151"/>
      <c r="CCB72" s="150"/>
      <c r="CCC72" s="151"/>
      <c r="CCH72" s="150"/>
      <c r="CCI72" s="151"/>
      <c r="CCN72" s="150"/>
      <c r="CCO72" s="151"/>
      <c r="CCT72" s="150"/>
      <c r="CCU72" s="151"/>
      <c r="CCZ72" s="150"/>
      <c r="CDA72" s="151"/>
      <c r="CDF72" s="150"/>
      <c r="CDG72" s="151"/>
      <c r="CDL72" s="150"/>
      <c r="CDM72" s="151"/>
      <c r="CDR72" s="150"/>
      <c r="CDS72" s="151"/>
      <c r="CDX72" s="150"/>
      <c r="CDY72" s="151"/>
      <c r="CED72" s="150"/>
      <c r="CEE72" s="151"/>
      <c r="CEJ72" s="150"/>
      <c r="CEK72" s="151"/>
      <c r="CEP72" s="150"/>
      <c r="CEQ72" s="151"/>
      <c r="CEV72" s="150"/>
      <c r="CEW72" s="151"/>
      <c r="CFB72" s="150"/>
      <c r="CFC72" s="151"/>
      <c r="CFH72" s="150"/>
      <c r="CFI72" s="151"/>
      <c r="CFN72" s="150"/>
      <c r="CFO72" s="151"/>
      <c r="CFT72" s="150"/>
      <c r="CFU72" s="151"/>
      <c r="CFZ72" s="150"/>
      <c r="CGA72" s="151"/>
      <c r="CGF72" s="150"/>
      <c r="CGG72" s="151"/>
      <c r="CGL72" s="150"/>
      <c r="CGM72" s="151"/>
      <c r="CGR72" s="150"/>
      <c r="CGS72" s="151"/>
      <c r="CGX72" s="150"/>
      <c r="CGY72" s="151"/>
      <c r="CHD72" s="150"/>
      <c r="CHE72" s="151"/>
      <c r="CHJ72" s="150"/>
      <c r="CHK72" s="151"/>
      <c r="CHP72" s="150"/>
      <c r="CHQ72" s="151"/>
      <c r="CHV72" s="150"/>
      <c r="CHW72" s="151"/>
      <c r="CIB72" s="150"/>
      <c r="CIC72" s="151"/>
      <c r="CIH72" s="150"/>
      <c r="CII72" s="151"/>
      <c r="CIN72" s="150"/>
      <c r="CIO72" s="151"/>
      <c r="CIT72" s="150"/>
      <c r="CIU72" s="151"/>
      <c r="CIZ72" s="150"/>
      <c r="CJA72" s="151"/>
      <c r="CJF72" s="150"/>
      <c r="CJG72" s="151"/>
      <c r="CJL72" s="150"/>
      <c r="CJM72" s="151"/>
      <c r="CJR72" s="150"/>
      <c r="CJS72" s="151"/>
      <c r="CJX72" s="150"/>
      <c r="CJY72" s="151"/>
      <c r="CKD72" s="150"/>
      <c r="CKE72" s="151"/>
      <c r="CKJ72" s="150"/>
      <c r="CKK72" s="151"/>
      <c r="CKP72" s="150"/>
      <c r="CKQ72" s="151"/>
      <c r="CKV72" s="150"/>
      <c r="CKW72" s="151"/>
      <c r="CLB72" s="150"/>
      <c r="CLC72" s="151"/>
      <c r="CLH72" s="150"/>
      <c r="CLI72" s="151"/>
      <c r="CLN72" s="150"/>
      <c r="CLO72" s="151"/>
      <c r="CLT72" s="150"/>
      <c r="CLU72" s="151"/>
      <c r="CLZ72" s="150"/>
      <c r="CMA72" s="151"/>
      <c r="CMF72" s="150"/>
      <c r="CMG72" s="151"/>
      <c r="CML72" s="150"/>
      <c r="CMM72" s="151"/>
      <c r="CMR72" s="150"/>
      <c r="CMS72" s="151"/>
      <c r="CMX72" s="150"/>
      <c r="CMY72" s="151"/>
      <c r="CND72" s="150"/>
      <c r="CNE72" s="151"/>
      <c r="CNJ72" s="150"/>
      <c r="CNK72" s="151"/>
      <c r="CNP72" s="150"/>
      <c r="CNQ72" s="151"/>
      <c r="CNV72" s="150"/>
      <c r="CNW72" s="151"/>
      <c r="COB72" s="150"/>
      <c r="COC72" s="151"/>
      <c r="COH72" s="150"/>
      <c r="COI72" s="151"/>
      <c r="CON72" s="150"/>
      <c r="COO72" s="151"/>
      <c r="COT72" s="150"/>
      <c r="COU72" s="151"/>
      <c r="COZ72" s="150"/>
      <c r="CPA72" s="151"/>
      <c r="CPF72" s="150"/>
      <c r="CPG72" s="151"/>
      <c r="CPL72" s="150"/>
      <c r="CPM72" s="151"/>
      <c r="CPR72" s="150"/>
      <c r="CPS72" s="151"/>
      <c r="CPX72" s="150"/>
      <c r="CPY72" s="151"/>
      <c r="CQD72" s="150"/>
      <c r="CQE72" s="151"/>
      <c r="CQJ72" s="150"/>
      <c r="CQK72" s="151"/>
      <c r="CQP72" s="150"/>
      <c r="CQQ72" s="151"/>
      <c r="CQV72" s="150"/>
      <c r="CQW72" s="151"/>
      <c r="CRB72" s="150"/>
      <c r="CRC72" s="151"/>
      <c r="CRH72" s="150"/>
      <c r="CRI72" s="151"/>
      <c r="CRN72" s="150"/>
      <c r="CRO72" s="151"/>
      <c r="CRT72" s="150"/>
      <c r="CRU72" s="151"/>
      <c r="CRZ72" s="150"/>
      <c r="CSA72" s="151"/>
      <c r="CSF72" s="150"/>
      <c r="CSG72" s="151"/>
      <c r="CSL72" s="150"/>
      <c r="CSM72" s="151"/>
      <c r="CSR72" s="150"/>
      <c r="CSS72" s="151"/>
      <c r="CSX72" s="150"/>
      <c r="CSY72" s="151"/>
      <c r="CTD72" s="150"/>
      <c r="CTE72" s="151"/>
      <c r="CTJ72" s="150"/>
      <c r="CTK72" s="151"/>
      <c r="CTP72" s="150"/>
      <c r="CTQ72" s="151"/>
      <c r="CTV72" s="150"/>
      <c r="CTW72" s="151"/>
      <c r="CUB72" s="150"/>
      <c r="CUC72" s="151"/>
      <c r="CUH72" s="150"/>
      <c r="CUI72" s="151"/>
      <c r="CUN72" s="150"/>
      <c r="CUO72" s="151"/>
      <c r="CUT72" s="150"/>
      <c r="CUU72" s="151"/>
      <c r="CUZ72" s="150"/>
      <c r="CVA72" s="151"/>
      <c r="CVF72" s="150"/>
      <c r="CVG72" s="151"/>
      <c r="CVL72" s="150"/>
      <c r="CVM72" s="151"/>
      <c r="CVR72" s="150"/>
      <c r="CVS72" s="151"/>
      <c r="CVX72" s="150"/>
      <c r="CVY72" s="151"/>
      <c r="CWD72" s="150"/>
      <c r="CWE72" s="151"/>
      <c r="CWJ72" s="150"/>
      <c r="CWK72" s="151"/>
      <c r="CWP72" s="150"/>
      <c r="CWQ72" s="151"/>
      <c r="CWV72" s="150"/>
      <c r="CWW72" s="151"/>
      <c r="CXB72" s="150"/>
      <c r="CXC72" s="151"/>
      <c r="CXH72" s="150"/>
      <c r="CXI72" s="151"/>
      <c r="CXN72" s="150"/>
      <c r="CXO72" s="151"/>
      <c r="CXT72" s="150"/>
      <c r="CXU72" s="151"/>
      <c r="CXZ72" s="150"/>
      <c r="CYA72" s="151"/>
      <c r="CYF72" s="150"/>
      <c r="CYG72" s="151"/>
      <c r="CYL72" s="150"/>
      <c r="CYM72" s="151"/>
      <c r="CYR72" s="150"/>
      <c r="CYS72" s="151"/>
      <c r="CYX72" s="150"/>
      <c r="CYY72" s="151"/>
      <c r="CZD72" s="150"/>
      <c r="CZE72" s="151"/>
      <c r="CZJ72" s="150"/>
      <c r="CZK72" s="151"/>
      <c r="CZP72" s="150"/>
      <c r="CZQ72" s="151"/>
      <c r="CZV72" s="150"/>
      <c r="CZW72" s="151"/>
      <c r="DAB72" s="150"/>
      <c r="DAC72" s="151"/>
      <c r="DAH72" s="150"/>
      <c r="DAI72" s="151"/>
      <c r="DAN72" s="150"/>
      <c r="DAO72" s="151"/>
      <c r="DAT72" s="150"/>
      <c r="DAU72" s="151"/>
      <c r="DAZ72" s="150"/>
      <c r="DBA72" s="151"/>
      <c r="DBF72" s="150"/>
      <c r="DBG72" s="151"/>
      <c r="DBL72" s="150"/>
      <c r="DBM72" s="151"/>
      <c r="DBR72" s="150"/>
      <c r="DBS72" s="151"/>
      <c r="DBX72" s="150"/>
      <c r="DBY72" s="151"/>
      <c r="DCD72" s="150"/>
      <c r="DCE72" s="151"/>
      <c r="DCJ72" s="150"/>
      <c r="DCK72" s="151"/>
      <c r="DCP72" s="150"/>
      <c r="DCQ72" s="151"/>
      <c r="DCV72" s="150"/>
      <c r="DCW72" s="151"/>
      <c r="DDB72" s="150"/>
      <c r="DDC72" s="151"/>
      <c r="DDH72" s="150"/>
      <c r="DDI72" s="151"/>
      <c r="DDN72" s="150"/>
      <c r="DDO72" s="151"/>
      <c r="DDT72" s="150"/>
      <c r="DDU72" s="151"/>
      <c r="DDZ72" s="150"/>
      <c r="DEA72" s="151"/>
      <c r="DEF72" s="150"/>
      <c r="DEG72" s="151"/>
      <c r="DEL72" s="150"/>
      <c r="DEM72" s="151"/>
      <c r="DER72" s="150"/>
      <c r="DES72" s="151"/>
      <c r="DEX72" s="150"/>
      <c r="DEY72" s="151"/>
      <c r="DFD72" s="150"/>
      <c r="DFE72" s="151"/>
      <c r="DFJ72" s="150"/>
      <c r="DFK72" s="151"/>
      <c r="DFP72" s="150"/>
      <c r="DFQ72" s="151"/>
      <c r="DFV72" s="150"/>
      <c r="DFW72" s="151"/>
      <c r="DGB72" s="150"/>
      <c r="DGC72" s="151"/>
      <c r="DGH72" s="150"/>
      <c r="DGI72" s="151"/>
      <c r="DGN72" s="150"/>
      <c r="DGO72" s="151"/>
      <c r="DGT72" s="150"/>
      <c r="DGU72" s="151"/>
      <c r="DGZ72" s="150"/>
      <c r="DHA72" s="151"/>
      <c r="DHF72" s="150"/>
      <c r="DHG72" s="151"/>
      <c r="DHL72" s="150"/>
      <c r="DHM72" s="151"/>
      <c r="DHR72" s="150"/>
      <c r="DHS72" s="151"/>
      <c r="DHX72" s="150"/>
      <c r="DHY72" s="151"/>
      <c r="DID72" s="150"/>
      <c r="DIE72" s="151"/>
      <c r="DIJ72" s="150"/>
      <c r="DIK72" s="151"/>
      <c r="DIP72" s="150"/>
      <c r="DIQ72" s="151"/>
      <c r="DIV72" s="150"/>
      <c r="DIW72" s="151"/>
      <c r="DJB72" s="150"/>
      <c r="DJC72" s="151"/>
      <c r="DJH72" s="150"/>
      <c r="DJI72" s="151"/>
      <c r="DJN72" s="150"/>
      <c r="DJO72" s="151"/>
      <c r="DJT72" s="150"/>
      <c r="DJU72" s="151"/>
      <c r="DJZ72" s="150"/>
      <c r="DKA72" s="151"/>
      <c r="DKF72" s="150"/>
      <c r="DKG72" s="151"/>
      <c r="DKL72" s="150"/>
      <c r="DKM72" s="151"/>
      <c r="DKR72" s="150"/>
      <c r="DKS72" s="151"/>
      <c r="DKX72" s="150"/>
      <c r="DKY72" s="151"/>
      <c r="DLD72" s="150"/>
      <c r="DLE72" s="151"/>
      <c r="DLJ72" s="150"/>
      <c r="DLK72" s="151"/>
      <c r="DLP72" s="150"/>
      <c r="DLQ72" s="151"/>
      <c r="DLV72" s="150"/>
      <c r="DLW72" s="151"/>
      <c r="DMB72" s="150"/>
      <c r="DMC72" s="151"/>
      <c r="DMH72" s="150"/>
      <c r="DMI72" s="151"/>
      <c r="DMN72" s="150"/>
      <c r="DMO72" s="151"/>
      <c r="DMT72" s="150"/>
      <c r="DMU72" s="151"/>
      <c r="DMZ72" s="150"/>
      <c r="DNA72" s="151"/>
      <c r="DNF72" s="150"/>
      <c r="DNG72" s="151"/>
      <c r="DNL72" s="150"/>
      <c r="DNM72" s="151"/>
      <c r="DNR72" s="150"/>
      <c r="DNS72" s="151"/>
      <c r="DNX72" s="150"/>
      <c r="DNY72" s="151"/>
      <c r="DOD72" s="150"/>
      <c r="DOE72" s="151"/>
      <c r="DOJ72" s="150"/>
      <c r="DOK72" s="151"/>
      <c r="DOP72" s="150"/>
      <c r="DOQ72" s="151"/>
      <c r="DOV72" s="150"/>
      <c r="DOW72" s="151"/>
      <c r="DPB72" s="150"/>
      <c r="DPC72" s="151"/>
      <c r="DPH72" s="150"/>
      <c r="DPI72" s="151"/>
      <c r="DPN72" s="150"/>
      <c r="DPO72" s="151"/>
      <c r="DPT72" s="150"/>
      <c r="DPU72" s="151"/>
      <c r="DPZ72" s="150"/>
      <c r="DQA72" s="151"/>
      <c r="DQF72" s="150"/>
      <c r="DQG72" s="151"/>
      <c r="DQL72" s="150"/>
      <c r="DQM72" s="151"/>
      <c r="DQR72" s="150"/>
      <c r="DQS72" s="151"/>
      <c r="DQX72" s="150"/>
      <c r="DQY72" s="151"/>
      <c r="DRD72" s="150"/>
      <c r="DRE72" s="151"/>
      <c r="DRJ72" s="150"/>
      <c r="DRK72" s="151"/>
      <c r="DRP72" s="150"/>
      <c r="DRQ72" s="151"/>
      <c r="DRV72" s="150"/>
      <c r="DRW72" s="151"/>
      <c r="DSB72" s="150"/>
      <c r="DSC72" s="151"/>
      <c r="DSH72" s="150"/>
      <c r="DSI72" s="151"/>
      <c r="DSN72" s="150"/>
      <c r="DSO72" s="151"/>
      <c r="DST72" s="150"/>
      <c r="DSU72" s="151"/>
      <c r="DSZ72" s="150"/>
      <c r="DTA72" s="151"/>
      <c r="DTF72" s="150"/>
      <c r="DTG72" s="151"/>
      <c r="DTL72" s="150"/>
      <c r="DTM72" s="151"/>
      <c r="DTR72" s="150"/>
      <c r="DTS72" s="151"/>
      <c r="DTX72" s="150"/>
      <c r="DTY72" s="151"/>
      <c r="DUD72" s="150"/>
      <c r="DUE72" s="151"/>
      <c r="DUJ72" s="150"/>
      <c r="DUK72" s="151"/>
      <c r="DUP72" s="150"/>
      <c r="DUQ72" s="151"/>
      <c r="DUV72" s="150"/>
      <c r="DUW72" s="151"/>
      <c r="DVB72" s="150"/>
      <c r="DVC72" s="151"/>
      <c r="DVH72" s="150"/>
      <c r="DVI72" s="151"/>
      <c r="DVN72" s="150"/>
      <c r="DVO72" s="151"/>
      <c r="DVT72" s="150"/>
      <c r="DVU72" s="151"/>
      <c r="DVZ72" s="150"/>
      <c r="DWA72" s="151"/>
      <c r="DWF72" s="150"/>
      <c r="DWG72" s="151"/>
      <c r="DWL72" s="150"/>
      <c r="DWM72" s="151"/>
      <c r="DWR72" s="150"/>
      <c r="DWS72" s="151"/>
      <c r="DWX72" s="150"/>
      <c r="DWY72" s="151"/>
      <c r="DXD72" s="150"/>
      <c r="DXE72" s="151"/>
      <c r="DXJ72" s="150"/>
      <c r="DXK72" s="151"/>
      <c r="DXP72" s="150"/>
      <c r="DXQ72" s="151"/>
      <c r="DXV72" s="150"/>
      <c r="DXW72" s="151"/>
      <c r="DYB72" s="150"/>
      <c r="DYC72" s="151"/>
      <c r="DYH72" s="150"/>
      <c r="DYI72" s="151"/>
      <c r="DYN72" s="150"/>
      <c r="DYO72" s="151"/>
      <c r="DYT72" s="150"/>
      <c r="DYU72" s="151"/>
      <c r="DYZ72" s="150"/>
      <c r="DZA72" s="151"/>
      <c r="DZF72" s="150"/>
      <c r="DZG72" s="151"/>
      <c r="DZL72" s="150"/>
      <c r="DZM72" s="151"/>
      <c r="DZR72" s="150"/>
      <c r="DZS72" s="151"/>
      <c r="DZX72" s="150"/>
      <c r="DZY72" s="151"/>
      <c r="EAD72" s="150"/>
      <c r="EAE72" s="151"/>
      <c r="EAJ72" s="150"/>
      <c r="EAK72" s="151"/>
      <c r="EAP72" s="150"/>
      <c r="EAQ72" s="151"/>
      <c r="EAV72" s="150"/>
      <c r="EAW72" s="151"/>
      <c r="EBB72" s="150"/>
      <c r="EBC72" s="151"/>
      <c r="EBH72" s="150"/>
      <c r="EBI72" s="151"/>
      <c r="EBN72" s="150"/>
      <c r="EBO72" s="151"/>
      <c r="EBT72" s="150"/>
      <c r="EBU72" s="151"/>
      <c r="EBZ72" s="150"/>
      <c r="ECA72" s="151"/>
      <c r="ECF72" s="150"/>
      <c r="ECG72" s="151"/>
      <c r="ECL72" s="150"/>
      <c r="ECM72" s="151"/>
      <c r="ECR72" s="150"/>
      <c r="ECS72" s="151"/>
      <c r="ECX72" s="150"/>
      <c r="ECY72" s="151"/>
      <c r="EDD72" s="150"/>
      <c r="EDE72" s="151"/>
      <c r="EDJ72" s="150"/>
      <c r="EDK72" s="151"/>
      <c r="EDP72" s="150"/>
      <c r="EDQ72" s="151"/>
      <c r="EDV72" s="150"/>
      <c r="EDW72" s="151"/>
      <c r="EEB72" s="150"/>
      <c r="EEC72" s="151"/>
      <c r="EEH72" s="150"/>
      <c r="EEI72" s="151"/>
      <c r="EEN72" s="150"/>
      <c r="EEO72" s="151"/>
      <c r="EET72" s="150"/>
      <c r="EEU72" s="151"/>
      <c r="EEZ72" s="150"/>
      <c r="EFA72" s="151"/>
      <c r="EFF72" s="150"/>
      <c r="EFG72" s="151"/>
      <c r="EFL72" s="150"/>
      <c r="EFM72" s="151"/>
      <c r="EFR72" s="150"/>
      <c r="EFS72" s="151"/>
      <c r="EFX72" s="150"/>
      <c r="EFY72" s="151"/>
      <c r="EGD72" s="150"/>
      <c r="EGE72" s="151"/>
      <c r="EGJ72" s="150"/>
      <c r="EGK72" s="151"/>
      <c r="EGP72" s="150"/>
      <c r="EGQ72" s="151"/>
      <c r="EGV72" s="150"/>
      <c r="EGW72" s="151"/>
      <c r="EHB72" s="150"/>
      <c r="EHC72" s="151"/>
      <c r="EHH72" s="150"/>
      <c r="EHI72" s="151"/>
      <c r="EHN72" s="150"/>
      <c r="EHO72" s="151"/>
      <c r="EHT72" s="150"/>
      <c r="EHU72" s="151"/>
      <c r="EHZ72" s="150"/>
      <c r="EIA72" s="151"/>
      <c r="EIF72" s="150"/>
      <c r="EIG72" s="151"/>
      <c r="EIL72" s="150"/>
      <c r="EIM72" s="151"/>
      <c r="EIR72" s="150"/>
      <c r="EIS72" s="151"/>
      <c r="EIX72" s="150"/>
      <c r="EIY72" s="151"/>
      <c r="EJD72" s="150"/>
      <c r="EJE72" s="151"/>
      <c r="EJJ72" s="150"/>
      <c r="EJK72" s="151"/>
      <c r="EJP72" s="150"/>
      <c r="EJQ72" s="151"/>
      <c r="EJV72" s="150"/>
      <c r="EJW72" s="151"/>
      <c r="EKB72" s="150"/>
      <c r="EKC72" s="151"/>
      <c r="EKH72" s="150"/>
      <c r="EKI72" s="151"/>
      <c r="EKN72" s="150"/>
      <c r="EKO72" s="151"/>
      <c r="EKT72" s="150"/>
      <c r="EKU72" s="151"/>
      <c r="EKZ72" s="150"/>
      <c r="ELA72" s="151"/>
      <c r="ELF72" s="150"/>
      <c r="ELG72" s="151"/>
      <c r="ELL72" s="150"/>
      <c r="ELM72" s="151"/>
      <c r="ELR72" s="150"/>
      <c r="ELS72" s="151"/>
      <c r="ELX72" s="150"/>
      <c r="ELY72" s="151"/>
      <c r="EMD72" s="150"/>
      <c r="EME72" s="151"/>
      <c r="EMJ72" s="150"/>
      <c r="EMK72" s="151"/>
      <c r="EMP72" s="150"/>
      <c r="EMQ72" s="151"/>
      <c r="EMV72" s="150"/>
      <c r="EMW72" s="151"/>
      <c r="ENB72" s="150"/>
      <c r="ENC72" s="151"/>
      <c r="ENH72" s="150"/>
      <c r="ENI72" s="151"/>
      <c r="ENN72" s="150"/>
      <c r="ENO72" s="151"/>
      <c r="ENT72" s="150"/>
      <c r="ENU72" s="151"/>
      <c r="ENZ72" s="150"/>
      <c r="EOA72" s="151"/>
      <c r="EOF72" s="150"/>
      <c r="EOG72" s="151"/>
      <c r="EOL72" s="150"/>
      <c r="EOM72" s="151"/>
      <c r="EOR72" s="150"/>
      <c r="EOS72" s="151"/>
      <c r="EOX72" s="150"/>
      <c r="EOY72" s="151"/>
      <c r="EPD72" s="150"/>
      <c r="EPE72" s="151"/>
      <c r="EPJ72" s="150"/>
      <c r="EPK72" s="151"/>
      <c r="EPP72" s="150"/>
      <c r="EPQ72" s="151"/>
      <c r="EPV72" s="150"/>
      <c r="EPW72" s="151"/>
      <c r="EQB72" s="150"/>
      <c r="EQC72" s="151"/>
      <c r="EQH72" s="150"/>
      <c r="EQI72" s="151"/>
      <c r="EQN72" s="150"/>
      <c r="EQO72" s="151"/>
      <c r="EQT72" s="150"/>
      <c r="EQU72" s="151"/>
      <c r="EQZ72" s="150"/>
      <c r="ERA72" s="151"/>
      <c r="ERF72" s="150"/>
      <c r="ERG72" s="151"/>
      <c r="ERL72" s="150"/>
      <c r="ERM72" s="151"/>
      <c r="ERR72" s="150"/>
      <c r="ERS72" s="151"/>
      <c r="ERX72" s="150"/>
      <c r="ERY72" s="151"/>
      <c r="ESD72" s="150"/>
      <c r="ESE72" s="151"/>
      <c r="ESJ72" s="150"/>
      <c r="ESK72" s="151"/>
      <c r="ESP72" s="150"/>
      <c r="ESQ72" s="151"/>
      <c r="ESV72" s="150"/>
      <c r="ESW72" s="151"/>
      <c r="ETB72" s="150"/>
      <c r="ETC72" s="151"/>
      <c r="ETH72" s="150"/>
      <c r="ETI72" s="151"/>
      <c r="ETN72" s="150"/>
      <c r="ETO72" s="151"/>
      <c r="ETT72" s="150"/>
      <c r="ETU72" s="151"/>
      <c r="ETZ72" s="150"/>
      <c r="EUA72" s="151"/>
      <c r="EUF72" s="150"/>
      <c r="EUG72" s="151"/>
      <c r="EUL72" s="150"/>
      <c r="EUM72" s="151"/>
      <c r="EUR72" s="150"/>
      <c r="EUS72" s="151"/>
      <c r="EUX72" s="150"/>
      <c r="EUY72" s="151"/>
      <c r="EVD72" s="150"/>
      <c r="EVE72" s="151"/>
      <c r="EVJ72" s="150"/>
      <c r="EVK72" s="151"/>
      <c r="EVP72" s="150"/>
      <c r="EVQ72" s="151"/>
      <c r="EVV72" s="150"/>
      <c r="EVW72" s="151"/>
      <c r="EWB72" s="150"/>
      <c r="EWC72" s="151"/>
      <c r="EWH72" s="150"/>
      <c r="EWI72" s="151"/>
      <c r="EWN72" s="150"/>
      <c r="EWO72" s="151"/>
      <c r="EWT72" s="150"/>
      <c r="EWU72" s="151"/>
      <c r="EWZ72" s="150"/>
      <c r="EXA72" s="151"/>
      <c r="EXF72" s="150"/>
      <c r="EXG72" s="151"/>
      <c r="EXL72" s="150"/>
      <c r="EXM72" s="151"/>
      <c r="EXR72" s="150"/>
      <c r="EXS72" s="151"/>
      <c r="EXX72" s="150"/>
      <c r="EXY72" s="151"/>
      <c r="EYD72" s="150"/>
      <c r="EYE72" s="151"/>
      <c r="EYJ72" s="150"/>
      <c r="EYK72" s="151"/>
      <c r="EYP72" s="150"/>
      <c r="EYQ72" s="151"/>
      <c r="EYV72" s="150"/>
      <c r="EYW72" s="151"/>
      <c r="EZB72" s="150"/>
      <c r="EZC72" s="151"/>
      <c r="EZH72" s="150"/>
      <c r="EZI72" s="151"/>
      <c r="EZN72" s="150"/>
      <c r="EZO72" s="151"/>
      <c r="EZT72" s="150"/>
      <c r="EZU72" s="151"/>
      <c r="EZZ72" s="150"/>
      <c r="FAA72" s="151"/>
      <c r="FAF72" s="150"/>
      <c r="FAG72" s="151"/>
      <c r="FAL72" s="150"/>
      <c r="FAM72" s="151"/>
      <c r="FAR72" s="150"/>
      <c r="FAS72" s="151"/>
      <c r="FAX72" s="150"/>
      <c r="FAY72" s="151"/>
      <c r="FBD72" s="150"/>
      <c r="FBE72" s="151"/>
      <c r="FBJ72" s="150"/>
      <c r="FBK72" s="151"/>
      <c r="FBP72" s="150"/>
      <c r="FBQ72" s="151"/>
      <c r="FBV72" s="150"/>
      <c r="FBW72" s="151"/>
      <c r="FCB72" s="150"/>
      <c r="FCC72" s="151"/>
      <c r="FCH72" s="150"/>
      <c r="FCI72" s="151"/>
      <c r="FCN72" s="150"/>
      <c r="FCO72" s="151"/>
      <c r="FCT72" s="150"/>
      <c r="FCU72" s="151"/>
      <c r="FCZ72" s="150"/>
      <c r="FDA72" s="151"/>
      <c r="FDF72" s="150"/>
      <c r="FDG72" s="151"/>
      <c r="FDL72" s="150"/>
      <c r="FDM72" s="151"/>
      <c r="FDR72" s="150"/>
      <c r="FDS72" s="151"/>
      <c r="FDX72" s="150"/>
      <c r="FDY72" s="151"/>
      <c r="FED72" s="150"/>
      <c r="FEE72" s="151"/>
      <c r="FEJ72" s="150"/>
      <c r="FEK72" s="151"/>
      <c r="FEP72" s="150"/>
      <c r="FEQ72" s="151"/>
      <c r="FEV72" s="150"/>
      <c r="FEW72" s="151"/>
      <c r="FFB72" s="150"/>
      <c r="FFC72" s="151"/>
      <c r="FFH72" s="150"/>
      <c r="FFI72" s="151"/>
      <c r="FFN72" s="150"/>
      <c r="FFO72" s="151"/>
      <c r="FFT72" s="150"/>
      <c r="FFU72" s="151"/>
      <c r="FFZ72" s="150"/>
      <c r="FGA72" s="151"/>
      <c r="FGF72" s="150"/>
      <c r="FGG72" s="151"/>
      <c r="FGL72" s="150"/>
      <c r="FGM72" s="151"/>
      <c r="FGR72" s="150"/>
      <c r="FGS72" s="151"/>
      <c r="FGX72" s="150"/>
      <c r="FGY72" s="151"/>
      <c r="FHD72" s="150"/>
      <c r="FHE72" s="151"/>
      <c r="FHJ72" s="150"/>
      <c r="FHK72" s="151"/>
      <c r="FHP72" s="150"/>
      <c r="FHQ72" s="151"/>
      <c r="FHV72" s="150"/>
      <c r="FHW72" s="151"/>
      <c r="FIB72" s="150"/>
      <c r="FIC72" s="151"/>
      <c r="FIH72" s="150"/>
      <c r="FII72" s="151"/>
      <c r="FIN72" s="150"/>
      <c r="FIO72" s="151"/>
      <c r="FIT72" s="150"/>
      <c r="FIU72" s="151"/>
      <c r="FIZ72" s="150"/>
      <c r="FJA72" s="151"/>
      <c r="FJF72" s="150"/>
      <c r="FJG72" s="151"/>
      <c r="FJL72" s="150"/>
      <c r="FJM72" s="151"/>
      <c r="FJR72" s="150"/>
      <c r="FJS72" s="151"/>
      <c r="FJX72" s="150"/>
      <c r="FJY72" s="151"/>
      <c r="FKD72" s="150"/>
      <c r="FKE72" s="151"/>
      <c r="FKJ72" s="150"/>
      <c r="FKK72" s="151"/>
      <c r="FKP72" s="150"/>
      <c r="FKQ72" s="151"/>
      <c r="FKV72" s="150"/>
      <c r="FKW72" s="151"/>
      <c r="FLB72" s="150"/>
      <c r="FLC72" s="151"/>
      <c r="FLH72" s="150"/>
      <c r="FLI72" s="151"/>
      <c r="FLN72" s="150"/>
      <c r="FLO72" s="151"/>
      <c r="FLT72" s="150"/>
      <c r="FLU72" s="151"/>
      <c r="FLZ72" s="150"/>
      <c r="FMA72" s="151"/>
      <c r="FMF72" s="150"/>
      <c r="FMG72" s="151"/>
      <c r="FML72" s="150"/>
      <c r="FMM72" s="151"/>
      <c r="FMR72" s="150"/>
      <c r="FMS72" s="151"/>
      <c r="FMX72" s="150"/>
      <c r="FMY72" s="151"/>
      <c r="FND72" s="150"/>
      <c r="FNE72" s="151"/>
      <c r="FNJ72" s="150"/>
      <c r="FNK72" s="151"/>
      <c r="FNP72" s="150"/>
      <c r="FNQ72" s="151"/>
      <c r="FNV72" s="150"/>
      <c r="FNW72" s="151"/>
      <c r="FOB72" s="150"/>
      <c r="FOC72" s="151"/>
      <c r="FOH72" s="150"/>
      <c r="FOI72" s="151"/>
      <c r="FON72" s="150"/>
      <c r="FOO72" s="151"/>
      <c r="FOT72" s="150"/>
      <c r="FOU72" s="151"/>
      <c r="FOZ72" s="150"/>
      <c r="FPA72" s="151"/>
      <c r="FPF72" s="150"/>
      <c r="FPG72" s="151"/>
      <c r="FPL72" s="150"/>
      <c r="FPM72" s="151"/>
      <c r="FPR72" s="150"/>
      <c r="FPS72" s="151"/>
      <c r="FPX72" s="150"/>
      <c r="FPY72" s="151"/>
      <c r="FQD72" s="150"/>
      <c r="FQE72" s="151"/>
      <c r="FQJ72" s="150"/>
      <c r="FQK72" s="151"/>
      <c r="FQP72" s="150"/>
      <c r="FQQ72" s="151"/>
      <c r="FQV72" s="150"/>
      <c r="FQW72" s="151"/>
      <c r="FRB72" s="150"/>
      <c r="FRC72" s="151"/>
      <c r="FRH72" s="150"/>
      <c r="FRI72" s="151"/>
      <c r="FRN72" s="150"/>
      <c r="FRO72" s="151"/>
      <c r="FRT72" s="150"/>
      <c r="FRU72" s="151"/>
      <c r="FRZ72" s="150"/>
      <c r="FSA72" s="151"/>
      <c r="FSF72" s="150"/>
      <c r="FSG72" s="151"/>
      <c r="FSL72" s="150"/>
      <c r="FSM72" s="151"/>
      <c r="FSR72" s="150"/>
      <c r="FSS72" s="151"/>
      <c r="FSX72" s="150"/>
      <c r="FSY72" s="151"/>
      <c r="FTD72" s="150"/>
      <c r="FTE72" s="151"/>
      <c r="FTJ72" s="150"/>
      <c r="FTK72" s="151"/>
      <c r="FTP72" s="150"/>
      <c r="FTQ72" s="151"/>
      <c r="FTV72" s="150"/>
      <c r="FTW72" s="151"/>
      <c r="FUB72" s="150"/>
      <c r="FUC72" s="151"/>
      <c r="FUH72" s="150"/>
      <c r="FUI72" s="151"/>
      <c r="FUN72" s="150"/>
      <c r="FUO72" s="151"/>
      <c r="FUT72" s="150"/>
      <c r="FUU72" s="151"/>
      <c r="FUZ72" s="150"/>
      <c r="FVA72" s="151"/>
      <c r="FVF72" s="150"/>
      <c r="FVG72" s="151"/>
      <c r="FVL72" s="150"/>
      <c r="FVM72" s="151"/>
      <c r="FVR72" s="150"/>
      <c r="FVS72" s="151"/>
      <c r="FVX72" s="150"/>
      <c r="FVY72" s="151"/>
      <c r="FWD72" s="150"/>
      <c r="FWE72" s="151"/>
      <c r="FWJ72" s="150"/>
      <c r="FWK72" s="151"/>
      <c r="FWP72" s="150"/>
      <c r="FWQ72" s="151"/>
      <c r="FWV72" s="150"/>
      <c r="FWW72" s="151"/>
      <c r="FXB72" s="150"/>
      <c r="FXC72" s="151"/>
      <c r="FXH72" s="150"/>
      <c r="FXI72" s="151"/>
      <c r="FXN72" s="150"/>
      <c r="FXO72" s="151"/>
      <c r="FXT72" s="150"/>
      <c r="FXU72" s="151"/>
      <c r="FXZ72" s="150"/>
      <c r="FYA72" s="151"/>
      <c r="FYF72" s="150"/>
      <c r="FYG72" s="151"/>
      <c r="FYL72" s="150"/>
      <c r="FYM72" s="151"/>
      <c r="FYR72" s="150"/>
      <c r="FYS72" s="151"/>
      <c r="FYX72" s="150"/>
      <c r="FYY72" s="151"/>
      <c r="FZD72" s="150"/>
      <c r="FZE72" s="151"/>
      <c r="FZJ72" s="150"/>
      <c r="FZK72" s="151"/>
      <c r="FZP72" s="150"/>
      <c r="FZQ72" s="151"/>
      <c r="FZV72" s="150"/>
      <c r="FZW72" s="151"/>
      <c r="GAB72" s="150"/>
      <c r="GAC72" s="151"/>
      <c r="GAH72" s="150"/>
      <c r="GAI72" s="151"/>
      <c r="GAN72" s="150"/>
      <c r="GAO72" s="151"/>
      <c r="GAT72" s="150"/>
      <c r="GAU72" s="151"/>
      <c r="GAZ72" s="150"/>
      <c r="GBA72" s="151"/>
      <c r="GBF72" s="150"/>
      <c r="GBG72" s="151"/>
      <c r="GBL72" s="150"/>
      <c r="GBM72" s="151"/>
      <c r="GBR72" s="150"/>
      <c r="GBS72" s="151"/>
      <c r="GBX72" s="150"/>
      <c r="GBY72" s="151"/>
      <c r="GCD72" s="150"/>
      <c r="GCE72" s="151"/>
      <c r="GCJ72" s="150"/>
      <c r="GCK72" s="151"/>
      <c r="GCP72" s="150"/>
      <c r="GCQ72" s="151"/>
      <c r="GCV72" s="150"/>
      <c r="GCW72" s="151"/>
      <c r="GDB72" s="150"/>
      <c r="GDC72" s="151"/>
      <c r="GDH72" s="150"/>
      <c r="GDI72" s="151"/>
      <c r="GDN72" s="150"/>
      <c r="GDO72" s="151"/>
      <c r="GDT72" s="150"/>
      <c r="GDU72" s="151"/>
      <c r="GDZ72" s="150"/>
      <c r="GEA72" s="151"/>
      <c r="GEF72" s="150"/>
      <c r="GEG72" s="151"/>
      <c r="GEL72" s="150"/>
      <c r="GEM72" s="151"/>
      <c r="GER72" s="150"/>
      <c r="GES72" s="151"/>
      <c r="GEX72" s="150"/>
      <c r="GEY72" s="151"/>
      <c r="GFD72" s="150"/>
      <c r="GFE72" s="151"/>
      <c r="GFJ72" s="150"/>
      <c r="GFK72" s="151"/>
      <c r="GFP72" s="150"/>
      <c r="GFQ72" s="151"/>
      <c r="GFV72" s="150"/>
      <c r="GFW72" s="151"/>
      <c r="GGB72" s="150"/>
      <c r="GGC72" s="151"/>
      <c r="GGH72" s="150"/>
      <c r="GGI72" s="151"/>
      <c r="GGN72" s="150"/>
      <c r="GGO72" s="151"/>
      <c r="GGT72" s="150"/>
      <c r="GGU72" s="151"/>
      <c r="GGZ72" s="150"/>
      <c r="GHA72" s="151"/>
      <c r="GHF72" s="150"/>
      <c r="GHG72" s="151"/>
      <c r="GHL72" s="150"/>
      <c r="GHM72" s="151"/>
      <c r="GHR72" s="150"/>
      <c r="GHS72" s="151"/>
      <c r="GHX72" s="150"/>
      <c r="GHY72" s="151"/>
      <c r="GID72" s="150"/>
      <c r="GIE72" s="151"/>
      <c r="GIJ72" s="150"/>
      <c r="GIK72" s="151"/>
      <c r="GIP72" s="150"/>
      <c r="GIQ72" s="151"/>
      <c r="GIV72" s="150"/>
      <c r="GIW72" s="151"/>
      <c r="GJB72" s="150"/>
      <c r="GJC72" s="151"/>
      <c r="GJH72" s="150"/>
      <c r="GJI72" s="151"/>
      <c r="GJN72" s="150"/>
      <c r="GJO72" s="151"/>
      <c r="GJT72" s="150"/>
      <c r="GJU72" s="151"/>
      <c r="GJZ72" s="150"/>
      <c r="GKA72" s="151"/>
      <c r="GKF72" s="150"/>
      <c r="GKG72" s="151"/>
      <c r="GKL72" s="150"/>
      <c r="GKM72" s="151"/>
      <c r="GKR72" s="150"/>
      <c r="GKS72" s="151"/>
      <c r="GKX72" s="150"/>
      <c r="GKY72" s="151"/>
      <c r="GLD72" s="150"/>
      <c r="GLE72" s="151"/>
      <c r="GLJ72" s="150"/>
      <c r="GLK72" s="151"/>
      <c r="GLP72" s="150"/>
      <c r="GLQ72" s="151"/>
      <c r="GLV72" s="150"/>
      <c r="GLW72" s="151"/>
      <c r="GMB72" s="150"/>
      <c r="GMC72" s="151"/>
      <c r="GMH72" s="150"/>
      <c r="GMI72" s="151"/>
      <c r="GMN72" s="150"/>
      <c r="GMO72" s="151"/>
      <c r="GMT72" s="150"/>
      <c r="GMU72" s="151"/>
      <c r="GMZ72" s="150"/>
      <c r="GNA72" s="151"/>
      <c r="GNF72" s="150"/>
      <c r="GNG72" s="151"/>
      <c r="GNL72" s="150"/>
      <c r="GNM72" s="151"/>
      <c r="GNR72" s="150"/>
      <c r="GNS72" s="151"/>
      <c r="GNX72" s="150"/>
      <c r="GNY72" s="151"/>
      <c r="GOD72" s="150"/>
      <c r="GOE72" s="151"/>
      <c r="GOJ72" s="150"/>
      <c r="GOK72" s="151"/>
      <c r="GOP72" s="150"/>
      <c r="GOQ72" s="151"/>
      <c r="GOV72" s="150"/>
      <c r="GOW72" s="151"/>
      <c r="GPB72" s="150"/>
      <c r="GPC72" s="151"/>
      <c r="GPH72" s="150"/>
      <c r="GPI72" s="151"/>
      <c r="GPN72" s="150"/>
      <c r="GPO72" s="151"/>
      <c r="GPT72" s="150"/>
      <c r="GPU72" s="151"/>
      <c r="GPZ72" s="150"/>
      <c r="GQA72" s="151"/>
      <c r="GQF72" s="150"/>
      <c r="GQG72" s="151"/>
      <c r="GQL72" s="150"/>
      <c r="GQM72" s="151"/>
      <c r="GQR72" s="150"/>
      <c r="GQS72" s="151"/>
      <c r="GQX72" s="150"/>
      <c r="GQY72" s="151"/>
      <c r="GRD72" s="150"/>
      <c r="GRE72" s="151"/>
      <c r="GRJ72" s="150"/>
      <c r="GRK72" s="151"/>
      <c r="GRP72" s="150"/>
      <c r="GRQ72" s="151"/>
      <c r="GRV72" s="150"/>
      <c r="GRW72" s="151"/>
      <c r="GSB72" s="150"/>
      <c r="GSC72" s="151"/>
      <c r="GSH72" s="150"/>
      <c r="GSI72" s="151"/>
      <c r="GSN72" s="150"/>
      <c r="GSO72" s="151"/>
      <c r="GST72" s="150"/>
      <c r="GSU72" s="151"/>
      <c r="GSZ72" s="150"/>
      <c r="GTA72" s="151"/>
      <c r="GTF72" s="150"/>
      <c r="GTG72" s="151"/>
      <c r="GTL72" s="150"/>
      <c r="GTM72" s="151"/>
      <c r="GTR72" s="150"/>
      <c r="GTS72" s="151"/>
      <c r="GTX72" s="150"/>
      <c r="GTY72" s="151"/>
      <c r="GUD72" s="150"/>
      <c r="GUE72" s="151"/>
      <c r="GUJ72" s="150"/>
      <c r="GUK72" s="151"/>
      <c r="GUP72" s="150"/>
      <c r="GUQ72" s="151"/>
      <c r="GUV72" s="150"/>
      <c r="GUW72" s="151"/>
      <c r="GVB72" s="150"/>
      <c r="GVC72" s="151"/>
      <c r="GVH72" s="150"/>
      <c r="GVI72" s="151"/>
      <c r="GVN72" s="150"/>
      <c r="GVO72" s="151"/>
      <c r="GVT72" s="150"/>
      <c r="GVU72" s="151"/>
      <c r="GVZ72" s="150"/>
      <c r="GWA72" s="151"/>
      <c r="GWF72" s="150"/>
      <c r="GWG72" s="151"/>
      <c r="GWL72" s="150"/>
      <c r="GWM72" s="151"/>
      <c r="GWR72" s="150"/>
      <c r="GWS72" s="151"/>
      <c r="GWX72" s="150"/>
      <c r="GWY72" s="151"/>
      <c r="GXD72" s="150"/>
      <c r="GXE72" s="151"/>
      <c r="GXJ72" s="150"/>
      <c r="GXK72" s="151"/>
      <c r="GXP72" s="150"/>
      <c r="GXQ72" s="151"/>
      <c r="GXV72" s="150"/>
      <c r="GXW72" s="151"/>
      <c r="GYB72" s="150"/>
      <c r="GYC72" s="151"/>
      <c r="GYH72" s="150"/>
      <c r="GYI72" s="151"/>
      <c r="GYN72" s="150"/>
      <c r="GYO72" s="151"/>
      <c r="GYT72" s="150"/>
      <c r="GYU72" s="151"/>
      <c r="GYZ72" s="150"/>
      <c r="GZA72" s="151"/>
      <c r="GZF72" s="150"/>
      <c r="GZG72" s="151"/>
      <c r="GZL72" s="150"/>
      <c r="GZM72" s="151"/>
      <c r="GZR72" s="150"/>
      <c r="GZS72" s="151"/>
      <c r="GZX72" s="150"/>
      <c r="GZY72" s="151"/>
      <c r="HAD72" s="150"/>
      <c r="HAE72" s="151"/>
      <c r="HAJ72" s="150"/>
      <c r="HAK72" s="151"/>
      <c r="HAP72" s="150"/>
      <c r="HAQ72" s="151"/>
      <c r="HAV72" s="150"/>
      <c r="HAW72" s="151"/>
      <c r="HBB72" s="150"/>
      <c r="HBC72" s="151"/>
      <c r="HBH72" s="150"/>
      <c r="HBI72" s="151"/>
      <c r="HBN72" s="150"/>
      <c r="HBO72" s="151"/>
      <c r="HBT72" s="150"/>
      <c r="HBU72" s="151"/>
      <c r="HBZ72" s="150"/>
      <c r="HCA72" s="151"/>
      <c r="HCF72" s="150"/>
      <c r="HCG72" s="151"/>
      <c r="HCL72" s="150"/>
      <c r="HCM72" s="151"/>
      <c r="HCR72" s="150"/>
      <c r="HCS72" s="151"/>
      <c r="HCX72" s="150"/>
      <c r="HCY72" s="151"/>
      <c r="HDD72" s="150"/>
      <c r="HDE72" s="151"/>
      <c r="HDJ72" s="150"/>
      <c r="HDK72" s="151"/>
      <c r="HDP72" s="150"/>
      <c r="HDQ72" s="151"/>
      <c r="HDV72" s="150"/>
      <c r="HDW72" s="151"/>
      <c r="HEB72" s="150"/>
      <c r="HEC72" s="151"/>
      <c r="HEH72" s="150"/>
      <c r="HEI72" s="151"/>
      <c r="HEN72" s="150"/>
      <c r="HEO72" s="151"/>
      <c r="HET72" s="150"/>
      <c r="HEU72" s="151"/>
      <c r="HEZ72" s="150"/>
      <c r="HFA72" s="151"/>
      <c r="HFF72" s="150"/>
      <c r="HFG72" s="151"/>
      <c r="HFL72" s="150"/>
      <c r="HFM72" s="151"/>
      <c r="HFR72" s="150"/>
      <c r="HFS72" s="151"/>
      <c r="HFX72" s="150"/>
      <c r="HFY72" s="151"/>
      <c r="HGD72" s="150"/>
      <c r="HGE72" s="151"/>
      <c r="HGJ72" s="150"/>
      <c r="HGK72" s="151"/>
      <c r="HGP72" s="150"/>
      <c r="HGQ72" s="151"/>
      <c r="HGV72" s="150"/>
      <c r="HGW72" s="151"/>
      <c r="HHB72" s="150"/>
      <c r="HHC72" s="151"/>
      <c r="HHH72" s="150"/>
      <c r="HHI72" s="151"/>
      <c r="HHN72" s="150"/>
      <c r="HHO72" s="151"/>
      <c r="HHT72" s="150"/>
      <c r="HHU72" s="151"/>
      <c r="HHZ72" s="150"/>
      <c r="HIA72" s="151"/>
      <c r="HIF72" s="150"/>
      <c r="HIG72" s="151"/>
      <c r="HIL72" s="150"/>
      <c r="HIM72" s="151"/>
      <c r="HIR72" s="150"/>
      <c r="HIS72" s="151"/>
      <c r="HIX72" s="150"/>
      <c r="HIY72" s="151"/>
      <c r="HJD72" s="150"/>
      <c r="HJE72" s="151"/>
      <c r="HJJ72" s="150"/>
      <c r="HJK72" s="151"/>
      <c r="HJP72" s="150"/>
      <c r="HJQ72" s="151"/>
      <c r="HJV72" s="150"/>
      <c r="HJW72" s="151"/>
      <c r="HKB72" s="150"/>
      <c r="HKC72" s="151"/>
      <c r="HKH72" s="150"/>
      <c r="HKI72" s="151"/>
      <c r="HKN72" s="150"/>
      <c r="HKO72" s="151"/>
      <c r="HKT72" s="150"/>
      <c r="HKU72" s="151"/>
      <c r="HKZ72" s="150"/>
      <c r="HLA72" s="151"/>
      <c r="HLF72" s="150"/>
      <c r="HLG72" s="151"/>
      <c r="HLL72" s="150"/>
      <c r="HLM72" s="151"/>
      <c r="HLR72" s="150"/>
      <c r="HLS72" s="151"/>
      <c r="HLX72" s="150"/>
      <c r="HLY72" s="151"/>
      <c r="HMD72" s="150"/>
      <c r="HME72" s="151"/>
      <c r="HMJ72" s="150"/>
      <c r="HMK72" s="151"/>
      <c r="HMP72" s="150"/>
      <c r="HMQ72" s="151"/>
      <c r="HMV72" s="150"/>
      <c r="HMW72" s="151"/>
      <c r="HNB72" s="150"/>
      <c r="HNC72" s="151"/>
      <c r="HNH72" s="150"/>
      <c r="HNI72" s="151"/>
      <c r="HNN72" s="150"/>
      <c r="HNO72" s="151"/>
      <c r="HNT72" s="150"/>
      <c r="HNU72" s="151"/>
      <c r="HNZ72" s="150"/>
      <c r="HOA72" s="151"/>
      <c r="HOF72" s="150"/>
      <c r="HOG72" s="151"/>
      <c r="HOL72" s="150"/>
      <c r="HOM72" s="151"/>
      <c r="HOR72" s="150"/>
      <c r="HOS72" s="151"/>
      <c r="HOX72" s="150"/>
      <c r="HOY72" s="151"/>
      <c r="HPD72" s="150"/>
      <c r="HPE72" s="151"/>
      <c r="HPJ72" s="150"/>
      <c r="HPK72" s="151"/>
      <c r="HPP72" s="150"/>
      <c r="HPQ72" s="151"/>
      <c r="HPV72" s="150"/>
      <c r="HPW72" s="151"/>
      <c r="HQB72" s="150"/>
      <c r="HQC72" s="151"/>
      <c r="HQH72" s="150"/>
      <c r="HQI72" s="151"/>
      <c r="HQN72" s="150"/>
      <c r="HQO72" s="151"/>
      <c r="HQT72" s="150"/>
      <c r="HQU72" s="151"/>
      <c r="HQZ72" s="150"/>
      <c r="HRA72" s="151"/>
      <c r="HRF72" s="150"/>
      <c r="HRG72" s="151"/>
      <c r="HRL72" s="150"/>
      <c r="HRM72" s="151"/>
      <c r="HRR72" s="150"/>
      <c r="HRS72" s="151"/>
      <c r="HRX72" s="150"/>
      <c r="HRY72" s="151"/>
      <c r="HSD72" s="150"/>
      <c r="HSE72" s="151"/>
      <c r="HSJ72" s="150"/>
      <c r="HSK72" s="151"/>
      <c r="HSP72" s="150"/>
      <c r="HSQ72" s="151"/>
      <c r="HSV72" s="150"/>
      <c r="HSW72" s="151"/>
      <c r="HTB72" s="150"/>
      <c r="HTC72" s="151"/>
      <c r="HTH72" s="150"/>
      <c r="HTI72" s="151"/>
      <c r="HTN72" s="150"/>
      <c r="HTO72" s="151"/>
      <c r="HTT72" s="150"/>
      <c r="HTU72" s="151"/>
      <c r="HTZ72" s="150"/>
      <c r="HUA72" s="151"/>
      <c r="HUF72" s="150"/>
      <c r="HUG72" s="151"/>
      <c r="HUL72" s="150"/>
      <c r="HUM72" s="151"/>
      <c r="HUR72" s="150"/>
      <c r="HUS72" s="151"/>
      <c r="HUX72" s="150"/>
      <c r="HUY72" s="151"/>
      <c r="HVD72" s="150"/>
      <c r="HVE72" s="151"/>
      <c r="HVJ72" s="150"/>
      <c r="HVK72" s="151"/>
      <c r="HVP72" s="150"/>
      <c r="HVQ72" s="151"/>
      <c r="HVV72" s="150"/>
      <c r="HVW72" s="151"/>
      <c r="HWB72" s="150"/>
      <c r="HWC72" s="151"/>
      <c r="HWH72" s="150"/>
      <c r="HWI72" s="151"/>
      <c r="HWN72" s="150"/>
      <c r="HWO72" s="151"/>
      <c r="HWT72" s="150"/>
      <c r="HWU72" s="151"/>
      <c r="HWZ72" s="150"/>
      <c r="HXA72" s="151"/>
      <c r="HXF72" s="150"/>
      <c r="HXG72" s="151"/>
      <c r="HXL72" s="150"/>
      <c r="HXM72" s="151"/>
      <c r="HXR72" s="150"/>
      <c r="HXS72" s="151"/>
      <c r="HXX72" s="150"/>
      <c r="HXY72" s="151"/>
      <c r="HYD72" s="150"/>
      <c r="HYE72" s="151"/>
      <c r="HYJ72" s="150"/>
      <c r="HYK72" s="151"/>
      <c r="HYP72" s="150"/>
      <c r="HYQ72" s="151"/>
      <c r="HYV72" s="150"/>
      <c r="HYW72" s="151"/>
      <c r="HZB72" s="150"/>
      <c r="HZC72" s="151"/>
      <c r="HZH72" s="150"/>
      <c r="HZI72" s="151"/>
      <c r="HZN72" s="150"/>
      <c r="HZO72" s="151"/>
      <c r="HZT72" s="150"/>
      <c r="HZU72" s="151"/>
      <c r="HZZ72" s="150"/>
      <c r="IAA72" s="151"/>
      <c r="IAF72" s="150"/>
      <c r="IAG72" s="151"/>
      <c r="IAL72" s="150"/>
      <c r="IAM72" s="151"/>
      <c r="IAR72" s="150"/>
      <c r="IAS72" s="151"/>
      <c r="IAX72" s="150"/>
      <c r="IAY72" s="151"/>
      <c r="IBD72" s="150"/>
      <c r="IBE72" s="151"/>
      <c r="IBJ72" s="150"/>
      <c r="IBK72" s="151"/>
      <c r="IBP72" s="150"/>
      <c r="IBQ72" s="151"/>
      <c r="IBV72" s="150"/>
      <c r="IBW72" s="151"/>
      <c r="ICB72" s="150"/>
      <c r="ICC72" s="151"/>
      <c r="ICH72" s="150"/>
      <c r="ICI72" s="151"/>
      <c r="ICN72" s="150"/>
      <c r="ICO72" s="151"/>
      <c r="ICT72" s="150"/>
      <c r="ICU72" s="151"/>
      <c r="ICZ72" s="150"/>
      <c r="IDA72" s="151"/>
      <c r="IDF72" s="150"/>
      <c r="IDG72" s="151"/>
      <c r="IDL72" s="150"/>
      <c r="IDM72" s="151"/>
      <c r="IDR72" s="150"/>
      <c r="IDS72" s="151"/>
      <c r="IDX72" s="150"/>
      <c r="IDY72" s="151"/>
      <c r="IED72" s="150"/>
      <c r="IEE72" s="151"/>
      <c r="IEJ72" s="150"/>
      <c r="IEK72" s="151"/>
      <c r="IEP72" s="150"/>
      <c r="IEQ72" s="151"/>
      <c r="IEV72" s="150"/>
      <c r="IEW72" s="151"/>
      <c r="IFB72" s="150"/>
      <c r="IFC72" s="151"/>
      <c r="IFH72" s="150"/>
      <c r="IFI72" s="151"/>
      <c r="IFN72" s="150"/>
      <c r="IFO72" s="151"/>
      <c r="IFT72" s="150"/>
      <c r="IFU72" s="151"/>
      <c r="IFZ72" s="150"/>
      <c r="IGA72" s="151"/>
      <c r="IGF72" s="150"/>
      <c r="IGG72" s="151"/>
      <c r="IGL72" s="150"/>
      <c r="IGM72" s="151"/>
      <c r="IGR72" s="150"/>
      <c r="IGS72" s="151"/>
      <c r="IGX72" s="150"/>
      <c r="IGY72" s="151"/>
      <c r="IHD72" s="150"/>
      <c r="IHE72" s="151"/>
      <c r="IHJ72" s="150"/>
      <c r="IHK72" s="151"/>
      <c r="IHP72" s="150"/>
      <c r="IHQ72" s="151"/>
      <c r="IHV72" s="150"/>
      <c r="IHW72" s="151"/>
      <c r="IIB72" s="150"/>
      <c r="IIC72" s="151"/>
      <c r="IIH72" s="150"/>
      <c r="III72" s="151"/>
      <c r="IIN72" s="150"/>
      <c r="IIO72" s="151"/>
      <c r="IIT72" s="150"/>
      <c r="IIU72" s="151"/>
      <c r="IIZ72" s="150"/>
      <c r="IJA72" s="151"/>
      <c r="IJF72" s="150"/>
      <c r="IJG72" s="151"/>
      <c r="IJL72" s="150"/>
      <c r="IJM72" s="151"/>
      <c r="IJR72" s="150"/>
      <c r="IJS72" s="151"/>
      <c r="IJX72" s="150"/>
      <c r="IJY72" s="151"/>
      <c r="IKD72" s="150"/>
      <c r="IKE72" s="151"/>
      <c r="IKJ72" s="150"/>
      <c r="IKK72" s="151"/>
      <c r="IKP72" s="150"/>
      <c r="IKQ72" s="151"/>
      <c r="IKV72" s="150"/>
      <c r="IKW72" s="151"/>
      <c r="ILB72" s="150"/>
      <c r="ILC72" s="151"/>
      <c r="ILH72" s="150"/>
      <c r="ILI72" s="151"/>
      <c r="ILN72" s="150"/>
      <c r="ILO72" s="151"/>
      <c r="ILT72" s="150"/>
      <c r="ILU72" s="151"/>
      <c r="ILZ72" s="150"/>
      <c r="IMA72" s="151"/>
      <c r="IMF72" s="150"/>
      <c r="IMG72" s="151"/>
      <c r="IML72" s="150"/>
      <c r="IMM72" s="151"/>
      <c r="IMR72" s="150"/>
      <c r="IMS72" s="151"/>
      <c r="IMX72" s="150"/>
      <c r="IMY72" s="151"/>
      <c r="IND72" s="150"/>
      <c r="INE72" s="151"/>
      <c r="INJ72" s="150"/>
      <c r="INK72" s="151"/>
      <c r="INP72" s="150"/>
      <c r="INQ72" s="151"/>
      <c r="INV72" s="150"/>
      <c r="INW72" s="151"/>
      <c r="IOB72" s="150"/>
      <c r="IOC72" s="151"/>
      <c r="IOH72" s="150"/>
      <c r="IOI72" s="151"/>
      <c r="ION72" s="150"/>
      <c r="IOO72" s="151"/>
      <c r="IOT72" s="150"/>
      <c r="IOU72" s="151"/>
      <c r="IOZ72" s="150"/>
      <c r="IPA72" s="151"/>
      <c r="IPF72" s="150"/>
      <c r="IPG72" s="151"/>
      <c r="IPL72" s="150"/>
      <c r="IPM72" s="151"/>
      <c r="IPR72" s="150"/>
      <c r="IPS72" s="151"/>
      <c r="IPX72" s="150"/>
      <c r="IPY72" s="151"/>
      <c r="IQD72" s="150"/>
      <c r="IQE72" s="151"/>
      <c r="IQJ72" s="150"/>
      <c r="IQK72" s="151"/>
      <c r="IQP72" s="150"/>
      <c r="IQQ72" s="151"/>
      <c r="IQV72" s="150"/>
      <c r="IQW72" s="151"/>
      <c r="IRB72" s="150"/>
      <c r="IRC72" s="151"/>
      <c r="IRH72" s="150"/>
      <c r="IRI72" s="151"/>
      <c r="IRN72" s="150"/>
      <c r="IRO72" s="151"/>
      <c r="IRT72" s="150"/>
      <c r="IRU72" s="151"/>
      <c r="IRZ72" s="150"/>
      <c r="ISA72" s="151"/>
      <c r="ISF72" s="150"/>
      <c r="ISG72" s="151"/>
      <c r="ISL72" s="150"/>
      <c r="ISM72" s="151"/>
      <c r="ISR72" s="150"/>
      <c r="ISS72" s="151"/>
      <c r="ISX72" s="150"/>
      <c r="ISY72" s="151"/>
      <c r="ITD72" s="150"/>
      <c r="ITE72" s="151"/>
      <c r="ITJ72" s="150"/>
      <c r="ITK72" s="151"/>
      <c r="ITP72" s="150"/>
      <c r="ITQ72" s="151"/>
      <c r="ITV72" s="150"/>
      <c r="ITW72" s="151"/>
      <c r="IUB72" s="150"/>
      <c r="IUC72" s="151"/>
      <c r="IUH72" s="150"/>
      <c r="IUI72" s="151"/>
      <c r="IUN72" s="150"/>
      <c r="IUO72" s="151"/>
      <c r="IUT72" s="150"/>
      <c r="IUU72" s="151"/>
      <c r="IUZ72" s="150"/>
      <c r="IVA72" s="151"/>
      <c r="IVF72" s="150"/>
      <c r="IVG72" s="151"/>
      <c r="IVL72" s="150"/>
      <c r="IVM72" s="151"/>
      <c r="IVR72" s="150"/>
      <c r="IVS72" s="151"/>
      <c r="IVX72" s="150"/>
      <c r="IVY72" s="151"/>
      <c r="IWD72" s="150"/>
      <c r="IWE72" s="151"/>
      <c r="IWJ72" s="150"/>
      <c r="IWK72" s="151"/>
      <c r="IWP72" s="150"/>
      <c r="IWQ72" s="151"/>
      <c r="IWV72" s="150"/>
      <c r="IWW72" s="151"/>
      <c r="IXB72" s="150"/>
      <c r="IXC72" s="151"/>
      <c r="IXH72" s="150"/>
      <c r="IXI72" s="151"/>
      <c r="IXN72" s="150"/>
      <c r="IXO72" s="151"/>
      <c r="IXT72" s="150"/>
      <c r="IXU72" s="151"/>
      <c r="IXZ72" s="150"/>
      <c r="IYA72" s="151"/>
      <c r="IYF72" s="150"/>
      <c r="IYG72" s="151"/>
      <c r="IYL72" s="150"/>
      <c r="IYM72" s="151"/>
      <c r="IYR72" s="150"/>
      <c r="IYS72" s="151"/>
      <c r="IYX72" s="150"/>
      <c r="IYY72" s="151"/>
      <c r="IZD72" s="150"/>
      <c r="IZE72" s="151"/>
      <c r="IZJ72" s="150"/>
      <c r="IZK72" s="151"/>
      <c r="IZP72" s="150"/>
      <c r="IZQ72" s="151"/>
      <c r="IZV72" s="150"/>
      <c r="IZW72" s="151"/>
      <c r="JAB72" s="150"/>
      <c r="JAC72" s="151"/>
      <c r="JAH72" s="150"/>
      <c r="JAI72" s="151"/>
      <c r="JAN72" s="150"/>
      <c r="JAO72" s="151"/>
      <c r="JAT72" s="150"/>
      <c r="JAU72" s="151"/>
      <c r="JAZ72" s="150"/>
      <c r="JBA72" s="151"/>
      <c r="JBF72" s="150"/>
      <c r="JBG72" s="151"/>
      <c r="JBL72" s="150"/>
      <c r="JBM72" s="151"/>
      <c r="JBR72" s="150"/>
      <c r="JBS72" s="151"/>
      <c r="JBX72" s="150"/>
      <c r="JBY72" s="151"/>
      <c r="JCD72" s="150"/>
      <c r="JCE72" s="151"/>
      <c r="JCJ72" s="150"/>
      <c r="JCK72" s="151"/>
      <c r="JCP72" s="150"/>
      <c r="JCQ72" s="151"/>
      <c r="JCV72" s="150"/>
      <c r="JCW72" s="151"/>
      <c r="JDB72" s="150"/>
      <c r="JDC72" s="151"/>
      <c r="JDH72" s="150"/>
      <c r="JDI72" s="151"/>
      <c r="JDN72" s="150"/>
      <c r="JDO72" s="151"/>
      <c r="JDT72" s="150"/>
      <c r="JDU72" s="151"/>
      <c r="JDZ72" s="150"/>
      <c r="JEA72" s="151"/>
      <c r="JEF72" s="150"/>
      <c r="JEG72" s="151"/>
      <c r="JEL72" s="150"/>
      <c r="JEM72" s="151"/>
      <c r="JER72" s="150"/>
      <c r="JES72" s="151"/>
      <c r="JEX72" s="150"/>
      <c r="JEY72" s="151"/>
      <c r="JFD72" s="150"/>
      <c r="JFE72" s="151"/>
      <c r="JFJ72" s="150"/>
      <c r="JFK72" s="151"/>
      <c r="JFP72" s="150"/>
      <c r="JFQ72" s="151"/>
      <c r="JFV72" s="150"/>
      <c r="JFW72" s="151"/>
      <c r="JGB72" s="150"/>
      <c r="JGC72" s="151"/>
      <c r="JGH72" s="150"/>
      <c r="JGI72" s="151"/>
      <c r="JGN72" s="150"/>
      <c r="JGO72" s="151"/>
      <c r="JGT72" s="150"/>
      <c r="JGU72" s="151"/>
      <c r="JGZ72" s="150"/>
      <c r="JHA72" s="151"/>
      <c r="JHF72" s="150"/>
      <c r="JHG72" s="151"/>
      <c r="JHL72" s="150"/>
      <c r="JHM72" s="151"/>
      <c r="JHR72" s="150"/>
      <c r="JHS72" s="151"/>
      <c r="JHX72" s="150"/>
      <c r="JHY72" s="151"/>
      <c r="JID72" s="150"/>
      <c r="JIE72" s="151"/>
      <c r="JIJ72" s="150"/>
      <c r="JIK72" s="151"/>
      <c r="JIP72" s="150"/>
      <c r="JIQ72" s="151"/>
      <c r="JIV72" s="150"/>
      <c r="JIW72" s="151"/>
      <c r="JJB72" s="150"/>
      <c r="JJC72" s="151"/>
      <c r="JJH72" s="150"/>
      <c r="JJI72" s="151"/>
      <c r="JJN72" s="150"/>
      <c r="JJO72" s="151"/>
      <c r="JJT72" s="150"/>
      <c r="JJU72" s="151"/>
      <c r="JJZ72" s="150"/>
      <c r="JKA72" s="151"/>
      <c r="JKF72" s="150"/>
      <c r="JKG72" s="151"/>
      <c r="JKL72" s="150"/>
      <c r="JKM72" s="151"/>
      <c r="JKR72" s="150"/>
      <c r="JKS72" s="151"/>
      <c r="JKX72" s="150"/>
      <c r="JKY72" s="151"/>
      <c r="JLD72" s="150"/>
      <c r="JLE72" s="151"/>
      <c r="JLJ72" s="150"/>
      <c r="JLK72" s="151"/>
      <c r="JLP72" s="150"/>
      <c r="JLQ72" s="151"/>
      <c r="JLV72" s="150"/>
      <c r="JLW72" s="151"/>
      <c r="JMB72" s="150"/>
      <c r="JMC72" s="151"/>
      <c r="JMH72" s="150"/>
      <c r="JMI72" s="151"/>
      <c r="JMN72" s="150"/>
      <c r="JMO72" s="151"/>
      <c r="JMT72" s="150"/>
      <c r="JMU72" s="151"/>
      <c r="JMZ72" s="150"/>
      <c r="JNA72" s="151"/>
      <c r="JNF72" s="150"/>
      <c r="JNG72" s="151"/>
      <c r="JNL72" s="150"/>
      <c r="JNM72" s="151"/>
      <c r="JNR72" s="150"/>
      <c r="JNS72" s="151"/>
      <c r="JNX72" s="150"/>
      <c r="JNY72" s="151"/>
      <c r="JOD72" s="150"/>
      <c r="JOE72" s="151"/>
      <c r="JOJ72" s="150"/>
      <c r="JOK72" s="151"/>
      <c r="JOP72" s="150"/>
      <c r="JOQ72" s="151"/>
      <c r="JOV72" s="150"/>
      <c r="JOW72" s="151"/>
      <c r="JPB72" s="150"/>
      <c r="JPC72" s="151"/>
      <c r="JPH72" s="150"/>
      <c r="JPI72" s="151"/>
      <c r="JPN72" s="150"/>
      <c r="JPO72" s="151"/>
      <c r="JPT72" s="150"/>
      <c r="JPU72" s="151"/>
      <c r="JPZ72" s="150"/>
      <c r="JQA72" s="151"/>
      <c r="JQF72" s="150"/>
      <c r="JQG72" s="151"/>
      <c r="JQL72" s="150"/>
      <c r="JQM72" s="151"/>
      <c r="JQR72" s="150"/>
      <c r="JQS72" s="151"/>
      <c r="JQX72" s="150"/>
      <c r="JQY72" s="151"/>
      <c r="JRD72" s="150"/>
      <c r="JRE72" s="151"/>
      <c r="JRJ72" s="150"/>
      <c r="JRK72" s="151"/>
      <c r="JRP72" s="150"/>
      <c r="JRQ72" s="151"/>
      <c r="JRV72" s="150"/>
      <c r="JRW72" s="151"/>
      <c r="JSB72" s="150"/>
      <c r="JSC72" s="151"/>
      <c r="JSH72" s="150"/>
      <c r="JSI72" s="151"/>
      <c r="JSN72" s="150"/>
      <c r="JSO72" s="151"/>
      <c r="JST72" s="150"/>
      <c r="JSU72" s="151"/>
      <c r="JSZ72" s="150"/>
      <c r="JTA72" s="151"/>
      <c r="JTF72" s="150"/>
      <c r="JTG72" s="151"/>
      <c r="JTL72" s="150"/>
      <c r="JTM72" s="151"/>
      <c r="JTR72" s="150"/>
      <c r="JTS72" s="151"/>
      <c r="JTX72" s="150"/>
      <c r="JTY72" s="151"/>
      <c r="JUD72" s="150"/>
      <c r="JUE72" s="151"/>
      <c r="JUJ72" s="150"/>
      <c r="JUK72" s="151"/>
      <c r="JUP72" s="150"/>
      <c r="JUQ72" s="151"/>
      <c r="JUV72" s="150"/>
      <c r="JUW72" s="151"/>
      <c r="JVB72" s="150"/>
      <c r="JVC72" s="151"/>
      <c r="JVH72" s="150"/>
      <c r="JVI72" s="151"/>
      <c r="JVN72" s="150"/>
      <c r="JVO72" s="151"/>
      <c r="JVT72" s="150"/>
      <c r="JVU72" s="151"/>
      <c r="JVZ72" s="150"/>
      <c r="JWA72" s="151"/>
      <c r="JWF72" s="150"/>
      <c r="JWG72" s="151"/>
      <c r="JWL72" s="150"/>
      <c r="JWM72" s="151"/>
      <c r="JWR72" s="150"/>
      <c r="JWS72" s="151"/>
      <c r="JWX72" s="150"/>
      <c r="JWY72" s="151"/>
      <c r="JXD72" s="150"/>
      <c r="JXE72" s="151"/>
      <c r="JXJ72" s="150"/>
      <c r="JXK72" s="151"/>
      <c r="JXP72" s="150"/>
      <c r="JXQ72" s="151"/>
      <c r="JXV72" s="150"/>
      <c r="JXW72" s="151"/>
      <c r="JYB72" s="150"/>
      <c r="JYC72" s="151"/>
      <c r="JYH72" s="150"/>
      <c r="JYI72" s="151"/>
      <c r="JYN72" s="150"/>
      <c r="JYO72" s="151"/>
      <c r="JYT72" s="150"/>
      <c r="JYU72" s="151"/>
      <c r="JYZ72" s="150"/>
      <c r="JZA72" s="151"/>
      <c r="JZF72" s="150"/>
      <c r="JZG72" s="151"/>
      <c r="JZL72" s="150"/>
      <c r="JZM72" s="151"/>
      <c r="JZR72" s="150"/>
      <c r="JZS72" s="151"/>
      <c r="JZX72" s="150"/>
      <c r="JZY72" s="151"/>
      <c r="KAD72" s="150"/>
      <c r="KAE72" s="151"/>
      <c r="KAJ72" s="150"/>
      <c r="KAK72" s="151"/>
      <c r="KAP72" s="150"/>
      <c r="KAQ72" s="151"/>
      <c r="KAV72" s="150"/>
      <c r="KAW72" s="151"/>
      <c r="KBB72" s="150"/>
      <c r="KBC72" s="151"/>
      <c r="KBH72" s="150"/>
      <c r="KBI72" s="151"/>
      <c r="KBN72" s="150"/>
      <c r="KBO72" s="151"/>
      <c r="KBT72" s="150"/>
      <c r="KBU72" s="151"/>
      <c r="KBZ72" s="150"/>
      <c r="KCA72" s="151"/>
      <c r="KCF72" s="150"/>
      <c r="KCG72" s="151"/>
      <c r="KCL72" s="150"/>
      <c r="KCM72" s="151"/>
      <c r="KCR72" s="150"/>
      <c r="KCS72" s="151"/>
      <c r="KCX72" s="150"/>
      <c r="KCY72" s="151"/>
      <c r="KDD72" s="150"/>
      <c r="KDE72" s="151"/>
      <c r="KDJ72" s="150"/>
      <c r="KDK72" s="151"/>
      <c r="KDP72" s="150"/>
      <c r="KDQ72" s="151"/>
      <c r="KDV72" s="150"/>
      <c r="KDW72" s="151"/>
      <c r="KEB72" s="150"/>
      <c r="KEC72" s="151"/>
      <c r="KEH72" s="150"/>
      <c r="KEI72" s="151"/>
      <c r="KEN72" s="150"/>
      <c r="KEO72" s="151"/>
      <c r="KET72" s="150"/>
      <c r="KEU72" s="151"/>
      <c r="KEZ72" s="150"/>
      <c r="KFA72" s="151"/>
      <c r="KFF72" s="150"/>
      <c r="KFG72" s="151"/>
      <c r="KFL72" s="150"/>
      <c r="KFM72" s="151"/>
      <c r="KFR72" s="150"/>
      <c r="KFS72" s="151"/>
      <c r="KFX72" s="150"/>
      <c r="KFY72" s="151"/>
      <c r="KGD72" s="150"/>
      <c r="KGE72" s="151"/>
      <c r="KGJ72" s="150"/>
      <c r="KGK72" s="151"/>
      <c r="KGP72" s="150"/>
      <c r="KGQ72" s="151"/>
      <c r="KGV72" s="150"/>
      <c r="KGW72" s="151"/>
      <c r="KHB72" s="150"/>
      <c r="KHC72" s="151"/>
      <c r="KHH72" s="150"/>
      <c r="KHI72" s="151"/>
      <c r="KHN72" s="150"/>
      <c r="KHO72" s="151"/>
      <c r="KHT72" s="150"/>
      <c r="KHU72" s="151"/>
      <c r="KHZ72" s="150"/>
      <c r="KIA72" s="151"/>
      <c r="KIF72" s="150"/>
      <c r="KIG72" s="151"/>
      <c r="KIL72" s="150"/>
      <c r="KIM72" s="151"/>
      <c r="KIR72" s="150"/>
      <c r="KIS72" s="151"/>
      <c r="KIX72" s="150"/>
      <c r="KIY72" s="151"/>
      <c r="KJD72" s="150"/>
      <c r="KJE72" s="151"/>
      <c r="KJJ72" s="150"/>
      <c r="KJK72" s="151"/>
      <c r="KJP72" s="150"/>
      <c r="KJQ72" s="151"/>
      <c r="KJV72" s="150"/>
      <c r="KJW72" s="151"/>
      <c r="KKB72" s="150"/>
      <c r="KKC72" s="151"/>
      <c r="KKH72" s="150"/>
      <c r="KKI72" s="151"/>
      <c r="KKN72" s="150"/>
      <c r="KKO72" s="151"/>
      <c r="KKT72" s="150"/>
      <c r="KKU72" s="151"/>
      <c r="KKZ72" s="150"/>
      <c r="KLA72" s="151"/>
      <c r="KLF72" s="150"/>
      <c r="KLG72" s="151"/>
      <c r="KLL72" s="150"/>
      <c r="KLM72" s="151"/>
      <c r="KLR72" s="150"/>
      <c r="KLS72" s="151"/>
      <c r="KLX72" s="150"/>
      <c r="KLY72" s="151"/>
      <c r="KMD72" s="150"/>
      <c r="KME72" s="151"/>
      <c r="KMJ72" s="150"/>
      <c r="KMK72" s="151"/>
      <c r="KMP72" s="150"/>
      <c r="KMQ72" s="151"/>
      <c r="KMV72" s="150"/>
      <c r="KMW72" s="151"/>
      <c r="KNB72" s="150"/>
      <c r="KNC72" s="151"/>
      <c r="KNH72" s="150"/>
      <c r="KNI72" s="151"/>
      <c r="KNN72" s="150"/>
      <c r="KNO72" s="151"/>
      <c r="KNT72" s="150"/>
      <c r="KNU72" s="151"/>
      <c r="KNZ72" s="150"/>
      <c r="KOA72" s="151"/>
      <c r="KOF72" s="150"/>
      <c r="KOG72" s="151"/>
      <c r="KOL72" s="150"/>
      <c r="KOM72" s="151"/>
      <c r="KOR72" s="150"/>
      <c r="KOS72" s="151"/>
      <c r="KOX72" s="150"/>
      <c r="KOY72" s="151"/>
      <c r="KPD72" s="150"/>
      <c r="KPE72" s="151"/>
      <c r="KPJ72" s="150"/>
      <c r="KPK72" s="151"/>
      <c r="KPP72" s="150"/>
      <c r="KPQ72" s="151"/>
      <c r="KPV72" s="150"/>
      <c r="KPW72" s="151"/>
      <c r="KQB72" s="150"/>
      <c r="KQC72" s="151"/>
      <c r="KQH72" s="150"/>
      <c r="KQI72" s="151"/>
      <c r="KQN72" s="150"/>
      <c r="KQO72" s="151"/>
      <c r="KQT72" s="150"/>
      <c r="KQU72" s="151"/>
      <c r="KQZ72" s="150"/>
      <c r="KRA72" s="151"/>
      <c r="KRF72" s="150"/>
      <c r="KRG72" s="151"/>
      <c r="KRL72" s="150"/>
      <c r="KRM72" s="151"/>
      <c r="KRR72" s="150"/>
      <c r="KRS72" s="151"/>
      <c r="KRX72" s="150"/>
      <c r="KRY72" s="151"/>
      <c r="KSD72" s="150"/>
      <c r="KSE72" s="151"/>
      <c r="KSJ72" s="150"/>
      <c r="KSK72" s="151"/>
      <c r="KSP72" s="150"/>
      <c r="KSQ72" s="151"/>
      <c r="KSV72" s="150"/>
      <c r="KSW72" s="151"/>
      <c r="KTB72" s="150"/>
      <c r="KTC72" s="151"/>
      <c r="KTH72" s="150"/>
      <c r="KTI72" s="151"/>
      <c r="KTN72" s="150"/>
      <c r="KTO72" s="151"/>
      <c r="KTT72" s="150"/>
      <c r="KTU72" s="151"/>
      <c r="KTZ72" s="150"/>
      <c r="KUA72" s="151"/>
      <c r="KUF72" s="150"/>
      <c r="KUG72" s="151"/>
      <c r="KUL72" s="150"/>
      <c r="KUM72" s="151"/>
      <c r="KUR72" s="150"/>
      <c r="KUS72" s="151"/>
      <c r="KUX72" s="150"/>
      <c r="KUY72" s="151"/>
      <c r="KVD72" s="150"/>
      <c r="KVE72" s="151"/>
      <c r="KVJ72" s="150"/>
      <c r="KVK72" s="151"/>
      <c r="KVP72" s="150"/>
      <c r="KVQ72" s="151"/>
      <c r="KVV72" s="150"/>
      <c r="KVW72" s="151"/>
      <c r="KWB72" s="150"/>
      <c r="KWC72" s="151"/>
      <c r="KWH72" s="150"/>
      <c r="KWI72" s="151"/>
      <c r="KWN72" s="150"/>
      <c r="KWO72" s="151"/>
      <c r="KWT72" s="150"/>
      <c r="KWU72" s="151"/>
      <c r="KWZ72" s="150"/>
      <c r="KXA72" s="151"/>
      <c r="KXF72" s="150"/>
      <c r="KXG72" s="151"/>
      <c r="KXL72" s="150"/>
      <c r="KXM72" s="151"/>
      <c r="KXR72" s="150"/>
      <c r="KXS72" s="151"/>
      <c r="KXX72" s="150"/>
      <c r="KXY72" s="151"/>
      <c r="KYD72" s="150"/>
      <c r="KYE72" s="151"/>
      <c r="KYJ72" s="150"/>
      <c r="KYK72" s="151"/>
      <c r="KYP72" s="150"/>
      <c r="KYQ72" s="151"/>
      <c r="KYV72" s="150"/>
      <c r="KYW72" s="151"/>
      <c r="KZB72" s="150"/>
      <c r="KZC72" s="151"/>
      <c r="KZH72" s="150"/>
      <c r="KZI72" s="151"/>
      <c r="KZN72" s="150"/>
      <c r="KZO72" s="151"/>
      <c r="KZT72" s="150"/>
      <c r="KZU72" s="151"/>
      <c r="KZZ72" s="150"/>
      <c r="LAA72" s="151"/>
      <c r="LAF72" s="150"/>
      <c r="LAG72" s="151"/>
      <c r="LAL72" s="150"/>
      <c r="LAM72" s="151"/>
      <c r="LAR72" s="150"/>
      <c r="LAS72" s="151"/>
      <c r="LAX72" s="150"/>
      <c r="LAY72" s="151"/>
      <c r="LBD72" s="150"/>
      <c r="LBE72" s="151"/>
      <c r="LBJ72" s="150"/>
      <c r="LBK72" s="151"/>
      <c r="LBP72" s="150"/>
      <c r="LBQ72" s="151"/>
      <c r="LBV72" s="150"/>
      <c r="LBW72" s="151"/>
      <c r="LCB72" s="150"/>
      <c r="LCC72" s="151"/>
      <c r="LCH72" s="150"/>
      <c r="LCI72" s="151"/>
      <c r="LCN72" s="150"/>
      <c r="LCO72" s="151"/>
      <c r="LCT72" s="150"/>
      <c r="LCU72" s="151"/>
      <c r="LCZ72" s="150"/>
      <c r="LDA72" s="151"/>
      <c r="LDF72" s="150"/>
      <c r="LDG72" s="151"/>
      <c r="LDL72" s="150"/>
      <c r="LDM72" s="151"/>
      <c r="LDR72" s="150"/>
      <c r="LDS72" s="151"/>
      <c r="LDX72" s="150"/>
      <c r="LDY72" s="151"/>
      <c r="LED72" s="150"/>
      <c r="LEE72" s="151"/>
      <c r="LEJ72" s="150"/>
      <c r="LEK72" s="151"/>
      <c r="LEP72" s="150"/>
      <c r="LEQ72" s="151"/>
      <c r="LEV72" s="150"/>
      <c r="LEW72" s="151"/>
      <c r="LFB72" s="150"/>
      <c r="LFC72" s="151"/>
      <c r="LFH72" s="150"/>
      <c r="LFI72" s="151"/>
      <c r="LFN72" s="150"/>
      <c r="LFO72" s="151"/>
      <c r="LFT72" s="150"/>
      <c r="LFU72" s="151"/>
      <c r="LFZ72" s="150"/>
      <c r="LGA72" s="151"/>
      <c r="LGF72" s="150"/>
      <c r="LGG72" s="151"/>
      <c r="LGL72" s="150"/>
      <c r="LGM72" s="151"/>
      <c r="LGR72" s="150"/>
      <c r="LGS72" s="151"/>
      <c r="LGX72" s="150"/>
      <c r="LGY72" s="151"/>
      <c r="LHD72" s="150"/>
      <c r="LHE72" s="151"/>
      <c r="LHJ72" s="150"/>
      <c r="LHK72" s="151"/>
      <c r="LHP72" s="150"/>
      <c r="LHQ72" s="151"/>
      <c r="LHV72" s="150"/>
      <c r="LHW72" s="151"/>
      <c r="LIB72" s="150"/>
      <c r="LIC72" s="151"/>
      <c r="LIH72" s="150"/>
      <c r="LII72" s="151"/>
      <c r="LIN72" s="150"/>
      <c r="LIO72" s="151"/>
      <c r="LIT72" s="150"/>
      <c r="LIU72" s="151"/>
      <c r="LIZ72" s="150"/>
      <c r="LJA72" s="151"/>
      <c r="LJF72" s="150"/>
      <c r="LJG72" s="151"/>
      <c r="LJL72" s="150"/>
      <c r="LJM72" s="151"/>
      <c r="LJR72" s="150"/>
      <c r="LJS72" s="151"/>
      <c r="LJX72" s="150"/>
      <c r="LJY72" s="151"/>
      <c r="LKD72" s="150"/>
      <c r="LKE72" s="151"/>
      <c r="LKJ72" s="150"/>
      <c r="LKK72" s="151"/>
      <c r="LKP72" s="150"/>
      <c r="LKQ72" s="151"/>
      <c r="LKV72" s="150"/>
      <c r="LKW72" s="151"/>
      <c r="LLB72" s="150"/>
      <c r="LLC72" s="151"/>
      <c r="LLH72" s="150"/>
      <c r="LLI72" s="151"/>
      <c r="LLN72" s="150"/>
      <c r="LLO72" s="151"/>
      <c r="LLT72" s="150"/>
      <c r="LLU72" s="151"/>
      <c r="LLZ72" s="150"/>
      <c r="LMA72" s="151"/>
      <c r="LMF72" s="150"/>
      <c r="LMG72" s="151"/>
      <c r="LML72" s="150"/>
      <c r="LMM72" s="151"/>
      <c r="LMR72" s="150"/>
      <c r="LMS72" s="151"/>
      <c r="LMX72" s="150"/>
      <c r="LMY72" s="151"/>
      <c r="LND72" s="150"/>
      <c r="LNE72" s="151"/>
      <c r="LNJ72" s="150"/>
      <c r="LNK72" s="151"/>
      <c r="LNP72" s="150"/>
      <c r="LNQ72" s="151"/>
      <c r="LNV72" s="150"/>
      <c r="LNW72" s="151"/>
      <c r="LOB72" s="150"/>
      <c r="LOC72" s="151"/>
      <c r="LOH72" s="150"/>
      <c r="LOI72" s="151"/>
      <c r="LON72" s="150"/>
      <c r="LOO72" s="151"/>
      <c r="LOT72" s="150"/>
      <c r="LOU72" s="151"/>
      <c r="LOZ72" s="150"/>
      <c r="LPA72" s="151"/>
      <c r="LPF72" s="150"/>
      <c r="LPG72" s="151"/>
      <c r="LPL72" s="150"/>
      <c r="LPM72" s="151"/>
      <c r="LPR72" s="150"/>
      <c r="LPS72" s="151"/>
      <c r="LPX72" s="150"/>
      <c r="LPY72" s="151"/>
      <c r="LQD72" s="150"/>
      <c r="LQE72" s="151"/>
      <c r="LQJ72" s="150"/>
      <c r="LQK72" s="151"/>
      <c r="LQP72" s="150"/>
      <c r="LQQ72" s="151"/>
      <c r="LQV72" s="150"/>
      <c r="LQW72" s="151"/>
      <c r="LRB72" s="150"/>
      <c r="LRC72" s="151"/>
      <c r="LRH72" s="150"/>
      <c r="LRI72" s="151"/>
      <c r="LRN72" s="150"/>
      <c r="LRO72" s="151"/>
      <c r="LRT72" s="150"/>
      <c r="LRU72" s="151"/>
      <c r="LRZ72" s="150"/>
      <c r="LSA72" s="151"/>
      <c r="LSF72" s="150"/>
      <c r="LSG72" s="151"/>
      <c r="LSL72" s="150"/>
      <c r="LSM72" s="151"/>
      <c r="LSR72" s="150"/>
      <c r="LSS72" s="151"/>
      <c r="LSX72" s="150"/>
      <c r="LSY72" s="151"/>
      <c r="LTD72" s="150"/>
      <c r="LTE72" s="151"/>
      <c r="LTJ72" s="150"/>
      <c r="LTK72" s="151"/>
      <c r="LTP72" s="150"/>
      <c r="LTQ72" s="151"/>
      <c r="LTV72" s="150"/>
      <c r="LTW72" s="151"/>
      <c r="LUB72" s="150"/>
      <c r="LUC72" s="151"/>
      <c r="LUH72" s="150"/>
      <c r="LUI72" s="151"/>
      <c r="LUN72" s="150"/>
      <c r="LUO72" s="151"/>
      <c r="LUT72" s="150"/>
      <c r="LUU72" s="151"/>
      <c r="LUZ72" s="150"/>
      <c r="LVA72" s="151"/>
      <c r="LVF72" s="150"/>
      <c r="LVG72" s="151"/>
      <c r="LVL72" s="150"/>
      <c r="LVM72" s="151"/>
      <c r="LVR72" s="150"/>
      <c r="LVS72" s="151"/>
      <c r="LVX72" s="150"/>
      <c r="LVY72" s="151"/>
      <c r="LWD72" s="150"/>
      <c r="LWE72" s="151"/>
      <c r="LWJ72" s="150"/>
      <c r="LWK72" s="151"/>
      <c r="LWP72" s="150"/>
      <c r="LWQ72" s="151"/>
      <c r="LWV72" s="150"/>
      <c r="LWW72" s="151"/>
      <c r="LXB72" s="150"/>
      <c r="LXC72" s="151"/>
      <c r="LXH72" s="150"/>
      <c r="LXI72" s="151"/>
      <c r="LXN72" s="150"/>
      <c r="LXO72" s="151"/>
      <c r="LXT72" s="150"/>
      <c r="LXU72" s="151"/>
      <c r="LXZ72" s="150"/>
      <c r="LYA72" s="151"/>
      <c r="LYF72" s="150"/>
      <c r="LYG72" s="151"/>
      <c r="LYL72" s="150"/>
      <c r="LYM72" s="151"/>
      <c r="LYR72" s="150"/>
      <c r="LYS72" s="151"/>
      <c r="LYX72" s="150"/>
      <c r="LYY72" s="151"/>
      <c r="LZD72" s="150"/>
      <c r="LZE72" s="151"/>
      <c r="LZJ72" s="150"/>
      <c r="LZK72" s="151"/>
      <c r="LZP72" s="150"/>
      <c r="LZQ72" s="151"/>
      <c r="LZV72" s="150"/>
      <c r="LZW72" s="151"/>
      <c r="MAB72" s="150"/>
      <c r="MAC72" s="151"/>
      <c r="MAH72" s="150"/>
      <c r="MAI72" s="151"/>
      <c r="MAN72" s="150"/>
      <c r="MAO72" s="151"/>
      <c r="MAT72" s="150"/>
      <c r="MAU72" s="151"/>
      <c r="MAZ72" s="150"/>
      <c r="MBA72" s="151"/>
      <c r="MBF72" s="150"/>
      <c r="MBG72" s="151"/>
      <c r="MBL72" s="150"/>
      <c r="MBM72" s="151"/>
      <c r="MBR72" s="150"/>
      <c r="MBS72" s="151"/>
      <c r="MBX72" s="150"/>
      <c r="MBY72" s="151"/>
      <c r="MCD72" s="150"/>
      <c r="MCE72" s="151"/>
      <c r="MCJ72" s="150"/>
      <c r="MCK72" s="151"/>
      <c r="MCP72" s="150"/>
      <c r="MCQ72" s="151"/>
      <c r="MCV72" s="150"/>
      <c r="MCW72" s="151"/>
      <c r="MDB72" s="150"/>
      <c r="MDC72" s="151"/>
      <c r="MDH72" s="150"/>
      <c r="MDI72" s="151"/>
      <c r="MDN72" s="150"/>
      <c r="MDO72" s="151"/>
      <c r="MDT72" s="150"/>
      <c r="MDU72" s="151"/>
      <c r="MDZ72" s="150"/>
      <c r="MEA72" s="151"/>
      <c r="MEF72" s="150"/>
      <c r="MEG72" s="151"/>
      <c r="MEL72" s="150"/>
      <c r="MEM72" s="151"/>
      <c r="MER72" s="150"/>
      <c r="MES72" s="151"/>
      <c r="MEX72" s="150"/>
      <c r="MEY72" s="151"/>
      <c r="MFD72" s="150"/>
      <c r="MFE72" s="151"/>
      <c r="MFJ72" s="150"/>
      <c r="MFK72" s="151"/>
      <c r="MFP72" s="150"/>
      <c r="MFQ72" s="151"/>
      <c r="MFV72" s="150"/>
      <c r="MFW72" s="151"/>
      <c r="MGB72" s="150"/>
      <c r="MGC72" s="151"/>
      <c r="MGH72" s="150"/>
      <c r="MGI72" s="151"/>
      <c r="MGN72" s="150"/>
      <c r="MGO72" s="151"/>
      <c r="MGT72" s="150"/>
      <c r="MGU72" s="151"/>
      <c r="MGZ72" s="150"/>
      <c r="MHA72" s="151"/>
      <c r="MHF72" s="150"/>
      <c r="MHG72" s="151"/>
      <c r="MHL72" s="150"/>
      <c r="MHM72" s="151"/>
      <c r="MHR72" s="150"/>
      <c r="MHS72" s="151"/>
      <c r="MHX72" s="150"/>
      <c r="MHY72" s="151"/>
      <c r="MID72" s="150"/>
      <c r="MIE72" s="151"/>
      <c r="MIJ72" s="150"/>
      <c r="MIK72" s="151"/>
      <c r="MIP72" s="150"/>
      <c r="MIQ72" s="151"/>
      <c r="MIV72" s="150"/>
      <c r="MIW72" s="151"/>
      <c r="MJB72" s="150"/>
      <c r="MJC72" s="151"/>
      <c r="MJH72" s="150"/>
      <c r="MJI72" s="151"/>
      <c r="MJN72" s="150"/>
      <c r="MJO72" s="151"/>
      <c r="MJT72" s="150"/>
      <c r="MJU72" s="151"/>
      <c r="MJZ72" s="150"/>
      <c r="MKA72" s="151"/>
      <c r="MKF72" s="150"/>
      <c r="MKG72" s="151"/>
      <c r="MKL72" s="150"/>
      <c r="MKM72" s="151"/>
      <c r="MKR72" s="150"/>
      <c r="MKS72" s="151"/>
      <c r="MKX72" s="150"/>
      <c r="MKY72" s="151"/>
      <c r="MLD72" s="150"/>
      <c r="MLE72" s="151"/>
      <c r="MLJ72" s="150"/>
      <c r="MLK72" s="151"/>
      <c r="MLP72" s="150"/>
      <c r="MLQ72" s="151"/>
      <c r="MLV72" s="150"/>
      <c r="MLW72" s="151"/>
      <c r="MMB72" s="150"/>
      <c r="MMC72" s="151"/>
      <c r="MMH72" s="150"/>
      <c r="MMI72" s="151"/>
      <c r="MMN72" s="150"/>
      <c r="MMO72" s="151"/>
      <c r="MMT72" s="150"/>
      <c r="MMU72" s="151"/>
      <c r="MMZ72" s="150"/>
      <c r="MNA72" s="151"/>
      <c r="MNF72" s="150"/>
      <c r="MNG72" s="151"/>
      <c r="MNL72" s="150"/>
      <c r="MNM72" s="151"/>
      <c r="MNR72" s="150"/>
      <c r="MNS72" s="151"/>
      <c r="MNX72" s="150"/>
      <c r="MNY72" s="151"/>
      <c r="MOD72" s="150"/>
      <c r="MOE72" s="151"/>
      <c r="MOJ72" s="150"/>
      <c r="MOK72" s="151"/>
      <c r="MOP72" s="150"/>
      <c r="MOQ72" s="151"/>
      <c r="MOV72" s="150"/>
      <c r="MOW72" s="151"/>
      <c r="MPB72" s="150"/>
      <c r="MPC72" s="151"/>
      <c r="MPH72" s="150"/>
      <c r="MPI72" s="151"/>
      <c r="MPN72" s="150"/>
      <c r="MPO72" s="151"/>
      <c r="MPT72" s="150"/>
      <c r="MPU72" s="151"/>
      <c r="MPZ72" s="150"/>
      <c r="MQA72" s="151"/>
      <c r="MQF72" s="150"/>
      <c r="MQG72" s="151"/>
      <c r="MQL72" s="150"/>
      <c r="MQM72" s="151"/>
      <c r="MQR72" s="150"/>
      <c r="MQS72" s="151"/>
      <c r="MQX72" s="150"/>
      <c r="MQY72" s="151"/>
      <c r="MRD72" s="150"/>
      <c r="MRE72" s="151"/>
      <c r="MRJ72" s="150"/>
      <c r="MRK72" s="151"/>
      <c r="MRP72" s="150"/>
      <c r="MRQ72" s="151"/>
      <c r="MRV72" s="150"/>
      <c r="MRW72" s="151"/>
      <c r="MSB72" s="150"/>
      <c r="MSC72" s="151"/>
      <c r="MSH72" s="150"/>
      <c r="MSI72" s="151"/>
      <c r="MSN72" s="150"/>
      <c r="MSO72" s="151"/>
      <c r="MST72" s="150"/>
      <c r="MSU72" s="151"/>
      <c r="MSZ72" s="150"/>
      <c r="MTA72" s="151"/>
      <c r="MTF72" s="150"/>
      <c r="MTG72" s="151"/>
      <c r="MTL72" s="150"/>
      <c r="MTM72" s="151"/>
      <c r="MTR72" s="150"/>
      <c r="MTS72" s="151"/>
      <c r="MTX72" s="150"/>
      <c r="MTY72" s="151"/>
      <c r="MUD72" s="150"/>
      <c r="MUE72" s="151"/>
      <c r="MUJ72" s="150"/>
      <c r="MUK72" s="151"/>
      <c r="MUP72" s="150"/>
      <c r="MUQ72" s="151"/>
      <c r="MUV72" s="150"/>
      <c r="MUW72" s="151"/>
      <c r="MVB72" s="150"/>
      <c r="MVC72" s="151"/>
      <c r="MVH72" s="150"/>
      <c r="MVI72" s="151"/>
      <c r="MVN72" s="150"/>
      <c r="MVO72" s="151"/>
      <c r="MVT72" s="150"/>
      <c r="MVU72" s="151"/>
      <c r="MVZ72" s="150"/>
      <c r="MWA72" s="151"/>
      <c r="MWF72" s="150"/>
      <c r="MWG72" s="151"/>
      <c r="MWL72" s="150"/>
      <c r="MWM72" s="151"/>
      <c r="MWR72" s="150"/>
      <c r="MWS72" s="151"/>
      <c r="MWX72" s="150"/>
      <c r="MWY72" s="151"/>
      <c r="MXD72" s="150"/>
      <c r="MXE72" s="151"/>
      <c r="MXJ72" s="150"/>
      <c r="MXK72" s="151"/>
      <c r="MXP72" s="150"/>
      <c r="MXQ72" s="151"/>
      <c r="MXV72" s="150"/>
      <c r="MXW72" s="151"/>
      <c r="MYB72" s="150"/>
      <c r="MYC72" s="151"/>
      <c r="MYH72" s="150"/>
      <c r="MYI72" s="151"/>
      <c r="MYN72" s="150"/>
      <c r="MYO72" s="151"/>
      <c r="MYT72" s="150"/>
      <c r="MYU72" s="151"/>
      <c r="MYZ72" s="150"/>
      <c r="MZA72" s="151"/>
      <c r="MZF72" s="150"/>
      <c r="MZG72" s="151"/>
      <c r="MZL72" s="150"/>
      <c r="MZM72" s="151"/>
      <c r="MZR72" s="150"/>
      <c r="MZS72" s="151"/>
      <c r="MZX72" s="150"/>
      <c r="MZY72" s="151"/>
      <c r="NAD72" s="150"/>
      <c r="NAE72" s="151"/>
      <c r="NAJ72" s="150"/>
      <c r="NAK72" s="151"/>
      <c r="NAP72" s="150"/>
      <c r="NAQ72" s="151"/>
      <c r="NAV72" s="150"/>
      <c r="NAW72" s="151"/>
      <c r="NBB72" s="150"/>
      <c r="NBC72" s="151"/>
      <c r="NBH72" s="150"/>
      <c r="NBI72" s="151"/>
      <c r="NBN72" s="150"/>
      <c r="NBO72" s="151"/>
      <c r="NBT72" s="150"/>
      <c r="NBU72" s="151"/>
      <c r="NBZ72" s="150"/>
      <c r="NCA72" s="151"/>
      <c r="NCF72" s="150"/>
      <c r="NCG72" s="151"/>
      <c r="NCL72" s="150"/>
      <c r="NCM72" s="151"/>
      <c r="NCR72" s="150"/>
      <c r="NCS72" s="151"/>
      <c r="NCX72" s="150"/>
      <c r="NCY72" s="151"/>
      <c r="NDD72" s="150"/>
      <c r="NDE72" s="151"/>
      <c r="NDJ72" s="150"/>
      <c r="NDK72" s="151"/>
      <c r="NDP72" s="150"/>
      <c r="NDQ72" s="151"/>
      <c r="NDV72" s="150"/>
      <c r="NDW72" s="151"/>
      <c r="NEB72" s="150"/>
      <c r="NEC72" s="151"/>
      <c r="NEH72" s="150"/>
      <c r="NEI72" s="151"/>
      <c r="NEN72" s="150"/>
      <c r="NEO72" s="151"/>
      <c r="NET72" s="150"/>
      <c r="NEU72" s="151"/>
      <c r="NEZ72" s="150"/>
      <c r="NFA72" s="151"/>
      <c r="NFF72" s="150"/>
      <c r="NFG72" s="151"/>
      <c r="NFL72" s="150"/>
      <c r="NFM72" s="151"/>
      <c r="NFR72" s="150"/>
      <c r="NFS72" s="151"/>
      <c r="NFX72" s="150"/>
      <c r="NFY72" s="151"/>
      <c r="NGD72" s="150"/>
      <c r="NGE72" s="151"/>
      <c r="NGJ72" s="150"/>
      <c r="NGK72" s="151"/>
      <c r="NGP72" s="150"/>
      <c r="NGQ72" s="151"/>
      <c r="NGV72" s="150"/>
      <c r="NGW72" s="151"/>
      <c r="NHB72" s="150"/>
      <c r="NHC72" s="151"/>
      <c r="NHH72" s="150"/>
      <c r="NHI72" s="151"/>
      <c r="NHN72" s="150"/>
      <c r="NHO72" s="151"/>
      <c r="NHT72" s="150"/>
      <c r="NHU72" s="151"/>
      <c r="NHZ72" s="150"/>
      <c r="NIA72" s="151"/>
      <c r="NIF72" s="150"/>
      <c r="NIG72" s="151"/>
      <c r="NIL72" s="150"/>
      <c r="NIM72" s="151"/>
      <c r="NIR72" s="150"/>
      <c r="NIS72" s="151"/>
      <c r="NIX72" s="150"/>
      <c r="NIY72" s="151"/>
      <c r="NJD72" s="150"/>
      <c r="NJE72" s="151"/>
      <c r="NJJ72" s="150"/>
      <c r="NJK72" s="151"/>
      <c r="NJP72" s="150"/>
      <c r="NJQ72" s="151"/>
      <c r="NJV72" s="150"/>
      <c r="NJW72" s="151"/>
      <c r="NKB72" s="150"/>
      <c r="NKC72" s="151"/>
      <c r="NKH72" s="150"/>
      <c r="NKI72" s="151"/>
      <c r="NKN72" s="150"/>
      <c r="NKO72" s="151"/>
      <c r="NKT72" s="150"/>
      <c r="NKU72" s="151"/>
      <c r="NKZ72" s="150"/>
      <c r="NLA72" s="151"/>
      <c r="NLF72" s="150"/>
      <c r="NLG72" s="151"/>
      <c r="NLL72" s="150"/>
      <c r="NLM72" s="151"/>
      <c r="NLR72" s="150"/>
      <c r="NLS72" s="151"/>
      <c r="NLX72" s="150"/>
      <c r="NLY72" s="151"/>
      <c r="NMD72" s="150"/>
      <c r="NME72" s="151"/>
      <c r="NMJ72" s="150"/>
      <c r="NMK72" s="151"/>
      <c r="NMP72" s="150"/>
      <c r="NMQ72" s="151"/>
      <c r="NMV72" s="150"/>
      <c r="NMW72" s="151"/>
      <c r="NNB72" s="150"/>
      <c r="NNC72" s="151"/>
      <c r="NNH72" s="150"/>
      <c r="NNI72" s="151"/>
      <c r="NNN72" s="150"/>
      <c r="NNO72" s="151"/>
      <c r="NNT72" s="150"/>
      <c r="NNU72" s="151"/>
      <c r="NNZ72" s="150"/>
      <c r="NOA72" s="151"/>
      <c r="NOF72" s="150"/>
      <c r="NOG72" s="151"/>
      <c r="NOL72" s="150"/>
      <c r="NOM72" s="151"/>
      <c r="NOR72" s="150"/>
      <c r="NOS72" s="151"/>
      <c r="NOX72" s="150"/>
      <c r="NOY72" s="151"/>
      <c r="NPD72" s="150"/>
      <c r="NPE72" s="151"/>
      <c r="NPJ72" s="150"/>
      <c r="NPK72" s="151"/>
      <c r="NPP72" s="150"/>
      <c r="NPQ72" s="151"/>
      <c r="NPV72" s="150"/>
      <c r="NPW72" s="151"/>
      <c r="NQB72" s="150"/>
      <c r="NQC72" s="151"/>
      <c r="NQH72" s="150"/>
      <c r="NQI72" s="151"/>
      <c r="NQN72" s="150"/>
      <c r="NQO72" s="151"/>
      <c r="NQT72" s="150"/>
      <c r="NQU72" s="151"/>
      <c r="NQZ72" s="150"/>
      <c r="NRA72" s="151"/>
      <c r="NRF72" s="150"/>
      <c r="NRG72" s="151"/>
      <c r="NRL72" s="150"/>
      <c r="NRM72" s="151"/>
      <c r="NRR72" s="150"/>
      <c r="NRS72" s="151"/>
      <c r="NRX72" s="150"/>
      <c r="NRY72" s="151"/>
      <c r="NSD72" s="150"/>
      <c r="NSE72" s="151"/>
      <c r="NSJ72" s="150"/>
      <c r="NSK72" s="151"/>
      <c r="NSP72" s="150"/>
      <c r="NSQ72" s="151"/>
      <c r="NSV72" s="150"/>
      <c r="NSW72" s="151"/>
      <c r="NTB72" s="150"/>
      <c r="NTC72" s="151"/>
      <c r="NTH72" s="150"/>
      <c r="NTI72" s="151"/>
      <c r="NTN72" s="150"/>
      <c r="NTO72" s="151"/>
      <c r="NTT72" s="150"/>
      <c r="NTU72" s="151"/>
      <c r="NTZ72" s="150"/>
      <c r="NUA72" s="151"/>
      <c r="NUF72" s="150"/>
      <c r="NUG72" s="151"/>
      <c r="NUL72" s="150"/>
      <c r="NUM72" s="151"/>
      <c r="NUR72" s="150"/>
      <c r="NUS72" s="151"/>
      <c r="NUX72" s="150"/>
      <c r="NUY72" s="151"/>
      <c r="NVD72" s="150"/>
      <c r="NVE72" s="151"/>
      <c r="NVJ72" s="150"/>
      <c r="NVK72" s="151"/>
      <c r="NVP72" s="150"/>
      <c r="NVQ72" s="151"/>
      <c r="NVV72" s="150"/>
      <c r="NVW72" s="151"/>
      <c r="NWB72" s="150"/>
      <c r="NWC72" s="151"/>
      <c r="NWH72" s="150"/>
      <c r="NWI72" s="151"/>
      <c r="NWN72" s="150"/>
      <c r="NWO72" s="151"/>
      <c r="NWT72" s="150"/>
      <c r="NWU72" s="151"/>
      <c r="NWZ72" s="150"/>
      <c r="NXA72" s="151"/>
      <c r="NXF72" s="150"/>
      <c r="NXG72" s="151"/>
      <c r="NXL72" s="150"/>
      <c r="NXM72" s="151"/>
      <c r="NXR72" s="150"/>
      <c r="NXS72" s="151"/>
      <c r="NXX72" s="150"/>
      <c r="NXY72" s="151"/>
      <c r="NYD72" s="150"/>
      <c r="NYE72" s="151"/>
      <c r="NYJ72" s="150"/>
      <c r="NYK72" s="151"/>
      <c r="NYP72" s="150"/>
      <c r="NYQ72" s="151"/>
      <c r="NYV72" s="150"/>
      <c r="NYW72" s="151"/>
      <c r="NZB72" s="150"/>
      <c r="NZC72" s="151"/>
      <c r="NZH72" s="150"/>
      <c r="NZI72" s="151"/>
      <c r="NZN72" s="150"/>
      <c r="NZO72" s="151"/>
      <c r="NZT72" s="150"/>
      <c r="NZU72" s="151"/>
      <c r="NZZ72" s="150"/>
      <c r="OAA72" s="151"/>
      <c r="OAF72" s="150"/>
      <c r="OAG72" s="151"/>
      <c r="OAL72" s="150"/>
      <c r="OAM72" s="151"/>
      <c r="OAR72" s="150"/>
      <c r="OAS72" s="151"/>
      <c r="OAX72" s="150"/>
      <c r="OAY72" s="151"/>
      <c r="OBD72" s="150"/>
      <c r="OBE72" s="151"/>
      <c r="OBJ72" s="150"/>
      <c r="OBK72" s="151"/>
      <c r="OBP72" s="150"/>
      <c r="OBQ72" s="151"/>
      <c r="OBV72" s="150"/>
      <c r="OBW72" s="151"/>
      <c r="OCB72" s="150"/>
      <c r="OCC72" s="151"/>
      <c r="OCH72" s="150"/>
      <c r="OCI72" s="151"/>
      <c r="OCN72" s="150"/>
      <c r="OCO72" s="151"/>
      <c r="OCT72" s="150"/>
      <c r="OCU72" s="151"/>
      <c r="OCZ72" s="150"/>
      <c r="ODA72" s="151"/>
      <c r="ODF72" s="150"/>
      <c r="ODG72" s="151"/>
      <c r="ODL72" s="150"/>
      <c r="ODM72" s="151"/>
      <c r="ODR72" s="150"/>
      <c r="ODS72" s="151"/>
      <c r="ODX72" s="150"/>
      <c r="ODY72" s="151"/>
      <c r="OED72" s="150"/>
      <c r="OEE72" s="151"/>
      <c r="OEJ72" s="150"/>
      <c r="OEK72" s="151"/>
      <c r="OEP72" s="150"/>
      <c r="OEQ72" s="151"/>
      <c r="OEV72" s="150"/>
      <c r="OEW72" s="151"/>
      <c r="OFB72" s="150"/>
      <c r="OFC72" s="151"/>
      <c r="OFH72" s="150"/>
      <c r="OFI72" s="151"/>
      <c r="OFN72" s="150"/>
      <c r="OFO72" s="151"/>
      <c r="OFT72" s="150"/>
      <c r="OFU72" s="151"/>
      <c r="OFZ72" s="150"/>
      <c r="OGA72" s="151"/>
      <c r="OGF72" s="150"/>
      <c r="OGG72" s="151"/>
      <c r="OGL72" s="150"/>
      <c r="OGM72" s="151"/>
      <c r="OGR72" s="150"/>
      <c r="OGS72" s="151"/>
      <c r="OGX72" s="150"/>
      <c r="OGY72" s="151"/>
      <c r="OHD72" s="150"/>
      <c r="OHE72" s="151"/>
      <c r="OHJ72" s="150"/>
      <c r="OHK72" s="151"/>
      <c r="OHP72" s="150"/>
      <c r="OHQ72" s="151"/>
      <c r="OHV72" s="150"/>
      <c r="OHW72" s="151"/>
      <c r="OIB72" s="150"/>
      <c r="OIC72" s="151"/>
      <c r="OIH72" s="150"/>
      <c r="OII72" s="151"/>
      <c r="OIN72" s="150"/>
      <c r="OIO72" s="151"/>
      <c r="OIT72" s="150"/>
      <c r="OIU72" s="151"/>
      <c r="OIZ72" s="150"/>
      <c r="OJA72" s="151"/>
      <c r="OJF72" s="150"/>
      <c r="OJG72" s="151"/>
      <c r="OJL72" s="150"/>
      <c r="OJM72" s="151"/>
      <c r="OJR72" s="150"/>
      <c r="OJS72" s="151"/>
      <c r="OJX72" s="150"/>
      <c r="OJY72" s="151"/>
      <c r="OKD72" s="150"/>
      <c r="OKE72" s="151"/>
      <c r="OKJ72" s="150"/>
      <c r="OKK72" s="151"/>
      <c r="OKP72" s="150"/>
      <c r="OKQ72" s="151"/>
      <c r="OKV72" s="150"/>
      <c r="OKW72" s="151"/>
      <c r="OLB72" s="150"/>
      <c r="OLC72" s="151"/>
      <c r="OLH72" s="150"/>
      <c r="OLI72" s="151"/>
      <c r="OLN72" s="150"/>
      <c r="OLO72" s="151"/>
      <c r="OLT72" s="150"/>
      <c r="OLU72" s="151"/>
      <c r="OLZ72" s="150"/>
      <c r="OMA72" s="151"/>
      <c r="OMF72" s="150"/>
      <c r="OMG72" s="151"/>
      <c r="OML72" s="150"/>
      <c r="OMM72" s="151"/>
      <c r="OMR72" s="150"/>
      <c r="OMS72" s="151"/>
      <c r="OMX72" s="150"/>
      <c r="OMY72" s="151"/>
      <c r="OND72" s="150"/>
      <c r="ONE72" s="151"/>
      <c r="ONJ72" s="150"/>
      <c r="ONK72" s="151"/>
      <c r="ONP72" s="150"/>
      <c r="ONQ72" s="151"/>
      <c r="ONV72" s="150"/>
      <c r="ONW72" s="151"/>
      <c r="OOB72" s="150"/>
      <c r="OOC72" s="151"/>
      <c r="OOH72" s="150"/>
      <c r="OOI72" s="151"/>
      <c r="OON72" s="150"/>
      <c r="OOO72" s="151"/>
      <c r="OOT72" s="150"/>
      <c r="OOU72" s="151"/>
      <c r="OOZ72" s="150"/>
      <c r="OPA72" s="151"/>
      <c r="OPF72" s="150"/>
      <c r="OPG72" s="151"/>
      <c r="OPL72" s="150"/>
      <c r="OPM72" s="151"/>
      <c r="OPR72" s="150"/>
      <c r="OPS72" s="151"/>
      <c r="OPX72" s="150"/>
      <c r="OPY72" s="151"/>
      <c r="OQD72" s="150"/>
      <c r="OQE72" s="151"/>
      <c r="OQJ72" s="150"/>
      <c r="OQK72" s="151"/>
      <c r="OQP72" s="150"/>
      <c r="OQQ72" s="151"/>
      <c r="OQV72" s="150"/>
      <c r="OQW72" s="151"/>
      <c r="ORB72" s="150"/>
      <c r="ORC72" s="151"/>
      <c r="ORH72" s="150"/>
      <c r="ORI72" s="151"/>
      <c r="ORN72" s="150"/>
      <c r="ORO72" s="151"/>
      <c r="ORT72" s="150"/>
      <c r="ORU72" s="151"/>
      <c r="ORZ72" s="150"/>
      <c r="OSA72" s="151"/>
      <c r="OSF72" s="150"/>
      <c r="OSG72" s="151"/>
      <c r="OSL72" s="150"/>
      <c r="OSM72" s="151"/>
      <c r="OSR72" s="150"/>
      <c r="OSS72" s="151"/>
      <c r="OSX72" s="150"/>
      <c r="OSY72" s="151"/>
      <c r="OTD72" s="150"/>
      <c r="OTE72" s="151"/>
      <c r="OTJ72" s="150"/>
      <c r="OTK72" s="151"/>
      <c r="OTP72" s="150"/>
      <c r="OTQ72" s="151"/>
      <c r="OTV72" s="150"/>
      <c r="OTW72" s="151"/>
      <c r="OUB72" s="150"/>
      <c r="OUC72" s="151"/>
      <c r="OUH72" s="150"/>
      <c r="OUI72" s="151"/>
      <c r="OUN72" s="150"/>
      <c r="OUO72" s="151"/>
      <c r="OUT72" s="150"/>
      <c r="OUU72" s="151"/>
      <c r="OUZ72" s="150"/>
      <c r="OVA72" s="151"/>
      <c r="OVF72" s="150"/>
      <c r="OVG72" s="151"/>
      <c r="OVL72" s="150"/>
      <c r="OVM72" s="151"/>
      <c r="OVR72" s="150"/>
      <c r="OVS72" s="151"/>
      <c r="OVX72" s="150"/>
      <c r="OVY72" s="151"/>
      <c r="OWD72" s="150"/>
      <c r="OWE72" s="151"/>
      <c r="OWJ72" s="150"/>
      <c r="OWK72" s="151"/>
      <c r="OWP72" s="150"/>
      <c r="OWQ72" s="151"/>
      <c r="OWV72" s="150"/>
      <c r="OWW72" s="151"/>
      <c r="OXB72" s="150"/>
      <c r="OXC72" s="151"/>
      <c r="OXH72" s="150"/>
      <c r="OXI72" s="151"/>
      <c r="OXN72" s="150"/>
      <c r="OXO72" s="151"/>
      <c r="OXT72" s="150"/>
      <c r="OXU72" s="151"/>
      <c r="OXZ72" s="150"/>
      <c r="OYA72" s="151"/>
      <c r="OYF72" s="150"/>
      <c r="OYG72" s="151"/>
      <c r="OYL72" s="150"/>
      <c r="OYM72" s="151"/>
      <c r="OYR72" s="150"/>
      <c r="OYS72" s="151"/>
      <c r="OYX72" s="150"/>
      <c r="OYY72" s="151"/>
      <c r="OZD72" s="150"/>
      <c r="OZE72" s="151"/>
      <c r="OZJ72" s="150"/>
      <c r="OZK72" s="151"/>
      <c r="OZP72" s="150"/>
      <c r="OZQ72" s="151"/>
      <c r="OZV72" s="150"/>
      <c r="OZW72" s="151"/>
      <c r="PAB72" s="150"/>
      <c r="PAC72" s="151"/>
      <c r="PAH72" s="150"/>
      <c r="PAI72" s="151"/>
      <c r="PAN72" s="150"/>
      <c r="PAO72" s="151"/>
      <c r="PAT72" s="150"/>
      <c r="PAU72" s="151"/>
      <c r="PAZ72" s="150"/>
      <c r="PBA72" s="151"/>
      <c r="PBF72" s="150"/>
      <c r="PBG72" s="151"/>
      <c r="PBL72" s="150"/>
      <c r="PBM72" s="151"/>
      <c r="PBR72" s="150"/>
      <c r="PBS72" s="151"/>
      <c r="PBX72" s="150"/>
      <c r="PBY72" s="151"/>
      <c r="PCD72" s="150"/>
      <c r="PCE72" s="151"/>
      <c r="PCJ72" s="150"/>
      <c r="PCK72" s="151"/>
      <c r="PCP72" s="150"/>
      <c r="PCQ72" s="151"/>
      <c r="PCV72" s="150"/>
      <c r="PCW72" s="151"/>
      <c r="PDB72" s="150"/>
      <c r="PDC72" s="151"/>
      <c r="PDH72" s="150"/>
      <c r="PDI72" s="151"/>
      <c r="PDN72" s="150"/>
      <c r="PDO72" s="151"/>
      <c r="PDT72" s="150"/>
      <c r="PDU72" s="151"/>
      <c r="PDZ72" s="150"/>
      <c r="PEA72" s="151"/>
      <c r="PEF72" s="150"/>
      <c r="PEG72" s="151"/>
      <c r="PEL72" s="150"/>
      <c r="PEM72" s="151"/>
      <c r="PER72" s="150"/>
      <c r="PES72" s="151"/>
      <c r="PEX72" s="150"/>
      <c r="PEY72" s="151"/>
      <c r="PFD72" s="150"/>
      <c r="PFE72" s="151"/>
      <c r="PFJ72" s="150"/>
      <c r="PFK72" s="151"/>
      <c r="PFP72" s="150"/>
      <c r="PFQ72" s="151"/>
      <c r="PFV72" s="150"/>
      <c r="PFW72" s="151"/>
      <c r="PGB72" s="150"/>
      <c r="PGC72" s="151"/>
      <c r="PGH72" s="150"/>
      <c r="PGI72" s="151"/>
      <c r="PGN72" s="150"/>
      <c r="PGO72" s="151"/>
      <c r="PGT72" s="150"/>
      <c r="PGU72" s="151"/>
      <c r="PGZ72" s="150"/>
      <c r="PHA72" s="151"/>
      <c r="PHF72" s="150"/>
      <c r="PHG72" s="151"/>
      <c r="PHL72" s="150"/>
      <c r="PHM72" s="151"/>
      <c r="PHR72" s="150"/>
      <c r="PHS72" s="151"/>
      <c r="PHX72" s="150"/>
      <c r="PHY72" s="151"/>
      <c r="PID72" s="150"/>
      <c r="PIE72" s="151"/>
      <c r="PIJ72" s="150"/>
      <c r="PIK72" s="151"/>
      <c r="PIP72" s="150"/>
      <c r="PIQ72" s="151"/>
      <c r="PIV72" s="150"/>
      <c r="PIW72" s="151"/>
      <c r="PJB72" s="150"/>
      <c r="PJC72" s="151"/>
      <c r="PJH72" s="150"/>
      <c r="PJI72" s="151"/>
      <c r="PJN72" s="150"/>
      <c r="PJO72" s="151"/>
      <c r="PJT72" s="150"/>
      <c r="PJU72" s="151"/>
      <c r="PJZ72" s="150"/>
      <c r="PKA72" s="151"/>
      <c r="PKF72" s="150"/>
      <c r="PKG72" s="151"/>
      <c r="PKL72" s="150"/>
      <c r="PKM72" s="151"/>
      <c r="PKR72" s="150"/>
      <c r="PKS72" s="151"/>
      <c r="PKX72" s="150"/>
      <c r="PKY72" s="151"/>
      <c r="PLD72" s="150"/>
      <c r="PLE72" s="151"/>
      <c r="PLJ72" s="150"/>
      <c r="PLK72" s="151"/>
      <c r="PLP72" s="150"/>
      <c r="PLQ72" s="151"/>
      <c r="PLV72" s="150"/>
      <c r="PLW72" s="151"/>
      <c r="PMB72" s="150"/>
      <c r="PMC72" s="151"/>
      <c r="PMH72" s="150"/>
      <c r="PMI72" s="151"/>
      <c r="PMN72" s="150"/>
      <c r="PMO72" s="151"/>
      <c r="PMT72" s="150"/>
      <c r="PMU72" s="151"/>
      <c r="PMZ72" s="150"/>
      <c r="PNA72" s="151"/>
      <c r="PNF72" s="150"/>
      <c r="PNG72" s="151"/>
      <c r="PNL72" s="150"/>
      <c r="PNM72" s="151"/>
      <c r="PNR72" s="150"/>
      <c r="PNS72" s="151"/>
      <c r="PNX72" s="150"/>
      <c r="PNY72" s="151"/>
      <c r="POD72" s="150"/>
      <c r="POE72" s="151"/>
      <c r="POJ72" s="150"/>
      <c r="POK72" s="151"/>
      <c r="POP72" s="150"/>
      <c r="POQ72" s="151"/>
      <c r="POV72" s="150"/>
      <c r="POW72" s="151"/>
      <c r="PPB72" s="150"/>
      <c r="PPC72" s="151"/>
      <c r="PPH72" s="150"/>
      <c r="PPI72" s="151"/>
      <c r="PPN72" s="150"/>
      <c r="PPO72" s="151"/>
      <c r="PPT72" s="150"/>
      <c r="PPU72" s="151"/>
      <c r="PPZ72" s="150"/>
      <c r="PQA72" s="151"/>
      <c r="PQF72" s="150"/>
      <c r="PQG72" s="151"/>
      <c r="PQL72" s="150"/>
      <c r="PQM72" s="151"/>
      <c r="PQR72" s="150"/>
      <c r="PQS72" s="151"/>
      <c r="PQX72" s="150"/>
      <c r="PQY72" s="151"/>
      <c r="PRD72" s="150"/>
      <c r="PRE72" s="151"/>
      <c r="PRJ72" s="150"/>
      <c r="PRK72" s="151"/>
      <c r="PRP72" s="150"/>
      <c r="PRQ72" s="151"/>
      <c r="PRV72" s="150"/>
      <c r="PRW72" s="151"/>
      <c r="PSB72" s="150"/>
      <c r="PSC72" s="151"/>
      <c r="PSH72" s="150"/>
      <c r="PSI72" s="151"/>
      <c r="PSN72" s="150"/>
      <c r="PSO72" s="151"/>
      <c r="PST72" s="150"/>
      <c r="PSU72" s="151"/>
      <c r="PSZ72" s="150"/>
      <c r="PTA72" s="151"/>
      <c r="PTF72" s="150"/>
      <c r="PTG72" s="151"/>
      <c r="PTL72" s="150"/>
      <c r="PTM72" s="151"/>
      <c r="PTR72" s="150"/>
      <c r="PTS72" s="151"/>
      <c r="PTX72" s="150"/>
      <c r="PTY72" s="151"/>
      <c r="PUD72" s="150"/>
      <c r="PUE72" s="151"/>
      <c r="PUJ72" s="150"/>
      <c r="PUK72" s="151"/>
      <c r="PUP72" s="150"/>
      <c r="PUQ72" s="151"/>
      <c r="PUV72" s="150"/>
      <c r="PUW72" s="151"/>
      <c r="PVB72" s="150"/>
      <c r="PVC72" s="151"/>
      <c r="PVH72" s="150"/>
      <c r="PVI72" s="151"/>
      <c r="PVN72" s="150"/>
      <c r="PVO72" s="151"/>
      <c r="PVT72" s="150"/>
      <c r="PVU72" s="151"/>
      <c r="PVZ72" s="150"/>
      <c r="PWA72" s="151"/>
      <c r="PWF72" s="150"/>
      <c r="PWG72" s="151"/>
      <c r="PWL72" s="150"/>
      <c r="PWM72" s="151"/>
      <c r="PWR72" s="150"/>
      <c r="PWS72" s="151"/>
      <c r="PWX72" s="150"/>
      <c r="PWY72" s="151"/>
      <c r="PXD72" s="150"/>
      <c r="PXE72" s="151"/>
      <c r="PXJ72" s="150"/>
      <c r="PXK72" s="151"/>
      <c r="PXP72" s="150"/>
      <c r="PXQ72" s="151"/>
      <c r="PXV72" s="150"/>
      <c r="PXW72" s="151"/>
      <c r="PYB72" s="150"/>
      <c r="PYC72" s="151"/>
      <c r="PYH72" s="150"/>
      <c r="PYI72" s="151"/>
      <c r="PYN72" s="150"/>
      <c r="PYO72" s="151"/>
      <c r="PYT72" s="150"/>
      <c r="PYU72" s="151"/>
      <c r="PYZ72" s="150"/>
      <c r="PZA72" s="151"/>
      <c r="PZF72" s="150"/>
      <c r="PZG72" s="151"/>
      <c r="PZL72" s="150"/>
      <c r="PZM72" s="151"/>
      <c r="PZR72" s="150"/>
      <c r="PZS72" s="151"/>
      <c r="PZX72" s="150"/>
      <c r="PZY72" s="151"/>
      <c r="QAD72" s="150"/>
      <c r="QAE72" s="151"/>
      <c r="QAJ72" s="150"/>
      <c r="QAK72" s="151"/>
      <c r="QAP72" s="150"/>
      <c r="QAQ72" s="151"/>
      <c r="QAV72" s="150"/>
      <c r="QAW72" s="151"/>
      <c r="QBB72" s="150"/>
      <c r="QBC72" s="151"/>
      <c r="QBH72" s="150"/>
      <c r="QBI72" s="151"/>
      <c r="QBN72" s="150"/>
      <c r="QBO72" s="151"/>
      <c r="QBT72" s="150"/>
      <c r="QBU72" s="151"/>
      <c r="QBZ72" s="150"/>
      <c r="QCA72" s="151"/>
      <c r="QCF72" s="150"/>
      <c r="QCG72" s="151"/>
      <c r="QCL72" s="150"/>
      <c r="QCM72" s="151"/>
      <c r="QCR72" s="150"/>
      <c r="QCS72" s="151"/>
      <c r="QCX72" s="150"/>
      <c r="QCY72" s="151"/>
      <c r="QDD72" s="150"/>
      <c r="QDE72" s="151"/>
      <c r="QDJ72" s="150"/>
      <c r="QDK72" s="151"/>
      <c r="QDP72" s="150"/>
      <c r="QDQ72" s="151"/>
      <c r="QDV72" s="150"/>
      <c r="QDW72" s="151"/>
      <c r="QEB72" s="150"/>
      <c r="QEC72" s="151"/>
      <c r="QEH72" s="150"/>
      <c r="QEI72" s="151"/>
      <c r="QEN72" s="150"/>
      <c r="QEO72" s="151"/>
      <c r="QET72" s="150"/>
      <c r="QEU72" s="151"/>
      <c r="QEZ72" s="150"/>
      <c r="QFA72" s="151"/>
      <c r="QFF72" s="150"/>
      <c r="QFG72" s="151"/>
      <c r="QFL72" s="150"/>
      <c r="QFM72" s="151"/>
      <c r="QFR72" s="150"/>
      <c r="QFS72" s="151"/>
      <c r="QFX72" s="150"/>
      <c r="QFY72" s="151"/>
      <c r="QGD72" s="150"/>
      <c r="QGE72" s="151"/>
      <c r="QGJ72" s="150"/>
      <c r="QGK72" s="151"/>
      <c r="QGP72" s="150"/>
      <c r="QGQ72" s="151"/>
      <c r="QGV72" s="150"/>
      <c r="QGW72" s="151"/>
      <c r="QHB72" s="150"/>
      <c r="QHC72" s="151"/>
      <c r="QHH72" s="150"/>
      <c r="QHI72" s="151"/>
      <c r="QHN72" s="150"/>
      <c r="QHO72" s="151"/>
      <c r="QHT72" s="150"/>
      <c r="QHU72" s="151"/>
      <c r="QHZ72" s="150"/>
      <c r="QIA72" s="151"/>
      <c r="QIF72" s="150"/>
      <c r="QIG72" s="151"/>
      <c r="QIL72" s="150"/>
      <c r="QIM72" s="151"/>
      <c r="QIR72" s="150"/>
      <c r="QIS72" s="151"/>
      <c r="QIX72" s="150"/>
      <c r="QIY72" s="151"/>
      <c r="QJD72" s="150"/>
      <c r="QJE72" s="151"/>
      <c r="QJJ72" s="150"/>
      <c r="QJK72" s="151"/>
      <c r="QJP72" s="150"/>
      <c r="QJQ72" s="151"/>
      <c r="QJV72" s="150"/>
      <c r="QJW72" s="151"/>
      <c r="QKB72" s="150"/>
      <c r="QKC72" s="151"/>
      <c r="QKH72" s="150"/>
      <c r="QKI72" s="151"/>
      <c r="QKN72" s="150"/>
      <c r="QKO72" s="151"/>
      <c r="QKT72" s="150"/>
      <c r="QKU72" s="151"/>
      <c r="QKZ72" s="150"/>
      <c r="QLA72" s="151"/>
      <c r="QLF72" s="150"/>
      <c r="QLG72" s="151"/>
      <c r="QLL72" s="150"/>
      <c r="QLM72" s="151"/>
      <c r="QLR72" s="150"/>
      <c r="QLS72" s="151"/>
      <c r="QLX72" s="150"/>
      <c r="QLY72" s="151"/>
      <c r="QMD72" s="150"/>
      <c r="QME72" s="151"/>
      <c r="QMJ72" s="150"/>
      <c r="QMK72" s="151"/>
      <c r="QMP72" s="150"/>
      <c r="QMQ72" s="151"/>
      <c r="QMV72" s="150"/>
      <c r="QMW72" s="151"/>
      <c r="QNB72" s="150"/>
      <c r="QNC72" s="151"/>
      <c r="QNH72" s="150"/>
      <c r="QNI72" s="151"/>
      <c r="QNN72" s="150"/>
      <c r="QNO72" s="151"/>
      <c r="QNT72" s="150"/>
      <c r="QNU72" s="151"/>
      <c r="QNZ72" s="150"/>
      <c r="QOA72" s="151"/>
      <c r="QOF72" s="150"/>
      <c r="QOG72" s="151"/>
      <c r="QOL72" s="150"/>
      <c r="QOM72" s="151"/>
      <c r="QOR72" s="150"/>
      <c r="QOS72" s="151"/>
      <c r="QOX72" s="150"/>
      <c r="QOY72" s="151"/>
      <c r="QPD72" s="150"/>
      <c r="QPE72" s="151"/>
      <c r="QPJ72" s="150"/>
      <c r="QPK72" s="151"/>
      <c r="QPP72" s="150"/>
      <c r="QPQ72" s="151"/>
      <c r="QPV72" s="150"/>
      <c r="QPW72" s="151"/>
      <c r="QQB72" s="150"/>
      <c r="QQC72" s="151"/>
      <c r="QQH72" s="150"/>
      <c r="QQI72" s="151"/>
      <c r="QQN72" s="150"/>
      <c r="QQO72" s="151"/>
      <c r="QQT72" s="150"/>
      <c r="QQU72" s="151"/>
      <c r="QQZ72" s="150"/>
      <c r="QRA72" s="151"/>
      <c r="QRF72" s="150"/>
      <c r="QRG72" s="151"/>
      <c r="QRL72" s="150"/>
      <c r="QRM72" s="151"/>
      <c r="QRR72" s="150"/>
      <c r="QRS72" s="151"/>
      <c r="QRX72" s="150"/>
      <c r="QRY72" s="151"/>
      <c r="QSD72" s="150"/>
      <c r="QSE72" s="151"/>
      <c r="QSJ72" s="150"/>
      <c r="QSK72" s="151"/>
      <c r="QSP72" s="150"/>
      <c r="QSQ72" s="151"/>
      <c r="QSV72" s="150"/>
      <c r="QSW72" s="151"/>
      <c r="QTB72" s="150"/>
      <c r="QTC72" s="151"/>
      <c r="QTH72" s="150"/>
      <c r="QTI72" s="151"/>
      <c r="QTN72" s="150"/>
      <c r="QTO72" s="151"/>
      <c r="QTT72" s="150"/>
      <c r="QTU72" s="151"/>
      <c r="QTZ72" s="150"/>
      <c r="QUA72" s="151"/>
      <c r="QUF72" s="150"/>
      <c r="QUG72" s="151"/>
      <c r="QUL72" s="150"/>
      <c r="QUM72" s="151"/>
      <c r="QUR72" s="150"/>
      <c r="QUS72" s="151"/>
      <c r="QUX72" s="150"/>
      <c r="QUY72" s="151"/>
      <c r="QVD72" s="150"/>
      <c r="QVE72" s="151"/>
      <c r="QVJ72" s="150"/>
      <c r="QVK72" s="151"/>
      <c r="QVP72" s="150"/>
      <c r="QVQ72" s="151"/>
      <c r="QVV72" s="150"/>
      <c r="QVW72" s="151"/>
      <c r="QWB72" s="150"/>
      <c r="QWC72" s="151"/>
      <c r="QWH72" s="150"/>
      <c r="QWI72" s="151"/>
      <c r="QWN72" s="150"/>
      <c r="QWO72" s="151"/>
      <c r="QWT72" s="150"/>
      <c r="QWU72" s="151"/>
      <c r="QWZ72" s="150"/>
      <c r="QXA72" s="151"/>
      <c r="QXF72" s="150"/>
      <c r="QXG72" s="151"/>
      <c r="QXL72" s="150"/>
      <c r="QXM72" s="151"/>
      <c r="QXR72" s="150"/>
      <c r="QXS72" s="151"/>
      <c r="QXX72" s="150"/>
      <c r="QXY72" s="151"/>
      <c r="QYD72" s="150"/>
      <c r="QYE72" s="151"/>
      <c r="QYJ72" s="150"/>
      <c r="QYK72" s="151"/>
      <c r="QYP72" s="150"/>
      <c r="QYQ72" s="151"/>
      <c r="QYV72" s="150"/>
      <c r="QYW72" s="151"/>
      <c r="QZB72" s="150"/>
      <c r="QZC72" s="151"/>
      <c r="QZH72" s="150"/>
      <c r="QZI72" s="151"/>
      <c r="QZN72" s="150"/>
      <c r="QZO72" s="151"/>
      <c r="QZT72" s="150"/>
      <c r="QZU72" s="151"/>
      <c r="QZZ72" s="150"/>
      <c r="RAA72" s="151"/>
      <c r="RAF72" s="150"/>
      <c r="RAG72" s="151"/>
      <c r="RAL72" s="150"/>
      <c r="RAM72" s="151"/>
      <c r="RAR72" s="150"/>
      <c r="RAS72" s="151"/>
      <c r="RAX72" s="150"/>
      <c r="RAY72" s="151"/>
      <c r="RBD72" s="150"/>
      <c r="RBE72" s="151"/>
      <c r="RBJ72" s="150"/>
      <c r="RBK72" s="151"/>
      <c r="RBP72" s="150"/>
      <c r="RBQ72" s="151"/>
      <c r="RBV72" s="150"/>
      <c r="RBW72" s="151"/>
      <c r="RCB72" s="150"/>
      <c r="RCC72" s="151"/>
      <c r="RCH72" s="150"/>
      <c r="RCI72" s="151"/>
      <c r="RCN72" s="150"/>
      <c r="RCO72" s="151"/>
      <c r="RCT72" s="150"/>
      <c r="RCU72" s="151"/>
      <c r="RCZ72" s="150"/>
      <c r="RDA72" s="151"/>
      <c r="RDF72" s="150"/>
      <c r="RDG72" s="151"/>
      <c r="RDL72" s="150"/>
      <c r="RDM72" s="151"/>
      <c r="RDR72" s="150"/>
      <c r="RDS72" s="151"/>
      <c r="RDX72" s="150"/>
      <c r="RDY72" s="151"/>
      <c r="RED72" s="150"/>
      <c r="REE72" s="151"/>
      <c r="REJ72" s="150"/>
      <c r="REK72" s="151"/>
      <c r="REP72" s="150"/>
      <c r="REQ72" s="151"/>
      <c r="REV72" s="150"/>
      <c r="REW72" s="151"/>
      <c r="RFB72" s="150"/>
      <c r="RFC72" s="151"/>
      <c r="RFH72" s="150"/>
      <c r="RFI72" s="151"/>
      <c r="RFN72" s="150"/>
      <c r="RFO72" s="151"/>
      <c r="RFT72" s="150"/>
      <c r="RFU72" s="151"/>
      <c r="RFZ72" s="150"/>
      <c r="RGA72" s="151"/>
      <c r="RGF72" s="150"/>
      <c r="RGG72" s="151"/>
      <c r="RGL72" s="150"/>
      <c r="RGM72" s="151"/>
      <c r="RGR72" s="150"/>
      <c r="RGS72" s="151"/>
      <c r="RGX72" s="150"/>
      <c r="RGY72" s="151"/>
      <c r="RHD72" s="150"/>
      <c r="RHE72" s="151"/>
      <c r="RHJ72" s="150"/>
      <c r="RHK72" s="151"/>
      <c r="RHP72" s="150"/>
      <c r="RHQ72" s="151"/>
      <c r="RHV72" s="150"/>
      <c r="RHW72" s="151"/>
      <c r="RIB72" s="150"/>
      <c r="RIC72" s="151"/>
      <c r="RIH72" s="150"/>
      <c r="RII72" s="151"/>
      <c r="RIN72" s="150"/>
      <c r="RIO72" s="151"/>
      <c r="RIT72" s="150"/>
      <c r="RIU72" s="151"/>
      <c r="RIZ72" s="150"/>
      <c r="RJA72" s="151"/>
      <c r="RJF72" s="150"/>
      <c r="RJG72" s="151"/>
      <c r="RJL72" s="150"/>
      <c r="RJM72" s="151"/>
      <c r="RJR72" s="150"/>
      <c r="RJS72" s="151"/>
      <c r="RJX72" s="150"/>
      <c r="RJY72" s="151"/>
      <c r="RKD72" s="150"/>
      <c r="RKE72" s="151"/>
      <c r="RKJ72" s="150"/>
      <c r="RKK72" s="151"/>
      <c r="RKP72" s="150"/>
      <c r="RKQ72" s="151"/>
      <c r="RKV72" s="150"/>
      <c r="RKW72" s="151"/>
      <c r="RLB72" s="150"/>
      <c r="RLC72" s="151"/>
      <c r="RLH72" s="150"/>
      <c r="RLI72" s="151"/>
      <c r="RLN72" s="150"/>
      <c r="RLO72" s="151"/>
      <c r="RLT72" s="150"/>
      <c r="RLU72" s="151"/>
      <c r="RLZ72" s="150"/>
      <c r="RMA72" s="151"/>
      <c r="RMF72" s="150"/>
      <c r="RMG72" s="151"/>
      <c r="RML72" s="150"/>
      <c r="RMM72" s="151"/>
      <c r="RMR72" s="150"/>
      <c r="RMS72" s="151"/>
      <c r="RMX72" s="150"/>
      <c r="RMY72" s="151"/>
      <c r="RND72" s="150"/>
      <c r="RNE72" s="151"/>
      <c r="RNJ72" s="150"/>
      <c r="RNK72" s="151"/>
      <c r="RNP72" s="150"/>
      <c r="RNQ72" s="151"/>
      <c r="RNV72" s="150"/>
      <c r="RNW72" s="151"/>
      <c r="ROB72" s="150"/>
      <c r="ROC72" s="151"/>
      <c r="ROH72" s="150"/>
      <c r="ROI72" s="151"/>
      <c r="RON72" s="150"/>
      <c r="ROO72" s="151"/>
      <c r="ROT72" s="150"/>
      <c r="ROU72" s="151"/>
      <c r="ROZ72" s="150"/>
      <c r="RPA72" s="151"/>
      <c r="RPF72" s="150"/>
      <c r="RPG72" s="151"/>
      <c r="RPL72" s="150"/>
      <c r="RPM72" s="151"/>
      <c r="RPR72" s="150"/>
      <c r="RPS72" s="151"/>
      <c r="RPX72" s="150"/>
      <c r="RPY72" s="151"/>
      <c r="RQD72" s="150"/>
      <c r="RQE72" s="151"/>
      <c r="RQJ72" s="150"/>
      <c r="RQK72" s="151"/>
      <c r="RQP72" s="150"/>
      <c r="RQQ72" s="151"/>
      <c r="RQV72" s="150"/>
      <c r="RQW72" s="151"/>
      <c r="RRB72" s="150"/>
      <c r="RRC72" s="151"/>
      <c r="RRH72" s="150"/>
      <c r="RRI72" s="151"/>
      <c r="RRN72" s="150"/>
      <c r="RRO72" s="151"/>
      <c r="RRT72" s="150"/>
      <c r="RRU72" s="151"/>
      <c r="RRZ72" s="150"/>
      <c r="RSA72" s="151"/>
      <c r="RSF72" s="150"/>
      <c r="RSG72" s="151"/>
      <c r="RSL72" s="150"/>
      <c r="RSM72" s="151"/>
      <c r="RSR72" s="150"/>
      <c r="RSS72" s="151"/>
      <c r="RSX72" s="150"/>
      <c r="RSY72" s="151"/>
      <c r="RTD72" s="150"/>
      <c r="RTE72" s="151"/>
      <c r="RTJ72" s="150"/>
      <c r="RTK72" s="151"/>
      <c r="RTP72" s="150"/>
      <c r="RTQ72" s="151"/>
      <c r="RTV72" s="150"/>
      <c r="RTW72" s="151"/>
      <c r="RUB72" s="150"/>
      <c r="RUC72" s="151"/>
      <c r="RUH72" s="150"/>
      <c r="RUI72" s="151"/>
      <c r="RUN72" s="150"/>
      <c r="RUO72" s="151"/>
      <c r="RUT72" s="150"/>
      <c r="RUU72" s="151"/>
      <c r="RUZ72" s="150"/>
      <c r="RVA72" s="151"/>
      <c r="RVF72" s="150"/>
      <c r="RVG72" s="151"/>
      <c r="RVL72" s="150"/>
      <c r="RVM72" s="151"/>
      <c r="RVR72" s="150"/>
      <c r="RVS72" s="151"/>
      <c r="RVX72" s="150"/>
      <c r="RVY72" s="151"/>
      <c r="RWD72" s="150"/>
      <c r="RWE72" s="151"/>
      <c r="RWJ72" s="150"/>
      <c r="RWK72" s="151"/>
      <c r="RWP72" s="150"/>
      <c r="RWQ72" s="151"/>
      <c r="RWV72" s="150"/>
      <c r="RWW72" s="151"/>
      <c r="RXB72" s="150"/>
      <c r="RXC72" s="151"/>
      <c r="RXH72" s="150"/>
      <c r="RXI72" s="151"/>
      <c r="RXN72" s="150"/>
      <c r="RXO72" s="151"/>
      <c r="RXT72" s="150"/>
      <c r="RXU72" s="151"/>
      <c r="RXZ72" s="150"/>
      <c r="RYA72" s="151"/>
      <c r="RYF72" s="150"/>
      <c r="RYG72" s="151"/>
      <c r="RYL72" s="150"/>
      <c r="RYM72" s="151"/>
      <c r="RYR72" s="150"/>
      <c r="RYS72" s="151"/>
      <c r="RYX72" s="150"/>
      <c r="RYY72" s="151"/>
      <c r="RZD72" s="150"/>
      <c r="RZE72" s="151"/>
      <c r="RZJ72" s="150"/>
      <c r="RZK72" s="151"/>
      <c r="RZP72" s="150"/>
      <c r="RZQ72" s="151"/>
      <c r="RZV72" s="150"/>
      <c r="RZW72" s="151"/>
      <c r="SAB72" s="150"/>
      <c r="SAC72" s="151"/>
      <c r="SAH72" s="150"/>
      <c r="SAI72" s="151"/>
      <c r="SAN72" s="150"/>
      <c r="SAO72" s="151"/>
      <c r="SAT72" s="150"/>
      <c r="SAU72" s="151"/>
      <c r="SAZ72" s="150"/>
      <c r="SBA72" s="151"/>
      <c r="SBF72" s="150"/>
      <c r="SBG72" s="151"/>
      <c r="SBL72" s="150"/>
      <c r="SBM72" s="151"/>
      <c r="SBR72" s="150"/>
      <c r="SBS72" s="151"/>
      <c r="SBX72" s="150"/>
      <c r="SBY72" s="151"/>
      <c r="SCD72" s="150"/>
      <c r="SCE72" s="151"/>
      <c r="SCJ72" s="150"/>
      <c r="SCK72" s="151"/>
      <c r="SCP72" s="150"/>
      <c r="SCQ72" s="151"/>
      <c r="SCV72" s="150"/>
      <c r="SCW72" s="151"/>
      <c r="SDB72" s="150"/>
      <c r="SDC72" s="151"/>
      <c r="SDH72" s="150"/>
      <c r="SDI72" s="151"/>
      <c r="SDN72" s="150"/>
      <c r="SDO72" s="151"/>
      <c r="SDT72" s="150"/>
      <c r="SDU72" s="151"/>
      <c r="SDZ72" s="150"/>
      <c r="SEA72" s="151"/>
      <c r="SEF72" s="150"/>
      <c r="SEG72" s="151"/>
      <c r="SEL72" s="150"/>
      <c r="SEM72" s="151"/>
      <c r="SER72" s="150"/>
      <c r="SES72" s="151"/>
      <c r="SEX72" s="150"/>
      <c r="SEY72" s="151"/>
      <c r="SFD72" s="150"/>
      <c r="SFE72" s="151"/>
      <c r="SFJ72" s="150"/>
      <c r="SFK72" s="151"/>
      <c r="SFP72" s="150"/>
      <c r="SFQ72" s="151"/>
      <c r="SFV72" s="150"/>
      <c r="SFW72" s="151"/>
      <c r="SGB72" s="150"/>
      <c r="SGC72" s="151"/>
      <c r="SGH72" s="150"/>
      <c r="SGI72" s="151"/>
      <c r="SGN72" s="150"/>
      <c r="SGO72" s="151"/>
      <c r="SGT72" s="150"/>
      <c r="SGU72" s="151"/>
      <c r="SGZ72" s="150"/>
      <c r="SHA72" s="151"/>
      <c r="SHF72" s="150"/>
      <c r="SHG72" s="151"/>
      <c r="SHL72" s="150"/>
      <c r="SHM72" s="151"/>
      <c r="SHR72" s="150"/>
      <c r="SHS72" s="151"/>
      <c r="SHX72" s="150"/>
      <c r="SHY72" s="151"/>
      <c r="SID72" s="150"/>
      <c r="SIE72" s="151"/>
      <c r="SIJ72" s="150"/>
      <c r="SIK72" s="151"/>
      <c r="SIP72" s="150"/>
      <c r="SIQ72" s="151"/>
      <c r="SIV72" s="150"/>
      <c r="SIW72" s="151"/>
      <c r="SJB72" s="150"/>
      <c r="SJC72" s="151"/>
      <c r="SJH72" s="150"/>
      <c r="SJI72" s="151"/>
      <c r="SJN72" s="150"/>
      <c r="SJO72" s="151"/>
      <c r="SJT72" s="150"/>
      <c r="SJU72" s="151"/>
      <c r="SJZ72" s="150"/>
      <c r="SKA72" s="151"/>
      <c r="SKF72" s="150"/>
      <c r="SKG72" s="151"/>
      <c r="SKL72" s="150"/>
      <c r="SKM72" s="151"/>
      <c r="SKR72" s="150"/>
      <c r="SKS72" s="151"/>
      <c r="SKX72" s="150"/>
      <c r="SKY72" s="151"/>
      <c r="SLD72" s="150"/>
      <c r="SLE72" s="151"/>
      <c r="SLJ72" s="150"/>
      <c r="SLK72" s="151"/>
      <c r="SLP72" s="150"/>
      <c r="SLQ72" s="151"/>
      <c r="SLV72" s="150"/>
      <c r="SLW72" s="151"/>
      <c r="SMB72" s="150"/>
      <c r="SMC72" s="151"/>
      <c r="SMH72" s="150"/>
      <c r="SMI72" s="151"/>
      <c r="SMN72" s="150"/>
      <c r="SMO72" s="151"/>
      <c r="SMT72" s="150"/>
      <c r="SMU72" s="151"/>
      <c r="SMZ72" s="150"/>
      <c r="SNA72" s="151"/>
      <c r="SNF72" s="150"/>
      <c r="SNG72" s="151"/>
      <c r="SNL72" s="150"/>
      <c r="SNM72" s="151"/>
      <c r="SNR72" s="150"/>
      <c r="SNS72" s="151"/>
      <c r="SNX72" s="150"/>
      <c r="SNY72" s="151"/>
      <c r="SOD72" s="150"/>
      <c r="SOE72" s="151"/>
      <c r="SOJ72" s="150"/>
      <c r="SOK72" s="151"/>
      <c r="SOP72" s="150"/>
      <c r="SOQ72" s="151"/>
      <c r="SOV72" s="150"/>
      <c r="SOW72" s="151"/>
      <c r="SPB72" s="150"/>
      <c r="SPC72" s="151"/>
      <c r="SPH72" s="150"/>
      <c r="SPI72" s="151"/>
      <c r="SPN72" s="150"/>
      <c r="SPO72" s="151"/>
      <c r="SPT72" s="150"/>
      <c r="SPU72" s="151"/>
      <c r="SPZ72" s="150"/>
      <c r="SQA72" s="151"/>
      <c r="SQF72" s="150"/>
      <c r="SQG72" s="151"/>
      <c r="SQL72" s="150"/>
      <c r="SQM72" s="151"/>
      <c r="SQR72" s="150"/>
      <c r="SQS72" s="151"/>
      <c r="SQX72" s="150"/>
      <c r="SQY72" s="151"/>
      <c r="SRD72" s="150"/>
      <c r="SRE72" s="151"/>
      <c r="SRJ72" s="150"/>
      <c r="SRK72" s="151"/>
      <c r="SRP72" s="150"/>
      <c r="SRQ72" s="151"/>
      <c r="SRV72" s="150"/>
      <c r="SRW72" s="151"/>
      <c r="SSB72" s="150"/>
      <c r="SSC72" s="151"/>
      <c r="SSH72" s="150"/>
      <c r="SSI72" s="151"/>
      <c r="SSN72" s="150"/>
      <c r="SSO72" s="151"/>
      <c r="SST72" s="150"/>
      <c r="SSU72" s="151"/>
      <c r="SSZ72" s="150"/>
      <c r="STA72" s="151"/>
      <c r="STF72" s="150"/>
      <c r="STG72" s="151"/>
      <c r="STL72" s="150"/>
      <c r="STM72" s="151"/>
      <c r="STR72" s="150"/>
      <c r="STS72" s="151"/>
      <c r="STX72" s="150"/>
      <c r="STY72" s="151"/>
      <c r="SUD72" s="150"/>
      <c r="SUE72" s="151"/>
      <c r="SUJ72" s="150"/>
      <c r="SUK72" s="151"/>
      <c r="SUP72" s="150"/>
      <c r="SUQ72" s="151"/>
      <c r="SUV72" s="150"/>
      <c r="SUW72" s="151"/>
      <c r="SVB72" s="150"/>
      <c r="SVC72" s="151"/>
      <c r="SVH72" s="150"/>
      <c r="SVI72" s="151"/>
      <c r="SVN72" s="150"/>
      <c r="SVO72" s="151"/>
      <c r="SVT72" s="150"/>
      <c r="SVU72" s="151"/>
      <c r="SVZ72" s="150"/>
      <c r="SWA72" s="151"/>
      <c r="SWF72" s="150"/>
      <c r="SWG72" s="151"/>
      <c r="SWL72" s="150"/>
      <c r="SWM72" s="151"/>
      <c r="SWR72" s="150"/>
      <c r="SWS72" s="151"/>
      <c r="SWX72" s="150"/>
      <c r="SWY72" s="151"/>
      <c r="SXD72" s="150"/>
      <c r="SXE72" s="151"/>
      <c r="SXJ72" s="150"/>
      <c r="SXK72" s="151"/>
      <c r="SXP72" s="150"/>
      <c r="SXQ72" s="151"/>
      <c r="SXV72" s="150"/>
      <c r="SXW72" s="151"/>
      <c r="SYB72" s="150"/>
      <c r="SYC72" s="151"/>
      <c r="SYH72" s="150"/>
      <c r="SYI72" s="151"/>
      <c r="SYN72" s="150"/>
      <c r="SYO72" s="151"/>
      <c r="SYT72" s="150"/>
      <c r="SYU72" s="151"/>
      <c r="SYZ72" s="150"/>
      <c r="SZA72" s="151"/>
      <c r="SZF72" s="150"/>
      <c r="SZG72" s="151"/>
      <c r="SZL72" s="150"/>
      <c r="SZM72" s="151"/>
      <c r="SZR72" s="150"/>
      <c r="SZS72" s="151"/>
      <c r="SZX72" s="150"/>
      <c r="SZY72" s="151"/>
      <c r="TAD72" s="150"/>
      <c r="TAE72" s="151"/>
      <c r="TAJ72" s="150"/>
      <c r="TAK72" s="151"/>
      <c r="TAP72" s="150"/>
      <c r="TAQ72" s="151"/>
      <c r="TAV72" s="150"/>
      <c r="TAW72" s="151"/>
      <c r="TBB72" s="150"/>
      <c r="TBC72" s="151"/>
      <c r="TBH72" s="150"/>
      <c r="TBI72" s="151"/>
      <c r="TBN72" s="150"/>
      <c r="TBO72" s="151"/>
      <c r="TBT72" s="150"/>
      <c r="TBU72" s="151"/>
      <c r="TBZ72" s="150"/>
      <c r="TCA72" s="151"/>
      <c r="TCF72" s="150"/>
      <c r="TCG72" s="151"/>
      <c r="TCL72" s="150"/>
      <c r="TCM72" s="151"/>
      <c r="TCR72" s="150"/>
      <c r="TCS72" s="151"/>
      <c r="TCX72" s="150"/>
      <c r="TCY72" s="151"/>
      <c r="TDD72" s="150"/>
      <c r="TDE72" s="151"/>
      <c r="TDJ72" s="150"/>
      <c r="TDK72" s="151"/>
      <c r="TDP72" s="150"/>
      <c r="TDQ72" s="151"/>
      <c r="TDV72" s="150"/>
      <c r="TDW72" s="151"/>
      <c r="TEB72" s="150"/>
      <c r="TEC72" s="151"/>
      <c r="TEH72" s="150"/>
      <c r="TEI72" s="151"/>
      <c r="TEN72" s="150"/>
      <c r="TEO72" s="151"/>
      <c r="TET72" s="150"/>
      <c r="TEU72" s="151"/>
      <c r="TEZ72" s="150"/>
      <c r="TFA72" s="151"/>
      <c r="TFF72" s="150"/>
      <c r="TFG72" s="151"/>
      <c r="TFL72" s="150"/>
      <c r="TFM72" s="151"/>
      <c r="TFR72" s="150"/>
      <c r="TFS72" s="151"/>
      <c r="TFX72" s="150"/>
      <c r="TFY72" s="151"/>
      <c r="TGD72" s="150"/>
      <c r="TGE72" s="151"/>
      <c r="TGJ72" s="150"/>
      <c r="TGK72" s="151"/>
      <c r="TGP72" s="150"/>
      <c r="TGQ72" s="151"/>
      <c r="TGV72" s="150"/>
      <c r="TGW72" s="151"/>
      <c r="THB72" s="150"/>
      <c r="THC72" s="151"/>
      <c r="THH72" s="150"/>
      <c r="THI72" s="151"/>
      <c r="THN72" s="150"/>
      <c r="THO72" s="151"/>
      <c r="THT72" s="150"/>
      <c r="THU72" s="151"/>
      <c r="THZ72" s="150"/>
      <c r="TIA72" s="151"/>
      <c r="TIF72" s="150"/>
      <c r="TIG72" s="151"/>
      <c r="TIL72" s="150"/>
      <c r="TIM72" s="151"/>
      <c r="TIR72" s="150"/>
      <c r="TIS72" s="151"/>
      <c r="TIX72" s="150"/>
      <c r="TIY72" s="151"/>
      <c r="TJD72" s="150"/>
      <c r="TJE72" s="151"/>
      <c r="TJJ72" s="150"/>
      <c r="TJK72" s="151"/>
      <c r="TJP72" s="150"/>
      <c r="TJQ72" s="151"/>
      <c r="TJV72" s="150"/>
      <c r="TJW72" s="151"/>
      <c r="TKB72" s="150"/>
      <c r="TKC72" s="151"/>
      <c r="TKH72" s="150"/>
      <c r="TKI72" s="151"/>
      <c r="TKN72" s="150"/>
      <c r="TKO72" s="151"/>
      <c r="TKT72" s="150"/>
      <c r="TKU72" s="151"/>
      <c r="TKZ72" s="150"/>
      <c r="TLA72" s="151"/>
      <c r="TLF72" s="150"/>
      <c r="TLG72" s="151"/>
      <c r="TLL72" s="150"/>
      <c r="TLM72" s="151"/>
      <c r="TLR72" s="150"/>
      <c r="TLS72" s="151"/>
      <c r="TLX72" s="150"/>
      <c r="TLY72" s="151"/>
      <c r="TMD72" s="150"/>
      <c r="TME72" s="151"/>
      <c r="TMJ72" s="150"/>
      <c r="TMK72" s="151"/>
      <c r="TMP72" s="150"/>
      <c r="TMQ72" s="151"/>
      <c r="TMV72" s="150"/>
      <c r="TMW72" s="151"/>
      <c r="TNB72" s="150"/>
      <c r="TNC72" s="151"/>
      <c r="TNH72" s="150"/>
      <c r="TNI72" s="151"/>
      <c r="TNN72" s="150"/>
      <c r="TNO72" s="151"/>
      <c r="TNT72" s="150"/>
      <c r="TNU72" s="151"/>
      <c r="TNZ72" s="150"/>
      <c r="TOA72" s="151"/>
      <c r="TOF72" s="150"/>
      <c r="TOG72" s="151"/>
      <c r="TOL72" s="150"/>
      <c r="TOM72" s="151"/>
      <c r="TOR72" s="150"/>
      <c r="TOS72" s="151"/>
      <c r="TOX72" s="150"/>
      <c r="TOY72" s="151"/>
      <c r="TPD72" s="150"/>
      <c r="TPE72" s="151"/>
      <c r="TPJ72" s="150"/>
      <c r="TPK72" s="151"/>
      <c r="TPP72" s="150"/>
      <c r="TPQ72" s="151"/>
      <c r="TPV72" s="150"/>
      <c r="TPW72" s="151"/>
      <c r="TQB72" s="150"/>
      <c r="TQC72" s="151"/>
      <c r="TQH72" s="150"/>
      <c r="TQI72" s="151"/>
      <c r="TQN72" s="150"/>
      <c r="TQO72" s="151"/>
      <c r="TQT72" s="150"/>
      <c r="TQU72" s="151"/>
      <c r="TQZ72" s="150"/>
      <c r="TRA72" s="151"/>
      <c r="TRF72" s="150"/>
      <c r="TRG72" s="151"/>
      <c r="TRL72" s="150"/>
      <c r="TRM72" s="151"/>
      <c r="TRR72" s="150"/>
      <c r="TRS72" s="151"/>
      <c r="TRX72" s="150"/>
      <c r="TRY72" s="151"/>
      <c r="TSD72" s="150"/>
      <c r="TSE72" s="151"/>
      <c r="TSJ72" s="150"/>
      <c r="TSK72" s="151"/>
      <c r="TSP72" s="150"/>
      <c r="TSQ72" s="151"/>
      <c r="TSV72" s="150"/>
      <c r="TSW72" s="151"/>
      <c r="TTB72" s="150"/>
      <c r="TTC72" s="151"/>
      <c r="TTH72" s="150"/>
      <c r="TTI72" s="151"/>
      <c r="TTN72" s="150"/>
      <c r="TTO72" s="151"/>
      <c r="TTT72" s="150"/>
      <c r="TTU72" s="151"/>
      <c r="TTZ72" s="150"/>
      <c r="TUA72" s="151"/>
      <c r="TUF72" s="150"/>
      <c r="TUG72" s="151"/>
      <c r="TUL72" s="150"/>
      <c r="TUM72" s="151"/>
      <c r="TUR72" s="150"/>
      <c r="TUS72" s="151"/>
      <c r="TUX72" s="150"/>
      <c r="TUY72" s="151"/>
      <c r="TVD72" s="150"/>
      <c r="TVE72" s="151"/>
      <c r="TVJ72" s="150"/>
      <c r="TVK72" s="151"/>
      <c r="TVP72" s="150"/>
      <c r="TVQ72" s="151"/>
      <c r="TVV72" s="150"/>
      <c r="TVW72" s="151"/>
      <c r="TWB72" s="150"/>
      <c r="TWC72" s="151"/>
      <c r="TWH72" s="150"/>
      <c r="TWI72" s="151"/>
      <c r="TWN72" s="150"/>
      <c r="TWO72" s="151"/>
      <c r="TWT72" s="150"/>
      <c r="TWU72" s="151"/>
      <c r="TWZ72" s="150"/>
      <c r="TXA72" s="151"/>
      <c r="TXF72" s="150"/>
      <c r="TXG72" s="151"/>
      <c r="TXL72" s="150"/>
      <c r="TXM72" s="151"/>
      <c r="TXR72" s="150"/>
      <c r="TXS72" s="151"/>
      <c r="TXX72" s="150"/>
      <c r="TXY72" s="151"/>
      <c r="TYD72" s="150"/>
      <c r="TYE72" s="151"/>
      <c r="TYJ72" s="150"/>
      <c r="TYK72" s="151"/>
      <c r="TYP72" s="150"/>
      <c r="TYQ72" s="151"/>
      <c r="TYV72" s="150"/>
      <c r="TYW72" s="151"/>
      <c r="TZB72" s="150"/>
      <c r="TZC72" s="151"/>
      <c r="TZH72" s="150"/>
      <c r="TZI72" s="151"/>
      <c r="TZN72" s="150"/>
      <c r="TZO72" s="151"/>
      <c r="TZT72" s="150"/>
      <c r="TZU72" s="151"/>
      <c r="TZZ72" s="150"/>
      <c r="UAA72" s="151"/>
      <c r="UAF72" s="150"/>
      <c r="UAG72" s="151"/>
      <c r="UAL72" s="150"/>
      <c r="UAM72" s="151"/>
      <c r="UAR72" s="150"/>
      <c r="UAS72" s="151"/>
      <c r="UAX72" s="150"/>
      <c r="UAY72" s="151"/>
      <c r="UBD72" s="150"/>
      <c r="UBE72" s="151"/>
      <c r="UBJ72" s="150"/>
      <c r="UBK72" s="151"/>
      <c r="UBP72" s="150"/>
      <c r="UBQ72" s="151"/>
      <c r="UBV72" s="150"/>
      <c r="UBW72" s="151"/>
      <c r="UCB72" s="150"/>
      <c r="UCC72" s="151"/>
      <c r="UCH72" s="150"/>
      <c r="UCI72" s="151"/>
      <c r="UCN72" s="150"/>
      <c r="UCO72" s="151"/>
      <c r="UCT72" s="150"/>
      <c r="UCU72" s="151"/>
      <c r="UCZ72" s="150"/>
      <c r="UDA72" s="151"/>
      <c r="UDF72" s="150"/>
      <c r="UDG72" s="151"/>
      <c r="UDL72" s="150"/>
      <c r="UDM72" s="151"/>
      <c r="UDR72" s="150"/>
      <c r="UDS72" s="151"/>
      <c r="UDX72" s="150"/>
      <c r="UDY72" s="151"/>
      <c r="UED72" s="150"/>
      <c r="UEE72" s="151"/>
      <c r="UEJ72" s="150"/>
      <c r="UEK72" s="151"/>
      <c r="UEP72" s="150"/>
      <c r="UEQ72" s="151"/>
      <c r="UEV72" s="150"/>
      <c r="UEW72" s="151"/>
      <c r="UFB72" s="150"/>
      <c r="UFC72" s="151"/>
      <c r="UFH72" s="150"/>
      <c r="UFI72" s="151"/>
      <c r="UFN72" s="150"/>
      <c r="UFO72" s="151"/>
      <c r="UFT72" s="150"/>
      <c r="UFU72" s="151"/>
      <c r="UFZ72" s="150"/>
      <c r="UGA72" s="151"/>
      <c r="UGF72" s="150"/>
      <c r="UGG72" s="151"/>
      <c r="UGL72" s="150"/>
      <c r="UGM72" s="151"/>
      <c r="UGR72" s="150"/>
      <c r="UGS72" s="151"/>
      <c r="UGX72" s="150"/>
      <c r="UGY72" s="151"/>
      <c r="UHD72" s="150"/>
      <c r="UHE72" s="151"/>
      <c r="UHJ72" s="150"/>
      <c r="UHK72" s="151"/>
      <c r="UHP72" s="150"/>
      <c r="UHQ72" s="151"/>
      <c r="UHV72" s="150"/>
      <c r="UHW72" s="151"/>
      <c r="UIB72" s="150"/>
      <c r="UIC72" s="151"/>
      <c r="UIH72" s="150"/>
      <c r="UII72" s="151"/>
      <c r="UIN72" s="150"/>
      <c r="UIO72" s="151"/>
      <c r="UIT72" s="150"/>
      <c r="UIU72" s="151"/>
      <c r="UIZ72" s="150"/>
      <c r="UJA72" s="151"/>
      <c r="UJF72" s="150"/>
      <c r="UJG72" s="151"/>
      <c r="UJL72" s="150"/>
      <c r="UJM72" s="151"/>
      <c r="UJR72" s="150"/>
      <c r="UJS72" s="151"/>
      <c r="UJX72" s="150"/>
      <c r="UJY72" s="151"/>
      <c r="UKD72" s="150"/>
      <c r="UKE72" s="151"/>
      <c r="UKJ72" s="150"/>
      <c r="UKK72" s="151"/>
      <c r="UKP72" s="150"/>
      <c r="UKQ72" s="151"/>
      <c r="UKV72" s="150"/>
      <c r="UKW72" s="151"/>
      <c r="ULB72" s="150"/>
      <c r="ULC72" s="151"/>
      <c r="ULH72" s="150"/>
      <c r="ULI72" s="151"/>
      <c r="ULN72" s="150"/>
      <c r="ULO72" s="151"/>
      <c r="ULT72" s="150"/>
      <c r="ULU72" s="151"/>
      <c r="ULZ72" s="150"/>
      <c r="UMA72" s="151"/>
      <c r="UMF72" s="150"/>
      <c r="UMG72" s="151"/>
      <c r="UML72" s="150"/>
      <c r="UMM72" s="151"/>
      <c r="UMR72" s="150"/>
      <c r="UMS72" s="151"/>
      <c r="UMX72" s="150"/>
      <c r="UMY72" s="151"/>
      <c r="UND72" s="150"/>
      <c r="UNE72" s="151"/>
      <c r="UNJ72" s="150"/>
      <c r="UNK72" s="151"/>
      <c r="UNP72" s="150"/>
      <c r="UNQ72" s="151"/>
      <c r="UNV72" s="150"/>
      <c r="UNW72" s="151"/>
      <c r="UOB72" s="150"/>
      <c r="UOC72" s="151"/>
      <c r="UOH72" s="150"/>
      <c r="UOI72" s="151"/>
      <c r="UON72" s="150"/>
      <c r="UOO72" s="151"/>
      <c r="UOT72" s="150"/>
      <c r="UOU72" s="151"/>
      <c r="UOZ72" s="150"/>
      <c r="UPA72" s="151"/>
      <c r="UPF72" s="150"/>
      <c r="UPG72" s="151"/>
      <c r="UPL72" s="150"/>
      <c r="UPM72" s="151"/>
      <c r="UPR72" s="150"/>
      <c r="UPS72" s="151"/>
      <c r="UPX72" s="150"/>
      <c r="UPY72" s="151"/>
      <c r="UQD72" s="150"/>
      <c r="UQE72" s="151"/>
      <c r="UQJ72" s="150"/>
      <c r="UQK72" s="151"/>
      <c r="UQP72" s="150"/>
      <c r="UQQ72" s="151"/>
      <c r="UQV72" s="150"/>
      <c r="UQW72" s="151"/>
      <c r="URB72" s="150"/>
      <c r="URC72" s="151"/>
      <c r="URH72" s="150"/>
      <c r="URI72" s="151"/>
      <c r="URN72" s="150"/>
      <c r="URO72" s="151"/>
      <c r="URT72" s="150"/>
      <c r="URU72" s="151"/>
      <c r="URZ72" s="150"/>
      <c r="USA72" s="151"/>
      <c r="USF72" s="150"/>
      <c r="USG72" s="151"/>
      <c r="USL72" s="150"/>
      <c r="USM72" s="151"/>
      <c r="USR72" s="150"/>
      <c r="USS72" s="151"/>
      <c r="USX72" s="150"/>
      <c r="USY72" s="151"/>
      <c r="UTD72" s="150"/>
      <c r="UTE72" s="151"/>
      <c r="UTJ72" s="150"/>
      <c r="UTK72" s="151"/>
      <c r="UTP72" s="150"/>
      <c r="UTQ72" s="151"/>
      <c r="UTV72" s="150"/>
      <c r="UTW72" s="151"/>
      <c r="UUB72" s="150"/>
      <c r="UUC72" s="151"/>
      <c r="UUH72" s="150"/>
      <c r="UUI72" s="151"/>
      <c r="UUN72" s="150"/>
      <c r="UUO72" s="151"/>
      <c r="UUT72" s="150"/>
      <c r="UUU72" s="151"/>
      <c r="UUZ72" s="150"/>
      <c r="UVA72" s="151"/>
      <c r="UVF72" s="150"/>
      <c r="UVG72" s="151"/>
      <c r="UVL72" s="150"/>
      <c r="UVM72" s="151"/>
      <c r="UVR72" s="150"/>
      <c r="UVS72" s="151"/>
      <c r="UVX72" s="150"/>
      <c r="UVY72" s="151"/>
      <c r="UWD72" s="150"/>
      <c r="UWE72" s="151"/>
      <c r="UWJ72" s="150"/>
      <c r="UWK72" s="151"/>
      <c r="UWP72" s="150"/>
      <c r="UWQ72" s="151"/>
      <c r="UWV72" s="150"/>
      <c r="UWW72" s="151"/>
      <c r="UXB72" s="150"/>
      <c r="UXC72" s="151"/>
      <c r="UXH72" s="150"/>
      <c r="UXI72" s="151"/>
      <c r="UXN72" s="150"/>
      <c r="UXO72" s="151"/>
      <c r="UXT72" s="150"/>
      <c r="UXU72" s="151"/>
      <c r="UXZ72" s="150"/>
      <c r="UYA72" s="151"/>
      <c r="UYF72" s="150"/>
      <c r="UYG72" s="151"/>
      <c r="UYL72" s="150"/>
      <c r="UYM72" s="151"/>
      <c r="UYR72" s="150"/>
      <c r="UYS72" s="151"/>
      <c r="UYX72" s="150"/>
      <c r="UYY72" s="151"/>
      <c r="UZD72" s="150"/>
      <c r="UZE72" s="151"/>
      <c r="UZJ72" s="150"/>
      <c r="UZK72" s="151"/>
      <c r="UZP72" s="150"/>
      <c r="UZQ72" s="151"/>
      <c r="UZV72" s="150"/>
      <c r="UZW72" s="151"/>
      <c r="VAB72" s="150"/>
      <c r="VAC72" s="151"/>
      <c r="VAH72" s="150"/>
      <c r="VAI72" s="151"/>
      <c r="VAN72" s="150"/>
      <c r="VAO72" s="151"/>
      <c r="VAT72" s="150"/>
      <c r="VAU72" s="151"/>
      <c r="VAZ72" s="150"/>
      <c r="VBA72" s="151"/>
      <c r="VBF72" s="150"/>
      <c r="VBG72" s="151"/>
      <c r="VBL72" s="150"/>
      <c r="VBM72" s="151"/>
      <c r="VBR72" s="150"/>
      <c r="VBS72" s="151"/>
      <c r="VBX72" s="150"/>
      <c r="VBY72" s="151"/>
      <c r="VCD72" s="150"/>
      <c r="VCE72" s="151"/>
      <c r="VCJ72" s="150"/>
      <c r="VCK72" s="151"/>
      <c r="VCP72" s="150"/>
      <c r="VCQ72" s="151"/>
      <c r="VCV72" s="150"/>
      <c r="VCW72" s="151"/>
      <c r="VDB72" s="150"/>
      <c r="VDC72" s="151"/>
      <c r="VDH72" s="150"/>
      <c r="VDI72" s="151"/>
      <c r="VDN72" s="150"/>
      <c r="VDO72" s="151"/>
      <c r="VDT72" s="150"/>
      <c r="VDU72" s="151"/>
      <c r="VDZ72" s="150"/>
      <c r="VEA72" s="151"/>
      <c r="VEF72" s="150"/>
      <c r="VEG72" s="151"/>
      <c r="VEL72" s="150"/>
      <c r="VEM72" s="151"/>
      <c r="VER72" s="150"/>
      <c r="VES72" s="151"/>
      <c r="VEX72" s="150"/>
      <c r="VEY72" s="151"/>
      <c r="VFD72" s="150"/>
      <c r="VFE72" s="151"/>
      <c r="VFJ72" s="150"/>
      <c r="VFK72" s="151"/>
      <c r="VFP72" s="150"/>
      <c r="VFQ72" s="151"/>
      <c r="VFV72" s="150"/>
      <c r="VFW72" s="151"/>
      <c r="VGB72" s="150"/>
      <c r="VGC72" s="151"/>
      <c r="VGH72" s="150"/>
      <c r="VGI72" s="151"/>
      <c r="VGN72" s="150"/>
      <c r="VGO72" s="151"/>
      <c r="VGT72" s="150"/>
      <c r="VGU72" s="151"/>
      <c r="VGZ72" s="150"/>
      <c r="VHA72" s="151"/>
      <c r="VHF72" s="150"/>
      <c r="VHG72" s="151"/>
      <c r="VHL72" s="150"/>
      <c r="VHM72" s="151"/>
      <c r="VHR72" s="150"/>
      <c r="VHS72" s="151"/>
      <c r="VHX72" s="150"/>
      <c r="VHY72" s="151"/>
      <c r="VID72" s="150"/>
      <c r="VIE72" s="151"/>
      <c r="VIJ72" s="150"/>
      <c r="VIK72" s="151"/>
      <c r="VIP72" s="150"/>
      <c r="VIQ72" s="151"/>
      <c r="VIV72" s="150"/>
      <c r="VIW72" s="151"/>
      <c r="VJB72" s="150"/>
      <c r="VJC72" s="151"/>
      <c r="VJH72" s="150"/>
      <c r="VJI72" s="151"/>
      <c r="VJN72" s="150"/>
      <c r="VJO72" s="151"/>
      <c r="VJT72" s="150"/>
      <c r="VJU72" s="151"/>
      <c r="VJZ72" s="150"/>
      <c r="VKA72" s="151"/>
      <c r="VKF72" s="150"/>
      <c r="VKG72" s="151"/>
      <c r="VKL72" s="150"/>
      <c r="VKM72" s="151"/>
      <c r="VKR72" s="150"/>
      <c r="VKS72" s="151"/>
      <c r="VKX72" s="150"/>
      <c r="VKY72" s="151"/>
      <c r="VLD72" s="150"/>
      <c r="VLE72" s="151"/>
      <c r="VLJ72" s="150"/>
      <c r="VLK72" s="151"/>
      <c r="VLP72" s="150"/>
      <c r="VLQ72" s="151"/>
      <c r="VLV72" s="150"/>
      <c r="VLW72" s="151"/>
      <c r="VMB72" s="150"/>
      <c r="VMC72" s="151"/>
      <c r="VMH72" s="150"/>
      <c r="VMI72" s="151"/>
      <c r="VMN72" s="150"/>
      <c r="VMO72" s="151"/>
      <c r="VMT72" s="150"/>
      <c r="VMU72" s="151"/>
      <c r="VMZ72" s="150"/>
      <c r="VNA72" s="151"/>
      <c r="VNF72" s="150"/>
      <c r="VNG72" s="151"/>
      <c r="VNL72" s="150"/>
      <c r="VNM72" s="151"/>
      <c r="VNR72" s="150"/>
      <c r="VNS72" s="151"/>
      <c r="VNX72" s="150"/>
      <c r="VNY72" s="151"/>
      <c r="VOD72" s="150"/>
      <c r="VOE72" s="151"/>
      <c r="VOJ72" s="150"/>
      <c r="VOK72" s="151"/>
      <c r="VOP72" s="150"/>
      <c r="VOQ72" s="151"/>
      <c r="VOV72" s="150"/>
      <c r="VOW72" s="151"/>
      <c r="VPB72" s="150"/>
      <c r="VPC72" s="151"/>
      <c r="VPH72" s="150"/>
      <c r="VPI72" s="151"/>
      <c r="VPN72" s="150"/>
      <c r="VPO72" s="151"/>
      <c r="VPT72" s="150"/>
      <c r="VPU72" s="151"/>
      <c r="VPZ72" s="150"/>
      <c r="VQA72" s="151"/>
      <c r="VQF72" s="150"/>
      <c r="VQG72" s="151"/>
      <c r="VQL72" s="150"/>
      <c r="VQM72" s="151"/>
      <c r="VQR72" s="150"/>
      <c r="VQS72" s="151"/>
      <c r="VQX72" s="150"/>
      <c r="VQY72" s="151"/>
      <c r="VRD72" s="150"/>
      <c r="VRE72" s="151"/>
      <c r="VRJ72" s="150"/>
      <c r="VRK72" s="151"/>
      <c r="VRP72" s="150"/>
      <c r="VRQ72" s="151"/>
      <c r="VRV72" s="150"/>
      <c r="VRW72" s="151"/>
      <c r="VSB72" s="150"/>
      <c r="VSC72" s="151"/>
      <c r="VSH72" s="150"/>
      <c r="VSI72" s="151"/>
      <c r="VSN72" s="150"/>
      <c r="VSO72" s="151"/>
      <c r="VST72" s="150"/>
      <c r="VSU72" s="151"/>
      <c r="VSZ72" s="150"/>
      <c r="VTA72" s="151"/>
      <c r="VTF72" s="150"/>
      <c r="VTG72" s="151"/>
      <c r="VTL72" s="150"/>
      <c r="VTM72" s="151"/>
      <c r="VTR72" s="150"/>
      <c r="VTS72" s="151"/>
      <c r="VTX72" s="150"/>
      <c r="VTY72" s="151"/>
      <c r="VUD72" s="150"/>
      <c r="VUE72" s="151"/>
      <c r="VUJ72" s="150"/>
      <c r="VUK72" s="151"/>
      <c r="VUP72" s="150"/>
      <c r="VUQ72" s="151"/>
      <c r="VUV72" s="150"/>
      <c r="VUW72" s="151"/>
      <c r="VVB72" s="150"/>
      <c r="VVC72" s="151"/>
      <c r="VVH72" s="150"/>
      <c r="VVI72" s="151"/>
      <c r="VVN72" s="150"/>
      <c r="VVO72" s="151"/>
      <c r="VVT72" s="150"/>
      <c r="VVU72" s="151"/>
      <c r="VVZ72" s="150"/>
      <c r="VWA72" s="151"/>
      <c r="VWF72" s="150"/>
      <c r="VWG72" s="151"/>
      <c r="VWL72" s="150"/>
      <c r="VWM72" s="151"/>
      <c r="VWR72" s="150"/>
      <c r="VWS72" s="151"/>
      <c r="VWX72" s="150"/>
      <c r="VWY72" s="151"/>
      <c r="VXD72" s="150"/>
      <c r="VXE72" s="151"/>
      <c r="VXJ72" s="150"/>
      <c r="VXK72" s="151"/>
      <c r="VXP72" s="150"/>
      <c r="VXQ72" s="151"/>
      <c r="VXV72" s="150"/>
      <c r="VXW72" s="151"/>
      <c r="VYB72" s="150"/>
      <c r="VYC72" s="151"/>
      <c r="VYH72" s="150"/>
      <c r="VYI72" s="151"/>
      <c r="VYN72" s="150"/>
      <c r="VYO72" s="151"/>
      <c r="VYT72" s="150"/>
      <c r="VYU72" s="151"/>
      <c r="VYZ72" s="150"/>
      <c r="VZA72" s="151"/>
      <c r="VZF72" s="150"/>
      <c r="VZG72" s="151"/>
      <c r="VZL72" s="150"/>
      <c r="VZM72" s="151"/>
      <c r="VZR72" s="150"/>
      <c r="VZS72" s="151"/>
      <c r="VZX72" s="150"/>
      <c r="VZY72" s="151"/>
      <c r="WAD72" s="150"/>
      <c r="WAE72" s="151"/>
      <c r="WAJ72" s="150"/>
      <c r="WAK72" s="151"/>
      <c r="WAP72" s="150"/>
      <c r="WAQ72" s="151"/>
      <c r="WAV72" s="150"/>
      <c r="WAW72" s="151"/>
      <c r="WBB72" s="150"/>
      <c r="WBC72" s="151"/>
      <c r="WBH72" s="150"/>
      <c r="WBI72" s="151"/>
      <c r="WBN72" s="150"/>
      <c r="WBO72" s="151"/>
      <c r="WBT72" s="150"/>
      <c r="WBU72" s="151"/>
      <c r="WBZ72" s="150"/>
      <c r="WCA72" s="151"/>
      <c r="WCF72" s="150"/>
      <c r="WCG72" s="151"/>
      <c r="WCL72" s="150"/>
      <c r="WCM72" s="151"/>
      <c r="WCR72" s="150"/>
      <c r="WCS72" s="151"/>
      <c r="WCX72" s="150"/>
      <c r="WCY72" s="151"/>
      <c r="WDD72" s="150"/>
      <c r="WDE72" s="151"/>
      <c r="WDJ72" s="150"/>
      <c r="WDK72" s="151"/>
      <c r="WDP72" s="150"/>
      <c r="WDQ72" s="151"/>
      <c r="WDV72" s="150"/>
      <c r="WDW72" s="151"/>
      <c r="WEB72" s="150"/>
      <c r="WEC72" s="151"/>
      <c r="WEH72" s="150"/>
      <c r="WEI72" s="151"/>
      <c r="WEN72" s="150"/>
      <c r="WEO72" s="151"/>
      <c r="WET72" s="150"/>
      <c r="WEU72" s="151"/>
      <c r="WEZ72" s="150"/>
      <c r="WFA72" s="151"/>
      <c r="WFF72" s="150"/>
      <c r="WFG72" s="151"/>
      <c r="WFL72" s="150"/>
      <c r="WFM72" s="151"/>
      <c r="WFR72" s="150"/>
      <c r="WFS72" s="151"/>
      <c r="WFX72" s="150"/>
      <c r="WFY72" s="151"/>
      <c r="WGD72" s="150"/>
      <c r="WGE72" s="151"/>
      <c r="WGJ72" s="150"/>
      <c r="WGK72" s="151"/>
      <c r="WGP72" s="150"/>
      <c r="WGQ72" s="151"/>
      <c r="WGV72" s="150"/>
      <c r="WGW72" s="151"/>
      <c r="WHB72" s="150"/>
      <c r="WHC72" s="151"/>
      <c r="WHH72" s="150"/>
      <c r="WHI72" s="151"/>
      <c r="WHN72" s="150"/>
      <c r="WHO72" s="151"/>
      <c r="WHT72" s="150"/>
      <c r="WHU72" s="151"/>
      <c r="WHZ72" s="150"/>
      <c r="WIA72" s="151"/>
      <c r="WIF72" s="150"/>
      <c r="WIG72" s="151"/>
      <c r="WIL72" s="150"/>
      <c r="WIM72" s="151"/>
      <c r="WIR72" s="150"/>
      <c r="WIS72" s="151"/>
      <c r="WIX72" s="150"/>
      <c r="WIY72" s="151"/>
      <c r="WJD72" s="150"/>
      <c r="WJE72" s="151"/>
      <c r="WJJ72" s="150"/>
      <c r="WJK72" s="151"/>
      <c r="WJP72" s="150"/>
      <c r="WJQ72" s="151"/>
      <c r="WJV72" s="150"/>
      <c r="WJW72" s="151"/>
      <c r="WKB72" s="150"/>
      <c r="WKC72" s="151"/>
      <c r="WKH72" s="150"/>
      <c r="WKI72" s="151"/>
      <c r="WKN72" s="150"/>
      <c r="WKO72" s="151"/>
      <c r="WKT72" s="150"/>
      <c r="WKU72" s="151"/>
      <c r="WKZ72" s="150"/>
      <c r="WLA72" s="151"/>
      <c r="WLF72" s="150"/>
      <c r="WLG72" s="151"/>
      <c r="WLL72" s="150"/>
      <c r="WLM72" s="151"/>
      <c r="WLR72" s="150"/>
      <c r="WLS72" s="151"/>
      <c r="WLX72" s="150"/>
      <c r="WLY72" s="151"/>
      <c r="WMD72" s="150"/>
      <c r="WME72" s="151"/>
      <c r="WMJ72" s="150"/>
      <c r="WMK72" s="151"/>
      <c r="WMP72" s="150"/>
      <c r="WMQ72" s="151"/>
      <c r="WMV72" s="150"/>
      <c r="WMW72" s="151"/>
      <c r="WNB72" s="150"/>
      <c r="WNC72" s="151"/>
      <c r="WNH72" s="150"/>
      <c r="WNI72" s="151"/>
      <c r="WNN72" s="150"/>
      <c r="WNO72" s="151"/>
      <c r="WNT72" s="150"/>
      <c r="WNU72" s="151"/>
      <c r="WNZ72" s="150"/>
      <c r="WOA72" s="151"/>
      <c r="WOF72" s="150"/>
      <c r="WOG72" s="151"/>
      <c r="WOL72" s="150"/>
      <c r="WOM72" s="151"/>
      <c r="WOR72" s="150"/>
      <c r="WOS72" s="151"/>
      <c r="WOX72" s="150"/>
      <c r="WOY72" s="151"/>
      <c r="WPD72" s="150"/>
      <c r="WPE72" s="151"/>
      <c r="WPJ72" s="150"/>
      <c r="WPK72" s="151"/>
      <c r="WPP72" s="150"/>
      <c r="WPQ72" s="151"/>
      <c r="WPV72" s="150"/>
      <c r="WPW72" s="151"/>
      <c r="WQB72" s="150"/>
      <c r="WQC72" s="151"/>
      <c r="WQH72" s="150"/>
      <c r="WQI72" s="151"/>
      <c r="WQN72" s="150"/>
      <c r="WQO72" s="151"/>
      <c r="WQT72" s="150"/>
      <c r="WQU72" s="151"/>
      <c r="WQZ72" s="150"/>
      <c r="WRA72" s="151"/>
      <c r="WRF72" s="150"/>
      <c r="WRG72" s="151"/>
      <c r="WRL72" s="150"/>
      <c r="WRM72" s="151"/>
      <c r="WRR72" s="150"/>
      <c r="WRS72" s="151"/>
      <c r="WRX72" s="150"/>
      <c r="WRY72" s="151"/>
      <c r="WSD72" s="150"/>
      <c r="WSE72" s="151"/>
      <c r="WSJ72" s="150"/>
      <c r="WSK72" s="151"/>
      <c r="WSP72" s="150"/>
      <c r="WSQ72" s="151"/>
      <c r="WSV72" s="150"/>
      <c r="WSW72" s="151"/>
      <c r="WTB72" s="150"/>
      <c r="WTC72" s="151"/>
      <c r="WTH72" s="150"/>
      <c r="WTI72" s="151"/>
      <c r="WTN72" s="150"/>
      <c r="WTO72" s="151"/>
      <c r="WTT72" s="150"/>
      <c r="WTU72" s="151"/>
      <c r="WTZ72" s="150"/>
      <c r="WUA72" s="151"/>
      <c r="WUF72" s="150"/>
      <c r="WUG72" s="151"/>
      <c r="WUL72" s="150"/>
      <c r="WUM72" s="151"/>
      <c r="WUR72" s="150"/>
      <c r="WUS72" s="151"/>
      <c r="WUX72" s="150"/>
      <c r="WUY72" s="151"/>
      <c r="WVD72" s="150"/>
      <c r="WVE72" s="151"/>
      <c r="WVJ72" s="150"/>
      <c r="WVK72" s="151"/>
      <c r="WVP72" s="150"/>
      <c r="WVQ72" s="151"/>
      <c r="WVV72" s="150"/>
      <c r="WVW72" s="151"/>
      <c r="WWB72" s="150"/>
      <c r="WWC72" s="151"/>
      <c r="WWH72" s="150"/>
      <c r="WWI72" s="151"/>
      <c r="WWN72" s="150"/>
      <c r="WWO72" s="151"/>
      <c r="WWT72" s="150"/>
      <c r="WWU72" s="151"/>
      <c r="WWZ72" s="150"/>
      <c r="WXA72" s="151"/>
      <c r="WXF72" s="150"/>
      <c r="WXG72" s="151"/>
      <c r="WXL72" s="150"/>
      <c r="WXM72" s="151"/>
      <c r="WXR72" s="150"/>
      <c r="WXS72" s="151"/>
      <c r="WXX72" s="150"/>
      <c r="WXY72" s="151"/>
      <c r="WYD72" s="150"/>
      <c r="WYE72" s="151"/>
      <c r="WYJ72" s="150"/>
      <c r="WYK72" s="151"/>
      <c r="WYP72" s="150"/>
      <c r="WYQ72" s="151"/>
      <c r="WYV72" s="150"/>
      <c r="WYW72" s="151"/>
      <c r="WZB72" s="150"/>
      <c r="WZC72" s="151"/>
      <c r="WZH72" s="150"/>
      <c r="WZI72" s="151"/>
      <c r="WZN72" s="150"/>
      <c r="WZO72" s="151"/>
      <c r="WZT72" s="150"/>
      <c r="WZU72" s="151"/>
      <c r="WZZ72" s="150"/>
      <c r="XAA72" s="151"/>
      <c r="XAF72" s="150"/>
      <c r="XAG72" s="151"/>
      <c r="XAL72" s="150"/>
      <c r="XAM72" s="151"/>
      <c r="XAR72" s="150"/>
      <c r="XAS72" s="151"/>
      <c r="XAX72" s="150"/>
      <c r="XAY72" s="151"/>
      <c r="XBD72" s="150"/>
      <c r="XBE72" s="151"/>
      <c r="XBJ72" s="150"/>
      <c r="XBK72" s="151"/>
      <c r="XBP72" s="150"/>
      <c r="XBQ72" s="151"/>
      <c r="XBV72" s="150"/>
      <c r="XBW72" s="151"/>
      <c r="XCB72" s="150"/>
      <c r="XCC72" s="151"/>
      <c r="XCH72" s="150"/>
      <c r="XCI72" s="151"/>
      <c r="XCN72" s="150"/>
      <c r="XCO72" s="151"/>
      <c r="XCT72" s="150"/>
      <c r="XCU72" s="151"/>
      <c r="XCZ72" s="150"/>
      <c r="XDA72" s="151"/>
      <c r="XDF72" s="150"/>
      <c r="XDG72" s="151"/>
      <c r="XDL72" s="150"/>
      <c r="XDM72" s="151"/>
      <c r="XDR72" s="150"/>
      <c r="XDS72" s="151"/>
      <c r="XDX72" s="150"/>
      <c r="XDY72" s="151"/>
      <c r="XED72" s="150"/>
      <c r="XEE72" s="151"/>
      <c r="XEJ72" s="150"/>
      <c r="XEK72" s="151"/>
      <c r="XEP72" s="150"/>
      <c r="XEQ72" s="151"/>
      <c r="XEV72" s="150"/>
      <c r="XEW72" s="151"/>
      <c r="XFB72" s="150"/>
      <c r="XFC72" s="151"/>
    </row>
    <row r="73" spans="1:1023 1028:3069 3074:4095 4100:6141 6146:7167 7172:9213 9218:10239 10244:12285 12290:13311 13316:15357 15362:16383" s="178" customFormat="1" ht="119.25" customHeight="1">
      <c r="A73" s="175" t="s">
        <v>458</v>
      </c>
      <c r="B73" s="135" t="s">
        <v>459</v>
      </c>
      <c r="C73" s="176" t="s">
        <v>40</v>
      </c>
      <c r="D73" s="177">
        <v>8</v>
      </c>
      <c r="E73" s="137">
        <v>2388</v>
      </c>
      <c r="F73" s="141">
        <f t="shared" ref="F73:F74" si="5">E73*100/112</f>
        <v>2132.1428571428573</v>
      </c>
      <c r="G73" s="142">
        <f t="shared" ref="G73:G74" si="6">F73*D73</f>
        <v>17057.142857142859</v>
      </c>
    </row>
    <row r="74" spans="1:1023 1028:3069 3074:4095 4100:6141 6146:7167 7172:9213 9218:10239 10244:12285 12290:13311 13316:15357 15362:16383" ht="78.75">
      <c r="A74" s="134">
        <v>31.57</v>
      </c>
      <c r="B74" s="135" t="s">
        <v>460</v>
      </c>
      <c r="C74" s="136" t="s">
        <v>40</v>
      </c>
      <c r="D74" s="136">
        <v>34</v>
      </c>
      <c r="E74" s="137">
        <v>639</v>
      </c>
      <c r="F74" s="141">
        <f t="shared" si="5"/>
        <v>570.53571428571433</v>
      </c>
      <c r="G74" s="142">
        <f t="shared" si="6"/>
        <v>19398.214285714286</v>
      </c>
    </row>
    <row r="75" spans="1:1023 1028:3069 3074:4095 4100:6141 6146:7167 7172:9213 9218:10239 10244:12285 12290:13311 13316:15357 15362:16383" ht="19.5" thickBot="1">
      <c r="A75" s="144"/>
      <c r="B75" s="145" t="s">
        <v>461</v>
      </c>
      <c r="C75" s="146"/>
      <c r="D75" s="146"/>
      <c r="E75" s="146"/>
      <c r="F75" s="147"/>
      <c r="G75" s="148">
        <f>SUM(G72:G74)</f>
        <v>253141.79782082327</v>
      </c>
    </row>
    <row r="76" spans="1:1023 1028:3069 3074:4095 4100:6141 6146:7167 7172:9213 9218:10239 10244:12285 12290:13311 13316:15357 15362:16383" ht="15.75" thickBot="1">
      <c r="A76" s="122"/>
      <c r="G76" s="125"/>
    </row>
    <row r="77" spans="1:1023 1028:3069 3074:4095 4100:6141 6146:7167 7172:9213 9218:10239 10244:12285 12290:13311 13316:15357 15362:16383" s="165" customFormat="1" ht="23.45" customHeight="1" thickBot="1">
      <c r="A77" s="483" t="s">
        <v>462</v>
      </c>
      <c r="B77" s="484"/>
      <c r="C77" s="484"/>
      <c r="D77" s="484"/>
      <c r="E77" s="484"/>
      <c r="F77" s="484"/>
      <c r="G77" s="485"/>
      <c r="H77" s="179"/>
    </row>
    <row r="78" spans="1:1023 1028:3069 3074:4095 4100:6141 6146:7167 7172:9213 9218:10239 10244:12285 12290:13311 13316:15357 15362:16383" s="165" customFormat="1" ht="21.75" customHeight="1" thickBot="1">
      <c r="A78" s="180" t="s">
        <v>350</v>
      </c>
      <c r="B78" s="181" t="s">
        <v>365</v>
      </c>
      <c r="C78" s="182" t="s">
        <v>55</v>
      </c>
      <c r="D78" s="182" t="s">
        <v>56</v>
      </c>
      <c r="E78" s="182" t="s">
        <v>463</v>
      </c>
      <c r="F78" s="183" t="s">
        <v>367</v>
      </c>
      <c r="G78" s="184" t="s">
        <v>464</v>
      </c>
    </row>
    <row r="79" spans="1:1023 1028:3069 3074:4095 4100:6141 6146:7167 7172:9213 9218:10239 10244:12285 12290:13311 13316:15357 15362:16383" s="165" customFormat="1" ht="132" customHeight="1">
      <c r="A79" s="185" t="s">
        <v>465</v>
      </c>
      <c r="B79" s="135" t="s">
        <v>466</v>
      </c>
      <c r="C79" s="136" t="s">
        <v>40</v>
      </c>
      <c r="D79" s="136">
        <v>4</v>
      </c>
      <c r="E79" s="137">
        <v>16586</v>
      </c>
      <c r="F79" s="141">
        <f>E79*100/112</f>
        <v>14808.928571428571</v>
      </c>
      <c r="G79" s="142">
        <f>F79*D79</f>
        <v>59235.714285714283</v>
      </c>
    </row>
    <row r="80" spans="1:1023 1028:3069 3074:4095 4100:6141 6146:7167 7172:9213 9218:10239 10244:12285 12290:13311 13316:15357 15362:16383" s="178" customFormat="1" ht="66.75" customHeight="1">
      <c r="A80" s="185" t="s">
        <v>467</v>
      </c>
      <c r="B80" s="135" t="s">
        <v>468</v>
      </c>
      <c r="C80" s="136" t="s">
        <v>376</v>
      </c>
      <c r="D80" s="136">
        <v>129</v>
      </c>
      <c r="E80" s="137">
        <v>269</v>
      </c>
      <c r="F80" s="141">
        <f>E80*100/112</f>
        <v>240.17857142857142</v>
      </c>
      <c r="G80" s="142">
        <f>F80*D80</f>
        <v>30983.035714285714</v>
      </c>
    </row>
    <row r="81" spans="1:7" ht="19.5" thickBot="1">
      <c r="A81" s="122"/>
      <c r="B81" s="145" t="s">
        <v>469</v>
      </c>
      <c r="C81" s="146"/>
      <c r="D81" s="146"/>
      <c r="E81" s="146"/>
      <c r="F81" s="147"/>
      <c r="G81" s="148">
        <f>SUM(G80+G79)</f>
        <v>90218.75</v>
      </c>
    </row>
    <row r="82" spans="1:7" ht="18.75">
      <c r="A82" s="122"/>
      <c r="B82" s="186"/>
      <c r="C82" s="187"/>
      <c r="D82" s="187"/>
      <c r="E82" s="187"/>
      <c r="F82" s="187"/>
      <c r="G82" s="188"/>
    </row>
  </sheetData>
  <sheetProtection algorithmName="SHA-512" hashValue="kYFUAZWOVZZ9uG6FSwOgTUCQg1zgeUMNuEbpKzbRFM55EOSpYsA5jOYirXQR8VRcIYvBgMv85EzXozlI2U478g==" saltValue="lXthSVD52g1qKToDTkwm+A==" spinCount="100000" sheet="1" objects="1" scenarios="1"/>
  <mergeCells count="17">
    <mergeCell ref="A16:G16"/>
    <mergeCell ref="A1:G1"/>
    <mergeCell ref="A2:G2"/>
    <mergeCell ref="A3:G3"/>
    <mergeCell ref="D5:G5"/>
    <mergeCell ref="A6:G6"/>
    <mergeCell ref="D7:G7"/>
    <mergeCell ref="A8:G8"/>
    <mergeCell ref="D9:G9"/>
    <mergeCell ref="D10:G10"/>
    <mergeCell ref="D11:G11"/>
    <mergeCell ref="A14:G14"/>
    <mergeCell ref="A17:G17"/>
    <mergeCell ref="A52:G52"/>
    <mergeCell ref="A53:G53"/>
    <mergeCell ref="A70:G70"/>
    <mergeCell ref="A77:G77"/>
  </mergeCells>
  <pageMargins left="0.7" right="0.7" top="0.75" bottom="0.75" header="0.3" footer="0.3"/>
  <pageSetup scale="7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E65FF-41E3-42D5-8F86-90CAADAFCA93}">
  <dimension ref="A1:AP1138"/>
  <sheetViews>
    <sheetView topLeftCell="A2" workbookViewId="0">
      <selection activeCell="F8" sqref="F8"/>
    </sheetView>
  </sheetViews>
  <sheetFormatPr defaultRowHeight="12.75" customHeight="1"/>
  <cols>
    <col min="1" max="1" width="6.7109375" style="260" customWidth="1"/>
    <col min="2" max="2" width="8.42578125" style="317" hidden="1" customWidth="1"/>
    <col min="3" max="3" width="52.28515625" style="257" customWidth="1"/>
    <col min="4" max="4" width="7.28515625" style="257" customWidth="1"/>
    <col min="5" max="5" width="9.140625" style="257" customWidth="1"/>
    <col min="6" max="6" width="23" style="316" hidden="1" customWidth="1"/>
    <col min="7" max="7" width="17.42578125" style="316" customWidth="1"/>
    <col min="8" max="8" width="13.85546875" style="368" customWidth="1"/>
    <col min="9" max="9" width="8.7109375" style="318" hidden="1" customWidth="1"/>
    <col min="10" max="14" width="10.7109375" style="318" customWidth="1"/>
    <col min="15" max="42" width="9.140625" style="318"/>
    <col min="43" max="16384" width="9.140625" style="239"/>
  </cols>
  <sheetData>
    <row r="1" spans="1:42" s="238" customFormat="1" hidden="1">
      <c r="A1" s="235" t="s">
        <v>521</v>
      </c>
      <c r="B1" s="236"/>
      <c r="C1" s="237"/>
      <c r="D1" s="236"/>
      <c r="E1" s="236"/>
      <c r="F1" s="236"/>
      <c r="G1" s="236"/>
      <c r="H1" s="365"/>
    </row>
    <row r="2" spans="1:42">
      <c r="A2" s="241" t="s">
        <v>522</v>
      </c>
      <c r="B2" s="240"/>
      <c r="C2" s="241" t="s">
        <v>54</v>
      </c>
      <c r="D2" s="241" t="s">
        <v>55</v>
      </c>
      <c r="E2" s="241" t="s">
        <v>135</v>
      </c>
      <c r="F2" s="242" t="s">
        <v>134</v>
      </c>
      <c r="G2" s="242" t="s">
        <v>84</v>
      </c>
      <c r="H2" s="242" t="s">
        <v>78</v>
      </c>
    </row>
    <row r="3" spans="1:42" ht="12.75" customHeight="1">
      <c r="H3" s="316"/>
    </row>
    <row r="4" spans="1:42">
      <c r="A4" s="239"/>
      <c r="B4" s="240" t="s">
        <v>41</v>
      </c>
      <c r="C4" s="243" t="s">
        <v>75</v>
      </c>
      <c r="D4" s="239"/>
      <c r="E4" s="244"/>
      <c r="F4" s="239"/>
      <c r="G4" s="239"/>
      <c r="H4" s="244"/>
    </row>
    <row r="5" spans="1:42" s="250" customFormat="1" ht="89.25">
      <c r="A5" s="245">
        <v>1</v>
      </c>
      <c r="B5" s="246" t="s">
        <v>337</v>
      </c>
      <c r="C5" s="247" t="s">
        <v>523</v>
      </c>
      <c r="D5" s="248" t="s">
        <v>110</v>
      </c>
      <c r="E5" s="249">
        <v>1</v>
      </c>
      <c r="F5" s="249">
        <f>'[4]ANALYSIS OF RATE'!F24</f>
        <v>28891.990996800003</v>
      </c>
      <c r="G5" s="249">
        <f>F5*100/118</f>
        <v>24484.738132881361</v>
      </c>
      <c r="H5" s="249">
        <f>G5*E5</f>
        <v>24484.738132881361</v>
      </c>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9"/>
      <c r="AO5" s="369"/>
      <c r="AP5" s="369"/>
    </row>
    <row r="6" spans="1:42" s="254" customFormat="1" ht="80.25" customHeight="1">
      <c r="A6" s="251">
        <v>2</v>
      </c>
      <c r="B6" s="252" t="s">
        <v>524</v>
      </c>
      <c r="C6" s="247" t="s">
        <v>525</v>
      </c>
      <c r="D6" s="253"/>
      <c r="E6" s="251"/>
      <c r="F6" s="253"/>
      <c r="G6" s="249">
        <f t="shared" ref="G6:G69" si="0">F6*100/118</f>
        <v>0</v>
      </c>
      <c r="H6" s="249">
        <f t="shared" ref="H6:H69" si="1">G6*E6</f>
        <v>0</v>
      </c>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row>
    <row r="7" spans="1:42" s="254" customFormat="1" ht="25.5">
      <c r="A7" s="255"/>
      <c r="B7" s="252" t="s">
        <v>526</v>
      </c>
      <c r="C7" s="247" t="s">
        <v>527</v>
      </c>
      <c r="D7" s="256" t="s">
        <v>40</v>
      </c>
      <c r="E7" s="244">
        <v>2</v>
      </c>
      <c r="F7" s="244">
        <v>6767.4</v>
      </c>
      <c r="G7" s="249">
        <f t="shared" si="0"/>
        <v>5735.0847457627115</v>
      </c>
      <c r="H7" s="249">
        <f t="shared" si="1"/>
        <v>11470.169491525423</v>
      </c>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row>
    <row r="8" spans="1:42" ht="105" customHeight="1">
      <c r="A8" s="252">
        <v>3</v>
      </c>
      <c r="B8" s="252" t="s">
        <v>528</v>
      </c>
      <c r="C8" s="247" t="s">
        <v>529</v>
      </c>
      <c r="D8" s="256"/>
      <c r="E8" s="244"/>
      <c r="F8" s="244"/>
      <c r="G8" s="249">
        <f t="shared" si="0"/>
        <v>0</v>
      </c>
      <c r="H8" s="249">
        <f t="shared" si="1"/>
        <v>0</v>
      </c>
    </row>
    <row r="9" spans="1:42">
      <c r="A9" s="257"/>
      <c r="B9" s="252" t="s">
        <v>530</v>
      </c>
      <c r="C9" s="247" t="s">
        <v>531</v>
      </c>
      <c r="D9" s="256" t="s">
        <v>40</v>
      </c>
      <c r="E9" s="244">
        <v>8</v>
      </c>
      <c r="F9" s="244">
        <v>8006.6</v>
      </c>
      <c r="G9" s="249">
        <f t="shared" si="0"/>
        <v>6785.2542372881353</v>
      </c>
      <c r="H9" s="249">
        <f t="shared" si="1"/>
        <v>54282.033898305082</v>
      </c>
    </row>
    <row r="10" spans="1:42" ht="78.75" customHeight="1">
      <c r="A10" s="252">
        <v>4</v>
      </c>
      <c r="B10" s="252" t="s">
        <v>532</v>
      </c>
      <c r="C10" s="247" t="s">
        <v>533</v>
      </c>
      <c r="D10" s="256" t="s">
        <v>40</v>
      </c>
      <c r="E10" s="244">
        <v>8</v>
      </c>
      <c r="F10" s="244">
        <v>7979.2</v>
      </c>
      <c r="G10" s="249">
        <f t="shared" si="0"/>
        <v>6762.0338983050851</v>
      </c>
      <c r="H10" s="249">
        <f t="shared" si="1"/>
        <v>54096.271186440681</v>
      </c>
    </row>
    <row r="11" spans="1:42" ht="89.25" customHeight="1">
      <c r="A11" s="252">
        <v>5</v>
      </c>
      <c r="B11" s="252" t="s">
        <v>534</v>
      </c>
      <c r="C11" s="247" t="s">
        <v>535</v>
      </c>
      <c r="D11" s="256"/>
      <c r="E11" s="244"/>
      <c r="F11" s="244"/>
      <c r="G11" s="249">
        <f t="shared" si="0"/>
        <v>0</v>
      </c>
      <c r="H11" s="249">
        <f t="shared" si="1"/>
        <v>0</v>
      </c>
    </row>
    <row r="12" spans="1:42">
      <c r="A12" s="256"/>
      <c r="B12" s="252" t="s">
        <v>536</v>
      </c>
      <c r="C12" s="247" t="s">
        <v>537</v>
      </c>
      <c r="D12" s="256" t="s">
        <v>538</v>
      </c>
      <c r="E12" s="244">
        <v>2.25</v>
      </c>
      <c r="F12" s="244">
        <v>3500.45</v>
      </c>
      <c r="G12" s="249">
        <f t="shared" si="0"/>
        <v>2966.4830508474574</v>
      </c>
      <c r="H12" s="249">
        <f t="shared" si="1"/>
        <v>6674.5868644067796</v>
      </c>
    </row>
    <row r="13" spans="1:42" ht="52.5" customHeight="1">
      <c r="A13" s="252">
        <v>6</v>
      </c>
      <c r="B13" s="252" t="s">
        <v>337</v>
      </c>
      <c r="C13" s="247" t="s">
        <v>539</v>
      </c>
      <c r="D13" s="256" t="s">
        <v>110</v>
      </c>
      <c r="E13" s="244">
        <v>9</v>
      </c>
      <c r="F13" s="244">
        <f>'[4]ANALYSIS OF RATE'!F55</f>
        <v>12454.747309800001</v>
      </c>
      <c r="G13" s="249">
        <f t="shared" si="0"/>
        <v>10554.870601525423</v>
      </c>
      <c r="H13" s="249">
        <f>G13*E13</f>
        <v>94993.835413728812</v>
      </c>
    </row>
    <row r="14" spans="1:42" ht="52.5" customHeight="1">
      <c r="A14" s="251">
        <v>7</v>
      </c>
      <c r="B14" s="252" t="s">
        <v>540</v>
      </c>
      <c r="C14" s="247" t="s">
        <v>541</v>
      </c>
      <c r="D14" s="239"/>
      <c r="E14" s="239"/>
      <c r="F14" s="244"/>
      <c r="G14" s="249">
        <f t="shared" si="0"/>
        <v>0</v>
      </c>
      <c r="H14" s="249">
        <f t="shared" si="1"/>
        <v>0</v>
      </c>
    </row>
    <row r="15" spans="1:42" ht="25.5">
      <c r="A15" s="251"/>
      <c r="B15" s="252" t="s">
        <v>542</v>
      </c>
      <c r="C15" s="258" t="s">
        <v>543</v>
      </c>
      <c r="D15" s="256" t="s">
        <v>110</v>
      </c>
      <c r="E15" s="244">
        <v>3</v>
      </c>
      <c r="F15" s="244">
        <v>2648.85</v>
      </c>
      <c r="G15" s="249">
        <f t="shared" si="0"/>
        <v>2244.7881355932204</v>
      </c>
      <c r="H15" s="249">
        <f t="shared" si="1"/>
        <v>6734.3644067796613</v>
      </c>
    </row>
    <row r="16" spans="1:42" ht="51" customHeight="1">
      <c r="A16" s="252">
        <v>8</v>
      </c>
      <c r="B16" s="259" t="s">
        <v>544</v>
      </c>
      <c r="C16" s="247" t="s">
        <v>545</v>
      </c>
      <c r="D16" s="256"/>
      <c r="E16" s="244"/>
      <c r="F16" s="244"/>
      <c r="G16" s="249">
        <f t="shared" si="0"/>
        <v>0</v>
      </c>
      <c r="H16" s="249">
        <f t="shared" si="1"/>
        <v>0</v>
      </c>
    </row>
    <row r="17" spans="1:9">
      <c r="A17" s="252"/>
      <c r="B17" s="259" t="s">
        <v>546</v>
      </c>
      <c r="C17" s="247" t="s">
        <v>547</v>
      </c>
      <c r="D17" s="256"/>
      <c r="E17" s="244"/>
      <c r="F17" s="244"/>
      <c r="G17" s="249">
        <f t="shared" si="0"/>
        <v>0</v>
      </c>
      <c r="H17" s="249">
        <f t="shared" si="1"/>
        <v>0</v>
      </c>
    </row>
    <row r="18" spans="1:9" ht="13.5" customHeight="1">
      <c r="B18" s="259" t="s">
        <v>548</v>
      </c>
      <c r="C18" s="247" t="s">
        <v>549</v>
      </c>
      <c r="D18" s="256" t="s">
        <v>110</v>
      </c>
      <c r="E18" s="244">
        <v>1</v>
      </c>
      <c r="F18" s="244">
        <v>3407.2</v>
      </c>
      <c r="G18" s="249">
        <f t="shared" si="0"/>
        <v>2887.4576271186443</v>
      </c>
      <c r="H18" s="249">
        <f t="shared" si="1"/>
        <v>2887.4576271186443</v>
      </c>
    </row>
    <row r="19" spans="1:9" ht="30" customHeight="1">
      <c r="A19" s="252">
        <v>9</v>
      </c>
      <c r="B19" s="252" t="s">
        <v>550</v>
      </c>
      <c r="C19" s="258" t="s">
        <v>551</v>
      </c>
      <c r="D19" s="256"/>
      <c r="E19" s="244"/>
      <c r="F19" s="244"/>
      <c r="G19" s="249">
        <f t="shared" si="0"/>
        <v>0</v>
      </c>
      <c r="H19" s="249">
        <f t="shared" si="1"/>
        <v>0</v>
      </c>
    </row>
    <row r="20" spans="1:9" ht="16.5" customHeight="1">
      <c r="A20" s="261"/>
      <c r="B20" s="259" t="s">
        <v>552</v>
      </c>
      <c r="C20" s="260" t="s">
        <v>553</v>
      </c>
      <c r="D20" s="256"/>
      <c r="E20" s="244"/>
      <c r="F20" s="244"/>
      <c r="G20" s="249">
        <f t="shared" si="0"/>
        <v>0</v>
      </c>
      <c r="H20" s="249">
        <f t="shared" si="1"/>
        <v>0</v>
      </c>
      <c r="I20" s="370"/>
    </row>
    <row r="21" spans="1:9" ht="16.5" customHeight="1">
      <c r="A21" s="261"/>
      <c r="B21" s="259" t="s">
        <v>554</v>
      </c>
      <c r="C21" s="260" t="s">
        <v>555</v>
      </c>
      <c r="D21" s="256" t="s">
        <v>40</v>
      </c>
      <c r="E21" s="244">
        <v>1</v>
      </c>
      <c r="F21" s="244">
        <v>103.9</v>
      </c>
      <c r="G21" s="249">
        <f t="shared" si="0"/>
        <v>88.050847457627114</v>
      </c>
      <c r="H21" s="249">
        <f t="shared" si="1"/>
        <v>88.050847457627114</v>
      </c>
      <c r="I21" s="370"/>
    </row>
    <row r="22" spans="1:9" ht="51">
      <c r="A22" s="252">
        <v>10</v>
      </c>
      <c r="B22" s="252" t="s">
        <v>556</v>
      </c>
      <c r="C22" s="262" t="s">
        <v>557</v>
      </c>
      <c r="D22" s="256" t="s">
        <v>110</v>
      </c>
      <c r="E22" s="244">
        <v>12</v>
      </c>
      <c r="F22" s="244">
        <v>1607.95</v>
      </c>
      <c r="G22" s="249">
        <f t="shared" si="0"/>
        <v>1362.6694915254238</v>
      </c>
      <c r="H22" s="249">
        <f t="shared" si="1"/>
        <v>16352.033898305086</v>
      </c>
    </row>
    <row r="23" spans="1:9" ht="63.75">
      <c r="A23" s="252">
        <v>11</v>
      </c>
      <c r="B23" s="252" t="s">
        <v>558</v>
      </c>
      <c r="C23" s="258" t="s">
        <v>559</v>
      </c>
      <c r="D23" s="256" t="s">
        <v>40</v>
      </c>
      <c r="E23" s="244">
        <v>12</v>
      </c>
      <c r="F23" s="244">
        <v>168.35</v>
      </c>
      <c r="G23" s="249">
        <f t="shared" si="0"/>
        <v>142.66949152542372</v>
      </c>
      <c r="H23" s="249">
        <f t="shared" si="1"/>
        <v>1712.0338983050847</v>
      </c>
    </row>
    <row r="24" spans="1:9" ht="54" customHeight="1">
      <c r="A24" s="252">
        <v>12</v>
      </c>
      <c r="B24" s="252" t="s">
        <v>560</v>
      </c>
      <c r="C24" s="258" t="s">
        <v>561</v>
      </c>
      <c r="D24" s="256" t="s">
        <v>40</v>
      </c>
      <c r="E24" s="244">
        <v>9</v>
      </c>
      <c r="F24" s="244">
        <v>231.95</v>
      </c>
      <c r="G24" s="249">
        <f t="shared" si="0"/>
        <v>196.56779661016949</v>
      </c>
      <c r="H24" s="249">
        <f t="shared" si="1"/>
        <v>1769.1101694915255</v>
      </c>
    </row>
    <row r="25" spans="1:9" ht="26.25" customHeight="1">
      <c r="A25" s="257">
        <v>13</v>
      </c>
      <c r="B25" s="252" t="s">
        <v>562</v>
      </c>
      <c r="C25" s="258" t="s">
        <v>563</v>
      </c>
      <c r="D25" s="256"/>
      <c r="E25" s="244"/>
      <c r="F25" s="244"/>
      <c r="G25" s="249">
        <f t="shared" si="0"/>
        <v>0</v>
      </c>
      <c r="H25" s="249">
        <f t="shared" si="1"/>
        <v>0</v>
      </c>
    </row>
    <row r="26" spans="1:9" ht="15.75" customHeight="1">
      <c r="A26" s="257"/>
      <c r="B26" s="252" t="s">
        <v>564</v>
      </c>
      <c r="C26" s="258" t="s">
        <v>565</v>
      </c>
      <c r="D26" s="256" t="s">
        <v>40</v>
      </c>
      <c r="E26" s="244">
        <v>9</v>
      </c>
      <c r="F26" s="244">
        <v>546.35</v>
      </c>
      <c r="G26" s="249">
        <f t="shared" si="0"/>
        <v>463.00847457627117</v>
      </c>
      <c r="H26" s="249">
        <f t="shared" si="1"/>
        <v>4167.0762711864409</v>
      </c>
    </row>
    <row r="27" spans="1:9" ht="25.5" customHeight="1">
      <c r="A27" s="251">
        <v>14</v>
      </c>
      <c r="B27" s="252" t="s">
        <v>566</v>
      </c>
      <c r="C27" s="258" t="s">
        <v>567</v>
      </c>
      <c r="D27" s="256"/>
      <c r="E27" s="244"/>
      <c r="F27" s="244"/>
      <c r="G27" s="249">
        <f t="shared" si="0"/>
        <v>0</v>
      </c>
      <c r="H27" s="249">
        <f t="shared" si="1"/>
        <v>0</v>
      </c>
    </row>
    <row r="28" spans="1:9" ht="55.5" customHeight="1">
      <c r="A28" s="251"/>
      <c r="B28" s="252" t="s">
        <v>568</v>
      </c>
      <c r="C28" s="258" t="s">
        <v>569</v>
      </c>
      <c r="D28" s="256" t="s">
        <v>40</v>
      </c>
      <c r="E28" s="244">
        <v>3</v>
      </c>
      <c r="F28" s="244">
        <v>367.1</v>
      </c>
      <c r="G28" s="249">
        <f t="shared" si="0"/>
        <v>311.10169491525426</v>
      </c>
      <c r="H28" s="249">
        <f t="shared" si="1"/>
        <v>933.30508474576277</v>
      </c>
    </row>
    <row r="29" spans="1:9" ht="25.5">
      <c r="A29" s="257">
        <v>15</v>
      </c>
      <c r="B29" s="252" t="s">
        <v>337</v>
      </c>
      <c r="C29" s="258" t="s">
        <v>570</v>
      </c>
      <c r="D29" s="256"/>
      <c r="E29" s="244"/>
      <c r="F29" s="244"/>
      <c r="G29" s="249">
        <f t="shared" si="0"/>
        <v>0</v>
      </c>
      <c r="H29" s="249">
        <f t="shared" si="1"/>
        <v>0</v>
      </c>
    </row>
    <row r="30" spans="1:9">
      <c r="A30" s="239"/>
      <c r="B30" s="252"/>
      <c r="C30" s="258" t="s">
        <v>119</v>
      </c>
      <c r="D30" s="256" t="s">
        <v>74</v>
      </c>
      <c r="E30" s="244">
        <v>97</v>
      </c>
      <c r="F30" s="244">
        <f>'[4]ANALYSIS OF RATE'!F82</f>
        <v>516</v>
      </c>
      <c r="G30" s="249">
        <f t="shared" si="0"/>
        <v>437.28813559322032</v>
      </c>
      <c r="H30" s="249">
        <f t="shared" si="1"/>
        <v>42416.949152542373</v>
      </c>
    </row>
    <row r="31" spans="1:9">
      <c r="A31" s="239"/>
      <c r="B31" s="252"/>
      <c r="C31" s="258" t="s">
        <v>111</v>
      </c>
      <c r="D31" s="256" t="s">
        <v>74</v>
      </c>
      <c r="E31" s="244">
        <v>38</v>
      </c>
      <c r="F31" s="244">
        <f>'[4]ANALYSIS OF RATE'!F105</f>
        <v>274</v>
      </c>
      <c r="G31" s="249">
        <f t="shared" si="0"/>
        <v>232.20338983050848</v>
      </c>
      <c r="H31" s="249">
        <f t="shared" si="1"/>
        <v>8823.7288135593226</v>
      </c>
    </row>
    <row r="32" spans="1:9" ht="25.5">
      <c r="A32" s="257">
        <v>16</v>
      </c>
      <c r="B32" s="252" t="s">
        <v>337</v>
      </c>
      <c r="C32" s="258" t="s">
        <v>571</v>
      </c>
      <c r="D32" s="256"/>
      <c r="E32" s="244"/>
      <c r="F32" s="244"/>
      <c r="G32" s="249">
        <f t="shared" si="0"/>
        <v>0</v>
      </c>
      <c r="H32" s="249">
        <f t="shared" si="1"/>
        <v>0</v>
      </c>
    </row>
    <row r="33" spans="1:8">
      <c r="A33" s="239"/>
      <c r="B33" s="252"/>
      <c r="C33" s="258" t="s">
        <v>572</v>
      </c>
      <c r="D33" s="256" t="s">
        <v>40</v>
      </c>
      <c r="E33" s="244">
        <v>1</v>
      </c>
      <c r="F33" s="244">
        <v>81</v>
      </c>
      <c r="G33" s="249">
        <f t="shared" si="0"/>
        <v>68.644067796610173</v>
      </c>
      <c r="H33" s="249">
        <f t="shared" si="1"/>
        <v>68.644067796610173</v>
      </c>
    </row>
    <row r="34" spans="1:8">
      <c r="A34" s="239"/>
      <c r="B34" s="252"/>
      <c r="C34" s="258" t="s">
        <v>573</v>
      </c>
      <c r="D34" s="256" t="s">
        <v>40</v>
      </c>
      <c r="E34" s="244">
        <v>19</v>
      </c>
      <c r="F34" s="244">
        <v>225</v>
      </c>
      <c r="G34" s="249">
        <f t="shared" si="0"/>
        <v>190.67796610169492</v>
      </c>
      <c r="H34" s="249">
        <f t="shared" si="1"/>
        <v>3622.8813559322034</v>
      </c>
    </row>
    <row r="35" spans="1:8">
      <c r="A35" s="239"/>
      <c r="B35" s="252"/>
      <c r="C35" s="258" t="s">
        <v>574</v>
      </c>
      <c r="D35" s="256" t="s">
        <v>40</v>
      </c>
      <c r="E35" s="244">
        <v>18</v>
      </c>
      <c r="F35" s="244">
        <v>277</v>
      </c>
      <c r="G35" s="249">
        <f t="shared" si="0"/>
        <v>234.74576271186442</v>
      </c>
      <c r="H35" s="249">
        <f t="shared" si="1"/>
        <v>4225.4237288135591</v>
      </c>
    </row>
    <row r="36" spans="1:8">
      <c r="A36" s="239"/>
      <c r="B36" s="252"/>
      <c r="C36" s="258" t="s">
        <v>575</v>
      </c>
      <c r="D36" s="256" t="s">
        <v>40</v>
      </c>
      <c r="E36" s="244">
        <v>3</v>
      </c>
      <c r="F36" s="244">
        <v>213</v>
      </c>
      <c r="G36" s="249">
        <f t="shared" si="0"/>
        <v>180.5084745762712</v>
      </c>
      <c r="H36" s="249">
        <f t="shared" si="1"/>
        <v>541.52542372881362</v>
      </c>
    </row>
    <row r="37" spans="1:8">
      <c r="A37" s="239"/>
      <c r="B37" s="252"/>
      <c r="C37" s="258" t="s">
        <v>576</v>
      </c>
      <c r="D37" s="256" t="s">
        <v>40</v>
      </c>
      <c r="E37" s="244">
        <v>5</v>
      </c>
      <c r="F37" s="244">
        <v>357.1</v>
      </c>
      <c r="G37" s="249">
        <f t="shared" si="0"/>
        <v>302.62711864406782</v>
      </c>
      <c r="H37" s="249">
        <f t="shared" si="1"/>
        <v>1513.1355932203392</v>
      </c>
    </row>
    <row r="38" spans="1:8">
      <c r="A38" s="239"/>
      <c r="B38" s="263"/>
      <c r="C38" s="260" t="s">
        <v>577</v>
      </c>
      <c r="D38" s="256" t="s">
        <v>40</v>
      </c>
      <c r="E38" s="244">
        <v>3</v>
      </c>
      <c r="F38" s="244">
        <v>323.45</v>
      </c>
      <c r="G38" s="249">
        <f t="shared" si="0"/>
        <v>274.11016949152543</v>
      </c>
      <c r="H38" s="249">
        <f t="shared" si="1"/>
        <v>822.33050847457628</v>
      </c>
    </row>
    <row r="39" spans="1:8">
      <c r="A39" s="239"/>
      <c r="B39" s="252"/>
      <c r="C39" s="258" t="s">
        <v>578</v>
      </c>
      <c r="D39" s="256" t="s">
        <v>40</v>
      </c>
      <c r="E39" s="244">
        <v>3</v>
      </c>
      <c r="F39" s="244">
        <v>51.8</v>
      </c>
      <c r="G39" s="249">
        <f t="shared" si="0"/>
        <v>43.898305084745765</v>
      </c>
      <c r="H39" s="249">
        <f t="shared" si="1"/>
        <v>131.69491525423729</v>
      </c>
    </row>
    <row r="40" spans="1:8">
      <c r="A40" s="239"/>
      <c r="B40" s="252"/>
      <c r="C40" s="258" t="s">
        <v>579</v>
      </c>
      <c r="D40" s="256" t="s">
        <v>40</v>
      </c>
      <c r="E40" s="244">
        <v>15</v>
      </c>
      <c r="F40" s="244">
        <v>427.9</v>
      </c>
      <c r="G40" s="249">
        <f t="shared" si="0"/>
        <v>362.62711864406782</v>
      </c>
      <c r="H40" s="249">
        <f t="shared" si="1"/>
        <v>5439.406779661017</v>
      </c>
    </row>
    <row r="41" spans="1:8">
      <c r="A41" s="239"/>
      <c r="B41" s="252"/>
      <c r="C41" s="258" t="s">
        <v>580</v>
      </c>
      <c r="D41" s="256" t="s">
        <v>40</v>
      </c>
      <c r="E41" s="244">
        <v>30</v>
      </c>
      <c r="F41" s="244">
        <v>66.8</v>
      </c>
      <c r="G41" s="249">
        <f t="shared" si="0"/>
        <v>56.610169491525426</v>
      </c>
      <c r="H41" s="249">
        <f t="shared" si="1"/>
        <v>1698.3050847457628</v>
      </c>
    </row>
    <row r="42" spans="1:8">
      <c r="A42" s="239"/>
      <c r="B42" s="252"/>
      <c r="C42" s="258" t="s">
        <v>581</v>
      </c>
      <c r="D42" s="256" t="s">
        <v>40</v>
      </c>
      <c r="E42" s="244">
        <v>20</v>
      </c>
      <c r="F42" s="244">
        <v>74.95</v>
      </c>
      <c r="G42" s="249">
        <f t="shared" si="0"/>
        <v>63.516949152542374</v>
      </c>
      <c r="H42" s="249">
        <f t="shared" si="1"/>
        <v>1270.3389830508474</v>
      </c>
    </row>
    <row r="43" spans="1:8">
      <c r="A43" s="263"/>
      <c r="B43" s="240" t="s">
        <v>42</v>
      </c>
      <c r="C43" s="264" t="s">
        <v>76</v>
      </c>
      <c r="D43" s="239"/>
      <c r="E43" s="244"/>
      <c r="F43" s="239"/>
      <c r="G43" s="249">
        <f t="shared" si="0"/>
        <v>0</v>
      </c>
      <c r="H43" s="249">
        <f t="shared" si="1"/>
        <v>0</v>
      </c>
    </row>
    <row r="44" spans="1:8" ht="89.25">
      <c r="A44" s="252">
        <v>17</v>
      </c>
      <c r="B44" s="265" t="s">
        <v>582</v>
      </c>
      <c r="C44" s="266" t="s">
        <v>583</v>
      </c>
      <c r="D44" s="256"/>
      <c r="E44" s="244"/>
      <c r="F44" s="244"/>
      <c r="G44" s="249">
        <f t="shared" si="0"/>
        <v>0</v>
      </c>
      <c r="H44" s="249">
        <f t="shared" si="1"/>
        <v>0</v>
      </c>
    </row>
    <row r="45" spans="1:8">
      <c r="A45" s="252"/>
      <c r="B45" s="265"/>
      <c r="C45" s="264" t="s">
        <v>584</v>
      </c>
      <c r="D45" s="256"/>
      <c r="E45" s="244"/>
      <c r="F45" s="244"/>
      <c r="G45" s="249">
        <f t="shared" si="0"/>
        <v>0</v>
      </c>
      <c r="H45" s="249">
        <f t="shared" si="1"/>
        <v>0</v>
      </c>
    </row>
    <row r="46" spans="1:8">
      <c r="A46" s="252"/>
      <c r="B46" s="265" t="s">
        <v>585</v>
      </c>
      <c r="C46" s="260" t="s">
        <v>586</v>
      </c>
      <c r="D46" s="256" t="s">
        <v>53</v>
      </c>
      <c r="E46" s="244">
        <v>25</v>
      </c>
      <c r="F46" s="244">
        <v>335</v>
      </c>
      <c r="G46" s="249">
        <f t="shared" si="0"/>
        <v>283.89830508474574</v>
      </c>
      <c r="H46" s="249">
        <f t="shared" si="1"/>
        <v>7097.4576271186434</v>
      </c>
    </row>
    <row r="47" spans="1:8">
      <c r="A47" s="252"/>
      <c r="B47" s="265" t="s">
        <v>587</v>
      </c>
      <c r="C47" s="260" t="s">
        <v>588</v>
      </c>
      <c r="D47" s="256" t="s">
        <v>53</v>
      </c>
      <c r="E47" s="244">
        <v>42</v>
      </c>
      <c r="F47" s="244">
        <v>401.55</v>
      </c>
      <c r="G47" s="249">
        <f t="shared" si="0"/>
        <v>340.29661016949154</v>
      </c>
      <c r="H47" s="249">
        <f t="shared" si="1"/>
        <v>14292.457627118645</v>
      </c>
    </row>
    <row r="48" spans="1:8">
      <c r="A48" s="252"/>
      <c r="B48" s="265" t="s">
        <v>589</v>
      </c>
      <c r="C48" s="260" t="s">
        <v>590</v>
      </c>
      <c r="D48" s="256" t="s">
        <v>53</v>
      </c>
      <c r="E48" s="244">
        <v>21</v>
      </c>
      <c r="F48" s="244">
        <v>518.75</v>
      </c>
      <c r="G48" s="249">
        <f t="shared" si="0"/>
        <v>439.61864406779659</v>
      </c>
      <c r="H48" s="249">
        <f t="shared" si="1"/>
        <v>9231.9915254237276</v>
      </c>
    </row>
    <row r="49" spans="1:42">
      <c r="A49" s="252"/>
      <c r="B49" s="265" t="s">
        <v>591</v>
      </c>
      <c r="C49" s="260" t="s">
        <v>592</v>
      </c>
      <c r="D49" s="256" t="s">
        <v>53</v>
      </c>
      <c r="E49" s="244">
        <v>22</v>
      </c>
      <c r="F49" s="244">
        <v>702.95</v>
      </c>
      <c r="G49" s="249">
        <f t="shared" si="0"/>
        <v>595.72033898305085</v>
      </c>
      <c r="H49" s="249">
        <f t="shared" si="1"/>
        <v>13105.847457627118</v>
      </c>
    </row>
    <row r="50" spans="1:42">
      <c r="A50" s="252"/>
      <c r="B50" s="265" t="s">
        <v>593</v>
      </c>
      <c r="C50" s="260" t="s">
        <v>594</v>
      </c>
      <c r="D50" s="256" t="s">
        <v>53</v>
      </c>
      <c r="E50" s="244">
        <v>35</v>
      </c>
      <c r="F50" s="244">
        <v>934.15</v>
      </c>
      <c r="G50" s="249">
        <f t="shared" si="0"/>
        <v>791.65254237288138</v>
      </c>
      <c r="H50" s="249">
        <f t="shared" si="1"/>
        <v>27707.838983050849</v>
      </c>
    </row>
    <row r="51" spans="1:42" ht="89.25">
      <c r="A51" s="252">
        <v>18</v>
      </c>
      <c r="B51" s="265" t="s">
        <v>595</v>
      </c>
      <c r="C51" s="266" t="s">
        <v>583</v>
      </c>
      <c r="D51" s="239"/>
      <c r="E51" s="239"/>
      <c r="F51" s="239"/>
      <c r="G51" s="249">
        <f t="shared" si="0"/>
        <v>0</v>
      </c>
      <c r="H51" s="249">
        <f t="shared" si="1"/>
        <v>0</v>
      </c>
    </row>
    <row r="52" spans="1:42" ht="30">
      <c r="A52" s="252"/>
      <c r="B52" s="265"/>
      <c r="C52" s="267" t="s">
        <v>596</v>
      </c>
      <c r="D52" s="239"/>
      <c r="E52" s="239"/>
      <c r="F52" s="239"/>
      <c r="G52" s="249">
        <f t="shared" si="0"/>
        <v>0</v>
      </c>
      <c r="H52" s="249">
        <f t="shared" si="1"/>
        <v>0</v>
      </c>
    </row>
    <row r="53" spans="1:42">
      <c r="A53" s="252"/>
      <c r="B53" s="265" t="s">
        <v>597</v>
      </c>
      <c r="C53" s="266" t="s">
        <v>586</v>
      </c>
      <c r="D53" s="256" t="s">
        <v>53</v>
      </c>
      <c r="E53" s="244">
        <v>40</v>
      </c>
      <c r="F53" s="244">
        <v>537.6</v>
      </c>
      <c r="G53" s="249">
        <f t="shared" si="0"/>
        <v>455.59322033898303</v>
      </c>
      <c r="H53" s="249">
        <f t="shared" si="1"/>
        <v>18223.728813559323</v>
      </c>
    </row>
    <row r="54" spans="1:42" ht="18.75" customHeight="1">
      <c r="A54" s="252"/>
      <c r="B54" s="265" t="s">
        <v>598</v>
      </c>
      <c r="C54" s="260" t="s">
        <v>588</v>
      </c>
      <c r="D54" s="256" t="s">
        <v>53</v>
      </c>
      <c r="E54" s="244">
        <v>20</v>
      </c>
      <c r="F54" s="244">
        <v>627.25</v>
      </c>
      <c r="G54" s="249">
        <f t="shared" si="0"/>
        <v>531.56779661016947</v>
      </c>
      <c r="H54" s="249">
        <f t="shared" si="1"/>
        <v>10631.355932203389</v>
      </c>
    </row>
    <row r="55" spans="1:42" ht="18.75" customHeight="1">
      <c r="A55" s="252"/>
      <c r="B55" s="265" t="s">
        <v>599</v>
      </c>
      <c r="C55" s="260" t="s">
        <v>590</v>
      </c>
      <c r="D55" s="256" t="s">
        <v>53</v>
      </c>
      <c r="E55" s="244">
        <v>10</v>
      </c>
      <c r="F55" s="244">
        <v>739.3</v>
      </c>
      <c r="G55" s="249">
        <f t="shared" si="0"/>
        <v>626.52542372881351</v>
      </c>
      <c r="H55" s="249">
        <f t="shared" si="1"/>
        <v>6265.2542372881353</v>
      </c>
    </row>
    <row r="56" spans="1:42" s="254" customFormat="1" ht="77.25" customHeight="1">
      <c r="A56" s="251">
        <v>19</v>
      </c>
      <c r="B56" s="265" t="s">
        <v>600</v>
      </c>
      <c r="C56" s="266" t="s">
        <v>601</v>
      </c>
      <c r="D56" s="253"/>
      <c r="E56" s="268"/>
      <c r="F56" s="253"/>
      <c r="G56" s="249">
        <f t="shared" si="0"/>
        <v>0</v>
      </c>
      <c r="H56" s="249">
        <f t="shared" si="1"/>
        <v>0</v>
      </c>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row>
    <row r="57" spans="1:42" s="254" customFormat="1" ht="15">
      <c r="A57" s="251"/>
      <c r="B57" s="269"/>
      <c r="C57" s="267" t="s">
        <v>602</v>
      </c>
      <c r="D57" s="268"/>
      <c r="E57" s="270"/>
      <c r="F57" s="253"/>
      <c r="G57" s="249">
        <f t="shared" si="0"/>
        <v>0</v>
      </c>
      <c r="H57" s="249">
        <f t="shared" si="1"/>
        <v>0</v>
      </c>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row>
    <row r="58" spans="1:42" s="254" customFormat="1">
      <c r="A58" s="251"/>
      <c r="B58" s="265" t="s">
        <v>603</v>
      </c>
      <c r="C58" s="260" t="s">
        <v>604</v>
      </c>
      <c r="D58" s="256" t="s">
        <v>53</v>
      </c>
      <c r="E58" s="244">
        <v>30</v>
      </c>
      <c r="F58" s="244">
        <v>563.04999999999995</v>
      </c>
      <c r="G58" s="249">
        <f t="shared" si="0"/>
        <v>477.1610169491525</v>
      </c>
      <c r="H58" s="249">
        <f t="shared" si="1"/>
        <v>14314.830508474575</v>
      </c>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row>
    <row r="59" spans="1:42" ht="25.5">
      <c r="A59" s="252">
        <v>20</v>
      </c>
      <c r="B59" s="265" t="s">
        <v>605</v>
      </c>
      <c r="C59" s="262" t="s">
        <v>606</v>
      </c>
      <c r="D59" s="256"/>
      <c r="E59" s="244"/>
      <c r="F59" s="244"/>
      <c r="G59" s="249">
        <f t="shared" si="0"/>
        <v>0</v>
      </c>
      <c r="H59" s="249">
        <f t="shared" si="1"/>
        <v>0</v>
      </c>
    </row>
    <row r="60" spans="1:42" ht="12.75" customHeight="1">
      <c r="A60" s="262"/>
      <c r="B60" s="265" t="s">
        <v>607</v>
      </c>
      <c r="C60" s="260" t="s">
        <v>102</v>
      </c>
      <c r="D60" s="256" t="s">
        <v>103</v>
      </c>
      <c r="E60" s="244">
        <v>5</v>
      </c>
      <c r="F60" s="244">
        <v>539.95000000000005</v>
      </c>
      <c r="G60" s="249">
        <f t="shared" si="0"/>
        <v>457.58474576271192</v>
      </c>
      <c r="H60" s="249">
        <f t="shared" si="1"/>
        <v>2287.9237288135596</v>
      </c>
    </row>
    <row r="61" spans="1:42">
      <c r="A61" s="262"/>
      <c r="B61" s="265" t="s">
        <v>608</v>
      </c>
      <c r="C61" s="260" t="s">
        <v>104</v>
      </c>
      <c r="D61" s="256" t="s">
        <v>103</v>
      </c>
      <c r="E61" s="244">
        <v>4</v>
      </c>
      <c r="F61" s="244">
        <v>622.4</v>
      </c>
      <c r="G61" s="249">
        <f t="shared" si="0"/>
        <v>527.45762711864404</v>
      </c>
      <c r="H61" s="249">
        <f t="shared" si="1"/>
        <v>2109.8305084745762</v>
      </c>
    </row>
    <row r="62" spans="1:42">
      <c r="A62" s="262"/>
      <c r="B62" s="265" t="s">
        <v>609</v>
      </c>
      <c r="C62" s="260" t="s">
        <v>610</v>
      </c>
      <c r="D62" s="256" t="s">
        <v>103</v>
      </c>
      <c r="E62" s="244">
        <v>2</v>
      </c>
      <c r="F62" s="244">
        <v>689.6</v>
      </c>
      <c r="G62" s="249">
        <f t="shared" si="0"/>
        <v>584.40677966101691</v>
      </c>
      <c r="H62" s="249">
        <f t="shared" si="1"/>
        <v>1168.8135593220338</v>
      </c>
    </row>
    <row r="63" spans="1:42" ht="16.5" customHeight="1">
      <c r="A63" s="252"/>
      <c r="B63" s="265" t="s">
        <v>611</v>
      </c>
      <c r="C63" s="260" t="s">
        <v>105</v>
      </c>
      <c r="D63" s="256" t="s">
        <v>103</v>
      </c>
      <c r="E63" s="244">
        <v>2</v>
      </c>
      <c r="F63" s="244">
        <v>826.1</v>
      </c>
      <c r="G63" s="249">
        <f t="shared" si="0"/>
        <v>700.08474576271192</v>
      </c>
      <c r="H63" s="249">
        <f t="shared" si="1"/>
        <v>1400.1694915254238</v>
      </c>
    </row>
    <row r="64" spans="1:42" ht="16.5" customHeight="1">
      <c r="A64" s="252"/>
      <c r="B64" s="265" t="s">
        <v>612</v>
      </c>
      <c r="C64" s="260" t="s">
        <v>613</v>
      </c>
      <c r="D64" s="256" t="s">
        <v>103</v>
      </c>
      <c r="E64" s="244">
        <v>5</v>
      </c>
      <c r="F64" s="244">
        <v>1026.6500000000001</v>
      </c>
      <c r="G64" s="249">
        <f t="shared" si="0"/>
        <v>870.04237288135607</v>
      </c>
      <c r="H64" s="249">
        <f t="shared" si="1"/>
        <v>4350.2118644067805</v>
      </c>
    </row>
    <row r="65" spans="1:42" ht="25.5">
      <c r="A65" s="252">
        <v>21</v>
      </c>
      <c r="B65" s="252" t="s">
        <v>614</v>
      </c>
      <c r="C65" s="262" t="s">
        <v>615</v>
      </c>
      <c r="D65" s="256"/>
      <c r="E65" s="244"/>
      <c r="F65" s="244"/>
      <c r="G65" s="249">
        <f t="shared" si="0"/>
        <v>0</v>
      </c>
      <c r="H65" s="249">
        <f t="shared" si="1"/>
        <v>0</v>
      </c>
    </row>
    <row r="66" spans="1:42">
      <c r="A66" s="271"/>
      <c r="B66" s="252" t="s">
        <v>616</v>
      </c>
      <c r="C66" s="260" t="s">
        <v>617</v>
      </c>
      <c r="D66" s="256"/>
      <c r="E66" s="244"/>
      <c r="F66" s="244"/>
      <c r="G66" s="249">
        <f t="shared" si="0"/>
        <v>0</v>
      </c>
      <c r="H66" s="249">
        <f t="shared" si="1"/>
        <v>0</v>
      </c>
    </row>
    <row r="67" spans="1:42" ht="13.5" customHeight="1">
      <c r="B67" s="252" t="s">
        <v>618</v>
      </c>
      <c r="C67" s="260" t="s">
        <v>101</v>
      </c>
      <c r="D67" s="256" t="s">
        <v>103</v>
      </c>
      <c r="E67" s="244">
        <v>21</v>
      </c>
      <c r="F67" s="244">
        <v>97.95</v>
      </c>
      <c r="G67" s="249">
        <f t="shared" si="0"/>
        <v>83.008474576271183</v>
      </c>
      <c r="H67" s="249">
        <f t="shared" si="1"/>
        <v>1743.1779661016949</v>
      </c>
    </row>
    <row r="68" spans="1:42" ht="25.5">
      <c r="A68" s="252">
        <v>22</v>
      </c>
      <c r="B68" s="252" t="s">
        <v>619</v>
      </c>
      <c r="C68" s="262" t="s">
        <v>620</v>
      </c>
      <c r="D68" s="256"/>
      <c r="E68" s="244"/>
      <c r="F68" s="244"/>
      <c r="G68" s="249">
        <f t="shared" si="0"/>
        <v>0</v>
      </c>
      <c r="H68" s="249">
        <f t="shared" si="1"/>
        <v>0</v>
      </c>
    </row>
    <row r="69" spans="1:42">
      <c r="A69" s="261"/>
      <c r="B69" s="252" t="s">
        <v>621</v>
      </c>
      <c r="C69" s="260" t="s">
        <v>622</v>
      </c>
      <c r="D69" s="256"/>
      <c r="E69" s="244"/>
      <c r="F69" s="244"/>
      <c r="G69" s="249">
        <f t="shared" si="0"/>
        <v>0</v>
      </c>
      <c r="H69" s="249">
        <f t="shared" si="1"/>
        <v>0</v>
      </c>
    </row>
    <row r="70" spans="1:42" ht="12" customHeight="1">
      <c r="A70" s="252"/>
      <c r="B70" s="252" t="s">
        <v>623</v>
      </c>
      <c r="C70" s="260" t="s">
        <v>106</v>
      </c>
      <c r="D70" s="256" t="s">
        <v>103</v>
      </c>
      <c r="E70" s="244">
        <v>1</v>
      </c>
      <c r="F70" s="244">
        <v>1134.7</v>
      </c>
      <c r="G70" s="249">
        <f t="shared" ref="G70:G133" si="2">F70*100/118</f>
        <v>961.61016949152543</v>
      </c>
      <c r="H70" s="249">
        <f t="shared" ref="H70:H133" si="3">G70*E70</f>
        <v>961.61016949152543</v>
      </c>
    </row>
    <row r="71" spans="1:42" ht="25.5">
      <c r="A71" s="252">
        <v>23</v>
      </c>
      <c r="B71" s="252" t="s">
        <v>624</v>
      </c>
      <c r="C71" s="262" t="s">
        <v>625</v>
      </c>
      <c r="D71" s="256"/>
      <c r="E71" s="244"/>
      <c r="F71" s="244"/>
      <c r="G71" s="249">
        <f t="shared" si="2"/>
        <v>0</v>
      </c>
      <c r="H71" s="249">
        <f t="shared" si="3"/>
        <v>0</v>
      </c>
    </row>
    <row r="72" spans="1:42">
      <c r="A72" s="252"/>
      <c r="B72" s="252" t="s">
        <v>626</v>
      </c>
      <c r="C72" s="260" t="s">
        <v>107</v>
      </c>
      <c r="D72" s="256" t="s">
        <v>103</v>
      </c>
      <c r="E72" s="244">
        <v>5</v>
      </c>
      <c r="F72" s="244">
        <v>346.8</v>
      </c>
      <c r="G72" s="249">
        <f t="shared" si="2"/>
        <v>293.89830508474574</v>
      </c>
      <c r="H72" s="249">
        <f t="shared" si="3"/>
        <v>1469.4915254237287</v>
      </c>
    </row>
    <row r="73" spans="1:42">
      <c r="A73" s="252"/>
      <c r="B73" s="252" t="s">
        <v>627</v>
      </c>
      <c r="C73" s="260" t="s">
        <v>628</v>
      </c>
      <c r="D73" s="256" t="s">
        <v>103</v>
      </c>
      <c r="E73" s="244">
        <v>4</v>
      </c>
      <c r="F73" s="244">
        <v>439.25</v>
      </c>
      <c r="G73" s="249">
        <f t="shared" si="2"/>
        <v>372.24576271186442</v>
      </c>
      <c r="H73" s="249">
        <f t="shared" si="3"/>
        <v>1488.9830508474577</v>
      </c>
    </row>
    <row r="74" spans="1:42">
      <c r="A74" s="252"/>
      <c r="B74" s="252" t="s">
        <v>629</v>
      </c>
      <c r="C74" s="260" t="s">
        <v>630</v>
      </c>
      <c r="D74" s="256" t="s">
        <v>103</v>
      </c>
      <c r="E74" s="244">
        <v>2</v>
      </c>
      <c r="F74" s="244">
        <v>489.05</v>
      </c>
      <c r="G74" s="249">
        <f t="shared" si="2"/>
        <v>414.44915254237287</v>
      </c>
      <c r="H74" s="249">
        <f t="shared" si="3"/>
        <v>828.89830508474574</v>
      </c>
    </row>
    <row r="75" spans="1:42">
      <c r="A75" s="252"/>
      <c r="B75" s="252" t="s">
        <v>631</v>
      </c>
      <c r="C75" s="260" t="s">
        <v>632</v>
      </c>
      <c r="D75" s="256" t="s">
        <v>103</v>
      </c>
      <c r="E75" s="244">
        <v>2</v>
      </c>
      <c r="F75" s="244">
        <v>631.29999999999995</v>
      </c>
      <c r="G75" s="249">
        <f t="shared" si="2"/>
        <v>534.99999999999989</v>
      </c>
      <c r="H75" s="249">
        <f t="shared" si="3"/>
        <v>1069.9999999999998</v>
      </c>
    </row>
    <row r="76" spans="1:42">
      <c r="A76" s="252"/>
      <c r="B76" s="252" t="s">
        <v>633</v>
      </c>
      <c r="C76" s="260" t="s">
        <v>634</v>
      </c>
      <c r="D76" s="256" t="s">
        <v>103</v>
      </c>
      <c r="E76" s="244">
        <v>5</v>
      </c>
      <c r="F76" s="244">
        <v>823.8</v>
      </c>
      <c r="G76" s="249">
        <f t="shared" si="2"/>
        <v>698.13559322033893</v>
      </c>
      <c r="H76" s="249">
        <f t="shared" si="3"/>
        <v>3490.6779661016944</v>
      </c>
    </row>
    <row r="77" spans="1:42">
      <c r="A77" s="239"/>
      <c r="B77" s="272"/>
      <c r="C77" s="264" t="s">
        <v>108</v>
      </c>
      <c r="D77" s="239"/>
      <c r="E77" s="273"/>
      <c r="F77" s="239"/>
      <c r="G77" s="249">
        <f t="shared" si="2"/>
        <v>0</v>
      </c>
      <c r="H77" s="249">
        <f t="shared" si="3"/>
        <v>0</v>
      </c>
    </row>
    <row r="78" spans="1:42" s="250" customFormat="1" ht="25.5">
      <c r="A78" s="245">
        <v>24</v>
      </c>
      <c r="B78" s="245" t="s">
        <v>635</v>
      </c>
      <c r="C78" s="266" t="s">
        <v>636</v>
      </c>
      <c r="D78" s="248"/>
      <c r="E78" s="249"/>
      <c r="F78" s="249"/>
      <c r="G78" s="249">
        <f t="shared" si="2"/>
        <v>0</v>
      </c>
      <c r="H78" s="249">
        <f t="shared" si="3"/>
        <v>0</v>
      </c>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369"/>
      <c r="AL78" s="369"/>
      <c r="AM78" s="369"/>
      <c r="AN78" s="369"/>
      <c r="AO78" s="369"/>
      <c r="AP78" s="369"/>
    </row>
    <row r="79" spans="1:42" s="250" customFormat="1">
      <c r="A79" s="245"/>
      <c r="B79" s="245" t="s">
        <v>637</v>
      </c>
      <c r="C79" s="274" t="s">
        <v>109</v>
      </c>
      <c r="D79" s="248" t="s">
        <v>40</v>
      </c>
      <c r="E79" s="244">
        <v>11</v>
      </c>
      <c r="F79" s="249">
        <v>506.8</v>
      </c>
      <c r="G79" s="249">
        <f t="shared" si="2"/>
        <v>429.49152542372883</v>
      </c>
      <c r="H79" s="249">
        <f t="shared" si="3"/>
        <v>4724.406779661017</v>
      </c>
      <c r="I79" s="369"/>
      <c r="J79" s="369"/>
      <c r="K79" s="369"/>
      <c r="L79" s="369"/>
      <c r="M79" s="369"/>
      <c r="N79" s="369"/>
      <c r="O79" s="369"/>
      <c r="P79" s="369"/>
      <c r="Q79" s="369"/>
      <c r="R79" s="369"/>
      <c r="S79" s="369"/>
      <c r="T79" s="369"/>
      <c r="U79" s="369"/>
      <c r="V79" s="369"/>
      <c r="W79" s="369"/>
      <c r="X79" s="369"/>
      <c r="Y79" s="369"/>
      <c r="Z79" s="369"/>
      <c r="AA79" s="369"/>
      <c r="AB79" s="369"/>
      <c r="AC79" s="369"/>
      <c r="AD79" s="369"/>
      <c r="AE79" s="369"/>
      <c r="AF79" s="369"/>
      <c r="AG79" s="369"/>
      <c r="AH79" s="369"/>
      <c r="AI79" s="369"/>
      <c r="AJ79" s="369"/>
      <c r="AK79" s="369"/>
      <c r="AL79" s="369"/>
      <c r="AM79" s="369"/>
      <c r="AN79" s="369"/>
      <c r="AO79" s="369"/>
      <c r="AP79" s="369"/>
    </row>
    <row r="80" spans="1:42" s="250" customFormat="1" ht="38.25">
      <c r="A80" s="245">
        <v>25</v>
      </c>
      <c r="B80" s="246" t="s">
        <v>638</v>
      </c>
      <c r="C80" s="266" t="s">
        <v>639</v>
      </c>
      <c r="D80" s="248"/>
      <c r="E80" s="249"/>
      <c r="F80" s="249"/>
      <c r="G80" s="249">
        <f t="shared" si="2"/>
        <v>0</v>
      </c>
      <c r="H80" s="249">
        <f t="shared" si="3"/>
        <v>0</v>
      </c>
      <c r="I80" s="369"/>
      <c r="J80" s="369"/>
      <c r="K80" s="369"/>
      <c r="L80" s="369"/>
      <c r="M80" s="369"/>
      <c r="N80" s="369"/>
      <c r="O80" s="369"/>
      <c r="P80" s="369"/>
      <c r="Q80" s="369"/>
      <c r="R80" s="369"/>
      <c r="S80" s="369"/>
      <c r="T80" s="369"/>
      <c r="U80" s="369"/>
      <c r="V80" s="369"/>
      <c r="W80" s="369"/>
      <c r="X80" s="369"/>
      <c r="Y80" s="369"/>
      <c r="Z80" s="369"/>
      <c r="AA80" s="369"/>
      <c r="AB80" s="369"/>
      <c r="AC80" s="369"/>
      <c r="AD80" s="369"/>
      <c r="AE80" s="369"/>
      <c r="AF80" s="369"/>
      <c r="AG80" s="369"/>
      <c r="AH80" s="369"/>
      <c r="AI80" s="369"/>
      <c r="AJ80" s="369"/>
      <c r="AK80" s="369"/>
      <c r="AL80" s="369"/>
      <c r="AM80" s="369"/>
      <c r="AN80" s="369"/>
      <c r="AO80" s="369"/>
      <c r="AP80" s="369"/>
    </row>
    <row r="81" spans="1:42" s="250" customFormat="1">
      <c r="A81" s="275"/>
      <c r="B81" s="246" t="s">
        <v>640</v>
      </c>
      <c r="C81" s="274" t="s">
        <v>109</v>
      </c>
      <c r="D81" s="248" t="s">
        <v>40</v>
      </c>
      <c r="E81" s="249">
        <v>1</v>
      </c>
      <c r="F81" s="249">
        <v>820.7</v>
      </c>
      <c r="G81" s="249">
        <f t="shared" si="2"/>
        <v>695.50847457627117</v>
      </c>
      <c r="H81" s="249">
        <f t="shared" si="3"/>
        <v>695.50847457627117</v>
      </c>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369"/>
      <c r="AL81" s="369"/>
      <c r="AM81" s="369"/>
      <c r="AN81" s="369"/>
      <c r="AO81" s="369"/>
      <c r="AP81" s="369"/>
    </row>
    <row r="82" spans="1:42" s="250" customFormat="1" ht="25.5">
      <c r="A82" s="245">
        <v>26</v>
      </c>
      <c r="B82" s="246" t="s">
        <v>641</v>
      </c>
      <c r="C82" s="266" t="s">
        <v>642</v>
      </c>
      <c r="D82" s="248"/>
      <c r="E82" s="249"/>
      <c r="F82" s="249"/>
      <c r="G82" s="249">
        <f t="shared" si="2"/>
        <v>0</v>
      </c>
      <c r="H82" s="249">
        <f t="shared" si="3"/>
        <v>0</v>
      </c>
      <c r="I82" s="369"/>
      <c r="J82" s="369"/>
      <c r="K82" s="369"/>
      <c r="L82" s="369"/>
      <c r="M82" s="369"/>
      <c r="N82" s="369"/>
      <c r="O82" s="369"/>
      <c r="P82" s="369"/>
      <c r="Q82" s="369"/>
      <c r="R82" s="369"/>
      <c r="S82" s="369"/>
      <c r="T82" s="369"/>
      <c r="U82" s="369"/>
      <c r="V82" s="369"/>
      <c r="W82" s="369"/>
      <c r="X82" s="369"/>
      <c r="Y82" s="369"/>
      <c r="Z82" s="369"/>
      <c r="AA82" s="369"/>
      <c r="AB82" s="369"/>
      <c r="AC82" s="369"/>
      <c r="AD82" s="369"/>
      <c r="AE82" s="369"/>
      <c r="AF82" s="369"/>
      <c r="AG82" s="369"/>
      <c r="AH82" s="369"/>
      <c r="AI82" s="369"/>
      <c r="AJ82" s="369"/>
      <c r="AK82" s="369"/>
      <c r="AL82" s="369"/>
      <c r="AM82" s="369"/>
      <c r="AN82" s="369"/>
      <c r="AO82" s="369"/>
      <c r="AP82" s="369"/>
    </row>
    <row r="83" spans="1:42" s="250" customFormat="1">
      <c r="A83" s="275"/>
      <c r="B83" s="246" t="s">
        <v>643</v>
      </c>
      <c r="C83" s="274" t="s">
        <v>109</v>
      </c>
      <c r="D83" s="248" t="s">
        <v>40</v>
      </c>
      <c r="E83" s="249">
        <v>13</v>
      </c>
      <c r="F83" s="249">
        <v>874.3</v>
      </c>
      <c r="G83" s="249">
        <f t="shared" si="2"/>
        <v>740.93220338983053</v>
      </c>
      <c r="H83" s="249">
        <f t="shared" si="3"/>
        <v>9632.1186440677975</v>
      </c>
      <c r="I83" s="369"/>
      <c r="J83" s="369"/>
      <c r="K83" s="369"/>
      <c r="L83" s="369"/>
      <c r="M83" s="369"/>
      <c r="N83" s="369"/>
      <c r="O83" s="369"/>
      <c r="P83" s="369"/>
      <c r="Q83" s="369"/>
      <c r="R83" s="369"/>
      <c r="S83" s="369"/>
      <c r="T83" s="369"/>
      <c r="U83" s="369"/>
      <c r="V83" s="369"/>
      <c r="W83" s="369"/>
      <c r="X83" s="369"/>
      <c r="Y83" s="369"/>
      <c r="Z83" s="369"/>
      <c r="AA83" s="369"/>
      <c r="AB83" s="369"/>
      <c r="AC83" s="369"/>
      <c r="AD83" s="369"/>
      <c r="AE83" s="369"/>
      <c r="AF83" s="369"/>
      <c r="AG83" s="369"/>
      <c r="AH83" s="369"/>
      <c r="AI83" s="369"/>
      <c r="AJ83" s="369"/>
      <c r="AK83" s="369"/>
      <c r="AL83" s="369"/>
      <c r="AM83" s="369"/>
      <c r="AN83" s="369"/>
      <c r="AO83" s="369"/>
      <c r="AP83" s="369"/>
    </row>
    <row r="84" spans="1:42" ht="25.5">
      <c r="A84" s="252">
        <v>27</v>
      </c>
      <c r="B84" s="265" t="s">
        <v>644</v>
      </c>
      <c r="C84" s="262" t="s">
        <v>645</v>
      </c>
      <c r="D84" s="256"/>
      <c r="E84" s="244"/>
      <c r="F84" s="244"/>
      <c r="G84" s="249">
        <f t="shared" si="2"/>
        <v>0</v>
      </c>
      <c r="H84" s="249">
        <f t="shared" si="3"/>
        <v>0</v>
      </c>
    </row>
    <row r="85" spans="1:42" ht="13.5" customHeight="1">
      <c r="B85" s="265" t="s">
        <v>646</v>
      </c>
      <c r="C85" s="262" t="s">
        <v>647</v>
      </c>
      <c r="D85" s="256"/>
      <c r="E85" s="244"/>
      <c r="F85" s="244"/>
      <c r="G85" s="249">
        <f t="shared" si="2"/>
        <v>0</v>
      </c>
      <c r="H85" s="249">
        <f t="shared" si="3"/>
        <v>0</v>
      </c>
    </row>
    <row r="86" spans="1:42" ht="15" customHeight="1">
      <c r="B86" s="265" t="s">
        <v>648</v>
      </c>
      <c r="C86" s="262" t="s">
        <v>649</v>
      </c>
      <c r="D86" s="256" t="s">
        <v>40</v>
      </c>
      <c r="E86" s="244">
        <v>12</v>
      </c>
      <c r="F86" s="244">
        <v>37.6</v>
      </c>
      <c r="G86" s="249">
        <f t="shared" si="2"/>
        <v>31.864406779661017</v>
      </c>
      <c r="H86" s="249">
        <f t="shared" si="3"/>
        <v>382.37288135593224</v>
      </c>
    </row>
    <row r="87" spans="1:42" s="254" customFormat="1" ht="144" customHeight="1">
      <c r="A87" s="251">
        <v>28</v>
      </c>
      <c r="B87" s="246" t="s">
        <v>650</v>
      </c>
      <c r="C87" s="266" t="s">
        <v>651</v>
      </c>
      <c r="D87" s="268"/>
      <c r="E87" s="270"/>
      <c r="F87" s="253"/>
      <c r="G87" s="249">
        <f t="shared" si="2"/>
        <v>0</v>
      </c>
      <c r="H87" s="249">
        <f t="shared" si="3"/>
        <v>0</v>
      </c>
      <c r="I87" s="238"/>
      <c r="J87" s="238"/>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238"/>
      <c r="AM87" s="238"/>
      <c r="AN87" s="238"/>
      <c r="AO87" s="238"/>
      <c r="AP87" s="238"/>
    </row>
    <row r="88" spans="1:42" s="254" customFormat="1" ht="25.5">
      <c r="B88" s="246" t="s">
        <v>652</v>
      </c>
      <c r="C88" s="266" t="s">
        <v>653</v>
      </c>
      <c r="D88" s="248" t="s">
        <v>40</v>
      </c>
      <c r="E88" s="244">
        <v>1</v>
      </c>
      <c r="F88" s="249">
        <v>10862.4</v>
      </c>
      <c r="G88" s="249">
        <f t="shared" si="2"/>
        <v>9205.4237288135591</v>
      </c>
      <c r="H88" s="249">
        <f t="shared" si="3"/>
        <v>9205.4237288135591</v>
      </c>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238"/>
      <c r="AP88" s="238"/>
    </row>
    <row r="89" spans="1:42" ht="63.75">
      <c r="A89" s="251">
        <v>29</v>
      </c>
      <c r="B89" s="246" t="s">
        <v>654</v>
      </c>
      <c r="C89" s="266" t="s">
        <v>655</v>
      </c>
      <c r="D89" s="239" t="s">
        <v>656</v>
      </c>
      <c r="E89" s="244">
        <v>10000</v>
      </c>
      <c r="F89" s="249">
        <v>11</v>
      </c>
      <c r="G89" s="249">
        <f t="shared" si="2"/>
        <v>9.3220338983050848</v>
      </c>
      <c r="H89" s="249">
        <f t="shared" si="3"/>
        <v>93220.338983050853</v>
      </c>
      <c r="I89" s="370"/>
    </row>
    <row r="90" spans="1:42">
      <c r="A90" s="257"/>
      <c r="B90" s="276" t="s">
        <v>43</v>
      </c>
      <c r="C90" s="264" t="s">
        <v>113</v>
      </c>
      <c r="D90" s="256"/>
      <c r="E90" s="244"/>
      <c r="F90" s="244"/>
      <c r="G90" s="249">
        <f t="shared" si="2"/>
        <v>0</v>
      </c>
      <c r="H90" s="249">
        <f t="shared" si="3"/>
        <v>0</v>
      </c>
    </row>
    <row r="91" spans="1:42" ht="102">
      <c r="A91" s="257">
        <v>30</v>
      </c>
      <c r="B91" s="273" t="s">
        <v>657</v>
      </c>
      <c r="C91" s="247" t="s">
        <v>658</v>
      </c>
      <c r="D91" s="277"/>
      <c r="E91" s="273"/>
      <c r="F91" s="244"/>
      <c r="G91" s="249">
        <f t="shared" si="2"/>
        <v>0</v>
      </c>
      <c r="H91" s="249">
        <f t="shared" si="3"/>
        <v>0</v>
      </c>
    </row>
    <row r="92" spans="1:42">
      <c r="A92" s="257"/>
      <c r="B92" s="277" t="s">
        <v>77</v>
      </c>
      <c r="C92" s="247" t="s">
        <v>659</v>
      </c>
      <c r="D92" s="277"/>
      <c r="E92" s="273"/>
      <c r="F92" s="244"/>
      <c r="G92" s="249">
        <f t="shared" si="2"/>
        <v>0</v>
      </c>
      <c r="H92" s="249">
        <f t="shared" si="3"/>
        <v>0</v>
      </c>
    </row>
    <row r="93" spans="1:42" ht="25.5">
      <c r="A93" s="257"/>
      <c r="B93" s="277" t="s">
        <v>660</v>
      </c>
      <c r="C93" s="247" t="s">
        <v>661</v>
      </c>
      <c r="D93" s="277" t="s">
        <v>53</v>
      </c>
      <c r="E93" s="244">
        <v>55</v>
      </c>
      <c r="F93" s="244">
        <v>352.15</v>
      </c>
      <c r="G93" s="249">
        <f t="shared" si="2"/>
        <v>298.43220338983053</v>
      </c>
      <c r="H93" s="249">
        <f t="shared" si="3"/>
        <v>16413.771186440681</v>
      </c>
    </row>
    <row r="94" spans="1:42" ht="51">
      <c r="A94" s="252">
        <v>31</v>
      </c>
      <c r="B94" s="252" t="s">
        <v>662</v>
      </c>
      <c r="C94" s="262" t="s">
        <v>663</v>
      </c>
      <c r="D94" s="256"/>
      <c r="E94" s="244"/>
      <c r="F94" s="244"/>
      <c r="G94" s="249">
        <f t="shared" si="2"/>
        <v>0</v>
      </c>
      <c r="H94" s="249">
        <f t="shared" si="3"/>
        <v>0</v>
      </c>
    </row>
    <row r="95" spans="1:42">
      <c r="A95" s="257"/>
      <c r="B95" s="251" t="s">
        <v>664</v>
      </c>
      <c r="C95" s="262" t="s">
        <v>665</v>
      </c>
      <c r="D95" s="256" t="s">
        <v>53</v>
      </c>
      <c r="E95" s="244">
        <v>9</v>
      </c>
      <c r="F95" s="244">
        <v>695.8</v>
      </c>
      <c r="G95" s="249">
        <f t="shared" si="2"/>
        <v>589.66101694915255</v>
      </c>
      <c r="H95" s="249">
        <f t="shared" si="3"/>
        <v>5306.9491525423728</v>
      </c>
    </row>
    <row r="96" spans="1:42" ht="51">
      <c r="A96" s="252">
        <v>32</v>
      </c>
      <c r="B96" s="252" t="s">
        <v>666</v>
      </c>
      <c r="C96" s="262" t="s">
        <v>667</v>
      </c>
      <c r="D96" s="256"/>
      <c r="E96" s="244"/>
      <c r="F96" s="244"/>
      <c r="G96" s="249">
        <f t="shared" si="2"/>
        <v>0</v>
      </c>
      <c r="H96" s="249">
        <f t="shared" si="3"/>
        <v>0</v>
      </c>
    </row>
    <row r="97" spans="1:8">
      <c r="A97" s="257"/>
      <c r="B97" s="251" t="s">
        <v>668</v>
      </c>
      <c r="C97" s="262" t="s">
        <v>669</v>
      </c>
      <c r="D97" s="256" t="s">
        <v>53</v>
      </c>
      <c r="E97" s="244">
        <v>9</v>
      </c>
      <c r="F97" s="244">
        <v>1179.8499999999999</v>
      </c>
      <c r="G97" s="249">
        <f t="shared" si="2"/>
        <v>999.87288135593212</v>
      </c>
      <c r="H97" s="249">
        <f t="shared" si="3"/>
        <v>8998.8559322033889</v>
      </c>
    </row>
    <row r="98" spans="1:8" ht="63.75">
      <c r="A98" s="252">
        <v>33</v>
      </c>
      <c r="B98" s="252" t="s">
        <v>670</v>
      </c>
      <c r="C98" s="262" t="s">
        <v>671</v>
      </c>
      <c r="D98" s="256"/>
      <c r="E98" s="244"/>
      <c r="F98" s="244"/>
      <c r="G98" s="249">
        <f t="shared" si="2"/>
        <v>0</v>
      </c>
      <c r="H98" s="249">
        <f t="shared" si="3"/>
        <v>0</v>
      </c>
    </row>
    <row r="99" spans="1:8" ht="18" customHeight="1">
      <c r="A99" s="257"/>
      <c r="B99" s="252" t="s">
        <v>672</v>
      </c>
      <c r="C99" s="262" t="s">
        <v>673</v>
      </c>
      <c r="D99" s="239"/>
      <c r="E99" s="239"/>
      <c r="F99" s="239"/>
      <c r="G99" s="249">
        <f t="shared" si="2"/>
        <v>0</v>
      </c>
      <c r="H99" s="249">
        <f t="shared" si="3"/>
        <v>0</v>
      </c>
    </row>
    <row r="100" spans="1:8" ht="18" customHeight="1">
      <c r="A100" s="257"/>
      <c r="B100" s="252" t="s">
        <v>674</v>
      </c>
      <c r="C100" s="262" t="s">
        <v>675</v>
      </c>
      <c r="D100" s="256" t="s">
        <v>40</v>
      </c>
      <c r="E100" s="244">
        <v>8</v>
      </c>
      <c r="F100" s="244">
        <v>2802.15</v>
      </c>
      <c r="G100" s="249">
        <f t="shared" si="2"/>
        <v>2374.7033898305085</v>
      </c>
      <c r="H100" s="249">
        <f t="shared" si="3"/>
        <v>18997.627118644068</v>
      </c>
    </row>
    <row r="101" spans="1:8" ht="40.5" customHeight="1">
      <c r="A101" s="252">
        <v>34</v>
      </c>
      <c r="B101" s="278" t="s">
        <v>676</v>
      </c>
      <c r="C101" s="262" t="s">
        <v>677</v>
      </c>
      <c r="D101" s="256"/>
      <c r="E101" s="244"/>
      <c r="F101" s="244"/>
      <c r="G101" s="249">
        <f t="shared" si="2"/>
        <v>0</v>
      </c>
      <c r="H101" s="249">
        <f t="shared" si="3"/>
        <v>0</v>
      </c>
    </row>
    <row r="102" spans="1:8">
      <c r="A102" s="252"/>
      <c r="B102" s="265" t="s">
        <v>678</v>
      </c>
      <c r="C102" s="260" t="s">
        <v>115</v>
      </c>
      <c r="D102" s="256" t="s">
        <v>114</v>
      </c>
      <c r="E102" s="244">
        <v>45</v>
      </c>
      <c r="F102" s="244">
        <v>556.45000000000005</v>
      </c>
      <c r="G102" s="249">
        <f t="shared" si="2"/>
        <v>471.56779661016958</v>
      </c>
      <c r="H102" s="249">
        <f t="shared" si="3"/>
        <v>21220.550847457631</v>
      </c>
    </row>
    <row r="103" spans="1:8" ht="142.5" customHeight="1">
      <c r="A103" s="252">
        <v>35</v>
      </c>
      <c r="B103" s="279" t="s">
        <v>679</v>
      </c>
      <c r="C103" s="247" t="s">
        <v>680</v>
      </c>
      <c r="D103" s="277"/>
      <c r="E103" s="273"/>
      <c r="F103" s="244"/>
      <c r="G103" s="249">
        <f t="shared" si="2"/>
        <v>0</v>
      </c>
      <c r="H103" s="249">
        <f t="shared" si="3"/>
        <v>0</v>
      </c>
    </row>
    <row r="104" spans="1:8" ht="51">
      <c r="A104" s="252"/>
      <c r="B104" s="277" t="s">
        <v>681</v>
      </c>
      <c r="C104" s="247" t="s">
        <v>682</v>
      </c>
      <c r="D104" s="277"/>
      <c r="E104" s="273"/>
      <c r="F104" s="244"/>
      <c r="G104" s="249">
        <f t="shared" si="2"/>
        <v>0</v>
      </c>
      <c r="H104" s="249">
        <f t="shared" si="3"/>
        <v>0</v>
      </c>
    </row>
    <row r="105" spans="1:8" ht="25.5">
      <c r="A105" s="252"/>
      <c r="B105" s="277" t="s">
        <v>683</v>
      </c>
      <c r="C105" s="247" t="s">
        <v>684</v>
      </c>
      <c r="D105" s="277" t="s">
        <v>40</v>
      </c>
      <c r="E105" s="244">
        <v>2</v>
      </c>
      <c r="F105" s="244">
        <v>12770.55</v>
      </c>
      <c r="G105" s="249">
        <f t="shared" si="2"/>
        <v>10822.5</v>
      </c>
      <c r="H105" s="249">
        <f t="shared" si="3"/>
        <v>21645</v>
      </c>
    </row>
    <row r="106" spans="1:8" ht="25.5">
      <c r="A106" s="252">
        <v>36</v>
      </c>
      <c r="B106" s="279" t="s">
        <v>685</v>
      </c>
      <c r="C106" s="247" t="s">
        <v>686</v>
      </c>
      <c r="D106" s="277"/>
      <c r="E106" s="273"/>
      <c r="F106" s="273"/>
      <c r="G106" s="249">
        <f t="shared" si="2"/>
        <v>0</v>
      </c>
      <c r="H106" s="249">
        <f t="shared" si="3"/>
        <v>0</v>
      </c>
    </row>
    <row r="107" spans="1:8">
      <c r="A107" s="252"/>
      <c r="B107" s="277" t="s">
        <v>433</v>
      </c>
      <c r="C107" s="247" t="s">
        <v>687</v>
      </c>
      <c r="D107" s="277"/>
      <c r="E107" s="273"/>
      <c r="F107" s="273"/>
      <c r="G107" s="249">
        <f t="shared" si="2"/>
        <v>0</v>
      </c>
      <c r="H107" s="249">
        <f t="shared" si="3"/>
        <v>0</v>
      </c>
    </row>
    <row r="108" spans="1:8">
      <c r="A108" s="252"/>
      <c r="B108" s="277" t="s">
        <v>688</v>
      </c>
      <c r="C108" s="247" t="s">
        <v>689</v>
      </c>
      <c r="D108" s="277" t="s">
        <v>53</v>
      </c>
      <c r="E108" s="244">
        <v>0.2</v>
      </c>
      <c r="F108" s="273">
        <v>8825.4</v>
      </c>
      <c r="G108" s="249">
        <f t="shared" si="2"/>
        <v>7479.1525423728817</v>
      </c>
      <c r="H108" s="249">
        <f t="shared" si="3"/>
        <v>1495.8305084745764</v>
      </c>
    </row>
    <row r="109" spans="1:8" ht="166.5" customHeight="1">
      <c r="A109" s="252">
        <v>37</v>
      </c>
      <c r="B109" s="278" t="s">
        <v>690</v>
      </c>
      <c r="C109" s="262" t="s">
        <v>691</v>
      </c>
      <c r="D109" s="256"/>
      <c r="E109" s="244"/>
      <c r="F109" s="244"/>
      <c r="G109" s="249">
        <f t="shared" si="2"/>
        <v>0</v>
      </c>
      <c r="H109" s="249">
        <f t="shared" si="3"/>
        <v>0</v>
      </c>
    </row>
    <row r="110" spans="1:8" ht="25.5">
      <c r="A110" s="257"/>
      <c r="B110" s="251" t="s">
        <v>692</v>
      </c>
      <c r="C110" s="262" t="s">
        <v>693</v>
      </c>
      <c r="D110" s="256"/>
      <c r="E110" s="244"/>
      <c r="F110" s="244"/>
      <c r="G110" s="249">
        <f t="shared" si="2"/>
        <v>0</v>
      </c>
      <c r="H110" s="249">
        <f t="shared" si="3"/>
        <v>0</v>
      </c>
    </row>
    <row r="111" spans="1:8">
      <c r="A111" s="257"/>
      <c r="B111" s="251" t="s">
        <v>694</v>
      </c>
      <c r="C111" s="262" t="s">
        <v>695</v>
      </c>
      <c r="D111" s="256" t="s">
        <v>40</v>
      </c>
      <c r="E111" s="244">
        <v>6</v>
      </c>
      <c r="F111" s="244">
        <v>6937.9</v>
      </c>
      <c r="G111" s="249">
        <f t="shared" si="2"/>
        <v>5879.5762711864409</v>
      </c>
      <c r="H111" s="249">
        <f t="shared" si="3"/>
        <v>35277.457627118645</v>
      </c>
    </row>
    <row r="112" spans="1:8" ht="25.5">
      <c r="A112" s="252">
        <v>38</v>
      </c>
      <c r="B112" s="278" t="s">
        <v>696</v>
      </c>
      <c r="C112" s="262" t="s">
        <v>697</v>
      </c>
      <c r="D112" s="256"/>
      <c r="E112" s="244"/>
      <c r="F112" s="244"/>
      <c r="G112" s="249">
        <f t="shared" si="2"/>
        <v>0</v>
      </c>
      <c r="H112" s="249">
        <f t="shared" si="3"/>
        <v>0</v>
      </c>
    </row>
    <row r="113" spans="1:42">
      <c r="A113" s="257"/>
      <c r="B113" s="251" t="s">
        <v>698</v>
      </c>
      <c r="C113" s="262" t="s">
        <v>699</v>
      </c>
      <c r="D113" s="256"/>
      <c r="E113" s="244"/>
      <c r="F113" s="244"/>
      <c r="G113" s="249">
        <f t="shared" si="2"/>
        <v>0</v>
      </c>
      <c r="H113" s="249">
        <f t="shared" si="3"/>
        <v>0</v>
      </c>
    </row>
    <row r="114" spans="1:42">
      <c r="A114" s="257"/>
      <c r="B114" s="251" t="s">
        <v>700</v>
      </c>
      <c r="C114" s="262" t="s">
        <v>695</v>
      </c>
      <c r="D114" s="256" t="s">
        <v>53</v>
      </c>
      <c r="E114" s="244">
        <v>0.6</v>
      </c>
      <c r="F114" s="244">
        <v>6117</v>
      </c>
      <c r="G114" s="249">
        <f t="shared" si="2"/>
        <v>5183.8983050847455</v>
      </c>
      <c r="H114" s="249">
        <f t="shared" si="3"/>
        <v>3110.3389830508472</v>
      </c>
    </row>
    <row r="115" spans="1:42" ht="51">
      <c r="A115" s="252">
        <v>39</v>
      </c>
      <c r="B115" s="252" t="s">
        <v>701</v>
      </c>
      <c r="C115" s="262" t="s">
        <v>702</v>
      </c>
      <c r="D115" s="256"/>
      <c r="E115" s="244"/>
      <c r="F115" s="244"/>
      <c r="G115" s="249">
        <f t="shared" si="2"/>
        <v>0</v>
      </c>
      <c r="H115" s="249">
        <f t="shared" si="3"/>
        <v>0</v>
      </c>
    </row>
    <row r="116" spans="1:42">
      <c r="B116" s="252" t="s">
        <v>703</v>
      </c>
      <c r="C116" s="263" t="s">
        <v>704</v>
      </c>
      <c r="D116" s="256" t="s">
        <v>40</v>
      </c>
      <c r="E116" s="244">
        <v>2</v>
      </c>
      <c r="F116" s="244">
        <v>26861.9</v>
      </c>
      <c r="G116" s="249">
        <f t="shared" si="2"/>
        <v>22764.322033898305</v>
      </c>
      <c r="H116" s="249">
        <f t="shared" si="3"/>
        <v>45528.644067796609</v>
      </c>
    </row>
    <row r="117" spans="1:42" ht="51">
      <c r="A117" s="252">
        <v>40</v>
      </c>
      <c r="B117" s="252" t="s">
        <v>705</v>
      </c>
      <c r="C117" s="247" t="s">
        <v>706</v>
      </c>
      <c r="D117" s="256"/>
      <c r="E117" s="244"/>
      <c r="F117" s="249"/>
      <c r="G117" s="249">
        <f t="shared" si="2"/>
        <v>0</v>
      </c>
      <c r="H117" s="249">
        <f t="shared" si="3"/>
        <v>0</v>
      </c>
    </row>
    <row r="118" spans="1:42" ht="29.25" customHeight="1">
      <c r="A118" s="252"/>
      <c r="B118" s="252"/>
      <c r="C118" s="247" t="s">
        <v>707</v>
      </c>
      <c r="D118" s="256" t="s">
        <v>40</v>
      </c>
      <c r="E118" s="244">
        <v>1</v>
      </c>
      <c r="F118" s="249">
        <f>'[4]EST. SEPTIC TANK'!H39</f>
        <v>253049.63601694914</v>
      </c>
      <c r="G118" s="249">
        <f>F118</f>
        <v>253049.63601694914</v>
      </c>
      <c r="H118" s="249">
        <f t="shared" si="3"/>
        <v>253049.63601694914</v>
      </c>
    </row>
    <row r="119" spans="1:42" s="254" customFormat="1" ht="51" customHeight="1">
      <c r="A119" s="252">
        <v>41</v>
      </c>
      <c r="B119" s="252" t="s">
        <v>708</v>
      </c>
      <c r="C119" s="247" t="s">
        <v>709</v>
      </c>
      <c r="D119" s="256" t="s">
        <v>96</v>
      </c>
      <c r="E119" s="244">
        <v>2</v>
      </c>
      <c r="F119" s="249">
        <f>'[4]EST. R.W.H. &amp; FILTER PIT '!H35</f>
        <v>524902.01779661013</v>
      </c>
      <c r="G119" s="249">
        <f>F119</f>
        <v>524902.01779661013</v>
      </c>
      <c r="H119" s="249">
        <f t="shared" si="3"/>
        <v>1049804.0355932203</v>
      </c>
      <c r="I119" s="238"/>
      <c r="J119" s="238"/>
      <c r="K119" s="238"/>
      <c r="L119" s="238"/>
      <c r="M119" s="238"/>
      <c r="N119" s="238"/>
      <c r="O119" s="238"/>
      <c r="P119" s="238"/>
      <c r="Q119" s="238"/>
      <c r="R119" s="238"/>
      <c r="S119" s="238"/>
      <c r="T119" s="238"/>
      <c r="U119" s="238"/>
      <c r="V119" s="238"/>
      <c r="W119" s="238"/>
      <c r="X119" s="238"/>
      <c r="Y119" s="238"/>
      <c r="Z119" s="238"/>
      <c r="AA119" s="238"/>
      <c r="AB119" s="238"/>
      <c r="AC119" s="238"/>
      <c r="AD119" s="238"/>
      <c r="AE119" s="238"/>
      <c r="AF119" s="238"/>
      <c r="AG119" s="238"/>
      <c r="AH119" s="238"/>
      <c r="AI119" s="238"/>
      <c r="AJ119" s="238"/>
      <c r="AK119" s="238"/>
      <c r="AL119" s="238"/>
      <c r="AM119" s="238"/>
      <c r="AN119" s="238"/>
      <c r="AO119" s="238"/>
      <c r="AP119" s="238"/>
    </row>
    <row r="120" spans="1:42" s="254" customFormat="1">
      <c r="A120" s="251"/>
      <c r="B120" s="269" t="s">
        <v>82</v>
      </c>
      <c r="C120" s="264" t="s">
        <v>710</v>
      </c>
      <c r="D120" s="280"/>
      <c r="E120" s="281"/>
      <c r="F120" s="281"/>
      <c r="G120" s="249">
        <f t="shared" si="2"/>
        <v>0</v>
      </c>
      <c r="H120" s="249">
        <f t="shared" si="3"/>
        <v>0</v>
      </c>
      <c r="I120" s="238"/>
      <c r="J120" s="238"/>
      <c r="K120" s="238"/>
      <c r="L120" s="238"/>
      <c r="M120" s="238"/>
      <c r="N120" s="238"/>
      <c r="O120" s="238"/>
      <c r="P120" s="238"/>
      <c r="Q120" s="238"/>
      <c r="R120" s="238"/>
      <c r="S120" s="238"/>
      <c r="T120" s="238"/>
      <c r="U120" s="238"/>
      <c r="V120" s="238"/>
      <c r="W120" s="238"/>
      <c r="X120" s="238"/>
      <c r="Y120" s="238"/>
      <c r="Z120" s="238"/>
      <c r="AA120" s="238"/>
      <c r="AB120" s="238"/>
      <c r="AC120" s="238"/>
      <c r="AD120" s="238"/>
      <c r="AE120" s="238"/>
      <c r="AF120" s="238"/>
      <c r="AG120" s="238"/>
      <c r="AH120" s="238"/>
      <c r="AI120" s="238"/>
      <c r="AJ120" s="238"/>
      <c r="AK120" s="238"/>
      <c r="AL120" s="238"/>
      <c r="AM120" s="238"/>
      <c r="AN120" s="238"/>
      <c r="AO120" s="238"/>
      <c r="AP120" s="238"/>
    </row>
    <row r="121" spans="1:42" s="254" customFormat="1" ht="51.75" customHeight="1">
      <c r="A121" s="252">
        <v>42</v>
      </c>
      <c r="B121" s="252" t="s">
        <v>711</v>
      </c>
      <c r="C121" s="247" t="s">
        <v>712</v>
      </c>
      <c r="D121" s="256"/>
      <c r="E121" s="244"/>
      <c r="F121" s="249"/>
      <c r="G121" s="249">
        <f t="shared" si="2"/>
        <v>0</v>
      </c>
      <c r="H121" s="249">
        <f t="shared" si="3"/>
        <v>0</v>
      </c>
      <c r="I121" s="238"/>
      <c r="J121" s="238"/>
      <c r="K121" s="238"/>
      <c r="L121" s="238"/>
      <c r="M121" s="238"/>
      <c r="N121" s="238"/>
      <c r="O121" s="238"/>
      <c r="P121" s="238"/>
      <c r="Q121" s="238"/>
      <c r="R121" s="238"/>
      <c r="S121" s="238"/>
      <c r="T121" s="238"/>
      <c r="U121" s="238"/>
      <c r="V121" s="238"/>
      <c r="W121" s="238"/>
      <c r="X121" s="238"/>
      <c r="Y121" s="238"/>
      <c r="Z121" s="238"/>
      <c r="AA121" s="238"/>
      <c r="AB121" s="238"/>
      <c r="AC121" s="238"/>
      <c r="AD121" s="238"/>
      <c r="AE121" s="238"/>
      <c r="AF121" s="238"/>
      <c r="AG121" s="238"/>
      <c r="AH121" s="238"/>
      <c r="AI121" s="238"/>
      <c r="AJ121" s="238"/>
      <c r="AK121" s="238"/>
      <c r="AL121" s="238"/>
      <c r="AM121" s="238"/>
      <c r="AN121" s="238"/>
      <c r="AO121" s="238"/>
      <c r="AP121" s="238"/>
    </row>
    <row r="122" spans="1:42" s="254" customFormat="1">
      <c r="A122" s="252"/>
      <c r="B122" s="252" t="s">
        <v>713</v>
      </c>
      <c r="C122" s="247" t="s">
        <v>714</v>
      </c>
      <c r="D122" s="256" t="s">
        <v>53</v>
      </c>
      <c r="E122" s="244">
        <v>68</v>
      </c>
      <c r="F122" s="249">
        <v>377.4</v>
      </c>
      <c r="G122" s="249">
        <f t="shared" si="2"/>
        <v>319.83050847457628</v>
      </c>
      <c r="H122" s="249">
        <f t="shared" si="3"/>
        <v>21748.474576271186</v>
      </c>
      <c r="I122" s="238"/>
      <c r="J122" s="238"/>
      <c r="K122" s="238"/>
      <c r="L122" s="238"/>
      <c r="M122" s="238"/>
      <c r="N122" s="238"/>
      <c r="O122" s="238"/>
      <c r="P122" s="238"/>
      <c r="Q122" s="238"/>
      <c r="R122" s="238"/>
      <c r="S122" s="238"/>
      <c r="T122" s="238"/>
      <c r="U122" s="238"/>
      <c r="V122" s="238"/>
      <c r="W122" s="238"/>
      <c r="X122" s="238"/>
      <c r="Y122" s="238"/>
      <c r="Z122" s="238"/>
      <c r="AA122" s="238"/>
      <c r="AB122" s="238"/>
      <c r="AC122" s="238"/>
      <c r="AD122" s="238"/>
      <c r="AE122" s="238"/>
      <c r="AF122" s="238"/>
      <c r="AG122" s="238"/>
      <c r="AH122" s="238"/>
      <c r="AI122" s="238"/>
      <c r="AJ122" s="238"/>
      <c r="AK122" s="238"/>
      <c r="AL122" s="238"/>
      <c r="AM122" s="238"/>
      <c r="AN122" s="238"/>
      <c r="AO122" s="238"/>
      <c r="AP122" s="238"/>
    </row>
    <row r="123" spans="1:42" s="254" customFormat="1" ht="63.75">
      <c r="A123" s="252">
        <v>43</v>
      </c>
      <c r="B123" s="252" t="s">
        <v>715</v>
      </c>
      <c r="C123" s="247" t="s">
        <v>716</v>
      </c>
      <c r="D123" s="256"/>
      <c r="E123" s="244"/>
      <c r="F123" s="249"/>
      <c r="G123" s="249">
        <f t="shared" si="2"/>
        <v>0</v>
      </c>
      <c r="H123" s="249">
        <f t="shared" si="3"/>
        <v>0</v>
      </c>
      <c r="I123" s="238"/>
      <c r="J123" s="238"/>
      <c r="K123" s="238"/>
      <c r="L123" s="238"/>
      <c r="M123" s="238"/>
      <c r="N123" s="238"/>
      <c r="O123" s="238"/>
      <c r="P123" s="238"/>
      <c r="Q123" s="238"/>
      <c r="R123" s="238"/>
      <c r="S123" s="238"/>
      <c r="T123" s="238"/>
      <c r="U123" s="238"/>
      <c r="V123" s="238"/>
      <c r="W123" s="238"/>
      <c r="X123" s="238"/>
      <c r="Y123" s="238"/>
      <c r="Z123" s="238"/>
      <c r="AA123" s="238"/>
      <c r="AB123" s="238"/>
      <c r="AC123" s="238"/>
      <c r="AD123" s="238"/>
      <c r="AE123" s="238"/>
      <c r="AF123" s="238"/>
      <c r="AG123" s="238"/>
      <c r="AH123" s="238"/>
      <c r="AI123" s="238"/>
      <c r="AJ123" s="238"/>
      <c r="AK123" s="238"/>
      <c r="AL123" s="238"/>
      <c r="AM123" s="238"/>
      <c r="AN123" s="238"/>
      <c r="AO123" s="238"/>
      <c r="AP123" s="238"/>
    </row>
    <row r="124" spans="1:42" s="254" customFormat="1">
      <c r="A124" s="252"/>
      <c r="B124" s="252" t="s">
        <v>717</v>
      </c>
      <c r="C124" s="247" t="s">
        <v>112</v>
      </c>
      <c r="D124" s="256"/>
      <c r="E124" s="244"/>
      <c r="F124" s="249"/>
      <c r="G124" s="249">
        <f t="shared" si="2"/>
        <v>0</v>
      </c>
      <c r="H124" s="249">
        <f t="shared" si="3"/>
        <v>0</v>
      </c>
      <c r="I124" s="238"/>
      <c r="J124" s="238"/>
      <c r="K124" s="238"/>
      <c r="L124" s="238"/>
      <c r="M124" s="238"/>
      <c r="N124" s="238"/>
      <c r="O124" s="238"/>
      <c r="P124" s="238"/>
      <c r="Q124" s="238"/>
      <c r="R124" s="238"/>
      <c r="S124" s="238"/>
      <c r="T124" s="238"/>
      <c r="U124" s="238"/>
      <c r="V124" s="238"/>
      <c r="W124" s="238"/>
      <c r="X124" s="238"/>
      <c r="Y124" s="238"/>
      <c r="Z124" s="238"/>
      <c r="AA124" s="238"/>
      <c r="AB124" s="238"/>
      <c r="AC124" s="238"/>
      <c r="AD124" s="238"/>
      <c r="AE124" s="238"/>
      <c r="AF124" s="238"/>
      <c r="AG124" s="238"/>
      <c r="AH124" s="238"/>
      <c r="AI124" s="238"/>
      <c r="AJ124" s="238"/>
      <c r="AK124" s="238"/>
      <c r="AL124" s="238"/>
      <c r="AM124" s="238"/>
      <c r="AN124" s="238"/>
      <c r="AO124" s="238"/>
      <c r="AP124" s="238"/>
    </row>
    <row r="125" spans="1:42" s="254" customFormat="1" ht="15" customHeight="1">
      <c r="A125" s="252"/>
      <c r="B125" s="252" t="s">
        <v>718</v>
      </c>
      <c r="C125" s="247" t="s">
        <v>719</v>
      </c>
      <c r="D125" s="256" t="s">
        <v>40</v>
      </c>
      <c r="E125" s="244">
        <v>15</v>
      </c>
      <c r="F125" s="249">
        <v>136.15</v>
      </c>
      <c r="G125" s="249">
        <f t="shared" si="2"/>
        <v>115.38135593220339</v>
      </c>
      <c r="H125" s="249">
        <f t="shared" si="3"/>
        <v>1730.7203389830509</v>
      </c>
      <c r="I125" s="238"/>
      <c r="J125" s="238"/>
      <c r="K125" s="238"/>
      <c r="L125" s="238"/>
      <c r="M125" s="238"/>
      <c r="N125" s="238"/>
      <c r="O125" s="238"/>
      <c r="P125" s="238"/>
      <c r="Q125" s="238"/>
      <c r="R125" s="238"/>
      <c r="S125" s="238"/>
      <c r="T125" s="238"/>
      <c r="U125" s="238"/>
      <c r="V125" s="238"/>
      <c r="W125" s="238"/>
      <c r="X125" s="238"/>
      <c r="Y125" s="238"/>
      <c r="Z125" s="238"/>
      <c r="AA125" s="238"/>
      <c r="AB125" s="238"/>
      <c r="AC125" s="238"/>
      <c r="AD125" s="238"/>
      <c r="AE125" s="238"/>
      <c r="AF125" s="238"/>
      <c r="AG125" s="238"/>
      <c r="AH125" s="238"/>
      <c r="AI125" s="238"/>
      <c r="AJ125" s="238"/>
      <c r="AK125" s="238"/>
      <c r="AL125" s="238"/>
      <c r="AM125" s="238"/>
      <c r="AN125" s="238"/>
      <c r="AO125" s="238"/>
      <c r="AP125" s="238"/>
    </row>
    <row r="126" spans="1:42" s="254" customFormat="1">
      <c r="A126" s="252"/>
      <c r="B126" s="252" t="s">
        <v>720</v>
      </c>
      <c r="C126" s="247" t="s">
        <v>721</v>
      </c>
      <c r="D126" s="256"/>
      <c r="E126" s="244"/>
      <c r="F126" s="249"/>
      <c r="G126" s="249">
        <f t="shared" si="2"/>
        <v>0</v>
      </c>
      <c r="H126" s="249">
        <f t="shared" si="3"/>
        <v>0</v>
      </c>
      <c r="I126" s="238"/>
      <c r="J126" s="238"/>
      <c r="K126" s="238"/>
      <c r="L126" s="238"/>
      <c r="M126" s="238"/>
      <c r="N126" s="238"/>
      <c r="O126" s="238"/>
      <c r="P126" s="238"/>
      <c r="Q126" s="238"/>
      <c r="R126" s="238"/>
      <c r="S126" s="238"/>
      <c r="T126" s="238"/>
      <c r="U126" s="238"/>
      <c r="V126" s="238"/>
      <c r="W126" s="238"/>
      <c r="X126" s="238"/>
      <c r="Y126" s="238"/>
      <c r="Z126" s="238"/>
      <c r="AA126" s="238"/>
      <c r="AB126" s="238"/>
      <c r="AC126" s="238"/>
      <c r="AD126" s="238"/>
      <c r="AE126" s="238"/>
      <c r="AF126" s="238"/>
      <c r="AG126" s="238"/>
      <c r="AH126" s="238"/>
      <c r="AI126" s="238"/>
      <c r="AJ126" s="238"/>
      <c r="AK126" s="238"/>
      <c r="AL126" s="238"/>
      <c r="AM126" s="238"/>
      <c r="AN126" s="238"/>
      <c r="AO126" s="238"/>
      <c r="AP126" s="238"/>
    </row>
    <row r="127" spans="1:42" s="254" customFormat="1" ht="15.75" customHeight="1">
      <c r="A127" s="252"/>
      <c r="B127" s="252" t="s">
        <v>722</v>
      </c>
      <c r="C127" s="247" t="s">
        <v>719</v>
      </c>
      <c r="D127" s="256" t="s">
        <v>40</v>
      </c>
      <c r="E127" s="244">
        <v>15</v>
      </c>
      <c r="F127" s="249">
        <v>127.6</v>
      </c>
      <c r="G127" s="249">
        <f t="shared" si="2"/>
        <v>108.13559322033899</v>
      </c>
      <c r="H127" s="249">
        <f t="shared" si="3"/>
        <v>1622.0338983050849</v>
      </c>
      <c r="I127" s="238"/>
      <c r="J127" s="238"/>
      <c r="K127" s="238"/>
      <c r="L127" s="238"/>
      <c r="M127" s="238"/>
      <c r="N127" s="238"/>
      <c r="O127" s="238"/>
      <c r="P127" s="238"/>
      <c r="Q127" s="238"/>
      <c r="R127" s="238"/>
      <c r="S127" s="238"/>
      <c r="T127" s="238"/>
      <c r="U127" s="238"/>
      <c r="V127" s="238"/>
      <c r="W127" s="238"/>
      <c r="X127" s="238"/>
      <c r="Y127" s="238"/>
      <c r="Z127" s="238"/>
      <c r="AA127" s="238"/>
      <c r="AB127" s="238"/>
      <c r="AC127" s="238"/>
      <c r="AD127" s="238"/>
      <c r="AE127" s="238"/>
      <c r="AF127" s="238"/>
      <c r="AG127" s="238"/>
      <c r="AH127" s="238"/>
      <c r="AI127" s="238"/>
      <c r="AJ127" s="238"/>
      <c r="AK127" s="238"/>
      <c r="AL127" s="238"/>
      <c r="AM127" s="238"/>
      <c r="AN127" s="238"/>
      <c r="AO127" s="238"/>
      <c r="AP127" s="238"/>
    </row>
    <row r="128" spans="1:42" s="254" customFormat="1">
      <c r="A128" s="252"/>
      <c r="B128" s="252" t="s">
        <v>723</v>
      </c>
      <c r="C128" s="247" t="s">
        <v>724</v>
      </c>
      <c r="D128" s="256"/>
      <c r="E128" s="244"/>
      <c r="F128" s="249"/>
      <c r="G128" s="249">
        <f t="shared" si="2"/>
        <v>0</v>
      </c>
      <c r="H128" s="249">
        <f t="shared" si="3"/>
        <v>0</v>
      </c>
      <c r="I128" s="238"/>
      <c r="J128" s="238"/>
      <c r="K128" s="238"/>
      <c r="L128" s="238"/>
      <c r="M128" s="238"/>
      <c r="N128" s="238"/>
      <c r="O128" s="238"/>
      <c r="P128" s="238"/>
      <c r="Q128" s="238"/>
      <c r="R128" s="238"/>
      <c r="S128" s="238"/>
      <c r="T128" s="238"/>
      <c r="U128" s="238"/>
      <c r="V128" s="238"/>
      <c r="W128" s="238"/>
      <c r="X128" s="238"/>
      <c r="Y128" s="238"/>
      <c r="Z128" s="238"/>
      <c r="AA128" s="238"/>
      <c r="AB128" s="238"/>
      <c r="AC128" s="238"/>
      <c r="AD128" s="238"/>
      <c r="AE128" s="238"/>
      <c r="AF128" s="238"/>
      <c r="AG128" s="238"/>
      <c r="AH128" s="238"/>
      <c r="AI128" s="238"/>
      <c r="AJ128" s="238"/>
      <c r="AK128" s="238"/>
      <c r="AL128" s="238"/>
      <c r="AM128" s="238"/>
      <c r="AN128" s="238"/>
      <c r="AO128" s="238"/>
      <c r="AP128" s="238"/>
    </row>
    <row r="129" spans="1:42" s="254" customFormat="1" ht="12.75" customHeight="1">
      <c r="A129" s="252"/>
      <c r="B129" s="252" t="s">
        <v>130</v>
      </c>
      <c r="C129" s="247" t="s">
        <v>725</v>
      </c>
      <c r="D129" s="256" t="s">
        <v>40</v>
      </c>
      <c r="E129" s="244">
        <v>15</v>
      </c>
      <c r="F129" s="249">
        <v>234.15</v>
      </c>
      <c r="G129" s="249">
        <f t="shared" si="2"/>
        <v>198.43220338983051</v>
      </c>
      <c r="H129" s="249">
        <f t="shared" si="3"/>
        <v>2976.4830508474574</v>
      </c>
      <c r="I129" s="238"/>
      <c r="J129" s="238"/>
      <c r="K129" s="238"/>
      <c r="L129" s="238"/>
      <c r="M129" s="238"/>
      <c r="N129" s="238"/>
      <c r="O129" s="238"/>
      <c r="P129" s="238"/>
      <c r="Q129" s="238"/>
      <c r="R129" s="238"/>
      <c r="S129" s="238"/>
      <c r="T129" s="238"/>
      <c r="U129" s="238"/>
      <c r="V129" s="238"/>
      <c r="W129" s="238"/>
      <c r="X129" s="238"/>
      <c r="Y129" s="238"/>
      <c r="Z129" s="238"/>
      <c r="AA129" s="238"/>
      <c r="AB129" s="238"/>
      <c r="AC129" s="238"/>
      <c r="AD129" s="238"/>
      <c r="AE129" s="238"/>
      <c r="AF129" s="238"/>
      <c r="AG129" s="238"/>
      <c r="AH129" s="238"/>
      <c r="AI129" s="238"/>
      <c r="AJ129" s="238"/>
      <c r="AK129" s="238"/>
      <c r="AL129" s="238"/>
      <c r="AM129" s="238"/>
      <c r="AN129" s="238"/>
      <c r="AO129" s="238"/>
      <c r="AP129" s="238"/>
    </row>
    <row r="130" spans="1:42" s="254" customFormat="1" ht="15.75">
      <c r="A130" s="252"/>
      <c r="B130" s="252" t="s">
        <v>726</v>
      </c>
      <c r="C130" s="247" t="s">
        <v>727</v>
      </c>
      <c r="D130" s="256"/>
      <c r="E130" s="244"/>
      <c r="F130" s="249"/>
      <c r="G130" s="249">
        <f t="shared" si="2"/>
        <v>0</v>
      </c>
      <c r="H130" s="249">
        <f t="shared" si="3"/>
        <v>0</v>
      </c>
      <c r="I130" s="238"/>
      <c r="J130" s="238"/>
      <c r="K130" s="238"/>
      <c r="L130" s="238"/>
      <c r="M130" s="238"/>
      <c r="N130" s="238"/>
      <c r="O130" s="238"/>
      <c r="P130" s="238"/>
      <c r="Q130" s="238"/>
      <c r="R130" s="238"/>
      <c r="S130" s="238"/>
      <c r="T130" s="238"/>
      <c r="U130" s="238"/>
      <c r="V130" s="238"/>
      <c r="W130" s="238"/>
      <c r="X130" s="238"/>
      <c r="Y130" s="238"/>
      <c r="Z130" s="238"/>
      <c r="AA130" s="238"/>
      <c r="AB130" s="238"/>
      <c r="AC130" s="238"/>
      <c r="AD130" s="238"/>
      <c r="AE130" s="238"/>
      <c r="AF130" s="238"/>
      <c r="AG130" s="238"/>
      <c r="AH130" s="238"/>
      <c r="AI130" s="238"/>
      <c r="AJ130" s="238"/>
      <c r="AK130" s="238"/>
      <c r="AL130" s="238"/>
      <c r="AM130" s="238"/>
      <c r="AN130" s="238"/>
      <c r="AO130" s="238"/>
      <c r="AP130" s="238"/>
    </row>
    <row r="131" spans="1:42" s="254" customFormat="1" ht="15" customHeight="1">
      <c r="A131" s="252"/>
      <c r="B131" s="252" t="s">
        <v>728</v>
      </c>
      <c r="C131" s="247" t="s">
        <v>729</v>
      </c>
      <c r="D131" s="256" t="s">
        <v>40</v>
      </c>
      <c r="E131" s="244">
        <v>15</v>
      </c>
      <c r="F131" s="249">
        <v>150.35</v>
      </c>
      <c r="G131" s="249">
        <f t="shared" si="2"/>
        <v>127.41525423728814</v>
      </c>
      <c r="H131" s="249">
        <f t="shared" si="3"/>
        <v>1911.2288135593221</v>
      </c>
      <c r="I131" s="238"/>
      <c r="J131" s="238"/>
      <c r="K131" s="238"/>
      <c r="L131" s="238"/>
      <c r="M131" s="238"/>
      <c r="N131" s="238"/>
      <c r="O131" s="238"/>
      <c r="P131" s="238"/>
      <c r="Q131" s="238"/>
      <c r="R131" s="238"/>
      <c r="S131" s="238"/>
      <c r="T131" s="238"/>
      <c r="U131" s="238"/>
      <c r="V131" s="238"/>
      <c r="W131" s="238"/>
      <c r="X131" s="238"/>
      <c r="Y131" s="238"/>
      <c r="Z131" s="238"/>
      <c r="AA131" s="238"/>
      <c r="AB131" s="238"/>
      <c r="AC131" s="238"/>
      <c r="AD131" s="238"/>
      <c r="AE131" s="238"/>
      <c r="AF131" s="238"/>
      <c r="AG131" s="238"/>
      <c r="AH131" s="238"/>
      <c r="AI131" s="238"/>
      <c r="AJ131" s="238"/>
      <c r="AK131" s="238"/>
      <c r="AL131" s="238"/>
      <c r="AM131" s="238"/>
      <c r="AN131" s="238"/>
      <c r="AO131" s="238"/>
      <c r="AP131" s="238"/>
    </row>
    <row r="132" spans="1:42" s="254" customFormat="1" ht="78" customHeight="1">
      <c r="A132" s="252">
        <v>44</v>
      </c>
      <c r="B132" s="252" t="s">
        <v>730</v>
      </c>
      <c r="C132" s="247" t="s">
        <v>731</v>
      </c>
      <c r="D132" s="256"/>
      <c r="E132" s="244"/>
      <c r="F132" s="249"/>
      <c r="G132" s="249">
        <f t="shared" si="2"/>
        <v>0</v>
      </c>
      <c r="H132" s="249">
        <f t="shared" si="3"/>
        <v>0</v>
      </c>
      <c r="I132" s="238"/>
      <c r="J132" s="238"/>
      <c r="K132" s="238"/>
      <c r="L132" s="238"/>
      <c r="M132" s="238"/>
      <c r="N132" s="238"/>
      <c r="O132" s="238"/>
      <c r="P132" s="238"/>
      <c r="Q132" s="238"/>
      <c r="R132" s="238"/>
      <c r="S132" s="238"/>
      <c r="T132" s="238"/>
      <c r="U132" s="238"/>
      <c r="V132" s="238"/>
      <c r="W132" s="238"/>
      <c r="X132" s="238"/>
      <c r="Y132" s="238"/>
      <c r="Z132" s="238"/>
      <c r="AA132" s="238"/>
      <c r="AB132" s="238"/>
      <c r="AC132" s="238"/>
      <c r="AD132" s="238"/>
      <c r="AE132" s="238"/>
      <c r="AF132" s="238"/>
      <c r="AG132" s="238"/>
      <c r="AH132" s="238"/>
      <c r="AI132" s="238"/>
      <c r="AJ132" s="238"/>
      <c r="AK132" s="238"/>
      <c r="AL132" s="238"/>
      <c r="AM132" s="238"/>
      <c r="AN132" s="238"/>
      <c r="AO132" s="238"/>
      <c r="AP132" s="238"/>
    </row>
    <row r="133" spans="1:42" s="254" customFormat="1">
      <c r="A133" s="252"/>
      <c r="B133" s="252" t="s">
        <v>732</v>
      </c>
      <c r="C133" s="247" t="s">
        <v>719</v>
      </c>
      <c r="D133" s="256" t="s">
        <v>40</v>
      </c>
      <c r="E133" s="244">
        <v>50</v>
      </c>
      <c r="F133" s="249">
        <v>371.3</v>
      </c>
      <c r="G133" s="249">
        <f t="shared" si="2"/>
        <v>314.66101694915255</v>
      </c>
      <c r="H133" s="249">
        <f t="shared" si="3"/>
        <v>15733.050847457627</v>
      </c>
      <c r="I133" s="238"/>
      <c r="J133" s="238"/>
      <c r="K133" s="238"/>
      <c r="L133" s="238"/>
      <c r="M133" s="238"/>
      <c r="N133" s="238"/>
      <c r="O133" s="238"/>
      <c r="P133" s="238"/>
      <c r="Q133" s="238"/>
      <c r="R133" s="238"/>
      <c r="S133" s="238"/>
      <c r="T133" s="238"/>
      <c r="U133" s="238"/>
      <c r="V133" s="238"/>
      <c r="W133" s="238"/>
      <c r="X133" s="238"/>
      <c r="Y133" s="238"/>
      <c r="Z133" s="238"/>
      <c r="AA133" s="238"/>
      <c r="AB133" s="238"/>
      <c r="AC133" s="238"/>
      <c r="AD133" s="238"/>
      <c r="AE133" s="238"/>
      <c r="AF133" s="238"/>
      <c r="AG133" s="238"/>
      <c r="AH133" s="238"/>
      <c r="AI133" s="238"/>
      <c r="AJ133" s="238"/>
      <c r="AK133" s="238"/>
      <c r="AL133" s="238"/>
      <c r="AM133" s="238"/>
      <c r="AN133" s="238"/>
      <c r="AO133" s="238"/>
      <c r="AP133" s="238"/>
    </row>
    <row r="134" spans="1:42" s="254" customFormat="1" ht="38.25">
      <c r="A134" s="252">
        <v>45</v>
      </c>
      <c r="B134" s="252" t="s">
        <v>733</v>
      </c>
      <c r="C134" s="247" t="s">
        <v>734</v>
      </c>
      <c r="D134" s="256" t="s">
        <v>40</v>
      </c>
      <c r="E134" s="244">
        <v>15</v>
      </c>
      <c r="F134" s="249">
        <v>54.7</v>
      </c>
      <c r="G134" s="249">
        <f t="shared" ref="G134:G189" si="4">F134*100/118</f>
        <v>46.355932203389834</v>
      </c>
      <c r="H134" s="249">
        <f t="shared" ref="H134:H190" si="5">G134*E134</f>
        <v>695.33898305084756</v>
      </c>
      <c r="I134" s="238"/>
      <c r="J134" s="238"/>
      <c r="K134" s="371"/>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row>
    <row r="135" spans="1:42" s="254" customFormat="1" ht="15.75">
      <c r="A135" s="282"/>
      <c r="B135" s="283" t="s">
        <v>83</v>
      </c>
      <c r="C135" s="284" t="s">
        <v>735</v>
      </c>
      <c r="D135" s="285"/>
      <c r="E135" s="285"/>
      <c r="F135" s="285"/>
      <c r="G135" s="249">
        <f t="shared" si="4"/>
        <v>0</v>
      </c>
      <c r="H135" s="249">
        <f t="shared" si="5"/>
        <v>0</v>
      </c>
      <c r="I135" s="238"/>
      <c r="J135" s="238"/>
      <c r="K135" s="238"/>
      <c r="L135" s="238"/>
      <c r="M135" s="238"/>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238"/>
      <c r="AL135" s="238"/>
      <c r="AM135" s="238"/>
      <c r="AN135" s="238"/>
      <c r="AO135" s="238"/>
      <c r="AP135" s="238"/>
    </row>
    <row r="136" spans="1:42" s="254" customFormat="1" ht="90.75" customHeight="1">
      <c r="A136" s="286">
        <v>46</v>
      </c>
      <c r="B136" s="287" t="s">
        <v>736</v>
      </c>
      <c r="C136" s="262" t="s">
        <v>737</v>
      </c>
      <c r="D136" s="288"/>
      <c r="E136" s="288"/>
      <c r="F136" s="289"/>
      <c r="G136" s="249">
        <f t="shared" si="4"/>
        <v>0</v>
      </c>
      <c r="H136" s="249">
        <f t="shared" si="5"/>
        <v>0</v>
      </c>
      <c r="I136" s="238"/>
      <c r="J136" s="238"/>
      <c r="K136" s="238"/>
      <c r="L136" s="238"/>
      <c r="M136" s="238"/>
      <c r="N136" s="238"/>
      <c r="O136" s="238"/>
      <c r="P136" s="238"/>
      <c r="Q136" s="238"/>
      <c r="R136" s="238"/>
      <c r="S136" s="238"/>
      <c r="T136" s="238"/>
      <c r="U136" s="238"/>
      <c r="V136" s="238"/>
      <c r="W136" s="238"/>
      <c r="X136" s="238"/>
      <c r="Y136" s="238"/>
      <c r="Z136" s="238"/>
      <c r="AA136" s="238"/>
      <c r="AB136" s="238"/>
      <c r="AC136" s="238"/>
      <c r="AD136" s="238"/>
      <c r="AE136" s="238"/>
      <c r="AF136" s="238"/>
      <c r="AG136" s="238"/>
      <c r="AH136" s="238"/>
      <c r="AI136" s="238"/>
      <c r="AJ136" s="238"/>
      <c r="AK136" s="238"/>
      <c r="AL136" s="238"/>
      <c r="AM136" s="238"/>
      <c r="AN136" s="238"/>
      <c r="AO136" s="238"/>
      <c r="AP136" s="238"/>
    </row>
    <row r="137" spans="1:42" s="254" customFormat="1">
      <c r="A137" s="290"/>
      <c r="B137" s="287" t="s">
        <v>738</v>
      </c>
      <c r="C137" s="291" t="s">
        <v>739</v>
      </c>
      <c r="D137" s="288"/>
      <c r="E137" s="288"/>
      <c r="F137" s="289"/>
      <c r="G137" s="249">
        <f t="shared" si="4"/>
        <v>0</v>
      </c>
      <c r="H137" s="249">
        <f t="shared" si="5"/>
        <v>0</v>
      </c>
      <c r="I137" s="238"/>
      <c r="J137" s="238"/>
      <c r="K137" s="238"/>
      <c r="L137" s="238"/>
      <c r="M137" s="238"/>
      <c r="N137" s="238"/>
      <c r="O137" s="238"/>
      <c r="P137" s="238"/>
      <c r="Q137" s="238"/>
      <c r="R137" s="238"/>
      <c r="S137" s="238"/>
      <c r="T137" s="238"/>
      <c r="U137" s="238"/>
      <c r="V137" s="238"/>
      <c r="W137" s="238"/>
      <c r="X137" s="238"/>
      <c r="Y137" s="238"/>
      <c r="Z137" s="238"/>
      <c r="AA137" s="238"/>
      <c r="AB137" s="238"/>
      <c r="AC137" s="238"/>
      <c r="AD137" s="238"/>
      <c r="AE137" s="238"/>
      <c r="AF137" s="238"/>
      <c r="AG137" s="238"/>
      <c r="AH137" s="238"/>
      <c r="AI137" s="238"/>
      <c r="AJ137" s="238"/>
      <c r="AK137" s="238"/>
      <c r="AL137" s="238"/>
      <c r="AM137" s="238"/>
      <c r="AN137" s="238"/>
      <c r="AO137" s="238"/>
      <c r="AP137" s="238"/>
    </row>
    <row r="138" spans="1:42" s="254" customFormat="1" ht="15" customHeight="1">
      <c r="A138" s="290"/>
      <c r="B138" s="287" t="s">
        <v>740</v>
      </c>
      <c r="C138" s="291" t="s">
        <v>741</v>
      </c>
      <c r="D138" s="256" t="s">
        <v>742</v>
      </c>
      <c r="E138" s="244">
        <v>80</v>
      </c>
      <c r="F138" s="249">
        <v>707.75</v>
      </c>
      <c r="G138" s="249">
        <f t="shared" si="4"/>
        <v>599.78813559322032</v>
      </c>
      <c r="H138" s="249">
        <f t="shared" si="5"/>
        <v>47983.050847457627</v>
      </c>
      <c r="I138" s="238"/>
      <c r="J138" s="238"/>
      <c r="K138" s="238"/>
      <c r="L138" s="238"/>
      <c r="M138" s="238"/>
      <c r="N138" s="238"/>
      <c r="O138" s="238"/>
      <c r="P138" s="238"/>
      <c r="Q138" s="238"/>
      <c r="R138" s="238"/>
      <c r="S138" s="238"/>
      <c r="T138" s="238"/>
      <c r="U138" s="238"/>
      <c r="V138" s="238"/>
      <c r="W138" s="238"/>
      <c r="X138" s="238"/>
      <c r="Y138" s="238"/>
      <c r="Z138" s="238"/>
      <c r="AA138" s="238"/>
      <c r="AB138" s="238"/>
      <c r="AC138" s="238"/>
      <c r="AD138" s="238"/>
      <c r="AE138" s="238"/>
      <c r="AF138" s="238"/>
      <c r="AG138" s="238"/>
      <c r="AH138" s="238"/>
      <c r="AI138" s="238"/>
      <c r="AJ138" s="238"/>
      <c r="AK138" s="238"/>
      <c r="AL138" s="238"/>
      <c r="AM138" s="238"/>
      <c r="AN138" s="238"/>
      <c r="AO138" s="238"/>
      <c r="AP138" s="238"/>
    </row>
    <row r="139" spans="1:42" s="254" customFormat="1" ht="102">
      <c r="A139" s="286">
        <v>47</v>
      </c>
      <c r="B139" s="287" t="s">
        <v>743</v>
      </c>
      <c r="C139" s="262" t="s">
        <v>744</v>
      </c>
      <c r="D139" s="288"/>
      <c r="E139" s="288"/>
      <c r="F139" s="289"/>
      <c r="G139" s="249">
        <f t="shared" si="4"/>
        <v>0</v>
      </c>
      <c r="H139" s="249">
        <f t="shared" si="5"/>
        <v>0</v>
      </c>
      <c r="I139" s="238"/>
      <c r="J139" s="238"/>
      <c r="K139" s="238"/>
      <c r="L139" s="238"/>
      <c r="M139" s="238"/>
      <c r="N139" s="238"/>
      <c r="O139" s="238"/>
      <c r="P139" s="238"/>
      <c r="Q139" s="238"/>
      <c r="R139" s="238"/>
      <c r="S139" s="238"/>
      <c r="T139" s="238"/>
      <c r="U139" s="238"/>
      <c r="V139" s="238"/>
      <c r="W139" s="238"/>
      <c r="X139" s="238"/>
      <c r="Y139" s="238"/>
      <c r="Z139" s="238"/>
      <c r="AA139" s="238"/>
      <c r="AB139" s="238"/>
      <c r="AC139" s="238"/>
      <c r="AD139" s="238"/>
      <c r="AE139" s="238"/>
      <c r="AF139" s="238"/>
      <c r="AG139" s="238"/>
      <c r="AH139" s="238"/>
      <c r="AI139" s="238"/>
      <c r="AJ139" s="238"/>
      <c r="AK139" s="238"/>
      <c r="AL139" s="238"/>
      <c r="AM139" s="238"/>
      <c r="AN139" s="238"/>
      <c r="AO139" s="238"/>
      <c r="AP139" s="238"/>
    </row>
    <row r="140" spans="1:42" s="254" customFormat="1">
      <c r="A140" s="290"/>
      <c r="B140" s="287" t="s">
        <v>745</v>
      </c>
      <c r="C140" s="291" t="s">
        <v>739</v>
      </c>
      <c r="D140" s="288"/>
      <c r="E140" s="288"/>
      <c r="F140" s="289"/>
      <c r="G140" s="249">
        <f t="shared" si="4"/>
        <v>0</v>
      </c>
      <c r="H140" s="249">
        <f t="shared" si="5"/>
        <v>0</v>
      </c>
      <c r="I140" s="238"/>
      <c r="J140" s="238"/>
      <c r="K140" s="238"/>
      <c r="L140" s="238"/>
      <c r="M140" s="238"/>
      <c r="N140" s="238"/>
      <c r="O140" s="238"/>
      <c r="P140" s="238"/>
      <c r="Q140" s="238"/>
      <c r="R140" s="238"/>
      <c r="S140" s="238"/>
      <c r="T140" s="238"/>
      <c r="U140" s="238"/>
      <c r="V140" s="238"/>
      <c r="W140" s="238"/>
      <c r="X140" s="238"/>
      <c r="Y140" s="238"/>
      <c r="Z140" s="238"/>
      <c r="AA140" s="238"/>
      <c r="AB140" s="238"/>
      <c r="AC140" s="238"/>
      <c r="AD140" s="238"/>
      <c r="AE140" s="238"/>
      <c r="AF140" s="238"/>
      <c r="AG140" s="238"/>
      <c r="AH140" s="238"/>
      <c r="AI140" s="238"/>
      <c r="AJ140" s="238"/>
      <c r="AK140" s="238"/>
      <c r="AL140" s="238"/>
      <c r="AM140" s="238"/>
      <c r="AN140" s="238"/>
      <c r="AO140" s="238"/>
      <c r="AP140" s="238"/>
    </row>
    <row r="141" spans="1:42" s="254" customFormat="1">
      <c r="A141" s="290"/>
      <c r="B141" s="287" t="s">
        <v>746</v>
      </c>
      <c r="C141" s="291" t="s">
        <v>741</v>
      </c>
      <c r="D141" s="288" t="s">
        <v>742</v>
      </c>
      <c r="E141" s="289">
        <v>20</v>
      </c>
      <c r="F141" s="289">
        <v>825.7</v>
      </c>
      <c r="G141" s="249">
        <f t="shared" si="4"/>
        <v>699.74576271186436</v>
      </c>
      <c r="H141" s="249">
        <f t="shared" si="5"/>
        <v>13994.915254237287</v>
      </c>
      <c r="I141" s="238"/>
      <c r="J141" s="238"/>
      <c r="K141" s="238"/>
      <c r="L141" s="238"/>
      <c r="M141" s="238"/>
      <c r="N141" s="238"/>
      <c r="O141" s="238"/>
      <c r="P141" s="238"/>
      <c r="Q141" s="238"/>
      <c r="R141" s="238"/>
      <c r="S141" s="238"/>
      <c r="T141" s="238"/>
      <c r="U141" s="238"/>
      <c r="V141" s="238"/>
      <c r="W141" s="238"/>
      <c r="X141" s="238"/>
      <c r="Y141" s="238"/>
      <c r="Z141" s="238"/>
      <c r="AA141" s="238"/>
      <c r="AB141" s="238"/>
      <c r="AC141" s="238"/>
      <c r="AD141" s="238"/>
      <c r="AE141" s="238"/>
      <c r="AF141" s="238"/>
      <c r="AG141" s="238"/>
      <c r="AH141" s="238"/>
      <c r="AI141" s="238"/>
      <c r="AJ141" s="238"/>
      <c r="AK141" s="238"/>
      <c r="AL141" s="238"/>
      <c r="AM141" s="238"/>
      <c r="AN141" s="238"/>
      <c r="AO141" s="238"/>
      <c r="AP141" s="238"/>
    </row>
    <row r="142" spans="1:42" s="254" customFormat="1" ht="65.25" customHeight="1">
      <c r="A142" s="287">
        <v>48</v>
      </c>
      <c r="B142" s="287" t="s">
        <v>747</v>
      </c>
      <c r="C142" s="262" t="s">
        <v>748</v>
      </c>
      <c r="D142" s="288"/>
      <c r="E142" s="288"/>
      <c r="F142" s="289"/>
      <c r="G142" s="249">
        <f t="shared" si="4"/>
        <v>0</v>
      </c>
      <c r="H142" s="249">
        <f t="shared" si="5"/>
        <v>0</v>
      </c>
      <c r="I142" s="238"/>
      <c r="J142" s="238"/>
      <c r="K142" s="238"/>
      <c r="L142" s="238"/>
      <c r="M142" s="238"/>
      <c r="N142" s="238"/>
      <c r="O142" s="238"/>
      <c r="P142" s="238"/>
      <c r="Q142" s="238"/>
      <c r="R142" s="238"/>
      <c r="S142" s="238"/>
      <c r="T142" s="238"/>
      <c r="U142" s="238"/>
      <c r="V142" s="238"/>
      <c r="W142" s="238"/>
      <c r="X142" s="238"/>
      <c r="Y142" s="238"/>
      <c r="Z142" s="238"/>
      <c r="AA142" s="238"/>
      <c r="AB142" s="238"/>
      <c r="AC142" s="238"/>
      <c r="AD142" s="238"/>
      <c r="AE142" s="238"/>
      <c r="AF142" s="238"/>
      <c r="AG142" s="238"/>
      <c r="AH142" s="238"/>
      <c r="AI142" s="238"/>
      <c r="AJ142" s="238"/>
      <c r="AK142" s="238"/>
      <c r="AL142" s="238"/>
      <c r="AM142" s="238"/>
      <c r="AN142" s="238"/>
      <c r="AO142" s="238"/>
      <c r="AP142" s="238"/>
    </row>
    <row r="143" spans="1:42" s="254" customFormat="1">
      <c r="A143" s="287"/>
      <c r="B143" s="287" t="s">
        <v>749</v>
      </c>
      <c r="C143" s="291" t="s">
        <v>750</v>
      </c>
      <c r="D143" s="288" t="s">
        <v>742</v>
      </c>
      <c r="E143" s="288">
        <v>35</v>
      </c>
      <c r="F143" s="289">
        <v>672.3</v>
      </c>
      <c r="G143" s="249">
        <f t="shared" si="4"/>
        <v>569.74576271186436</v>
      </c>
      <c r="H143" s="249">
        <f t="shared" si="5"/>
        <v>19941.101694915251</v>
      </c>
      <c r="I143" s="238"/>
      <c r="J143" s="238"/>
      <c r="K143" s="238"/>
      <c r="L143" s="238"/>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238"/>
      <c r="AL143" s="238"/>
      <c r="AM143" s="238"/>
      <c r="AN143" s="238"/>
      <c r="AO143" s="238"/>
      <c r="AP143" s="238"/>
    </row>
    <row r="144" spans="1:42" s="254" customFormat="1">
      <c r="A144" s="290"/>
      <c r="B144" s="287" t="s">
        <v>751</v>
      </c>
      <c r="C144" s="291" t="s">
        <v>752</v>
      </c>
      <c r="D144" s="288" t="s">
        <v>742</v>
      </c>
      <c r="E144" s="288">
        <v>20</v>
      </c>
      <c r="F144" s="289">
        <v>793.25</v>
      </c>
      <c r="G144" s="249">
        <f t="shared" si="4"/>
        <v>672.24576271186436</v>
      </c>
      <c r="H144" s="249">
        <f t="shared" si="5"/>
        <v>13444.915254237287</v>
      </c>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row>
    <row r="145" spans="1:42" s="254" customFormat="1" ht="63.75" customHeight="1">
      <c r="A145" s="287">
        <v>49</v>
      </c>
      <c r="B145" s="287" t="s">
        <v>753</v>
      </c>
      <c r="C145" s="262" t="s">
        <v>754</v>
      </c>
      <c r="D145" s="288"/>
      <c r="E145" s="288"/>
      <c r="F145" s="289"/>
      <c r="G145" s="249">
        <f t="shared" si="4"/>
        <v>0</v>
      </c>
      <c r="H145" s="249">
        <f t="shared" si="5"/>
        <v>0</v>
      </c>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238"/>
      <c r="AH145" s="238"/>
      <c r="AI145" s="238"/>
      <c r="AJ145" s="238"/>
      <c r="AK145" s="238"/>
      <c r="AL145" s="238"/>
      <c r="AM145" s="238"/>
      <c r="AN145" s="238"/>
      <c r="AO145" s="238"/>
      <c r="AP145" s="238"/>
    </row>
    <row r="146" spans="1:42" s="254" customFormat="1">
      <c r="A146" s="287"/>
      <c r="B146" s="287" t="s">
        <v>755</v>
      </c>
      <c r="C146" s="291" t="s">
        <v>750</v>
      </c>
      <c r="D146" s="288" t="s">
        <v>53</v>
      </c>
      <c r="E146" s="288">
        <v>25</v>
      </c>
      <c r="F146" s="289">
        <v>686.55</v>
      </c>
      <c r="G146" s="249">
        <f t="shared" si="4"/>
        <v>581.82203389830511</v>
      </c>
      <c r="H146" s="249">
        <f t="shared" si="5"/>
        <v>14545.550847457627</v>
      </c>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238"/>
      <c r="AF146" s="238"/>
      <c r="AG146" s="238"/>
      <c r="AH146" s="238"/>
      <c r="AI146" s="238"/>
      <c r="AJ146" s="238"/>
      <c r="AK146" s="238"/>
      <c r="AL146" s="238"/>
      <c r="AM146" s="238"/>
      <c r="AN146" s="238"/>
      <c r="AO146" s="238"/>
      <c r="AP146" s="238"/>
    </row>
    <row r="147" spans="1:42" s="254" customFormat="1" ht="51" customHeight="1">
      <c r="A147" s="287">
        <v>50</v>
      </c>
      <c r="B147" s="287" t="s">
        <v>756</v>
      </c>
      <c r="C147" s="262" t="s">
        <v>757</v>
      </c>
      <c r="D147" s="292" t="s">
        <v>758</v>
      </c>
      <c r="E147" s="292">
        <v>7</v>
      </c>
      <c r="F147" s="293">
        <v>2024.5</v>
      </c>
      <c r="G147" s="249">
        <f t="shared" si="4"/>
        <v>1715.6779661016949</v>
      </c>
      <c r="H147" s="249">
        <f t="shared" si="5"/>
        <v>12009.745762711864</v>
      </c>
      <c r="I147" s="372"/>
      <c r="J147" s="372"/>
      <c r="K147" s="372"/>
      <c r="L147" s="372"/>
      <c r="M147" s="372"/>
      <c r="N147" s="238"/>
      <c r="O147" s="238"/>
      <c r="P147" s="238"/>
      <c r="Q147" s="238"/>
      <c r="R147" s="238"/>
      <c r="S147" s="238"/>
      <c r="T147" s="238"/>
      <c r="U147" s="238"/>
      <c r="V147" s="238"/>
      <c r="W147" s="238"/>
      <c r="X147" s="238"/>
      <c r="Y147" s="238"/>
      <c r="Z147" s="238"/>
      <c r="AA147" s="238"/>
      <c r="AB147" s="238"/>
      <c r="AC147" s="238"/>
      <c r="AD147" s="238"/>
      <c r="AE147" s="238"/>
      <c r="AF147" s="238"/>
      <c r="AG147" s="238"/>
      <c r="AH147" s="238"/>
      <c r="AI147" s="238"/>
      <c r="AJ147" s="238"/>
      <c r="AK147" s="238"/>
      <c r="AL147" s="238"/>
      <c r="AM147" s="238"/>
      <c r="AN147" s="238"/>
      <c r="AO147" s="238"/>
      <c r="AP147" s="238"/>
    </row>
    <row r="148" spans="1:42" ht="153.75" customHeight="1">
      <c r="A148" s="287">
        <v>51</v>
      </c>
      <c r="B148" s="287" t="s">
        <v>759</v>
      </c>
      <c r="C148" s="262" t="s">
        <v>760</v>
      </c>
      <c r="D148" s="292" t="s">
        <v>761</v>
      </c>
      <c r="E148" s="292">
        <v>36</v>
      </c>
      <c r="F148" s="293">
        <v>1085.05</v>
      </c>
      <c r="G148" s="249">
        <f t="shared" si="4"/>
        <v>919.53389830508479</v>
      </c>
      <c r="H148" s="249">
        <f t="shared" si="5"/>
        <v>33103.220338983054</v>
      </c>
      <c r="I148" s="372"/>
      <c r="J148" s="372"/>
      <c r="K148" s="372"/>
      <c r="L148" s="372"/>
      <c r="M148" s="372"/>
    </row>
    <row r="149" spans="1:42" ht="41.25" customHeight="1">
      <c r="A149" s="287">
        <v>52</v>
      </c>
      <c r="B149" s="287" t="s">
        <v>762</v>
      </c>
      <c r="C149" s="262" t="s">
        <v>763</v>
      </c>
      <c r="D149" s="288"/>
      <c r="E149" s="288"/>
      <c r="F149" s="289"/>
      <c r="G149" s="249">
        <f t="shared" si="4"/>
        <v>0</v>
      </c>
      <c r="H149" s="249">
        <f t="shared" si="5"/>
        <v>0</v>
      </c>
      <c r="I149" s="372"/>
      <c r="J149" s="372"/>
      <c r="K149" s="372"/>
      <c r="L149" s="372"/>
      <c r="M149" s="372"/>
    </row>
    <row r="150" spans="1:42">
      <c r="A150" s="290"/>
      <c r="B150" s="287" t="s">
        <v>764</v>
      </c>
      <c r="C150" s="291" t="s">
        <v>765</v>
      </c>
      <c r="D150" s="288" t="s">
        <v>96</v>
      </c>
      <c r="E150" s="288">
        <v>1</v>
      </c>
      <c r="F150" s="289">
        <v>246.45</v>
      </c>
      <c r="G150" s="249">
        <f t="shared" si="4"/>
        <v>208.85593220338984</v>
      </c>
      <c r="H150" s="249">
        <f t="shared" si="5"/>
        <v>208.85593220338984</v>
      </c>
      <c r="I150" s="372"/>
      <c r="J150" s="372"/>
      <c r="K150" s="372"/>
      <c r="L150" s="372"/>
      <c r="M150" s="372"/>
    </row>
    <row r="151" spans="1:42" ht="51">
      <c r="A151" s="287">
        <v>53</v>
      </c>
      <c r="B151" s="287" t="s">
        <v>766</v>
      </c>
      <c r="C151" s="262" t="s">
        <v>767</v>
      </c>
      <c r="D151" s="294"/>
      <c r="E151" s="295"/>
      <c r="F151" s="295"/>
      <c r="G151" s="249">
        <f t="shared" si="4"/>
        <v>0</v>
      </c>
      <c r="H151" s="249">
        <f t="shared" si="5"/>
        <v>0</v>
      </c>
      <c r="I151" s="372"/>
      <c r="J151" s="372"/>
      <c r="K151" s="372"/>
      <c r="L151" s="372"/>
      <c r="M151" s="372"/>
    </row>
    <row r="152" spans="1:42" ht="20.25" customHeight="1">
      <c r="A152" s="290"/>
      <c r="B152" s="287" t="s">
        <v>768</v>
      </c>
      <c r="C152" s="291" t="s">
        <v>765</v>
      </c>
      <c r="D152" s="288" t="s">
        <v>96</v>
      </c>
      <c r="E152" s="288">
        <v>1</v>
      </c>
      <c r="F152" s="289">
        <v>2019.05</v>
      </c>
      <c r="G152" s="249">
        <f t="shared" si="4"/>
        <v>1711.0593220338983</v>
      </c>
      <c r="H152" s="249">
        <f t="shared" si="5"/>
        <v>1711.0593220338983</v>
      </c>
      <c r="I152" s="372"/>
      <c r="J152" s="372"/>
      <c r="K152" s="372"/>
      <c r="L152" s="372"/>
      <c r="M152" s="372"/>
    </row>
    <row r="153" spans="1:42" ht="25.5">
      <c r="A153" s="287">
        <v>54</v>
      </c>
      <c r="B153" s="287" t="s">
        <v>769</v>
      </c>
      <c r="C153" s="262" t="s">
        <v>770</v>
      </c>
      <c r="D153" s="294"/>
      <c r="E153" s="295"/>
      <c r="F153" s="295"/>
      <c r="G153" s="249">
        <f t="shared" si="4"/>
        <v>0</v>
      </c>
      <c r="H153" s="249">
        <f t="shared" si="5"/>
        <v>0</v>
      </c>
      <c r="I153" s="372"/>
      <c r="J153" s="372"/>
      <c r="K153" s="372"/>
      <c r="L153" s="372"/>
      <c r="M153" s="372"/>
    </row>
    <row r="154" spans="1:42" ht="18.75" customHeight="1">
      <c r="A154" s="290"/>
      <c r="B154" s="287" t="s">
        <v>771</v>
      </c>
      <c r="C154" s="291" t="s">
        <v>772</v>
      </c>
      <c r="D154" s="288" t="s">
        <v>96</v>
      </c>
      <c r="E154" s="288">
        <v>1</v>
      </c>
      <c r="F154" s="289">
        <v>265.10000000000002</v>
      </c>
      <c r="G154" s="249">
        <f t="shared" si="4"/>
        <v>224.66101694915258</v>
      </c>
      <c r="H154" s="249">
        <f t="shared" si="5"/>
        <v>224.66101694915258</v>
      </c>
      <c r="I154" s="372"/>
      <c r="J154" s="372"/>
      <c r="K154" s="372"/>
      <c r="L154" s="372"/>
      <c r="M154" s="372"/>
    </row>
    <row r="155" spans="1:42" ht="25.5">
      <c r="A155" s="287">
        <v>55</v>
      </c>
      <c r="B155" s="287" t="s">
        <v>773</v>
      </c>
      <c r="C155" s="262" t="s">
        <v>774</v>
      </c>
      <c r="D155" s="292" t="s">
        <v>96</v>
      </c>
      <c r="E155" s="292">
        <v>1</v>
      </c>
      <c r="F155" s="293">
        <f>66334*1.1</f>
        <v>72967.400000000009</v>
      </c>
      <c r="G155" s="249">
        <f t="shared" si="4"/>
        <v>61836.779661016953</v>
      </c>
      <c r="H155" s="249">
        <f t="shared" si="5"/>
        <v>61836.779661016953</v>
      </c>
      <c r="I155" s="372" t="s">
        <v>775</v>
      </c>
      <c r="J155" s="372"/>
      <c r="K155" s="372"/>
      <c r="L155" s="372"/>
      <c r="M155" s="372"/>
    </row>
    <row r="156" spans="1:42">
      <c r="A156" s="287"/>
      <c r="B156" s="283" t="s">
        <v>776</v>
      </c>
      <c r="C156" s="296" t="s">
        <v>777</v>
      </c>
      <c r="D156" s="292"/>
      <c r="E156" s="292"/>
      <c r="F156" s="293"/>
      <c r="G156" s="249">
        <f t="shared" si="4"/>
        <v>0</v>
      </c>
      <c r="H156" s="249">
        <f t="shared" si="5"/>
        <v>0</v>
      </c>
      <c r="I156" s="372"/>
      <c r="J156" s="372"/>
      <c r="K156" s="372"/>
      <c r="L156" s="372"/>
      <c r="M156" s="372"/>
    </row>
    <row r="157" spans="1:42" s="254" customFormat="1" ht="91.5" customHeight="1">
      <c r="A157" s="287">
        <v>56</v>
      </c>
      <c r="B157" s="287" t="s">
        <v>778</v>
      </c>
      <c r="C157" s="262" t="s">
        <v>779</v>
      </c>
      <c r="D157" s="292"/>
      <c r="E157" s="292"/>
      <c r="F157" s="293"/>
      <c r="G157" s="249">
        <f t="shared" si="4"/>
        <v>0</v>
      </c>
      <c r="H157" s="249">
        <f t="shared" si="5"/>
        <v>0</v>
      </c>
      <c r="I157" s="372"/>
      <c r="J157" s="372"/>
      <c r="K157" s="372"/>
      <c r="L157" s="372"/>
      <c r="M157" s="372"/>
      <c r="N157" s="238"/>
      <c r="O157" s="238"/>
      <c r="P157" s="238"/>
      <c r="Q157" s="238"/>
      <c r="R157" s="238"/>
      <c r="S157" s="238"/>
      <c r="T157" s="238"/>
      <c r="U157" s="238"/>
      <c r="V157" s="238"/>
      <c r="W157" s="238"/>
      <c r="X157" s="238"/>
      <c r="Y157" s="238"/>
      <c r="Z157" s="238"/>
      <c r="AA157" s="238"/>
      <c r="AB157" s="238"/>
      <c r="AC157" s="238"/>
      <c r="AD157" s="238"/>
      <c r="AE157" s="238"/>
      <c r="AF157" s="238"/>
      <c r="AG157" s="238"/>
      <c r="AH157" s="238"/>
      <c r="AI157" s="238"/>
      <c r="AJ157" s="238"/>
      <c r="AK157" s="238"/>
      <c r="AL157" s="238"/>
      <c r="AM157" s="238"/>
      <c r="AN157" s="238"/>
      <c r="AO157" s="238"/>
      <c r="AP157" s="238"/>
    </row>
    <row r="158" spans="1:42">
      <c r="A158" s="287"/>
      <c r="B158" s="287" t="s">
        <v>780</v>
      </c>
      <c r="C158" s="291" t="s">
        <v>781</v>
      </c>
      <c r="D158" s="292"/>
      <c r="E158" s="292"/>
      <c r="F158" s="293"/>
      <c r="G158" s="249">
        <f t="shared" si="4"/>
        <v>0</v>
      </c>
      <c r="H158" s="249">
        <f t="shared" si="5"/>
        <v>0</v>
      </c>
      <c r="I158" s="372"/>
      <c r="J158" s="372"/>
      <c r="K158" s="372"/>
      <c r="L158" s="372"/>
      <c r="M158" s="372"/>
    </row>
    <row r="159" spans="1:42">
      <c r="A159" s="287"/>
      <c r="B159" s="287" t="s">
        <v>740</v>
      </c>
      <c r="C159" s="291" t="s">
        <v>782</v>
      </c>
      <c r="D159" s="292" t="s">
        <v>74</v>
      </c>
      <c r="E159" s="292">
        <v>80</v>
      </c>
      <c r="F159" s="289">
        <v>707.75</v>
      </c>
      <c r="G159" s="249">
        <f t="shared" si="4"/>
        <v>599.78813559322032</v>
      </c>
      <c r="H159" s="249">
        <f t="shared" si="5"/>
        <v>47983.050847457627</v>
      </c>
      <c r="I159" s="372"/>
      <c r="J159" s="372"/>
      <c r="K159" s="372"/>
      <c r="L159" s="372"/>
      <c r="M159" s="372"/>
    </row>
    <row r="160" spans="1:42" ht="66.75" customHeight="1">
      <c r="A160" s="287">
        <v>57</v>
      </c>
      <c r="B160" s="287" t="s">
        <v>783</v>
      </c>
      <c r="C160" s="262" t="s">
        <v>784</v>
      </c>
      <c r="D160" s="292"/>
      <c r="E160" s="292"/>
      <c r="F160" s="293"/>
      <c r="G160" s="249">
        <f t="shared" si="4"/>
        <v>0</v>
      </c>
      <c r="H160" s="249">
        <f t="shared" si="5"/>
        <v>0</v>
      </c>
    </row>
    <row r="161" spans="1:9">
      <c r="A161" s="287"/>
      <c r="B161" s="287" t="s">
        <v>785</v>
      </c>
      <c r="C161" s="291" t="s">
        <v>786</v>
      </c>
      <c r="D161" s="292" t="s">
        <v>74</v>
      </c>
      <c r="E161" s="297">
        <v>74</v>
      </c>
      <c r="F161" s="289">
        <v>793.25</v>
      </c>
      <c r="G161" s="249">
        <f t="shared" si="4"/>
        <v>672.24576271186436</v>
      </c>
      <c r="H161" s="249">
        <f t="shared" si="5"/>
        <v>49746.186440677964</v>
      </c>
    </row>
    <row r="162" spans="1:9" ht="65.25" customHeight="1">
      <c r="A162" s="287">
        <v>58</v>
      </c>
      <c r="B162" s="287" t="s">
        <v>787</v>
      </c>
      <c r="C162" s="262" t="s">
        <v>788</v>
      </c>
      <c r="D162" s="292"/>
      <c r="E162" s="297"/>
      <c r="F162" s="293"/>
      <c r="G162" s="249">
        <f t="shared" si="4"/>
        <v>0</v>
      </c>
      <c r="H162" s="249">
        <f t="shared" si="5"/>
        <v>0</v>
      </c>
    </row>
    <row r="163" spans="1:9">
      <c r="A163" s="287"/>
      <c r="B163" s="287" t="s">
        <v>789</v>
      </c>
      <c r="C163" s="291" t="s">
        <v>786</v>
      </c>
      <c r="D163" s="292" t="s">
        <v>74</v>
      </c>
      <c r="E163" s="297">
        <v>12</v>
      </c>
      <c r="F163" s="293">
        <v>807.45</v>
      </c>
      <c r="G163" s="249">
        <f t="shared" si="4"/>
        <v>684.27966101694915</v>
      </c>
      <c r="H163" s="249">
        <f t="shared" si="5"/>
        <v>8211.3559322033907</v>
      </c>
    </row>
    <row r="164" spans="1:9" ht="54.75" customHeight="1">
      <c r="A164" s="287">
        <v>59</v>
      </c>
      <c r="B164" s="287" t="s">
        <v>790</v>
      </c>
      <c r="C164" s="262" t="s">
        <v>791</v>
      </c>
      <c r="D164" s="292" t="s">
        <v>792</v>
      </c>
      <c r="E164" s="297">
        <v>6</v>
      </c>
      <c r="F164" s="293">
        <v>1538.25</v>
      </c>
      <c r="G164" s="249">
        <f t="shared" si="4"/>
        <v>1303.6016949152543</v>
      </c>
      <c r="H164" s="249">
        <f t="shared" si="5"/>
        <v>7821.6101694915251</v>
      </c>
    </row>
    <row r="165" spans="1:9" ht="39.75" customHeight="1">
      <c r="A165" s="287">
        <v>60</v>
      </c>
      <c r="B165" s="287" t="s">
        <v>793</v>
      </c>
      <c r="C165" s="262" t="s">
        <v>794</v>
      </c>
      <c r="D165" s="292"/>
      <c r="E165" s="297"/>
      <c r="F165" s="293"/>
      <c r="G165" s="249">
        <f t="shared" si="4"/>
        <v>0</v>
      </c>
      <c r="H165" s="249">
        <f t="shared" si="5"/>
        <v>0</v>
      </c>
    </row>
    <row r="166" spans="1:9" ht="18" customHeight="1">
      <c r="A166" s="287"/>
      <c r="B166" s="287" t="s">
        <v>795</v>
      </c>
      <c r="C166" s="291" t="s">
        <v>796</v>
      </c>
      <c r="D166" s="292" t="s">
        <v>96</v>
      </c>
      <c r="E166" s="297">
        <v>2</v>
      </c>
      <c r="F166" s="293">
        <v>246.45</v>
      </c>
      <c r="G166" s="249">
        <f t="shared" si="4"/>
        <v>208.85593220338984</v>
      </c>
      <c r="H166" s="249">
        <f t="shared" si="5"/>
        <v>417.71186440677968</v>
      </c>
    </row>
    <row r="167" spans="1:9" ht="54" customHeight="1">
      <c r="A167" s="287">
        <v>61</v>
      </c>
      <c r="B167" s="287" t="s">
        <v>797</v>
      </c>
      <c r="C167" s="262" t="s">
        <v>767</v>
      </c>
      <c r="D167" s="292"/>
      <c r="E167" s="297"/>
      <c r="F167" s="293"/>
      <c r="G167" s="249">
        <f t="shared" si="4"/>
        <v>0</v>
      </c>
      <c r="H167" s="249">
        <f t="shared" si="5"/>
        <v>0</v>
      </c>
    </row>
    <row r="168" spans="1:9">
      <c r="A168" s="287"/>
      <c r="B168" s="287" t="s">
        <v>798</v>
      </c>
      <c r="C168" s="291" t="s">
        <v>799</v>
      </c>
      <c r="D168" s="292" t="s">
        <v>96</v>
      </c>
      <c r="E168" s="297">
        <v>2</v>
      </c>
      <c r="F168" s="293">
        <v>2019.05</v>
      </c>
      <c r="G168" s="249">
        <f t="shared" si="4"/>
        <v>1711.0593220338983</v>
      </c>
      <c r="H168" s="249">
        <f t="shared" si="5"/>
        <v>3422.1186440677966</v>
      </c>
    </row>
    <row r="169" spans="1:9" ht="30" customHeight="1">
      <c r="A169" s="287">
        <v>62</v>
      </c>
      <c r="B169" s="287" t="s">
        <v>800</v>
      </c>
      <c r="C169" s="262" t="s">
        <v>770</v>
      </c>
      <c r="D169" s="292"/>
      <c r="E169" s="297"/>
      <c r="F169" s="293"/>
      <c r="G169" s="249">
        <f t="shared" si="4"/>
        <v>0</v>
      </c>
      <c r="H169" s="249">
        <f t="shared" si="5"/>
        <v>0</v>
      </c>
    </row>
    <row r="170" spans="1:9" ht="17.25" customHeight="1">
      <c r="A170" s="287"/>
      <c r="B170" s="287" t="s">
        <v>801</v>
      </c>
      <c r="C170" s="291" t="s">
        <v>796</v>
      </c>
      <c r="D170" s="292" t="s">
        <v>96</v>
      </c>
      <c r="E170" s="297">
        <v>2</v>
      </c>
      <c r="F170" s="293">
        <v>322</v>
      </c>
      <c r="G170" s="249">
        <f t="shared" si="4"/>
        <v>272.88135593220341</v>
      </c>
      <c r="H170" s="249">
        <f t="shared" si="5"/>
        <v>545.76271186440681</v>
      </c>
    </row>
    <row r="171" spans="1:9">
      <c r="A171" s="298"/>
      <c r="B171" s="283" t="s">
        <v>802</v>
      </c>
      <c r="C171" s="299" t="s">
        <v>803</v>
      </c>
      <c r="D171" s="300"/>
      <c r="E171" s="297"/>
      <c r="F171" s="297"/>
      <c r="G171" s="249">
        <f t="shared" si="4"/>
        <v>0</v>
      </c>
      <c r="H171" s="249">
        <f t="shared" si="5"/>
        <v>0</v>
      </c>
      <c r="I171" s="373"/>
    </row>
    <row r="172" spans="1:9" ht="102">
      <c r="A172" s="298">
        <v>63</v>
      </c>
      <c r="B172" s="301" t="s">
        <v>657</v>
      </c>
      <c r="C172" s="302" t="s">
        <v>658</v>
      </c>
      <c r="D172" s="303"/>
      <c r="E172" s="301"/>
      <c r="F172" s="297"/>
      <c r="G172" s="249">
        <f t="shared" si="4"/>
        <v>0</v>
      </c>
      <c r="H172" s="249">
        <f t="shared" si="5"/>
        <v>0</v>
      </c>
      <c r="I172" s="373"/>
    </row>
    <row r="173" spans="1:9">
      <c r="A173" s="298"/>
      <c r="B173" s="303" t="s">
        <v>77</v>
      </c>
      <c r="C173" s="302" t="s">
        <v>659</v>
      </c>
      <c r="D173" s="303"/>
      <c r="E173" s="301"/>
      <c r="F173" s="297"/>
      <c r="G173" s="249">
        <f t="shared" si="4"/>
        <v>0</v>
      </c>
      <c r="H173" s="249">
        <f t="shared" si="5"/>
        <v>0</v>
      </c>
      <c r="I173" s="373"/>
    </row>
    <row r="174" spans="1:9" ht="25.5">
      <c r="A174" s="298"/>
      <c r="B174" s="303" t="s">
        <v>660</v>
      </c>
      <c r="C174" s="302" t="s">
        <v>661</v>
      </c>
      <c r="D174" s="303" t="s">
        <v>53</v>
      </c>
      <c r="E174" s="297">
        <v>84</v>
      </c>
      <c r="F174" s="297">
        <v>352.15</v>
      </c>
      <c r="G174" s="249">
        <f t="shared" si="4"/>
        <v>298.43220338983053</v>
      </c>
      <c r="H174" s="249">
        <f t="shared" si="5"/>
        <v>25068.305084745763</v>
      </c>
      <c r="I174" s="373"/>
    </row>
    <row r="175" spans="1:9" ht="38.25">
      <c r="A175" s="304">
        <v>64</v>
      </c>
      <c r="B175" s="305" t="s">
        <v>676</v>
      </c>
      <c r="C175" s="306" t="s">
        <v>677</v>
      </c>
      <c r="D175" s="300"/>
      <c r="F175" s="297"/>
      <c r="G175" s="249">
        <f t="shared" si="4"/>
        <v>0</v>
      </c>
      <c r="H175" s="249">
        <f>G175*E176</f>
        <v>0</v>
      </c>
      <c r="I175" s="373"/>
    </row>
    <row r="176" spans="1:9">
      <c r="A176" s="304"/>
      <c r="B176" s="307" t="s">
        <v>804</v>
      </c>
      <c r="C176" s="308" t="s">
        <v>115</v>
      </c>
      <c r="D176" s="300" t="s">
        <v>114</v>
      </c>
      <c r="E176" s="297">
        <v>84</v>
      </c>
      <c r="F176" s="297">
        <v>556.45000000000005</v>
      </c>
      <c r="G176" s="249">
        <f t="shared" si="4"/>
        <v>471.56779661016958</v>
      </c>
      <c r="H176" s="249">
        <f>G176*E176</f>
        <v>39611.694915254244</v>
      </c>
      <c r="I176" s="373"/>
    </row>
    <row r="177" spans="1:9" ht="140.25">
      <c r="A177" s="252">
        <v>65</v>
      </c>
      <c r="B177" s="279" t="s">
        <v>679</v>
      </c>
      <c r="C177" s="247" t="s">
        <v>680</v>
      </c>
      <c r="D177" s="277"/>
      <c r="E177" s="273"/>
      <c r="F177" s="244"/>
      <c r="G177" s="249">
        <f t="shared" si="4"/>
        <v>0</v>
      </c>
      <c r="H177" s="249">
        <f t="shared" si="5"/>
        <v>0</v>
      </c>
    </row>
    <row r="178" spans="1:9" ht="51">
      <c r="A178" s="252"/>
      <c r="B178" s="277" t="s">
        <v>681</v>
      </c>
      <c r="C178" s="247" t="s">
        <v>682</v>
      </c>
      <c r="D178" s="277"/>
      <c r="E178" s="273"/>
      <c r="F178" s="244"/>
      <c r="G178" s="249">
        <f t="shared" si="4"/>
        <v>0</v>
      </c>
      <c r="H178" s="249">
        <f t="shared" si="5"/>
        <v>0</v>
      </c>
    </row>
    <row r="179" spans="1:9" ht="25.5">
      <c r="A179" s="252"/>
      <c r="B179" s="277" t="s">
        <v>683</v>
      </c>
      <c r="C179" s="247" t="s">
        <v>684</v>
      </c>
      <c r="D179" s="277" t="s">
        <v>40</v>
      </c>
      <c r="E179" s="244">
        <v>4</v>
      </c>
      <c r="F179" s="244">
        <v>12770.55</v>
      </c>
      <c r="G179" s="249">
        <f t="shared" si="4"/>
        <v>10822.5</v>
      </c>
      <c r="H179" s="249">
        <f t="shared" si="5"/>
        <v>43290</v>
      </c>
    </row>
    <row r="180" spans="1:9" ht="25.5">
      <c r="A180" s="252">
        <v>66</v>
      </c>
      <c r="B180" s="279" t="s">
        <v>685</v>
      </c>
      <c r="C180" s="247" t="s">
        <v>686</v>
      </c>
      <c r="D180" s="277"/>
      <c r="E180" s="273"/>
      <c r="F180" s="273"/>
      <c r="G180" s="249">
        <f t="shared" si="4"/>
        <v>0</v>
      </c>
      <c r="H180" s="249">
        <f t="shared" si="5"/>
        <v>0</v>
      </c>
    </row>
    <row r="181" spans="1:9">
      <c r="A181" s="252"/>
      <c r="B181" s="277" t="s">
        <v>433</v>
      </c>
      <c r="C181" s="247" t="s">
        <v>687</v>
      </c>
      <c r="D181" s="277"/>
      <c r="E181" s="273"/>
      <c r="F181" s="273"/>
      <c r="G181" s="249">
        <f t="shared" si="4"/>
        <v>0</v>
      </c>
      <c r="H181" s="249">
        <f t="shared" si="5"/>
        <v>0</v>
      </c>
    </row>
    <row r="182" spans="1:9">
      <c r="A182" s="252"/>
      <c r="B182" s="277" t="s">
        <v>688</v>
      </c>
      <c r="C182" s="247" t="s">
        <v>689</v>
      </c>
      <c r="D182" s="277" t="s">
        <v>53</v>
      </c>
      <c r="E182" s="244">
        <v>0.6</v>
      </c>
      <c r="F182" s="273">
        <v>8825.4</v>
      </c>
      <c r="G182" s="249">
        <f t="shared" si="4"/>
        <v>7479.1525423728817</v>
      </c>
      <c r="H182" s="249">
        <f t="shared" si="5"/>
        <v>4487.4915254237285</v>
      </c>
    </row>
    <row r="183" spans="1:9" ht="168" customHeight="1">
      <c r="A183" s="304">
        <v>67</v>
      </c>
      <c r="B183" s="305" t="s">
        <v>690</v>
      </c>
      <c r="C183" s="306" t="s">
        <v>691</v>
      </c>
      <c r="D183" s="300"/>
      <c r="E183" s="297"/>
      <c r="F183" s="297"/>
      <c r="G183" s="249">
        <f t="shared" si="4"/>
        <v>0</v>
      </c>
      <c r="H183" s="249">
        <f t="shared" si="5"/>
        <v>0</v>
      </c>
      <c r="I183" s="373"/>
    </row>
    <row r="184" spans="1:9" ht="25.5">
      <c r="A184" s="298"/>
      <c r="B184" s="286" t="s">
        <v>692</v>
      </c>
      <c r="C184" s="306" t="s">
        <v>693</v>
      </c>
      <c r="D184" s="300"/>
      <c r="E184" s="297"/>
      <c r="F184" s="297"/>
      <c r="G184" s="249">
        <f t="shared" si="4"/>
        <v>0</v>
      </c>
      <c r="H184" s="249">
        <f t="shared" si="5"/>
        <v>0</v>
      </c>
      <c r="I184" s="373"/>
    </row>
    <row r="185" spans="1:9">
      <c r="A185" s="298"/>
      <c r="B185" s="286" t="s">
        <v>694</v>
      </c>
      <c r="C185" s="306" t="s">
        <v>695</v>
      </c>
      <c r="D185" s="300" t="s">
        <v>40</v>
      </c>
      <c r="E185" s="297">
        <v>10</v>
      </c>
      <c r="F185" s="297">
        <v>6937.9</v>
      </c>
      <c r="G185" s="249">
        <f t="shared" si="4"/>
        <v>5879.5762711864409</v>
      </c>
      <c r="H185" s="249">
        <f t="shared" si="5"/>
        <v>58795.762711864409</v>
      </c>
    </row>
    <row r="186" spans="1:9" ht="25.5">
      <c r="A186" s="304">
        <v>68</v>
      </c>
      <c r="B186" s="305" t="s">
        <v>696</v>
      </c>
      <c r="C186" s="306" t="s">
        <v>697</v>
      </c>
      <c r="D186" s="300"/>
      <c r="E186" s="297"/>
      <c r="F186" s="297"/>
      <c r="G186" s="249">
        <f t="shared" si="4"/>
        <v>0</v>
      </c>
      <c r="H186" s="249">
        <f t="shared" si="5"/>
        <v>0</v>
      </c>
    </row>
    <row r="187" spans="1:9">
      <c r="A187" s="298"/>
      <c r="B187" s="286" t="s">
        <v>698</v>
      </c>
      <c r="C187" s="306" t="s">
        <v>699</v>
      </c>
      <c r="D187" s="300"/>
      <c r="E187" s="297"/>
      <c r="F187" s="297"/>
      <c r="G187" s="249">
        <f t="shared" si="4"/>
        <v>0</v>
      </c>
      <c r="H187" s="249">
        <f t="shared" si="5"/>
        <v>0</v>
      </c>
    </row>
    <row r="188" spans="1:9">
      <c r="A188" s="298"/>
      <c r="B188" s="286" t="s">
        <v>700</v>
      </c>
      <c r="C188" s="306" t="s">
        <v>695</v>
      </c>
      <c r="D188" s="300" t="s">
        <v>53</v>
      </c>
      <c r="E188" s="297">
        <v>1</v>
      </c>
      <c r="F188" s="297">
        <v>6117</v>
      </c>
      <c r="G188" s="249">
        <f t="shared" si="4"/>
        <v>5183.8983050847455</v>
      </c>
      <c r="H188" s="249">
        <f t="shared" si="5"/>
        <v>5183.8983050847455</v>
      </c>
    </row>
    <row r="189" spans="1:9" ht="25.5">
      <c r="A189" s="298">
        <v>69</v>
      </c>
      <c r="B189" s="286"/>
      <c r="C189" s="306" t="s">
        <v>805</v>
      </c>
      <c r="D189" s="300" t="s">
        <v>806</v>
      </c>
      <c r="E189" s="297">
        <v>6</v>
      </c>
      <c r="F189" s="297">
        <f>1850*1.15*1.1</f>
        <v>2340.25</v>
      </c>
      <c r="G189" s="249">
        <f t="shared" si="4"/>
        <v>1983.2627118644068</v>
      </c>
      <c r="H189" s="249">
        <f t="shared" si="5"/>
        <v>11899.576271186441</v>
      </c>
      <c r="I189" s="318" t="s">
        <v>807</v>
      </c>
    </row>
    <row r="190" spans="1:9">
      <c r="A190" s="303"/>
      <c r="B190" s="309"/>
      <c r="C190" s="310" t="s">
        <v>346</v>
      </c>
      <c r="D190" s="300"/>
      <c r="E190" s="297"/>
      <c r="F190" s="311"/>
      <c r="G190" s="311"/>
      <c r="H190" s="249">
        <f t="shared" si="5"/>
        <v>0</v>
      </c>
    </row>
    <row r="191" spans="1:9" ht="15.75">
      <c r="A191" s="312"/>
      <c r="B191" s="313"/>
      <c r="C191" s="314"/>
      <c r="D191" s="314"/>
      <c r="E191" s="314"/>
      <c r="F191" s="315"/>
      <c r="G191" s="315"/>
      <c r="H191" s="315">
        <f>SUM(H5:H190)</f>
        <v>2665074.5608347468</v>
      </c>
    </row>
    <row r="192" spans="1:9" ht="15.75">
      <c r="A192" s="346"/>
      <c r="B192" s="379"/>
      <c r="C192" s="347"/>
      <c r="D192" s="347"/>
      <c r="E192" s="347"/>
      <c r="F192" s="348"/>
      <c r="G192" s="348"/>
      <c r="H192" s="348"/>
    </row>
    <row r="193" spans="1:8" ht="15.75">
      <c r="A193" s="346"/>
      <c r="B193" s="379"/>
      <c r="C193" s="347"/>
      <c r="D193" s="347"/>
      <c r="E193" s="347"/>
      <c r="F193" s="348"/>
      <c r="G193" s="348"/>
      <c r="H193" s="348"/>
    </row>
    <row r="194" spans="1:8" ht="15.75">
      <c r="A194" s="346"/>
      <c r="B194" s="379"/>
      <c r="C194" s="347"/>
      <c r="D194" s="347"/>
      <c r="E194" s="347"/>
      <c r="F194" s="348"/>
      <c r="G194" s="348"/>
      <c r="H194" s="348"/>
    </row>
    <row r="195" spans="1:8" ht="15.75">
      <c r="A195" s="346"/>
      <c r="B195" s="379"/>
      <c r="C195" s="347"/>
      <c r="D195" s="347"/>
      <c r="E195" s="347"/>
      <c r="F195" s="348"/>
      <c r="G195" s="348"/>
      <c r="H195" s="348"/>
    </row>
    <row r="196" spans="1:8" ht="15.75">
      <c r="A196" s="346"/>
      <c r="B196" s="379"/>
      <c r="C196" s="347"/>
      <c r="D196" s="347"/>
      <c r="E196" s="347"/>
      <c r="F196" s="348"/>
      <c r="G196" s="348"/>
      <c r="H196" s="348"/>
    </row>
    <row r="197" spans="1:8" ht="15.75">
      <c r="A197" s="346"/>
      <c r="B197" s="379"/>
      <c r="C197" s="347"/>
      <c r="D197" s="347"/>
      <c r="E197" s="347"/>
      <c r="F197" s="348"/>
      <c r="G197" s="348"/>
      <c r="H197" s="348"/>
    </row>
    <row r="198" spans="1:8" ht="15.75">
      <c r="A198" s="346"/>
      <c r="B198" s="379"/>
      <c r="C198" s="347"/>
      <c r="D198" s="347"/>
      <c r="E198" s="347"/>
      <c r="F198" s="348"/>
      <c r="G198" s="348"/>
      <c r="H198" s="348"/>
    </row>
    <row r="199" spans="1:8" ht="15.75">
      <c r="A199" s="346"/>
      <c r="B199" s="379"/>
      <c r="C199" s="347"/>
      <c r="D199" s="347"/>
      <c r="E199" s="347"/>
      <c r="F199" s="348"/>
      <c r="G199" s="348"/>
      <c r="H199" s="348"/>
    </row>
    <row r="200" spans="1:8" ht="15.75">
      <c r="A200" s="346"/>
      <c r="B200" s="379"/>
      <c r="C200" s="347"/>
      <c r="D200" s="347"/>
      <c r="E200" s="347"/>
      <c r="F200" s="348"/>
      <c r="G200" s="348"/>
      <c r="H200" s="348"/>
    </row>
    <row r="201" spans="1:8" ht="15.75">
      <c r="A201" s="346"/>
      <c r="B201" s="379"/>
      <c r="C201" s="347"/>
      <c r="D201" s="347"/>
      <c r="E201" s="347"/>
      <c r="F201" s="348"/>
      <c r="G201" s="348"/>
      <c r="H201" s="348"/>
    </row>
    <row r="202" spans="1:8" ht="15.75">
      <c r="A202" s="346"/>
      <c r="B202" s="379"/>
      <c r="C202" s="347"/>
      <c r="D202" s="347"/>
      <c r="E202" s="347"/>
      <c r="F202" s="348"/>
      <c r="G202" s="348"/>
      <c r="H202" s="348"/>
    </row>
    <row r="203" spans="1:8" ht="15.75">
      <c r="A203" s="346"/>
      <c r="B203" s="379"/>
      <c r="C203" s="347"/>
      <c r="D203" s="347"/>
      <c r="E203" s="347"/>
      <c r="F203" s="348"/>
      <c r="G203" s="348"/>
      <c r="H203" s="348"/>
    </row>
    <row r="204" spans="1:8" ht="15.75">
      <c r="A204" s="346"/>
      <c r="B204" s="379"/>
      <c r="C204" s="347"/>
      <c r="D204" s="347"/>
      <c r="E204" s="347"/>
      <c r="F204" s="348"/>
      <c r="G204" s="348"/>
      <c r="H204" s="348"/>
    </row>
    <row r="205" spans="1:8" ht="15.75">
      <c r="A205" s="346"/>
      <c r="B205" s="379"/>
      <c r="C205" s="347"/>
      <c r="D205" s="347"/>
      <c r="E205" s="347"/>
      <c r="F205" s="348"/>
      <c r="G205" s="348"/>
      <c r="H205" s="348"/>
    </row>
    <row r="206" spans="1:8" ht="15.75">
      <c r="A206" s="346"/>
      <c r="B206" s="379"/>
      <c r="C206" s="347"/>
      <c r="D206" s="347"/>
      <c r="E206" s="347"/>
      <c r="F206" s="348"/>
      <c r="G206" s="348"/>
      <c r="H206" s="348"/>
    </row>
    <row r="207" spans="1:8" ht="15.75">
      <c r="A207" s="346"/>
      <c r="B207" s="379"/>
      <c r="C207" s="347"/>
      <c r="D207" s="347"/>
      <c r="E207" s="347"/>
      <c r="F207" s="348"/>
      <c r="G207" s="348"/>
      <c r="H207" s="348"/>
    </row>
    <row r="208" spans="1:8" ht="15.75">
      <c r="A208" s="346"/>
      <c r="B208" s="379"/>
      <c r="C208" s="347"/>
      <c r="D208" s="347"/>
      <c r="E208" s="347"/>
      <c r="F208" s="348"/>
      <c r="G208" s="348"/>
      <c r="H208" s="348"/>
    </row>
    <row r="209" spans="1:8" ht="15.75">
      <c r="A209" s="346"/>
      <c r="B209" s="379"/>
      <c r="C209" s="347"/>
      <c r="D209" s="347"/>
      <c r="E209" s="347"/>
      <c r="F209" s="348"/>
      <c r="G209" s="348"/>
      <c r="H209" s="348"/>
    </row>
    <row r="210" spans="1:8" ht="15.75">
      <c r="A210" s="346"/>
      <c r="B210" s="379"/>
      <c r="C210" s="347"/>
      <c r="D210" s="347"/>
      <c r="E210" s="347"/>
      <c r="F210" s="348"/>
      <c r="G210" s="348"/>
      <c r="H210" s="348"/>
    </row>
    <row r="211" spans="1:8" ht="15.75">
      <c r="A211" s="346"/>
      <c r="B211" s="379"/>
      <c r="C211" s="347"/>
      <c r="D211" s="347"/>
      <c r="E211" s="347"/>
      <c r="F211" s="348"/>
      <c r="G211" s="348"/>
      <c r="H211" s="348"/>
    </row>
    <row r="212" spans="1:8" ht="15.75">
      <c r="A212" s="346"/>
      <c r="B212" s="379"/>
      <c r="C212" s="347"/>
      <c r="D212" s="347"/>
      <c r="E212" s="347"/>
      <c r="F212" s="348"/>
      <c r="G212" s="348"/>
      <c r="H212" s="348"/>
    </row>
    <row r="213" spans="1:8" ht="15.75">
      <c r="A213" s="346"/>
      <c r="B213" s="379"/>
      <c r="C213" s="347"/>
      <c r="D213" s="347"/>
      <c r="E213" s="347"/>
      <c r="F213" s="348"/>
      <c r="G213" s="348"/>
      <c r="H213" s="348"/>
    </row>
    <row r="214" spans="1:8" ht="15.75">
      <c r="A214" s="346"/>
      <c r="B214" s="379"/>
      <c r="C214" s="347"/>
      <c r="D214" s="347"/>
      <c r="E214" s="347"/>
      <c r="F214" s="348"/>
      <c r="G214" s="348"/>
      <c r="H214" s="348"/>
    </row>
    <row r="215" spans="1:8" ht="15.75">
      <c r="A215" s="346"/>
      <c r="B215" s="379"/>
      <c r="C215" s="347"/>
      <c r="D215" s="347"/>
      <c r="E215" s="347"/>
      <c r="F215" s="348"/>
      <c r="G215" s="348"/>
      <c r="H215" s="348"/>
    </row>
    <row r="216" spans="1:8" ht="15.75">
      <c r="A216" s="346"/>
      <c r="B216" s="379"/>
      <c r="C216" s="347"/>
      <c r="D216" s="347"/>
      <c r="E216" s="347"/>
      <c r="F216" s="348"/>
      <c r="G216" s="348"/>
      <c r="H216" s="348"/>
    </row>
    <row r="217" spans="1:8" ht="15.75">
      <c r="A217" s="346"/>
      <c r="B217" s="379"/>
      <c r="C217" s="347"/>
      <c r="D217" s="347"/>
      <c r="E217" s="347"/>
      <c r="F217" s="348"/>
      <c r="G217" s="348"/>
      <c r="H217" s="348"/>
    </row>
    <row r="218" spans="1:8" ht="15.75">
      <c r="A218" s="346"/>
      <c r="B218" s="379"/>
      <c r="C218" s="347"/>
      <c r="D218" s="347"/>
      <c r="E218" s="347"/>
      <c r="F218" s="348"/>
      <c r="G218" s="348"/>
      <c r="H218" s="348"/>
    </row>
    <row r="219" spans="1:8" ht="15.75">
      <c r="A219" s="346"/>
      <c r="B219" s="379"/>
      <c r="C219" s="347"/>
      <c r="D219" s="347"/>
      <c r="E219" s="347"/>
      <c r="F219" s="348"/>
      <c r="G219" s="348"/>
      <c r="H219" s="348"/>
    </row>
    <row r="220" spans="1:8" ht="15.75">
      <c r="A220" s="346"/>
      <c r="B220" s="379"/>
      <c r="C220" s="347"/>
      <c r="D220" s="347"/>
      <c r="E220" s="347"/>
      <c r="F220" s="348"/>
      <c r="G220" s="348"/>
      <c r="H220" s="348"/>
    </row>
    <row r="221" spans="1:8" ht="15.75">
      <c r="A221" s="346"/>
      <c r="B221" s="379"/>
      <c r="C221" s="347"/>
      <c r="D221" s="347"/>
      <c r="E221" s="347"/>
      <c r="F221" s="348"/>
      <c r="G221" s="348"/>
      <c r="H221" s="348"/>
    </row>
    <row r="222" spans="1:8" ht="15.75">
      <c r="A222" s="346"/>
      <c r="B222" s="379"/>
      <c r="C222" s="347"/>
      <c r="D222" s="347"/>
      <c r="E222" s="347"/>
      <c r="F222" s="348"/>
      <c r="G222" s="348"/>
      <c r="H222" s="348"/>
    </row>
    <row r="223" spans="1:8" ht="15.75">
      <c r="A223" s="346"/>
      <c r="B223" s="379"/>
      <c r="C223" s="347"/>
      <c r="D223" s="347"/>
      <c r="E223" s="347"/>
      <c r="F223" s="348"/>
      <c r="G223" s="348"/>
      <c r="H223" s="348"/>
    </row>
    <row r="224" spans="1:8" ht="15.75">
      <c r="A224" s="346"/>
      <c r="B224" s="379"/>
      <c r="C224" s="347"/>
      <c r="D224" s="347"/>
      <c r="E224" s="347"/>
      <c r="F224" s="348"/>
      <c r="G224" s="348"/>
      <c r="H224" s="348"/>
    </row>
    <row r="225" spans="1:8" ht="15.75">
      <c r="A225" s="346"/>
      <c r="B225" s="379"/>
      <c r="C225" s="347"/>
      <c r="D225" s="347"/>
      <c r="E225" s="347"/>
      <c r="F225" s="348"/>
      <c r="G225" s="348"/>
      <c r="H225" s="348"/>
    </row>
    <row r="226" spans="1:8" ht="15.75">
      <c r="A226" s="346"/>
      <c r="B226" s="379"/>
      <c r="C226" s="347"/>
      <c r="D226" s="347"/>
      <c r="E226" s="347"/>
      <c r="F226" s="348"/>
      <c r="G226" s="348"/>
      <c r="H226" s="348"/>
    </row>
    <row r="227" spans="1:8" ht="15.75">
      <c r="A227" s="346"/>
      <c r="B227" s="379"/>
      <c r="C227" s="347"/>
      <c r="D227" s="347"/>
      <c r="E227" s="347"/>
      <c r="F227" s="348"/>
      <c r="G227" s="348"/>
      <c r="H227" s="348"/>
    </row>
    <row r="228" spans="1:8" ht="15.75">
      <c r="A228" s="346"/>
      <c r="B228" s="379"/>
      <c r="C228" s="347"/>
      <c r="D228" s="347"/>
      <c r="E228" s="347"/>
      <c r="F228" s="348"/>
      <c r="G228" s="348"/>
      <c r="H228" s="348"/>
    </row>
    <row r="229" spans="1:8" ht="15.75">
      <c r="A229" s="346"/>
      <c r="B229" s="379"/>
      <c r="C229" s="347"/>
      <c r="D229" s="347"/>
      <c r="E229" s="347"/>
      <c r="F229" s="348"/>
      <c r="G229" s="348"/>
      <c r="H229" s="348"/>
    </row>
    <row r="230" spans="1:8" ht="15.75">
      <c r="A230" s="346"/>
      <c r="B230" s="379"/>
      <c r="C230" s="347"/>
      <c r="D230" s="347"/>
      <c r="E230" s="347"/>
      <c r="F230" s="348"/>
      <c r="G230" s="348"/>
      <c r="H230" s="348"/>
    </row>
    <row r="231" spans="1:8" ht="15.75">
      <c r="A231" s="346"/>
      <c r="B231" s="379"/>
      <c r="C231" s="347"/>
      <c r="D231" s="347"/>
      <c r="E231" s="347"/>
      <c r="F231" s="348"/>
      <c r="G231" s="348"/>
      <c r="H231" s="348"/>
    </row>
    <row r="232" spans="1:8" ht="15.75">
      <c r="A232" s="346"/>
      <c r="B232" s="379"/>
      <c r="C232" s="347"/>
      <c r="D232" s="347"/>
      <c r="E232" s="347"/>
      <c r="F232" s="348"/>
      <c r="G232" s="348"/>
      <c r="H232" s="348"/>
    </row>
    <row r="233" spans="1:8" ht="15.75">
      <c r="A233" s="346"/>
      <c r="B233" s="379"/>
      <c r="C233" s="347"/>
      <c r="D233" s="347"/>
      <c r="E233" s="347"/>
      <c r="F233" s="348"/>
      <c r="G233" s="348"/>
      <c r="H233" s="348"/>
    </row>
    <row r="234" spans="1:8" ht="15.75">
      <c r="A234" s="346"/>
      <c r="B234" s="379"/>
      <c r="C234" s="347"/>
      <c r="D234" s="347"/>
      <c r="E234" s="347"/>
      <c r="F234" s="348"/>
      <c r="G234" s="348"/>
      <c r="H234" s="348"/>
    </row>
    <row r="235" spans="1:8" ht="15.75">
      <c r="A235" s="346"/>
      <c r="B235" s="379"/>
      <c r="C235" s="347"/>
      <c r="D235" s="347"/>
      <c r="E235" s="347"/>
      <c r="F235" s="348"/>
      <c r="G235" s="348"/>
      <c r="H235" s="348"/>
    </row>
    <row r="236" spans="1:8" ht="15.75">
      <c r="A236" s="346"/>
      <c r="B236" s="379"/>
      <c r="C236" s="347"/>
      <c r="D236" s="347"/>
      <c r="E236" s="347"/>
      <c r="F236" s="348"/>
      <c r="G236" s="348"/>
      <c r="H236" s="348"/>
    </row>
    <row r="237" spans="1:8" ht="15.75">
      <c r="A237" s="346"/>
      <c r="B237" s="379"/>
      <c r="C237" s="347"/>
      <c r="D237" s="347"/>
      <c r="E237" s="347"/>
      <c r="F237" s="348"/>
      <c r="G237" s="348"/>
      <c r="H237" s="348"/>
    </row>
    <row r="238" spans="1:8" ht="15.75">
      <c r="A238" s="346"/>
      <c r="B238" s="379"/>
      <c r="C238" s="347"/>
      <c r="D238" s="347"/>
      <c r="E238" s="347"/>
      <c r="F238" s="348"/>
      <c r="G238" s="348"/>
      <c r="H238" s="348"/>
    </row>
    <row r="239" spans="1:8" ht="15.75">
      <c r="A239" s="346"/>
      <c r="B239" s="379"/>
      <c r="C239" s="347"/>
      <c r="D239" s="347"/>
      <c r="E239" s="347"/>
      <c r="F239" s="348"/>
      <c r="G239" s="348"/>
      <c r="H239" s="348"/>
    </row>
    <row r="240" spans="1:8" ht="15.75">
      <c r="A240" s="346"/>
      <c r="B240" s="379"/>
      <c r="C240" s="347"/>
      <c r="D240" s="347"/>
      <c r="E240" s="347"/>
      <c r="F240" s="348"/>
      <c r="G240" s="348"/>
      <c r="H240" s="348"/>
    </row>
    <row r="241" spans="1:8" ht="15.75">
      <c r="A241" s="346"/>
      <c r="B241" s="379"/>
      <c r="C241" s="347"/>
      <c r="D241" s="347"/>
      <c r="E241" s="347"/>
      <c r="F241" s="348"/>
      <c r="G241" s="348"/>
      <c r="H241" s="348"/>
    </row>
    <row r="242" spans="1:8" ht="15.75">
      <c r="A242" s="346"/>
      <c r="B242" s="379"/>
      <c r="C242" s="347"/>
      <c r="D242" s="347"/>
      <c r="E242" s="347"/>
      <c r="F242" s="348"/>
      <c r="G242" s="348"/>
      <c r="H242" s="348"/>
    </row>
    <row r="243" spans="1:8" ht="15.75">
      <c r="A243" s="346"/>
      <c r="B243" s="379"/>
      <c r="C243" s="347"/>
      <c r="D243" s="347"/>
      <c r="E243" s="347"/>
      <c r="F243" s="348"/>
      <c r="G243" s="348"/>
      <c r="H243" s="348"/>
    </row>
    <row r="244" spans="1:8" ht="15.75">
      <c r="A244" s="346"/>
      <c r="B244" s="379"/>
      <c r="C244" s="347"/>
      <c r="D244" s="347"/>
      <c r="E244" s="347"/>
      <c r="F244" s="348"/>
      <c r="G244" s="348"/>
      <c r="H244" s="348"/>
    </row>
    <row r="245" spans="1:8" ht="15.75">
      <c r="A245" s="346"/>
      <c r="B245" s="379"/>
      <c r="C245" s="347"/>
      <c r="D245" s="347"/>
      <c r="E245" s="347"/>
      <c r="F245" s="348"/>
      <c r="G245" s="348"/>
      <c r="H245" s="348"/>
    </row>
    <row r="246" spans="1:8" ht="15.75">
      <c r="A246" s="346"/>
      <c r="B246" s="379"/>
      <c r="C246" s="347"/>
      <c r="D246" s="347"/>
      <c r="E246" s="347"/>
      <c r="F246" s="348"/>
      <c r="G246" s="348"/>
      <c r="H246" s="348"/>
    </row>
    <row r="247" spans="1:8" ht="15.75">
      <c r="A247" s="346"/>
      <c r="B247" s="379"/>
      <c r="C247" s="347"/>
      <c r="D247" s="347"/>
      <c r="E247" s="347"/>
      <c r="F247" s="348"/>
      <c r="G247" s="348"/>
      <c r="H247" s="348"/>
    </row>
    <row r="248" spans="1:8" ht="15.75">
      <c r="A248" s="346"/>
      <c r="B248" s="379"/>
      <c r="C248" s="347"/>
      <c r="D248" s="347"/>
      <c r="E248" s="347"/>
      <c r="F248" s="348"/>
      <c r="G248" s="348"/>
      <c r="H248" s="348"/>
    </row>
    <row r="249" spans="1:8" ht="15.75">
      <c r="A249" s="346"/>
      <c r="B249" s="379"/>
      <c r="C249" s="347"/>
      <c r="D249" s="347"/>
      <c r="E249" s="347"/>
      <c r="F249" s="348"/>
      <c r="G249" s="348"/>
      <c r="H249" s="348"/>
    </row>
    <row r="250" spans="1:8" ht="15.75">
      <c r="A250" s="346"/>
      <c r="B250" s="379"/>
      <c r="C250" s="347"/>
      <c r="D250" s="347"/>
      <c r="E250" s="347"/>
      <c r="F250" s="348"/>
      <c r="G250" s="348"/>
      <c r="H250" s="348"/>
    </row>
    <row r="251" spans="1:8" ht="15.75">
      <c r="A251" s="346"/>
      <c r="B251" s="379"/>
      <c r="C251" s="347"/>
      <c r="D251" s="347"/>
      <c r="E251" s="347"/>
      <c r="F251" s="348"/>
      <c r="G251" s="348"/>
      <c r="H251" s="348"/>
    </row>
    <row r="252" spans="1:8" ht="15.75">
      <c r="A252" s="346"/>
      <c r="B252" s="379"/>
      <c r="C252" s="347"/>
      <c r="D252" s="347"/>
      <c r="E252" s="347"/>
      <c r="F252" s="348"/>
      <c r="G252" s="348"/>
      <c r="H252" s="348"/>
    </row>
    <row r="253" spans="1:8" ht="15.75">
      <c r="A253" s="346"/>
      <c r="B253" s="379"/>
      <c r="C253" s="347"/>
      <c r="D253" s="347"/>
      <c r="E253" s="347"/>
      <c r="F253" s="348"/>
      <c r="G253" s="348"/>
      <c r="H253" s="348"/>
    </row>
    <row r="254" spans="1:8" ht="15.75">
      <c r="A254" s="346"/>
      <c r="B254" s="379"/>
      <c r="C254" s="347"/>
      <c r="D254" s="347"/>
      <c r="E254" s="347"/>
      <c r="F254" s="348"/>
      <c r="G254" s="348"/>
      <c r="H254" s="348"/>
    </row>
    <row r="255" spans="1:8" ht="15.75">
      <c r="A255" s="346"/>
      <c r="B255" s="379"/>
      <c r="C255" s="347"/>
      <c r="D255" s="347"/>
      <c r="E255" s="347"/>
      <c r="F255" s="348"/>
      <c r="G255" s="348"/>
      <c r="H255" s="348"/>
    </row>
    <row r="256" spans="1:8" ht="15.75">
      <c r="A256" s="346"/>
      <c r="B256" s="379"/>
      <c r="C256" s="347"/>
      <c r="D256" s="347"/>
      <c r="E256" s="347"/>
      <c r="F256" s="348"/>
      <c r="G256" s="348"/>
      <c r="H256" s="348"/>
    </row>
    <row r="257" spans="1:8" ht="15.75">
      <c r="A257" s="346"/>
      <c r="B257" s="379"/>
      <c r="C257" s="347"/>
      <c r="D257" s="347"/>
      <c r="E257" s="347"/>
      <c r="F257" s="348"/>
      <c r="G257" s="348"/>
      <c r="H257" s="348"/>
    </row>
    <row r="258" spans="1:8" ht="15.75">
      <c r="A258" s="346"/>
      <c r="B258" s="379"/>
      <c r="C258" s="347"/>
      <c r="D258" s="347"/>
      <c r="E258" s="347"/>
      <c r="F258" s="348"/>
      <c r="G258" s="348"/>
      <c r="H258" s="348"/>
    </row>
    <row r="259" spans="1:8" ht="15.75">
      <c r="A259" s="346"/>
      <c r="B259" s="379"/>
      <c r="C259" s="347"/>
      <c r="D259" s="347"/>
      <c r="E259" s="347"/>
      <c r="F259" s="348"/>
      <c r="G259" s="348"/>
      <c r="H259" s="348"/>
    </row>
    <row r="260" spans="1:8" ht="15.75">
      <c r="A260" s="346"/>
      <c r="B260" s="379"/>
      <c r="C260" s="347"/>
      <c r="D260" s="347"/>
      <c r="E260" s="347"/>
      <c r="F260" s="348"/>
      <c r="G260" s="348"/>
      <c r="H260" s="348"/>
    </row>
    <row r="261" spans="1:8" ht="15.75">
      <c r="A261" s="346"/>
      <c r="B261" s="379"/>
      <c r="C261" s="347"/>
      <c r="D261" s="347"/>
      <c r="E261" s="347"/>
      <c r="F261" s="348"/>
      <c r="G261" s="348"/>
      <c r="H261" s="348"/>
    </row>
    <row r="262" spans="1:8" ht="15.75">
      <c r="A262" s="346"/>
      <c r="B262" s="379"/>
      <c r="C262" s="347"/>
      <c r="D262" s="347"/>
      <c r="E262" s="347"/>
      <c r="F262" s="348"/>
      <c r="G262" s="348"/>
      <c r="H262" s="348"/>
    </row>
    <row r="263" spans="1:8" ht="15.75">
      <c r="A263" s="346"/>
      <c r="B263" s="379"/>
      <c r="C263" s="347"/>
      <c r="D263" s="347"/>
      <c r="E263" s="347"/>
      <c r="F263" s="348"/>
      <c r="G263" s="348"/>
      <c r="H263" s="348"/>
    </row>
    <row r="264" spans="1:8" ht="15.75">
      <c r="A264" s="346"/>
      <c r="B264" s="379"/>
      <c r="C264" s="347"/>
      <c r="D264" s="347"/>
      <c r="E264" s="347"/>
      <c r="F264" s="348"/>
      <c r="G264" s="348"/>
      <c r="H264" s="348"/>
    </row>
    <row r="265" spans="1:8" ht="15.75">
      <c r="A265" s="346"/>
      <c r="B265" s="379"/>
      <c r="C265" s="347"/>
      <c r="D265" s="347"/>
      <c r="E265" s="347"/>
      <c r="F265" s="348"/>
      <c r="G265" s="348"/>
      <c r="H265" s="348"/>
    </row>
    <row r="266" spans="1:8" ht="15.75">
      <c r="A266" s="346"/>
      <c r="B266" s="379"/>
      <c r="C266" s="347"/>
      <c r="D266" s="347"/>
      <c r="E266" s="347"/>
      <c r="F266" s="348"/>
      <c r="G266" s="348"/>
      <c r="H266" s="348"/>
    </row>
    <row r="267" spans="1:8" ht="15.75">
      <c r="A267" s="346"/>
      <c r="B267" s="379"/>
      <c r="C267" s="347"/>
      <c r="D267" s="347"/>
      <c r="E267" s="347"/>
      <c r="F267" s="348"/>
      <c r="G267" s="348"/>
      <c r="H267" s="348"/>
    </row>
    <row r="268" spans="1:8" ht="15.75">
      <c r="A268" s="346"/>
      <c r="B268" s="379"/>
      <c r="C268" s="347"/>
      <c r="D268" s="347"/>
      <c r="E268" s="347"/>
      <c r="F268" s="348"/>
      <c r="G268" s="348"/>
      <c r="H268" s="348"/>
    </row>
    <row r="269" spans="1:8" ht="15.75">
      <c r="A269" s="346"/>
      <c r="B269" s="379"/>
      <c r="C269" s="347"/>
      <c r="D269" s="347"/>
      <c r="E269" s="347"/>
      <c r="F269" s="348"/>
      <c r="G269" s="348"/>
      <c r="H269" s="348"/>
    </row>
    <row r="270" spans="1:8" ht="15.75">
      <c r="A270" s="346"/>
      <c r="B270" s="379"/>
      <c r="C270" s="347"/>
      <c r="D270" s="347"/>
      <c r="E270" s="347"/>
      <c r="F270" s="348"/>
      <c r="G270" s="348"/>
      <c r="H270" s="348"/>
    </row>
    <row r="271" spans="1:8" ht="15.75">
      <c r="A271" s="346"/>
      <c r="B271" s="379"/>
      <c r="C271" s="347"/>
      <c r="D271" s="347"/>
      <c r="E271" s="347"/>
      <c r="F271" s="348"/>
      <c r="G271" s="348"/>
      <c r="H271" s="348"/>
    </row>
    <row r="272" spans="1:8" ht="15.75">
      <c r="A272" s="346"/>
      <c r="B272" s="379"/>
      <c r="C272" s="347"/>
      <c r="D272" s="347"/>
      <c r="E272" s="347"/>
      <c r="F272" s="348"/>
      <c r="G272" s="348"/>
      <c r="H272" s="348"/>
    </row>
    <row r="273" spans="1:8" ht="15.75">
      <c r="A273" s="346"/>
      <c r="B273" s="379"/>
      <c r="C273" s="347"/>
      <c r="D273" s="347"/>
      <c r="E273" s="347"/>
      <c r="F273" s="348"/>
      <c r="G273" s="348"/>
      <c r="H273" s="348"/>
    </row>
    <row r="274" spans="1:8" ht="15.75">
      <c r="A274" s="346"/>
      <c r="B274" s="379"/>
      <c r="C274" s="347"/>
      <c r="D274" s="347"/>
      <c r="E274" s="347"/>
      <c r="F274" s="348"/>
      <c r="G274" s="348"/>
      <c r="H274" s="348"/>
    </row>
    <row r="275" spans="1:8" ht="15.75">
      <c r="A275" s="346"/>
      <c r="B275" s="379"/>
      <c r="C275" s="347"/>
      <c r="D275" s="347"/>
      <c r="E275" s="347"/>
      <c r="F275" s="348"/>
      <c r="G275" s="348"/>
      <c r="H275" s="348"/>
    </row>
    <row r="276" spans="1:8" ht="15.75">
      <c r="A276" s="346"/>
      <c r="B276" s="379"/>
      <c r="C276" s="347"/>
      <c r="D276" s="347"/>
      <c r="E276" s="347"/>
      <c r="F276" s="348"/>
      <c r="G276" s="348"/>
      <c r="H276" s="348"/>
    </row>
    <row r="277" spans="1:8" ht="15.75">
      <c r="A277" s="346"/>
      <c r="B277" s="379"/>
      <c r="C277" s="347"/>
      <c r="D277" s="347"/>
      <c r="E277" s="347"/>
      <c r="F277" s="348"/>
      <c r="G277" s="348"/>
      <c r="H277" s="348"/>
    </row>
    <row r="278" spans="1:8" ht="15.75">
      <c r="A278" s="346"/>
      <c r="B278" s="379"/>
      <c r="C278" s="347"/>
      <c r="D278" s="347"/>
      <c r="E278" s="347"/>
      <c r="F278" s="348"/>
      <c r="G278" s="348"/>
      <c r="H278" s="348"/>
    </row>
    <row r="279" spans="1:8" ht="15.75">
      <c r="A279" s="346"/>
      <c r="B279" s="379"/>
      <c r="C279" s="347"/>
      <c r="D279" s="347"/>
      <c r="E279" s="347"/>
      <c r="F279" s="348"/>
      <c r="G279" s="348"/>
      <c r="H279" s="348"/>
    </row>
    <row r="280" spans="1:8" ht="15.75">
      <c r="A280" s="346"/>
      <c r="B280" s="379"/>
      <c r="C280" s="347"/>
      <c r="D280" s="347"/>
      <c r="E280" s="347"/>
      <c r="F280" s="348"/>
      <c r="G280" s="348"/>
      <c r="H280" s="348"/>
    </row>
    <row r="281" spans="1:8" ht="15.75">
      <c r="A281" s="346"/>
      <c r="B281" s="379"/>
      <c r="C281" s="347"/>
      <c r="D281" s="347"/>
      <c r="E281" s="347"/>
      <c r="F281" s="348"/>
      <c r="G281" s="348"/>
      <c r="H281" s="348"/>
    </row>
    <row r="282" spans="1:8" ht="15.75">
      <c r="A282" s="346"/>
      <c r="B282" s="379"/>
      <c r="C282" s="347"/>
      <c r="D282" s="347"/>
      <c r="E282" s="347"/>
      <c r="F282" s="348"/>
      <c r="G282" s="348"/>
      <c r="H282" s="348"/>
    </row>
    <row r="283" spans="1:8" ht="15.75">
      <c r="A283" s="346"/>
      <c r="B283" s="379"/>
      <c r="C283" s="347"/>
      <c r="D283" s="347"/>
      <c r="E283" s="347"/>
      <c r="F283" s="348"/>
      <c r="G283" s="348"/>
      <c r="H283" s="348"/>
    </row>
    <row r="284" spans="1:8" ht="15.75">
      <c r="A284" s="346"/>
      <c r="B284" s="379"/>
      <c r="C284" s="347"/>
      <c r="D284" s="347"/>
      <c r="E284" s="347"/>
      <c r="F284" s="348"/>
      <c r="G284" s="348"/>
      <c r="H284" s="348"/>
    </row>
    <row r="285" spans="1:8" ht="15.75">
      <c r="A285" s="346"/>
      <c r="B285" s="379"/>
      <c r="C285" s="347"/>
      <c r="D285" s="347"/>
      <c r="E285" s="347"/>
      <c r="F285" s="348"/>
      <c r="G285" s="348"/>
      <c r="H285" s="348"/>
    </row>
    <row r="286" spans="1:8" ht="15.75">
      <c r="A286" s="346"/>
      <c r="B286" s="379"/>
      <c r="C286" s="347"/>
      <c r="D286" s="347"/>
      <c r="E286" s="347"/>
      <c r="F286" s="348"/>
      <c r="G286" s="348"/>
      <c r="H286" s="348"/>
    </row>
    <row r="287" spans="1:8" ht="15.75">
      <c r="A287" s="346"/>
      <c r="B287" s="379"/>
      <c r="C287" s="347"/>
      <c r="D287" s="347"/>
      <c r="E287" s="347"/>
      <c r="F287" s="348"/>
      <c r="G287" s="348"/>
      <c r="H287" s="348"/>
    </row>
    <row r="288" spans="1:8" ht="15.75">
      <c r="A288" s="346"/>
      <c r="B288" s="379"/>
      <c r="C288" s="347"/>
      <c r="D288" s="347"/>
      <c r="E288" s="347"/>
      <c r="F288" s="348"/>
      <c r="G288" s="348"/>
      <c r="H288" s="348"/>
    </row>
    <row r="289" spans="1:8" ht="15.75">
      <c r="A289" s="346"/>
      <c r="B289" s="379"/>
      <c r="C289" s="347"/>
      <c r="D289" s="347"/>
      <c r="E289" s="347"/>
      <c r="F289" s="348"/>
      <c r="G289" s="348"/>
      <c r="H289" s="348"/>
    </row>
    <row r="290" spans="1:8" ht="15.75">
      <c r="A290" s="346"/>
      <c r="B290" s="379"/>
      <c r="C290" s="347"/>
      <c r="D290" s="347"/>
      <c r="E290" s="347"/>
      <c r="F290" s="348"/>
      <c r="G290" s="348"/>
      <c r="H290" s="348"/>
    </row>
    <row r="291" spans="1:8" ht="15.75">
      <c r="A291" s="346"/>
      <c r="B291" s="379"/>
      <c r="C291" s="347"/>
      <c r="D291" s="347"/>
      <c r="E291" s="347"/>
      <c r="F291" s="348"/>
      <c r="G291" s="348"/>
      <c r="H291" s="348"/>
    </row>
    <row r="292" spans="1:8" ht="15.75">
      <c r="A292" s="346"/>
      <c r="B292" s="379"/>
      <c r="C292" s="347"/>
      <c r="D292" s="347"/>
      <c r="E292" s="347"/>
      <c r="F292" s="348"/>
      <c r="G292" s="348"/>
      <c r="H292" s="348"/>
    </row>
    <row r="293" spans="1:8" ht="15.75">
      <c r="A293" s="346"/>
      <c r="B293" s="379"/>
      <c r="C293" s="347"/>
      <c r="D293" s="347"/>
      <c r="E293" s="347"/>
      <c r="F293" s="348"/>
      <c r="G293" s="348"/>
      <c r="H293" s="348"/>
    </row>
    <row r="294" spans="1:8" ht="15.75">
      <c r="A294" s="346"/>
      <c r="B294" s="379"/>
      <c r="C294" s="347"/>
      <c r="D294" s="347"/>
      <c r="E294" s="347"/>
      <c r="F294" s="348"/>
      <c r="G294" s="348"/>
      <c r="H294" s="348"/>
    </row>
    <row r="295" spans="1:8" ht="15.75">
      <c r="A295" s="346"/>
      <c r="B295" s="379"/>
      <c r="C295" s="347"/>
      <c r="D295" s="347"/>
      <c r="E295" s="347"/>
      <c r="F295" s="348"/>
      <c r="G295" s="348"/>
      <c r="H295" s="348"/>
    </row>
    <row r="296" spans="1:8" ht="15.75">
      <c r="A296" s="346"/>
      <c r="B296" s="379"/>
      <c r="C296" s="347"/>
      <c r="D296" s="347"/>
      <c r="E296" s="347"/>
      <c r="F296" s="348"/>
      <c r="G296" s="348"/>
      <c r="H296" s="348"/>
    </row>
    <row r="297" spans="1:8" ht="15.75">
      <c r="A297" s="346"/>
      <c r="B297" s="379"/>
      <c r="C297" s="347"/>
      <c r="D297" s="347"/>
      <c r="E297" s="347"/>
      <c r="F297" s="348"/>
      <c r="G297" s="348"/>
      <c r="H297" s="348"/>
    </row>
    <row r="298" spans="1:8" ht="15.75">
      <c r="A298" s="346"/>
      <c r="B298" s="379"/>
      <c r="C298" s="347"/>
      <c r="D298" s="347"/>
      <c r="E298" s="347"/>
      <c r="F298" s="348"/>
      <c r="G298" s="348"/>
      <c r="H298" s="348"/>
    </row>
    <row r="299" spans="1:8" ht="15.75">
      <c r="A299" s="346"/>
      <c r="B299" s="379"/>
      <c r="C299" s="347"/>
      <c r="D299" s="347"/>
      <c r="E299" s="347"/>
      <c r="F299" s="348"/>
      <c r="G299" s="348"/>
      <c r="H299" s="348"/>
    </row>
    <row r="300" spans="1:8" ht="15.75">
      <c r="A300" s="346"/>
      <c r="B300" s="379"/>
      <c r="C300" s="347"/>
      <c r="D300" s="347"/>
      <c r="E300" s="347"/>
      <c r="F300" s="348"/>
      <c r="G300" s="348"/>
      <c r="H300" s="348"/>
    </row>
    <row r="301" spans="1:8" ht="15.75">
      <c r="A301" s="346"/>
      <c r="B301" s="379"/>
      <c r="C301" s="347"/>
      <c r="D301" s="347"/>
      <c r="E301" s="347"/>
      <c r="F301" s="348"/>
      <c r="G301" s="348"/>
      <c r="H301" s="348"/>
    </row>
    <row r="302" spans="1:8" ht="15.75">
      <c r="A302" s="346"/>
      <c r="B302" s="379"/>
      <c r="C302" s="347"/>
      <c r="D302" s="347"/>
      <c r="E302" s="347"/>
      <c r="F302" s="348"/>
      <c r="G302" s="348"/>
      <c r="H302" s="348"/>
    </row>
    <row r="303" spans="1:8" ht="15.75">
      <c r="A303" s="346"/>
      <c r="B303" s="379"/>
      <c r="C303" s="347"/>
      <c r="D303" s="347"/>
      <c r="E303" s="347"/>
      <c r="F303" s="348"/>
      <c r="G303" s="348"/>
      <c r="H303" s="348"/>
    </row>
    <row r="304" spans="1:8" ht="15.75">
      <c r="A304" s="346"/>
      <c r="B304" s="379"/>
      <c r="C304" s="347"/>
      <c r="D304" s="347"/>
      <c r="E304" s="347"/>
      <c r="F304" s="348"/>
      <c r="G304" s="348"/>
      <c r="H304" s="348"/>
    </row>
    <row r="305" spans="1:8" ht="15.75">
      <c r="A305" s="346"/>
      <c r="B305" s="379"/>
      <c r="C305" s="347"/>
      <c r="D305" s="347"/>
      <c r="E305" s="347"/>
      <c r="F305" s="348"/>
      <c r="G305" s="348"/>
      <c r="H305" s="348"/>
    </row>
    <row r="306" spans="1:8" ht="15.75">
      <c r="A306" s="346"/>
      <c r="B306" s="379"/>
      <c r="C306" s="347"/>
      <c r="D306" s="347"/>
      <c r="E306" s="347"/>
      <c r="F306" s="348"/>
      <c r="G306" s="348"/>
      <c r="H306" s="348"/>
    </row>
    <row r="307" spans="1:8" ht="15.75">
      <c r="A307" s="346"/>
      <c r="B307" s="379"/>
      <c r="C307" s="347"/>
      <c r="D307" s="347"/>
      <c r="E307" s="347"/>
      <c r="F307" s="348"/>
      <c r="G307" s="348"/>
      <c r="H307" s="348"/>
    </row>
    <row r="308" spans="1:8" ht="15.75">
      <c r="A308" s="346"/>
      <c r="B308" s="379"/>
      <c r="C308" s="347"/>
      <c r="D308" s="347"/>
      <c r="E308" s="347"/>
      <c r="F308" s="348"/>
      <c r="G308" s="348"/>
      <c r="H308" s="348"/>
    </row>
    <row r="309" spans="1:8" ht="15.75">
      <c r="A309" s="346"/>
      <c r="B309" s="379"/>
      <c r="C309" s="347"/>
      <c r="D309" s="347"/>
      <c r="E309" s="347"/>
      <c r="F309" s="348"/>
      <c r="G309" s="348"/>
      <c r="H309" s="348"/>
    </row>
    <row r="310" spans="1:8" ht="15.75">
      <c r="A310" s="346"/>
      <c r="B310" s="379"/>
      <c r="C310" s="347"/>
      <c r="D310" s="347"/>
      <c r="E310" s="347"/>
      <c r="F310" s="348"/>
      <c r="G310" s="348"/>
      <c r="H310" s="348"/>
    </row>
    <row r="311" spans="1:8" ht="15.75">
      <c r="A311" s="346"/>
      <c r="B311" s="379"/>
      <c r="C311" s="347"/>
      <c r="D311" s="347"/>
      <c r="E311" s="347"/>
      <c r="F311" s="348"/>
      <c r="G311" s="348"/>
      <c r="H311" s="348"/>
    </row>
    <row r="312" spans="1:8" ht="15.75">
      <c r="A312" s="346"/>
      <c r="B312" s="379"/>
      <c r="C312" s="347"/>
      <c r="D312" s="347"/>
      <c r="E312" s="347"/>
      <c r="F312" s="348"/>
      <c r="G312" s="348"/>
      <c r="H312" s="348"/>
    </row>
    <row r="313" spans="1:8" ht="15.75">
      <c r="A313" s="346"/>
      <c r="B313" s="379"/>
      <c r="C313" s="347"/>
      <c r="D313" s="347"/>
      <c r="E313" s="347"/>
      <c r="F313" s="348"/>
      <c r="G313" s="348"/>
      <c r="H313" s="348"/>
    </row>
    <row r="314" spans="1:8" ht="15.75">
      <c r="A314" s="346"/>
      <c r="B314" s="379"/>
      <c r="C314" s="347"/>
      <c r="D314" s="347"/>
      <c r="E314" s="347"/>
      <c r="F314" s="348"/>
      <c r="G314" s="348"/>
      <c r="H314" s="348"/>
    </row>
    <row r="315" spans="1:8" ht="15.75">
      <c r="A315" s="346"/>
      <c r="B315" s="379"/>
      <c r="C315" s="347"/>
      <c r="D315" s="347"/>
      <c r="E315" s="347"/>
      <c r="F315" s="348"/>
      <c r="G315" s="348"/>
      <c r="H315" s="348"/>
    </row>
    <row r="316" spans="1:8" ht="15.75">
      <c r="A316" s="346"/>
      <c r="B316" s="379"/>
      <c r="C316" s="347"/>
      <c r="D316" s="347"/>
      <c r="E316" s="347"/>
      <c r="F316" s="348"/>
      <c r="G316" s="348"/>
      <c r="H316" s="348"/>
    </row>
    <row r="317" spans="1:8" ht="15.75">
      <c r="A317" s="346"/>
      <c r="B317" s="379"/>
      <c r="C317" s="347"/>
      <c r="D317" s="347"/>
      <c r="E317" s="347"/>
      <c r="F317" s="348"/>
      <c r="G317" s="348"/>
      <c r="H317" s="348"/>
    </row>
    <row r="318" spans="1:8" ht="15.75">
      <c r="A318" s="346"/>
      <c r="B318" s="379"/>
      <c r="C318" s="347"/>
      <c r="D318" s="347"/>
      <c r="E318" s="347"/>
      <c r="F318" s="348"/>
      <c r="G318" s="348"/>
      <c r="H318" s="348"/>
    </row>
    <row r="319" spans="1:8" ht="15.75">
      <c r="A319" s="346"/>
      <c r="B319" s="379"/>
      <c r="C319" s="347"/>
      <c r="D319" s="347"/>
      <c r="E319" s="347"/>
      <c r="F319" s="348"/>
      <c r="G319" s="348"/>
      <c r="H319" s="348"/>
    </row>
    <row r="320" spans="1:8" ht="15.75">
      <c r="A320" s="346"/>
      <c r="B320" s="379"/>
      <c r="C320" s="347"/>
      <c r="D320" s="347"/>
      <c r="E320" s="347"/>
      <c r="F320" s="348"/>
      <c r="G320" s="348"/>
      <c r="H320" s="348"/>
    </row>
    <row r="321" spans="1:8" ht="15.75">
      <c r="A321" s="346"/>
      <c r="B321" s="379"/>
      <c r="C321" s="347"/>
      <c r="D321" s="347"/>
      <c r="E321" s="347"/>
      <c r="F321" s="348"/>
      <c r="G321" s="348"/>
      <c r="H321" s="348"/>
    </row>
    <row r="322" spans="1:8" ht="15.75">
      <c r="A322" s="346"/>
      <c r="B322" s="379"/>
      <c r="C322" s="347"/>
      <c r="D322" s="347"/>
      <c r="E322" s="347"/>
      <c r="F322" s="348"/>
      <c r="G322" s="348"/>
      <c r="H322" s="348"/>
    </row>
    <row r="323" spans="1:8" ht="15.75">
      <c r="A323" s="346"/>
      <c r="B323" s="379"/>
      <c r="C323" s="347"/>
      <c r="D323" s="347"/>
      <c r="E323" s="347"/>
      <c r="F323" s="348"/>
      <c r="G323" s="348"/>
      <c r="H323" s="348"/>
    </row>
    <row r="324" spans="1:8" ht="15.75">
      <c r="A324" s="346"/>
      <c r="B324" s="379"/>
      <c r="C324" s="347"/>
      <c r="D324" s="347"/>
      <c r="E324" s="347"/>
      <c r="F324" s="348"/>
      <c r="G324" s="348"/>
      <c r="H324" s="348"/>
    </row>
    <row r="325" spans="1:8" ht="15.75">
      <c r="A325" s="346"/>
      <c r="B325" s="379"/>
      <c r="C325" s="347"/>
      <c r="D325" s="347"/>
      <c r="E325" s="347"/>
      <c r="F325" s="348"/>
      <c r="G325" s="348"/>
      <c r="H325" s="348"/>
    </row>
    <row r="326" spans="1:8" ht="15.75">
      <c r="A326" s="346"/>
      <c r="B326" s="379"/>
      <c r="C326" s="347"/>
      <c r="D326" s="347"/>
      <c r="E326" s="347"/>
      <c r="F326" s="348"/>
      <c r="G326" s="348"/>
      <c r="H326" s="348"/>
    </row>
    <row r="327" spans="1:8" ht="15.75">
      <c r="A327" s="346"/>
      <c r="B327" s="379"/>
      <c r="C327" s="347"/>
      <c r="D327" s="347"/>
      <c r="E327" s="347"/>
      <c r="F327" s="348"/>
      <c r="G327" s="348"/>
      <c r="H327" s="348"/>
    </row>
    <row r="328" spans="1:8" ht="15.75">
      <c r="A328" s="346"/>
      <c r="B328" s="379"/>
      <c r="C328" s="347"/>
      <c r="D328" s="347"/>
      <c r="E328" s="347"/>
      <c r="F328" s="348"/>
      <c r="G328" s="348"/>
      <c r="H328" s="348"/>
    </row>
    <row r="329" spans="1:8" ht="15.75">
      <c r="A329" s="346"/>
      <c r="B329" s="379"/>
      <c r="C329" s="347"/>
      <c r="D329" s="347"/>
      <c r="E329" s="347"/>
      <c r="F329" s="348"/>
      <c r="G329" s="348"/>
      <c r="H329" s="348"/>
    </row>
    <row r="330" spans="1:8" ht="15.75">
      <c r="A330" s="346"/>
      <c r="B330" s="379"/>
      <c r="C330" s="347"/>
      <c r="D330" s="347"/>
      <c r="E330" s="347"/>
      <c r="F330" s="348"/>
      <c r="G330" s="348"/>
      <c r="H330" s="348"/>
    </row>
    <row r="331" spans="1:8" ht="15.75">
      <c r="A331" s="346"/>
      <c r="B331" s="379"/>
      <c r="C331" s="347"/>
      <c r="D331" s="347"/>
      <c r="E331" s="347"/>
      <c r="F331" s="348"/>
      <c r="G331" s="348"/>
      <c r="H331" s="348"/>
    </row>
    <row r="332" spans="1:8" ht="15.75">
      <c r="A332" s="346"/>
      <c r="B332" s="379"/>
      <c r="C332" s="347"/>
      <c r="D332" s="347"/>
      <c r="E332" s="347"/>
      <c r="F332" s="348"/>
      <c r="G332" s="348"/>
      <c r="H332" s="348"/>
    </row>
    <row r="333" spans="1:8" ht="15.75">
      <c r="A333" s="346"/>
      <c r="B333" s="379"/>
      <c r="C333" s="347"/>
      <c r="D333" s="347"/>
      <c r="E333" s="347"/>
      <c r="F333" s="348"/>
      <c r="G333" s="348"/>
      <c r="H333" s="348"/>
    </row>
    <row r="334" spans="1:8" ht="15.75">
      <c r="A334" s="346"/>
      <c r="B334" s="379"/>
      <c r="C334" s="347"/>
      <c r="D334" s="347"/>
      <c r="E334" s="347"/>
      <c r="F334" s="348"/>
      <c r="G334" s="348"/>
      <c r="H334" s="348"/>
    </row>
    <row r="335" spans="1:8" ht="15.75">
      <c r="A335" s="346"/>
      <c r="B335" s="379"/>
      <c r="C335" s="347"/>
      <c r="D335" s="347"/>
      <c r="E335" s="347"/>
      <c r="F335" s="348"/>
      <c r="G335" s="348"/>
      <c r="H335" s="348"/>
    </row>
    <row r="336" spans="1:8" ht="15.75">
      <c r="A336" s="346"/>
      <c r="B336" s="379"/>
      <c r="C336" s="347"/>
      <c r="D336" s="347"/>
      <c r="E336" s="347"/>
      <c r="F336" s="348"/>
      <c r="G336" s="348"/>
      <c r="H336" s="348"/>
    </row>
    <row r="337" spans="1:8" ht="15.75">
      <c r="A337" s="346"/>
      <c r="B337" s="379"/>
      <c r="C337" s="347"/>
      <c r="D337" s="347"/>
      <c r="E337" s="347"/>
      <c r="F337" s="348"/>
      <c r="G337" s="348"/>
      <c r="H337" s="348"/>
    </row>
    <row r="338" spans="1:8" ht="15.75">
      <c r="A338" s="346"/>
      <c r="B338" s="379"/>
      <c r="C338" s="347"/>
      <c r="D338" s="347"/>
      <c r="E338" s="347"/>
      <c r="F338" s="348"/>
      <c r="G338" s="348"/>
      <c r="H338" s="348"/>
    </row>
    <row r="339" spans="1:8" ht="15.75">
      <c r="A339" s="346"/>
      <c r="B339" s="379"/>
      <c r="C339" s="347"/>
      <c r="D339" s="347"/>
      <c r="E339" s="347"/>
      <c r="F339" s="348"/>
      <c r="G339" s="348"/>
      <c r="H339" s="348"/>
    </row>
    <row r="340" spans="1:8" ht="15.75">
      <c r="A340" s="346"/>
      <c r="B340" s="379"/>
      <c r="C340" s="347"/>
      <c r="D340" s="347"/>
      <c r="E340" s="347"/>
      <c r="F340" s="348"/>
      <c r="G340" s="348"/>
      <c r="H340" s="348"/>
    </row>
    <row r="341" spans="1:8" ht="15.75">
      <c r="A341" s="346"/>
      <c r="B341" s="379"/>
      <c r="C341" s="347"/>
      <c r="D341" s="347"/>
      <c r="E341" s="347"/>
      <c r="F341" s="348"/>
      <c r="G341" s="348"/>
      <c r="H341" s="348"/>
    </row>
    <row r="342" spans="1:8" ht="15.75">
      <c r="A342" s="346"/>
      <c r="B342" s="379"/>
      <c r="C342" s="347"/>
      <c r="D342" s="347"/>
      <c r="E342" s="347"/>
      <c r="F342" s="348"/>
      <c r="G342" s="348"/>
      <c r="H342" s="348"/>
    </row>
    <row r="343" spans="1:8" ht="15.75">
      <c r="A343" s="346"/>
      <c r="B343" s="379"/>
      <c r="C343" s="347"/>
      <c r="D343" s="347"/>
      <c r="E343" s="347"/>
      <c r="F343" s="348"/>
      <c r="G343" s="348"/>
      <c r="H343" s="348"/>
    </row>
    <row r="344" spans="1:8" ht="15.75">
      <c r="A344" s="346"/>
      <c r="B344" s="379"/>
      <c r="C344" s="347"/>
      <c r="D344" s="347"/>
      <c r="E344" s="347"/>
      <c r="F344" s="348"/>
      <c r="G344" s="348"/>
      <c r="H344" s="348"/>
    </row>
    <row r="345" spans="1:8" ht="15.75">
      <c r="A345" s="346"/>
      <c r="B345" s="379"/>
      <c r="C345" s="347"/>
      <c r="D345" s="347"/>
      <c r="E345" s="347"/>
      <c r="F345" s="348"/>
      <c r="G345" s="348"/>
      <c r="H345" s="348"/>
    </row>
    <row r="346" spans="1:8" ht="15.75">
      <c r="A346" s="346"/>
      <c r="B346" s="379"/>
      <c r="C346" s="347"/>
      <c r="D346" s="347"/>
      <c r="E346" s="347"/>
      <c r="F346" s="348"/>
      <c r="G346" s="348"/>
      <c r="H346" s="348"/>
    </row>
    <row r="347" spans="1:8" ht="15.75">
      <c r="A347" s="346"/>
      <c r="B347" s="379"/>
      <c r="C347" s="347"/>
      <c r="D347" s="347"/>
      <c r="E347" s="347"/>
      <c r="F347" s="348"/>
      <c r="G347" s="348"/>
      <c r="H347" s="348"/>
    </row>
    <row r="348" spans="1:8" ht="15.75">
      <c r="A348" s="346"/>
      <c r="B348" s="379"/>
      <c r="C348" s="347"/>
      <c r="D348" s="347"/>
      <c r="E348" s="347"/>
      <c r="F348" s="348"/>
      <c r="G348" s="348"/>
      <c r="H348" s="348"/>
    </row>
    <row r="349" spans="1:8" ht="15.75">
      <c r="A349" s="346"/>
      <c r="B349" s="379"/>
      <c r="C349" s="347"/>
      <c r="D349" s="347"/>
      <c r="E349" s="347"/>
      <c r="F349" s="348"/>
      <c r="G349" s="348"/>
      <c r="H349" s="348"/>
    </row>
    <row r="350" spans="1:8" ht="15.75">
      <c r="A350" s="346"/>
      <c r="B350" s="379"/>
      <c r="C350" s="347"/>
      <c r="D350" s="347"/>
      <c r="E350" s="347"/>
      <c r="F350" s="348"/>
      <c r="G350" s="348"/>
      <c r="H350" s="348"/>
    </row>
    <row r="351" spans="1:8" ht="15.75">
      <c r="A351" s="346"/>
      <c r="B351" s="379"/>
      <c r="C351" s="347"/>
      <c r="D351" s="347"/>
      <c r="E351" s="347"/>
      <c r="F351" s="348"/>
      <c r="G351" s="348"/>
      <c r="H351" s="348"/>
    </row>
    <row r="352" spans="1:8" ht="15.75">
      <c r="A352" s="346"/>
      <c r="B352" s="379"/>
      <c r="C352" s="347"/>
      <c r="D352" s="347"/>
      <c r="E352" s="347"/>
      <c r="F352" s="348"/>
      <c r="G352" s="348"/>
      <c r="H352" s="348"/>
    </row>
    <row r="353" spans="1:8" ht="15.75">
      <c r="A353" s="346"/>
      <c r="B353" s="379"/>
      <c r="C353" s="347"/>
      <c r="D353" s="347"/>
      <c r="E353" s="347"/>
      <c r="F353" s="348"/>
      <c r="G353" s="348"/>
      <c r="H353" s="348"/>
    </row>
    <row r="354" spans="1:8" ht="15.75">
      <c r="A354" s="346"/>
      <c r="B354" s="379"/>
      <c r="C354" s="347"/>
      <c r="D354" s="347"/>
      <c r="E354" s="347"/>
      <c r="F354" s="348"/>
      <c r="G354" s="348"/>
      <c r="H354" s="348"/>
    </row>
    <row r="355" spans="1:8" ht="15.75">
      <c r="A355" s="346"/>
      <c r="B355" s="379"/>
      <c r="C355" s="347"/>
      <c r="D355" s="347"/>
      <c r="E355" s="347"/>
      <c r="F355" s="348"/>
      <c r="G355" s="348"/>
      <c r="H355" s="348"/>
    </row>
    <row r="356" spans="1:8" ht="15.75">
      <c r="A356" s="346"/>
      <c r="B356" s="379"/>
      <c r="C356" s="347"/>
      <c r="D356" s="347"/>
      <c r="E356" s="347"/>
      <c r="F356" s="348"/>
      <c r="G356" s="348"/>
      <c r="H356" s="348"/>
    </row>
    <row r="357" spans="1:8" ht="15.75">
      <c r="A357" s="346"/>
      <c r="B357" s="379"/>
      <c r="C357" s="347"/>
      <c r="D357" s="347"/>
      <c r="E357" s="347"/>
      <c r="F357" s="348"/>
      <c r="G357" s="348"/>
      <c r="H357" s="348"/>
    </row>
    <row r="358" spans="1:8" ht="15.75">
      <c r="A358" s="346"/>
      <c r="B358" s="379"/>
      <c r="C358" s="347"/>
      <c r="D358" s="347"/>
      <c r="E358" s="347"/>
      <c r="F358" s="348"/>
      <c r="G358" s="348"/>
      <c r="H358" s="348"/>
    </row>
    <row r="359" spans="1:8" ht="15.75">
      <c r="A359" s="346"/>
      <c r="B359" s="379"/>
      <c r="C359" s="347"/>
      <c r="D359" s="347"/>
      <c r="E359" s="347"/>
      <c r="F359" s="348"/>
      <c r="G359" s="348"/>
      <c r="H359" s="348"/>
    </row>
    <row r="360" spans="1:8" ht="15.75">
      <c r="A360" s="346"/>
      <c r="B360" s="379"/>
      <c r="C360" s="347"/>
      <c r="D360" s="347"/>
      <c r="E360" s="347"/>
      <c r="F360" s="348"/>
      <c r="G360" s="348"/>
      <c r="H360" s="348"/>
    </row>
    <row r="361" spans="1:8" ht="15.75">
      <c r="A361" s="346"/>
      <c r="B361" s="379"/>
      <c r="C361" s="347"/>
      <c r="D361" s="347"/>
      <c r="E361" s="347"/>
      <c r="F361" s="348"/>
      <c r="G361" s="348"/>
      <c r="H361" s="348"/>
    </row>
    <row r="362" spans="1:8" ht="15.75">
      <c r="A362" s="346"/>
      <c r="B362" s="379"/>
      <c r="C362" s="347"/>
      <c r="D362" s="347"/>
      <c r="E362" s="347"/>
      <c r="F362" s="348"/>
      <c r="G362" s="348"/>
      <c r="H362" s="348"/>
    </row>
    <row r="363" spans="1:8" ht="15.75">
      <c r="A363" s="346"/>
      <c r="B363" s="379"/>
      <c r="C363" s="347"/>
      <c r="D363" s="347"/>
      <c r="E363" s="347"/>
      <c r="F363" s="348"/>
      <c r="G363" s="348"/>
      <c r="H363" s="348"/>
    </row>
    <row r="364" spans="1:8" ht="15.75">
      <c r="A364" s="346"/>
      <c r="B364" s="379"/>
      <c r="C364" s="347"/>
      <c r="D364" s="347"/>
      <c r="E364" s="347"/>
      <c r="F364" s="348"/>
      <c r="G364" s="348"/>
      <c r="H364" s="348"/>
    </row>
    <row r="365" spans="1:8" ht="15.75">
      <c r="A365" s="346"/>
      <c r="B365" s="379"/>
      <c r="C365" s="347"/>
      <c r="D365" s="347"/>
      <c r="E365" s="347"/>
      <c r="F365" s="348"/>
      <c r="G365" s="348"/>
      <c r="H365" s="348"/>
    </row>
    <row r="366" spans="1:8" ht="15.75">
      <c r="A366" s="346"/>
      <c r="B366" s="379"/>
      <c r="C366" s="347"/>
      <c r="D366" s="347"/>
      <c r="E366" s="347"/>
      <c r="F366" s="348"/>
      <c r="G366" s="348"/>
      <c r="H366" s="348"/>
    </row>
    <row r="367" spans="1:8" ht="15.75">
      <c r="A367" s="346"/>
      <c r="B367" s="379"/>
      <c r="C367" s="347"/>
      <c r="D367" s="347"/>
      <c r="E367" s="347"/>
      <c r="F367" s="348"/>
      <c r="G367" s="348"/>
      <c r="H367" s="348"/>
    </row>
    <row r="368" spans="1:8" ht="15.75">
      <c r="A368" s="346"/>
      <c r="B368" s="379"/>
      <c r="C368" s="347"/>
      <c r="D368" s="347"/>
      <c r="E368" s="347"/>
      <c r="F368" s="348"/>
      <c r="G368" s="348"/>
      <c r="H368" s="348"/>
    </row>
    <row r="369" spans="1:8" ht="15.75">
      <c r="A369" s="346"/>
      <c r="B369" s="379"/>
      <c r="C369" s="347"/>
      <c r="D369" s="347"/>
      <c r="E369" s="347"/>
      <c r="F369" s="348"/>
      <c r="G369" s="348"/>
      <c r="H369" s="348"/>
    </row>
    <row r="370" spans="1:8" ht="15.75">
      <c r="A370" s="346"/>
      <c r="B370" s="379"/>
      <c r="C370" s="347"/>
      <c r="D370" s="347"/>
      <c r="E370" s="347"/>
      <c r="F370" s="348"/>
      <c r="G370" s="348"/>
      <c r="H370" s="348"/>
    </row>
    <row r="371" spans="1:8" ht="15.75">
      <c r="A371" s="346"/>
      <c r="B371" s="379"/>
      <c r="C371" s="347"/>
      <c r="D371" s="347"/>
      <c r="E371" s="347"/>
      <c r="F371" s="348"/>
      <c r="G371" s="348"/>
      <c r="H371" s="348"/>
    </row>
    <row r="372" spans="1:8" ht="15.75">
      <c r="A372" s="346"/>
      <c r="B372" s="379"/>
      <c r="C372" s="347"/>
      <c r="D372" s="347"/>
      <c r="E372" s="347"/>
      <c r="F372" s="348"/>
      <c r="G372" s="348"/>
      <c r="H372" s="348"/>
    </row>
    <row r="373" spans="1:8" ht="15.75">
      <c r="A373" s="346"/>
      <c r="B373" s="379"/>
      <c r="C373" s="347"/>
      <c r="D373" s="347"/>
      <c r="E373" s="347"/>
      <c r="F373" s="348"/>
      <c r="G373" s="348"/>
      <c r="H373" s="348"/>
    </row>
    <row r="374" spans="1:8" ht="15.75">
      <c r="A374" s="346"/>
      <c r="B374" s="379"/>
      <c r="C374" s="347"/>
      <c r="D374" s="347"/>
      <c r="E374" s="347"/>
      <c r="F374" s="348"/>
      <c r="G374" s="348"/>
      <c r="H374" s="348"/>
    </row>
    <row r="375" spans="1:8" ht="15.75">
      <c r="A375" s="346"/>
      <c r="B375" s="379"/>
      <c r="C375" s="347"/>
      <c r="D375" s="347"/>
      <c r="E375" s="347"/>
      <c r="F375" s="348"/>
      <c r="G375" s="348"/>
      <c r="H375" s="348"/>
    </row>
    <row r="376" spans="1:8" ht="15.75">
      <c r="A376" s="346"/>
      <c r="B376" s="379"/>
      <c r="C376" s="347"/>
      <c r="D376" s="347"/>
      <c r="E376" s="347"/>
      <c r="F376" s="348"/>
      <c r="G376" s="348"/>
      <c r="H376" s="348"/>
    </row>
    <row r="377" spans="1:8" ht="15.75">
      <c r="A377" s="346"/>
      <c r="B377" s="379"/>
      <c r="C377" s="347"/>
      <c r="D377" s="347"/>
      <c r="E377" s="347"/>
      <c r="F377" s="348"/>
      <c r="G377" s="348"/>
      <c r="H377" s="348"/>
    </row>
    <row r="378" spans="1:8" ht="15.75">
      <c r="A378" s="346"/>
      <c r="B378" s="379"/>
      <c r="C378" s="347"/>
      <c r="D378" s="347"/>
      <c r="E378" s="347"/>
      <c r="F378" s="348"/>
      <c r="G378" s="348"/>
      <c r="H378" s="348"/>
    </row>
    <row r="379" spans="1:8" ht="15.75">
      <c r="A379" s="346"/>
      <c r="B379" s="379"/>
      <c r="C379" s="347"/>
      <c r="D379" s="347"/>
      <c r="E379" s="347"/>
      <c r="F379" s="348"/>
      <c r="G379" s="348"/>
      <c r="H379" s="348"/>
    </row>
    <row r="380" spans="1:8" ht="15.75">
      <c r="A380" s="346"/>
      <c r="B380" s="379"/>
      <c r="C380" s="347"/>
      <c r="D380" s="347"/>
      <c r="E380" s="347"/>
      <c r="F380" s="348"/>
      <c r="G380" s="348"/>
      <c r="H380" s="348"/>
    </row>
    <row r="381" spans="1:8" ht="15.75">
      <c r="A381" s="346"/>
      <c r="B381" s="379"/>
      <c r="C381" s="347"/>
      <c r="D381" s="347"/>
      <c r="E381" s="347"/>
      <c r="F381" s="348"/>
      <c r="G381" s="348"/>
      <c r="H381" s="348"/>
    </row>
    <row r="382" spans="1:8" ht="15.75">
      <c r="A382" s="346"/>
      <c r="B382" s="379"/>
      <c r="C382" s="347"/>
      <c r="D382" s="347"/>
      <c r="E382" s="347"/>
      <c r="F382" s="348"/>
      <c r="G382" s="348"/>
      <c r="H382" s="348"/>
    </row>
    <row r="383" spans="1:8" ht="15.75">
      <c r="A383" s="346"/>
      <c r="B383" s="379"/>
      <c r="C383" s="347"/>
      <c r="D383" s="347"/>
      <c r="E383" s="347"/>
      <c r="F383" s="348"/>
      <c r="G383" s="348"/>
      <c r="H383" s="348"/>
    </row>
    <row r="384" spans="1:8" ht="15.75">
      <c r="A384" s="346"/>
      <c r="B384" s="379"/>
      <c r="C384" s="347"/>
      <c r="D384" s="347"/>
      <c r="E384" s="347"/>
      <c r="F384" s="348"/>
      <c r="G384" s="348"/>
      <c r="H384" s="348"/>
    </row>
    <row r="385" spans="1:8" ht="15.75">
      <c r="A385" s="346"/>
      <c r="B385" s="379"/>
      <c r="C385" s="347"/>
      <c r="D385" s="347"/>
      <c r="E385" s="347"/>
      <c r="F385" s="348"/>
      <c r="G385" s="348"/>
      <c r="H385" s="348"/>
    </row>
    <row r="386" spans="1:8" ht="15.75">
      <c r="A386" s="346"/>
      <c r="B386" s="379"/>
      <c r="C386" s="347"/>
      <c r="D386" s="347"/>
      <c r="E386" s="347"/>
      <c r="F386" s="348"/>
      <c r="G386" s="348"/>
      <c r="H386" s="348"/>
    </row>
    <row r="387" spans="1:8" ht="15.75">
      <c r="A387" s="346"/>
      <c r="B387" s="379"/>
      <c r="C387" s="347"/>
      <c r="D387" s="347"/>
      <c r="E387" s="347"/>
      <c r="F387" s="348"/>
      <c r="G387" s="348"/>
      <c r="H387" s="348"/>
    </row>
    <row r="388" spans="1:8" ht="15.75">
      <c r="A388" s="346"/>
      <c r="B388" s="379"/>
      <c r="C388" s="347"/>
      <c r="D388" s="347"/>
      <c r="E388" s="347"/>
      <c r="F388" s="348"/>
      <c r="G388" s="348"/>
      <c r="H388" s="348"/>
    </row>
    <row r="389" spans="1:8" ht="15.75">
      <c r="A389" s="346"/>
      <c r="B389" s="379"/>
      <c r="C389" s="347"/>
      <c r="D389" s="347"/>
      <c r="E389" s="347"/>
      <c r="F389" s="348"/>
      <c r="G389" s="348"/>
      <c r="H389" s="348"/>
    </row>
    <row r="390" spans="1:8" ht="15.75">
      <c r="A390" s="346"/>
      <c r="B390" s="379"/>
      <c r="C390" s="347"/>
      <c r="D390" s="347"/>
      <c r="E390" s="347"/>
      <c r="F390" s="348"/>
      <c r="G390" s="348"/>
      <c r="H390" s="348"/>
    </row>
    <row r="391" spans="1:8" ht="15.75">
      <c r="A391" s="346"/>
      <c r="B391" s="379"/>
      <c r="C391" s="347"/>
      <c r="D391" s="347"/>
      <c r="E391" s="347"/>
      <c r="F391" s="348"/>
      <c r="G391" s="348"/>
      <c r="H391" s="348"/>
    </row>
    <row r="392" spans="1:8" ht="15.75">
      <c r="A392" s="346"/>
      <c r="B392" s="379"/>
      <c r="C392" s="347"/>
      <c r="D392" s="347"/>
      <c r="E392" s="347"/>
      <c r="F392" s="348"/>
      <c r="G392" s="348"/>
      <c r="H392" s="348"/>
    </row>
    <row r="393" spans="1:8" ht="15.75">
      <c r="A393" s="346"/>
      <c r="B393" s="379"/>
      <c r="C393" s="347"/>
      <c r="D393" s="347"/>
      <c r="E393" s="347"/>
      <c r="F393" s="348"/>
      <c r="G393" s="348"/>
      <c r="H393" s="348"/>
    </row>
    <row r="394" spans="1:8" ht="15.75">
      <c r="A394" s="346"/>
      <c r="B394" s="379"/>
      <c r="C394" s="347"/>
      <c r="D394" s="347"/>
      <c r="E394" s="347"/>
      <c r="F394" s="348"/>
      <c r="G394" s="348"/>
      <c r="H394" s="348"/>
    </row>
    <row r="395" spans="1:8" ht="15.75">
      <c r="A395" s="346"/>
      <c r="B395" s="379"/>
      <c r="C395" s="347"/>
      <c r="D395" s="347"/>
      <c r="E395" s="347"/>
      <c r="F395" s="348"/>
      <c r="G395" s="348"/>
      <c r="H395" s="348"/>
    </row>
    <row r="396" spans="1:8" ht="15.75">
      <c r="A396" s="346"/>
      <c r="B396" s="379"/>
      <c r="C396" s="347"/>
      <c r="D396" s="347"/>
      <c r="E396" s="347"/>
      <c r="F396" s="348"/>
      <c r="G396" s="348"/>
      <c r="H396" s="348"/>
    </row>
    <row r="397" spans="1:8" ht="15.75">
      <c r="A397" s="346"/>
      <c r="B397" s="379"/>
      <c r="C397" s="347"/>
      <c r="D397" s="347"/>
      <c r="E397" s="347"/>
      <c r="F397" s="348"/>
      <c r="G397" s="348"/>
      <c r="H397" s="348"/>
    </row>
    <row r="398" spans="1:8" ht="15.75">
      <c r="A398" s="346"/>
      <c r="B398" s="379"/>
      <c r="C398" s="347"/>
      <c r="D398" s="347"/>
      <c r="E398" s="347"/>
      <c r="F398" s="348"/>
      <c r="G398" s="348"/>
      <c r="H398" s="348"/>
    </row>
    <row r="399" spans="1:8" ht="15.75">
      <c r="A399" s="346"/>
      <c r="B399" s="379"/>
      <c r="C399" s="347"/>
      <c r="D399" s="347"/>
      <c r="E399" s="347"/>
      <c r="F399" s="348"/>
      <c r="G399" s="348"/>
      <c r="H399" s="348"/>
    </row>
    <row r="400" spans="1:8" ht="15.75">
      <c r="A400" s="346"/>
      <c r="B400" s="379"/>
      <c r="C400" s="347"/>
      <c r="D400" s="347"/>
      <c r="E400" s="347"/>
      <c r="F400" s="348"/>
      <c r="G400" s="348"/>
      <c r="H400" s="348"/>
    </row>
    <row r="401" spans="1:8" ht="15.75">
      <c r="A401" s="346"/>
      <c r="B401" s="379"/>
      <c r="C401" s="347"/>
      <c r="D401" s="347"/>
      <c r="E401" s="347"/>
      <c r="F401" s="348"/>
      <c r="G401" s="348"/>
      <c r="H401" s="348"/>
    </row>
    <row r="402" spans="1:8" ht="15.75">
      <c r="A402" s="346"/>
      <c r="B402" s="379"/>
      <c r="C402" s="347"/>
      <c r="D402" s="347"/>
      <c r="E402" s="347"/>
      <c r="F402" s="348"/>
      <c r="G402" s="348"/>
      <c r="H402" s="348"/>
    </row>
    <row r="403" spans="1:8" ht="15.75">
      <c r="A403" s="346"/>
      <c r="B403" s="379"/>
      <c r="C403" s="347"/>
      <c r="D403" s="347"/>
      <c r="E403" s="347"/>
      <c r="F403" s="348"/>
      <c r="G403" s="348"/>
      <c r="H403" s="348"/>
    </row>
    <row r="404" spans="1:8" ht="15.75">
      <c r="A404" s="346"/>
      <c r="B404" s="379"/>
      <c r="C404" s="347"/>
      <c r="D404" s="347"/>
      <c r="E404" s="347"/>
      <c r="F404" s="348"/>
      <c r="G404" s="348"/>
      <c r="H404" s="348"/>
    </row>
    <row r="405" spans="1:8" ht="15.75">
      <c r="A405" s="346"/>
      <c r="B405" s="379"/>
      <c r="C405" s="347"/>
      <c r="D405" s="347"/>
      <c r="E405" s="347"/>
      <c r="F405" s="348"/>
      <c r="G405" s="348"/>
      <c r="H405" s="348"/>
    </row>
    <row r="406" spans="1:8" ht="15.75">
      <c r="A406" s="346"/>
      <c r="B406" s="379"/>
      <c r="C406" s="347"/>
      <c r="D406" s="347"/>
      <c r="E406" s="347"/>
      <c r="F406" s="348"/>
      <c r="G406" s="348"/>
      <c r="H406" s="348"/>
    </row>
    <row r="407" spans="1:8" ht="15.75">
      <c r="A407" s="346"/>
      <c r="B407" s="379"/>
      <c r="C407" s="347"/>
      <c r="D407" s="347"/>
      <c r="E407" s="347"/>
      <c r="F407" s="348"/>
      <c r="G407" s="348"/>
      <c r="H407" s="348"/>
    </row>
    <row r="408" spans="1:8" ht="15.75">
      <c r="A408" s="346"/>
      <c r="B408" s="379"/>
      <c r="C408" s="347"/>
      <c r="D408" s="347"/>
      <c r="E408" s="347"/>
      <c r="F408" s="348"/>
      <c r="G408" s="348"/>
      <c r="H408" s="348"/>
    </row>
    <row r="409" spans="1:8" ht="15.75">
      <c r="A409" s="346"/>
      <c r="B409" s="379"/>
      <c r="C409" s="347"/>
      <c r="D409" s="347"/>
      <c r="E409" s="347"/>
      <c r="F409" s="348"/>
      <c r="G409" s="348"/>
      <c r="H409" s="348"/>
    </row>
    <row r="410" spans="1:8" ht="15.75">
      <c r="A410" s="346"/>
      <c r="B410" s="379"/>
      <c r="C410" s="347"/>
      <c r="D410" s="347"/>
      <c r="E410" s="347"/>
      <c r="F410" s="348"/>
      <c r="G410" s="348"/>
      <c r="H410" s="348"/>
    </row>
    <row r="411" spans="1:8" ht="15.75">
      <c r="A411" s="346"/>
      <c r="B411" s="379"/>
      <c r="C411" s="347"/>
      <c r="D411" s="347"/>
      <c r="E411" s="347"/>
      <c r="F411" s="348"/>
      <c r="G411" s="348"/>
      <c r="H411" s="348"/>
    </row>
    <row r="412" spans="1:8" ht="15.75">
      <c r="A412" s="346"/>
      <c r="B412" s="379"/>
      <c r="C412" s="347"/>
      <c r="D412" s="347"/>
      <c r="E412" s="347"/>
      <c r="F412" s="348"/>
      <c r="G412" s="348"/>
      <c r="H412" s="348"/>
    </row>
    <row r="413" spans="1:8" ht="15.75">
      <c r="A413" s="346"/>
      <c r="B413" s="379"/>
      <c r="C413" s="347"/>
      <c r="D413" s="347"/>
      <c r="E413" s="347"/>
      <c r="F413" s="348"/>
      <c r="G413" s="348"/>
      <c r="H413" s="348"/>
    </row>
    <row r="414" spans="1:8" ht="15.75">
      <c r="A414" s="346"/>
      <c r="B414" s="379"/>
      <c r="C414" s="347"/>
      <c r="D414" s="347"/>
      <c r="E414" s="347"/>
      <c r="F414" s="348"/>
      <c r="G414" s="348"/>
      <c r="H414" s="348"/>
    </row>
    <row r="415" spans="1:8" ht="15.75">
      <c r="A415" s="346"/>
      <c r="B415" s="379"/>
      <c r="C415" s="347"/>
      <c r="D415" s="347"/>
      <c r="E415" s="347"/>
      <c r="F415" s="348"/>
      <c r="G415" s="348"/>
      <c r="H415" s="348"/>
    </row>
    <row r="416" spans="1:8" ht="15.75">
      <c r="A416" s="346"/>
      <c r="B416" s="379"/>
      <c r="C416" s="347"/>
      <c r="D416" s="347"/>
      <c r="E416" s="347"/>
      <c r="F416" s="348"/>
      <c r="G416" s="348"/>
      <c r="H416" s="348"/>
    </row>
    <row r="417" spans="1:8" ht="15.75">
      <c r="A417" s="346"/>
      <c r="B417" s="379"/>
      <c r="C417" s="347"/>
      <c r="D417" s="347"/>
      <c r="E417" s="347"/>
      <c r="F417" s="348"/>
      <c r="G417" s="348"/>
      <c r="H417" s="348"/>
    </row>
    <row r="418" spans="1:8" ht="15.75">
      <c r="A418" s="346"/>
      <c r="B418" s="379"/>
      <c r="C418" s="347"/>
      <c r="D418" s="347"/>
      <c r="E418" s="347"/>
      <c r="F418" s="348"/>
      <c r="G418" s="348"/>
      <c r="H418" s="348"/>
    </row>
    <row r="419" spans="1:8" ht="15.75">
      <c r="A419" s="346"/>
      <c r="B419" s="379"/>
      <c r="C419" s="347"/>
      <c r="D419" s="347"/>
      <c r="E419" s="347"/>
      <c r="F419" s="348"/>
      <c r="G419" s="348"/>
      <c r="H419" s="348"/>
    </row>
    <row r="420" spans="1:8" ht="15.75">
      <c r="A420" s="346"/>
      <c r="B420" s="379"/>
      <c r="C420" s="347"/>
      <c r="D420" s="347"/>
      <c r="E420" s="347"/>
      <c r="F420" s="348"/>
      <c r="G420" s="348"/>
      <c r="H420" s="348"/>
    </row>
    <row r="421" spans="1:8" ht="15.75">
      <c r="A421" s="346"/>
      <c r="B421" s="379"/>
      <c r="C421" s="347"/>
      <c r="D421" s="347"/>
      <c r="E421" s="347"/>
      <c r="F421" s="348"/>
      <c r="G421" s="348"/>
      <c r="H421" s="348"/>
    </row>
    <row r="422" spans="1:8" ht="15.75">
      <c r="A422" s="346"/>
      <c r="B422" s="379"/>
      <c r="C422" s="347"/>
      <c r="D422" s="347"/>
      <c r="E422" s="347"/>
      <c r="F422" s="348"/>
      <c r="G422" s="348"/>
      <c r="H422" s="348"/>
    </row>
    <row r="423" spans="1:8" ht="15.75">
      <c r="A423" s="346"/>
      <c r="B423" s="379"/>
      <c r="C423" s="347"/>
      <c r="D423" s="347"/>
      <c r="E423" s="347"/>
      <c r="F423" s="348"/>
      <c r="G423" s="348"/>
      <c r="H423" s="348"/>
    </row>
    <row r="424" spans="1:8" ht="15.75">
      <c r="A424" s="346"/>
      <c r="B424" s="379"/>
      <c r="C424" s="347"/>
      <c r="D424" s="347"/>
      <c r="E424" s="347"/>
      <c r="F424" s="348"/>
      <c r="G424" s="348"/>
      <c r="H424" s="348"/>
    </row>
    <row r="425" spans="1:8" ht="15.75">
      <c r="A425" s="346"/>
      <c r="B425" s="379"/>
      <c r="C425" s="347"/>
      <c r="D425" s="347"/>
      <c r="E425" s="347"/>
      <c r="F425" s="348"/>
      <c r="G425" s="348"/>
      <c r="H425" s="348"/>
    </row>
    <row r="426" spans="1:8" ht="15.75">
      <c r="A426" s="346"/>
      <c r="B426" s="379"/>
      <c r="C426" s="347"/>
      <c r="D426" s="347"/>
      <c r="E426" s="347"/>
      <c r="F426" s="348"/>
      <c r="G426" s="348"/>
      <c r="H426" s="348"/>
    </row>
    <row r="427" spans="1:8" ht="15.75">
      <c r="A427" s="346"/>
      <c r="B427" s="379"/>
      <c r="C427" s="347"/>
      <c r="D427" s="347"/>
      <c r="E427" s="347"/>
      <c r="F427" s="348"/>
      <c r="G427" s="348"/>
      <c r="H427" s="348"/>
    </row>
    <row r="428" spans="1:8" ht="15.75">
      <c r="A428" s="346"/>
      <c r="B428" s="379"/>
      <c r="C428" s="347"/>
      <c r="D428" s="347"/>
      <c r="E428" s="347"/>
      <c r="F428" s="348"/>
      <c r="G428" s="348"/>
      <c r="H428" s="348"/>
    </row>
    <row r="429" spans="1:8" ht="15.75">
      <c r="A429" s="346"/>
      <c r="B429" s="379"/>
      <c r="C429" s="347"/>
      <c r="D429" s="347"/>
      <c r="E429" s="347"/>
      <c r="F429" s="348"/>
      <c r="G429" s="348"/>
      <c r="H429" s="348"/>
    </row>
    <row r="430" spans="1:8" ht="15.75">
      <c r="A430" s="346"/>
      <c r="B430" s="379"/>
      <c r="C430" s="347"/>
      <c r="D430" s="347"/>
      <c r="E430" s="347"/>
      <c r="F430" s="348"/>
      <c r="G430" s="348"/>
      <c r="H430" s="348"/>
    </row>
    <row r="431" spans="1:8" ht="15.75">
      <c r="A431" s="346"/>
      <c r="B431" s="379"/>
      <c r="C431" s="347"/>
      <c r="D431" s="347"/>
      <c r="E431" s="347"/>
      <c r="F431" s="348"/>
      <c r="G431" s="348"/>
      <c r="H431" s="348"/>
    </row>
    <row r="432" spans="1:8" ht="15.75">
      <c r="A432" s="346"/>
      <c r="B432" s="379"/>
      <c r="C432" s="347"/>
      <c r="D432" s="347"/>
      <c r="E432" s="347"/>
      <c r="F432" s="348"/>
      <c r="G432" s="348"/>
      <c r="H432" s="348"/>
    </row>
    <row r="433" spans="1:8" ht="15.75">
      <c r="A433" s="346"/>
      <c r="B433" s="379"/>
      <c r="C433" s="347"/>
      <c r="D433" s="347"/>
      <c r="E433" s="347"/>
      <c r="F433" s="348"/>
      <c r="G433" s="348"/>
      <c r="H433" s="348"/>
    </row>
    <row r="434" spans="1:8" ht="15.75">
      <c r="A434" s="346"/>
      <c r="B434" s="379"/>
      <c r="C434" s="347"/>
      <c r="D434" s="347"/>
      <c r="E434" s="347"/>
      <c r="F434" s="348"/>
      <c r="G434" s="348"/>
      <c r="H434" s="348"/>
    </row>
    <row r="435" spans="1:8" ht="15.75">
      <c r="A435" s="346"/>
      <c r="B435" s="379"/>
      <c r="C435" s="347"/>
      <c r="D435" s="347"/>
      <c r="E435" s="347"/>
      <c r="F435" s="348"/>
      <c r="G435" s="348"/>
      <c r="H435" s="348"/>
    </row>
    <row r="436" spans="1:8" ht="15.75">
      <c r="A436" s="346"/>
      <c r="B436" s="379"/>
      <c r="C436" s="347"/>
      <c r="D436" s="347"/>
      <c r="E436" s="347"/>
      <c r="F436" s="348"/>
      <c r="G436" s="348"/>
      <c r="H436" s="348"/>
    </row>
    <row r="437" spans="1:8" ht="15.75">
      <c r="A437" s="346"/>
      <c r="B437" s="379"/>
      <c r="C437" s="347"/>
      <c r="D437" s="347"/>
      <c r="E437" s="347"/>
      <c r="F437" s="348"/>
      <c r="G437" s="348"/>
      <c r="H437" s="348"/>
    </row>
    <row r="438" spans="1:8" ht="15.75">
      <c r="A438" s="346"/>
      <c r="B438" s="379"/>
      <c r="C438" s="347"/>
      <c r="D438" s="347"/>
      <c r="E438" s="347"/>
      <c r="F438" s="348"/>
      <c r="G438" s="348"/>
      <c r="H438" s="348"/>
    </row>
    <row r="439" spans="1:8" ht="15.75">
      <c r="A439" s="346"/>
      <c r="B439" s="379"/>
      <c r="C439" s="347"/>
      <c r="D439" s="347"/>
      <c r="E439" s="347"/>
      <c r="F439" s="348"/>
      <c r="G439" s="348"/>
      <c r="H439" s="348"/>
    </row>
    <row r="440" spans="1:8" ht="15.75">
      <c r="A440" s="346"/>
      <c r="B440" s="379"/>
      <c r="C440" s="347"/>
      <c r="D440" s="347"/>
      <c r="E440" s="347"/>
      <c r="F440" s="348"/>
      <c r="G440" s="348"/>
      <c r="H440" s="348"/>
    </row>
    <row r="441" spans="1:8" ht="15.75">
      <c r="A441" s="346"/>
      <c r="B441" s="379"/>
      <c r="C441" s="347"/>
      <c r="D441" s="347"/>
      <c r="E441" s="347"/>
      <c r="F441" s="348"/>
      <c r="G441" s="348"/>
      <c r="H441" s="348"/>
    </row>
    <row r="442" spans="1:8" ht="15.75">
      <c r="A442" s="346"/>
      <c r="B442" s="379"/>
      <c r="C442" s="347"/>
      <c r="D442" s="347"/>
      <c r="E442" s="347"/>
      <c r="F442" s="348"/>
      <c r="G442" s="348"/>
      <c r="H442" s="348"/>
    </row>
    <row r="443" spans="1:8" ht="15.75">
      <c r="A443" s="346"/>
      <c r="B443" s="379"/>
      <c r="C443" s="347"/>
      <c r="D443" s="347"/>
      <c r="E443" s="347"/>
      <c r="F443" s="348"/>
      <c r="G443" s="348"/>
      <c r="H443" s="348"/>
    </row>
    <row r="444" spans="1:8" ht="15.75">
      <c r="A444" s="346"/>
      <c r="B444" s="379"/>
      <c r="C444" s="347"/>
      <c r="D444" s="347"/>
      <c r="E444" s="347"/>
      <c r="F444" s="348"/>
      <c r="G444" s="348"/>
      <c r="H444" s="348"/>
    </row>
    <row r="445" spans="1:8" ht="15.75">
      <c r="A445" s="346"/>
      <c r="B445" s="379"/>
      <c r="C445" s="347"/>
      <c r="D445" s="347"/>
      <c r="E445" s="347"/>
      <c r="F445" s="348"/>
      <c r="G445" s="348"/>
      <c r="H445" s="348"/>
    </row>
    <row r="446" spans="1:8" ht="15.75">
      <c r="A446" s="346"/>
      <c r="B446" s="379"/>
      <c r="C446" s="347"/>
      <c r="D446" s="347"/>
      <c r="E446" s="347"/>
      <c r="F446" s="348"/>
      <c r="G446" s="348"/>
      <c r="H446" s="348"/>
    </row>
    <row r="447" spans="1:8" ht="15.75">
      <c r="A447" s="346"/>
      <c r="B447" s="379"/>
      <c r="C447" s="347"/>
      <c r="D447" s="347"/>
      <c r="E447" s="347"/>
      <c r="F447" s="348"/>
      <c r="G447" s="348"/>
      <c r="H447" s="348"/>
    </row>
    <row r="448" spans="1:8" ht="15.75">
      <c r="A448" s="346"/>
      <c r="B448" s="379"/>
      <c r="C448" s="347"/>
      <c r="D448" s="347"/>
      <c r="E448" s="347"/>
      <c r="F448" s="348"/>
      <c r="G448" s="348"/>
      <c r="H448" s="348"/>
    </row>
    <row r="449" spans="1:8" ht="15.75">
      <c r="A449" s="346"/>
      <c r="B449" s="379"/>
      <c r="C449" s="347"/>
      <c r="D449" s="347"/>
      <c r="E449" s="347"/>
      <c r="F449" s="348"/>
      <c r="G449" s="348"/>
      <c r="H449" s="348"/>
    </row>
    <row r="450" spans="1:8" ht="15.75">
      <c r="A450" s="346"/>
      <c r="B450" s="379"/>
      <c r="C450" s="347"/>
      <c r="D450" s="347"/>
      <c r="E450" s="347"/>
      <c r="F450" s="348"/>
      <c r="G450" s="348"/>
      <c r="H450" s="348"/>
    </row>
    <row r="451" spans="1:8" ht="15.75">
      <c r="A451" s="346"/>
      <c r="B451" s="379"/>
      <c r="C451" s="347"/>
      <c r="D451" s="347"/>
      <c r="E451" s="347"/>
      <c r="F451" s="348"/>
      <c r="G451" s="348"/>
      <c r="H451" s="348"/>
    </row>
    <row r="452" spans="1:8" ht="15.75">
      <c r="A452" s="346"/>
      <c r="B452" s="379"/>
      <c r="C452" s="347"/>
      <c r="D452" s="347"/>
      <c r="E452" s="347"/>
      <c r="F452" s="348"/>
      <c r="G452" s="348"/>
      <c r="H452" s="348"/>
    </row>
    <row r="453" spans="1:8" ht="15.75">
      <c r="A453" s="346"/>
      <c r="B453" s="379"/>
      <c r="C453" s="347"/>
      <c r="D453" s="347"/>
      <c r="E453" s="347"/>
      <c r="F453" s="348"/>
      <c r="G453" s="348"/>
      <c r="H453" s="348"/>
    </row>
    <row r="454" spans="1:8" ht="15.75">
      <c r="A454" s="346"/>
      <c r="B454" s="379"/>
      <c r="C454" s="347"/>
      <c r="D454" s="347"/>
      <c r="E454" s="347"/>
      <c r="F454" s="348"/>
      <c r="G454" s="348"/>
      <c r="H454" s="348"/>
    </row>
    <row r="455" spans="1:8" ht="15.75">
      <c r="A455" s="346"/>
      <c r="B455" s="379"/>
      <c r="C455" s="347"/>
      <c r="D455" s="347"/>
      <c r="E455" s="347"/>
      <c r="F455" s="348"/>
      <c r="G455" s="348"/>
      <c r="H455" s="348"/>
    </row>
    <row r="456" spans="1:8" ht="15.75">
      <c r="A456" s="346"/>
      <c r="B456" s="379"/>
      <c r="C456" s="347"/>
      <c r="D456" s="347"/>
      <c r="E456" s="347"/>
      <c r="F456" s="348"/>
      <c r="G456" s="348"/>
      <c r="H456" s="348"/>
    </row>
    <row r="457" spans="1:8" ht="15.75">
      <c r="A457" s="346"/>
      <c r="B457" s="379"/>
      <c r="C457" s="347"/>
      <c r="D457" s="347"/>
      <c r="E457" s="347"/>
      <c r="F457" s="348"/>
      <c r="G457" s="348"/>
      <c r="H457" s="348"/>
    </row>
    <row r="458" spans="1:8" ht="15.75">
      <c r="A458" s="346"/>
      <c r="B458" s="379"/>
      <c r="C458" s="347"/>
      <c r="D458" s="347"/>
      <c r="E458" s="347"/>
      <c r="F458" s="348"/>
      <c r="G458" s="348"/>
      <c r="H458" s="348"/>
    </row>
    <row r="459" spans="1:8" ht="15.75">
      <c r="A459" s="346"/>
      <c r="B459" s="379"/>
      <c r="C459" s="347"/>
      <c r="D459" s="347"/>
      <c r="E459" s="347"/>
      <c r="F459" s="348"/>
      <c r="G459" s="348"/>
      <c r="H459" s="348"/>
    </row>
    <row r="460" spans="1:8" ht="15.75">
      <c r="A460" s="346"/>
      <c r="B460" s="379"/>
      <c r="C460" s="347"/>
      <c r="D460" s="347"/>
      <c r="E460" s="347"/>
      <c r="F460" s="348"/>
      <c r="G460" s="348"/>
      <c r="H460" s="348"/>
    </row>
    <row r="461" spans="1:8" ht="15.75">
      <c r="A461" s="346"/>
      <c r="B461" s="379"/>
      <c r="C461" s="347"/>
      <c r="D461" s="347"/>
      <c r="E461" s="347"/>
      <c r="F461" s="348"/>
      <c r="G461" s="348"/>
      <c r="H461" s="348"/>
    </row>
    <row r="462" spans="1:8" ht="15.75">
      <c r="A462" s="346"/>
      <c r="B462" s="379"/>
      <c r="C462" s="347"/>
      <c r="D462" s="347"/>
      <c r="E462" s="347"/>
      <c r="F462" s="348"/>
      <c r="G462" s="348"/>
      <c r="H462" s="348"/>
    </row>
    <row r="463" spans="1:8" ht="15.75">
      <c r="A463" s="346"/>
      <c r="B463" s="379"/>
      <c r="C463" s="347"/>
      <c r="D463" s="347"/>
      <c r="E463" s="347"/>
      <c r="F463" s="348"/>
      <c r="G463" s="348"/>
      <c r="H463" s="348"/>
    </row>
    <row r="464" spans="1:8" ht="15.75">
      <c r="A464" s="346"/>
      <c r="B464" s="379"/>
      <c r="C464" s="347"/>
      <c r="D464" s="347"/>
      <c r="E464" s="347"/>
      <c r="F464" s="348"/>
      <c r="G464" s="348"/>
      <c r="H464" s="348"/>
    </row>
    <row r="465" spans="1:8" ht="15.75">
      <c r="A465" s="346"/>
      <c r="B465" s="379"/>
      <c r="C465" s="347"/>
      <c r="D465" s="347"/>
      <c r="E465" s="347"/>
      <c r="F465" s="348"/>
      <c r="G465" s="348"/>
      <c r="H465" s="348"/>
    </row>
    <row r="466" spans="1:8" ht="15.75">
      <c r="A466" s="346"/>
      <c r="B466" s="379"/>
      <c r="C466" s="347"/>
      <c r="D466" s="347"/>
      <c r="E466" s="347"/>
      <c r="F466" s="348"/>
      <c r="G466" s="348"/>
      <c r="H466" s="348"/>
    </row>
    <row r="467" spans="1:8" ht="15.75">
      <c r="A467" s="346"/>
      <c r="B467" s="379"/>
      <c r="C467" s="347"/>
      <c r="D467" s="347"/>
      <c r="E467" s="347"/>
      <c r="F467" s="348"/>
      <c r="G467" s="348"/>
      <c r="H467" s="348"/>
    </row>
    <row r="468" spans="1:8" ht="15.75">
      <c r="A468" s="346"/>
      <c r="B468" s="379"/>
      <c r="C468" s="347"/>
      <c r="D468" s="347"/>
      <c r="E468" s="347"/>
      <c r="F468" s="348"/>
      <c r="G468" s="348"/>
      <c r="H468" s="348"/>
    </row>
    <row r="469" spans="1:8" ht="15.75">
      <c r="A469" s="346"/>
      <c r="B469" s="379"/>
      <c r="C469" s="347"/>
      <c r="D469" s="347"/>
      <c r="E469" s="347"/>
      <c r="F469" s="348"/>
      <c r="G469" s="348"/>
      <c r="H469" s="348"/>
    </row>
    <row r="470" spans="1:8" ht="15.75">
      <c r="A470" s="346"/>
      <c r="B470" s="379"/>
      <c r="C470" s="347"/>
      <c r="D470" s="347"/>
      <c r="E470" s="347"/>
      <c r="F470" s="348"/>
      <c r="G470" s="348"/>
      <c r="H470" s="348"/>
    </row>
    <row r="471" spans="1:8" ht="15.75">
      <c r="A471" s="346"/>
      <c r="B471" s="379"/>
      <c r="C471" s="347"/>
      <c r="D471" s="347"/>
      <c r="E471" s="347"/>
      <c r="F471" s="348"/>
      <c r="G471" s="348"/>
      <c r="H471" s="348"/>
    </row>
    <row r="472" spans="1:8" ht="15.75">
      <c r="A472" s="346"/>
      <c r="B472" s="379"/>
      <c r="C472" s="347"/>
      <c r="D472" s="347"/>
      <c r="E472" s="347"/>
      <c r="F472" s="348"/>
      <c r="G472" s="348"/>
      <c r="H472" s="348"/>
    </row>
    <row r="473" spans="1:8" ht="15.75">
      <c r="A473" s="346"/>
      <c r="B473" s="379"/>
      <c r="C473" s="347"/>
      <c r="D473" s="347"/>
      <c r="E473" s="347"/>
      <c r="F473" s="348"/>
      <c r="G473" s="348"/>
      <c r="H473" s="348"/>
    </row>
    <row r="474" spans="1:8" ht="15.75">
      <c r="A474" s="346"/>
      <c r="B474" s="379"/>
      <c r="C474" s="347"/>
      <c r="D474" s="347"/>
      <c r="E474" s="347"/>
      <c r="F474" s="348"/>
      <c r="G474" s="348"/>
      <c r="H474" s="348"/>
    </row>
    <row r="475" spans="1:8" ht="15.75">
      <c r="A475" s="346"/>
      <c r="B475" s="379"/>
      <c r="C475" s="347"/>
      <c r="D475" s="347"/>
      <c r="E475" s="347"/>
      <c r="F475" s="348"/>
      <c r="G475" s="348"/>
      <c r="H475" s="348"/>
    </row>
    <row r="476" spans="1:8" ht="15.75">
      <c r="A476" s="346"/>
      <c r="B476" s="379"/>
      <c r="C476" s="347"/>
      <c r="D476" s="347"/>
      <c r="E476" s="347"/>
      <c r="F476" s="348"/>
      <c r="G476" s="348"/>
      <c r="H476" s="348"/>
    </row>
    <row r="477" spans="1:8" ht="15.75">
      <c r="A477" s="346"/>
      <c r="B477" s="379"/>
      <c r="C477" s="347"/>
      <c r="D477" s="347"/>
      <c r="E477" s="347"/>
      <c r="F477" s="348"/>
      <c r="G477" s="348"/>
      <c r="H477" s="348"/>
    </row>
    <row r="478" spans="1:8" ht="15.75">
      <c r="A478" s="346"/>
      <c r="B478" s="379"/>
      <c r="C478" s="347"/>
      <c r="D478" s="347"/>
      <c r="E478" s="347"/>
      <c r="F478" s="348"/>
      <c r="G478" s="348"/>
      <c r="H478" s="348"/>
    </row>
    <row r="479" spans="1:8" ht="15.75">
      <c r="A479" s="346"/>
      <c r="B479" s="379"/>
      <c r="C479" s="347"/>
      <c r="D479" s="347"/>
      <c r="E479" s="347"/>
      <c r="F479" s="348"/>
      <c r="G479" s="348"/>
      <c r="H479" s="348"/>
    </row>
    <row r="480" spans="1:8" ht="15.75">
      <c r="A480" s="346"/>
      <c r="B480" s="379"/>
      <c r="C480" s="347"/>
      <c r="D480" s="347"/>
      <c r="E480" s="347"/>
      <c r="F480" s="348"/>
      <c r="G480" s="348"/>
      <c r="H480" s="348"/>
    </row>
    <row r="481" spans="1:8" ht="15.75">
      <c r="A481" s="346"/>
      <c r="B481" s="379"/>
      <c r="C481" s="347"/>
      <c r="D481" s="347"/>
      <c r="E481" s="347"/>
      <c r="F481" s="348"/>
      <c r="G481" s="348"/>
      <c r="H481" s="348"/>
    </row>
    <row r="482" spans="1:8" ht="15.75">
      <c r="A482" s="346"/>
      <c r="B482" s="379"/>
      <c r="C482" s="347"/>
      <c r="D482" s="347"/>
      <c r="E482" s="347"/>
      <c r="F482" s="348"/>
      <c r="G482" s="348"/>
      <c r="H482" s="348"/>
    </row>
    <row r="483" spans="1:8" ht="15.75">
      <c r="A483" s="346"/>
      <c r="B483" s="379"/>
      <c r="C483" s="347"/>
      <c r="D483" s="347"/>
      <c r="E483" s="347"/>
      <c r="F483" s="348"/>
      <c r="G483" s="348"/>
      <c r="H483" s="348"/>
    </row>
    <row r="484" spans="1:8" ht="15.75">
      <c r="A484" s="346"/>
      <c r="B484" s="379"/>
      <c r="C484" s="347"/>
      <c r="D484" s="347"/>
      <c r="E484" s="347"/>
      <c r="F484" s="348"/>
      <c r="G484" s="348"/>
      <c r="H484" s="348"/>
    </row>
    <row r="485" spans="1:8" ht="15.75">
      <c r="A485" s="346"/>
      <c r="B485" s="379"/>
      <c r="C485" s="347"/>
      <c r="D485" s="347"/>
      <c r="E485" s="347"/>
      <c r="F485" s="348"/>
      <c r="G485" s="348"/>
      <c r="H485" s="348"/>
    </row>
    <row r="486" spans="1:8" ht="15.75">
      <c r="A486" s="346"/>
      <c r="B486" s="379"/>
      <c r="C486" s="347"/>
      <c r="D486" s="347"/>
      <c r="E486" s="347"/>
      <c r="F486" s="348"/>
      <c r="G486" s="348"/>
      <c r="H486" s="348"/>
    </row>
    <row r="487" spans="1:8" ht="15.75">
      <c r="A487" s="346"/>
      <c r="B487" s="379"/>
      <c r="C487" s="347"/>
      <c r="D487" s="347"/>
      <c r="E487" s="347"/>
      <c r="F487" s="348"/>
      <c r="G487" s="348"/>
      <c r="H487" s="348"/>
    </row>
    <row r="488" spans="1:8" ht="15.75">
      <c r="A488" s="346"/>
      <c r="B488" s="379"/>
      <c r="C488" s="347"/>
      <c r="D488" s="347"/>
      <c r="E488" s="347"/>
      <c r="F488" s="348"/>
      <c r="G488" s="348"/>
      <c r="H488" s="348"/>
    </row>
    <row r="489" spans="1:8" ht="15.75">
      <c r="A489" s="346"/>
      <c r="B489" s="379"/>
      <c r="C489" s="347"/>
      <c r="D489" s="347"/>
      <c r="E489" s="347"/>
      <c r="F489" s="348"/>
      <c r="G489" s="348"/>
      <c r="H489" s="348"/>
    </row>
    <row r="490" spans="1:8" ht="15.75">
      <c r="A490" s="346"/>
      <c r="B490" s="379"/>
      <c r="C490" s="347"/>
      <c r="D490" s="347"/>
      <c r="E490" s="347"/>
      <c r="F490" s="348"/>
      <c r="G490" s="348"/>
      <c r="H490" s="348"/>
    </row>
    <row r="491" spans="1:8" ht="15.75">
      <c r="A491" s="346"/>
      <c r="B491" s="379"/>
      <c r="C491" s="347"/>
      <c r="D491" s="347"/>
      <c r="E491" s="347"/>
      <c r="F491" s="348"/>
      <c r="G491" s="348"/>
      <c r="H491" s="348"/>
    </row>
    <row r="492" spans="1:8" ht="15.75">
      <c r="A492" s="346"/>
      <c r="B492" s="379"/>
      <c r="C492" s="347"/>
      <c r="D492" s="347"/>
      <c r="E492" s="347"/>
      <c r="F492" s="348"/>
      <c r="G492" s="348"/>
      <c r="H492" s="348"/>
    </row>
    <row r="493" spans="1:8" ht="15.75">
      <c r="A493" s="346"/>
      <c r="B493" s="379"/>
      <c r="C493" s="347"/>
      <c r="D493" s="347"/>
      <c r="E493" s="347"/>
      <c r="F493" s="348"/>
      <c r="G493" s="348"/>
      <c r="H493" s="348"/>
    </row>
    <row r="494" spans="1:8" ht="15.75">
      <c r="A494" s="346"/>
      <c r="B494" s="379"/>
      <c r="C494" s="347"/>
      <c r="D494" s="347"/>
      <c r="E494" s="347"/>
      <c r="F494" s="348"/>
      <c r="G494" s="348"/>
      <c r="H494" s="348"/>
    </row>
    <row r="495" spans="1:8" ht="15.75">
      <c r="A495" s="346"/>
      <c r="B495" s="379"/>
      <c r="C495" s="347"/>
      <c r="D495" s="347"/>
      <c r="E495" s="347"/>
      <c r="F495" s="348"/>
      <c r="G495" s="348"/>
      <c r="H495" s="348"/>
    </row>
    <row r="496" spans="1:8" ht="15.75">
      <c r="A496" s="346"/>
      <c r="B496" s="379"/>
      <c r="C496" s="347"/>
      <c r="D496" s="347"/>
      <c r="E496" s="347"/>
      <c r="F496" s="348"/>
      <c r="G496" s="348"/>
      <c r="H496" s="348"/>
    </row>
    <row r="497" spans="1:8" ht="15.75">
      <c r="A497" s="346"/>
      <c r="B497" s="379"/>
      <c r="C497" s="347"/>
      <c r="D497" s="347"/>
      <c r="E497" s="347"/>
      <c r="F497" s="348"/>
      <c r="G497" s="348"/>
      <c r="H497" s="348"/>
    </row>
    <row r="498" spans="1:8" ht="15.75">
      <c r="A498" s="346"/>
      <c r="B498" s="379"/>
      <c r="C498" s="347"/>
      <c r="D498" s="347"/>
      <c r="E498" s="347"/>
      <c r="F498" s="348"/>
      <c r="G498" s="348"/>
      <c r="H498" s="348"/>
    </row>
    <row r="499" spans="1:8" ht="15.75">
      <c r="A499" s="346"/>
      <c r="B499" s="379"/>
      <c r="C499" s="347"/>
      <c r="D499" s="347"/>
      <c r="E499" s="347"/>
      <c r="F499" s="348"/>
      <c r="G499" s="348"/>
      <c r="H499" s="348"/>
    </row>
    <row r="500" spans="1:8" ht="15.75">
      <c r="A500" s="346"/>
      <c r="B500" s="379"/>
      <c r="C500" s="347"/>
      <c r="D500" s="347"/>
      <c r="E500" s="347"/>
      <c r="F500" s="348"/>
      <c r="G500" s="348"/>
      <c r="H500" s="348"/>
    </row>
    <row r="501" spans="1:8" ht="15.75">
      <c r="A501" s="346"/>
      <c r="B501" s="379"/>
      <c r="C501" s="347"/>
      <c r="D501" s="347"/>
      <c r="E501" s="347"/>
      <c r="F501" s="348"/>
      <c r="G501" s="348"/>
      <c r="H501" s="348"/>
    </row>
    <row r="502" spans="1:8" ht="15.75">
      <c r="A502" s="346"/>
      <c r="B502" s="379"/>
      <c r="C502" s="347"/>
      <c r="D502" s="347"/>
      <c r="E502" s="347"/>
      <c r="F502" s="348"/>
      <c r="G502" s="348"/>
      <c r="H502" s="348"/>
    </row>
    <row r="503" spans="1:8" ht="15.75">
      <c r="A503" s="346"/>
      <c r="B503" s="379"/>
      <c r="C503" s="347"/>
      <c r="D503" s="347"/>
      <c r="E503" s="347"/>
      <c r="F503" s="348"/>
      <c r="G503" s="348"/>
      <c r="H503" s="348"/>
    </row>
    <row r="504" spans="1:8" ht="15.75">
      <c r="A504" s="346"/>
      <c r="B504" s="379"/>
      <c r="C504" s="347"/>
      <c r="D504" s="347"/>
      <c r="E504" s="347"/>
      <c r="F504" s="348"/>
      <c r="G504" s="348"/>
      <c r="H504" s="348"/>
    </row>
    <row r="505" spans="1:8" ht="15.75">
      <c r="A505" s="346"/>
      <c r="B505" s="379"/>
      <c r="C505" s="347"/>
      <c r="D505" s="347"/>
      <c r="E505" s="347"/>
      <c r="F505" s="348"/>
      <c r="G505" s="348"/>
      <c r="H505" s="348"/>
    </row>
    <row r="506" spans="1:8" ht="15.75">
      <c r="A506" s="346"/>
      <c r="B506" s="379"/>
      <c r="C506" s="347"/>
      <c r="D506" s="347"/>
      <c r="E506" s="347"/>
      <c r="F506" s="348"/>
      <c r="G506" s="348"/>
      <c r="H506" s="348"/>
    </row>
    <row r="507" spans="1:8" ht="15.75">
      <c r="A507" s="346"/>
      <c r="B507" s="379"/>
      <c r="C507" s="347"/>
      <c r="D507" s="347"/>
      <c r="E507" s="347"/>
      <c r="F507" s="348"/>
      <c r="G507" s="348"/>
      <c r="H507" s="348"/>
    </row>
    <row r="508" spans="1:8" ht="15.75">
      <c r="A508" s="346"/>
      <c r="B508" s="379"/>
      <c r="C508" s="347"/>
      <c r="D508" s="347"/>
      <c r="E508" s="347"/>
      <c r="F508" s="348"/>
      <c r="G508" s="348"/>
      <c r="H508" s="348"/>
    </row>
    <row r="509" spans="1:8" ht="15.75">
      <c r="A509" s="346"/>
      <c r="B509" s="379"/>
      <c r="C509" s="347"/>
      <c r="D509" s="347"/>
      <c r="E509" s="347"/>
      <c r="F509" s="348"/>
      <c r="G509" s="348"/>
      <c r="H509" s="348"/>
    </row>
    <row r="510" spans="1:8" ht="15.75">
      <c r="A510" s="346"/>
      <c r="B510" s="379"/>
      <c r="C510" s="347"/>
      <c r="D510" s="347"/>
      <c r="E510" s="347"/>
      <c r="F510" s="348"/>
      <c r="G510" s="348"/>
      <c r="H510" s="348"/>
    </row>
    <row r="511" spans="1:8" ht="15.75">
      <c r="A511" s="346"/>
      <c r="B511" s="379"/>
      <c r="C511" s="347"/>
      <c r="D511" s="347"/>
      <c r="E511" s="347"/>
      <c r="F511" s="348"/>
      <c r="G511" s="348"/>
      <c r="H511" s="348"/>
    </row>
    <row r="512" spans="1:8" ht="15.75">
      <c r="A512" s="346"/>
      <c r="B512" s="379"/>
      <c r="C512" s="347"/>
      <c r="D512" s="347"/>
      <c r="E512" s="347"/>
      <c r="F512" s="348"/>
      <c r="G512" s="348"/>
      <c r="H512" s="348"/>
    </row>
    <row r="513" spans="1:8" ht="15.75">
      <c r="A513" s="346"/>
      <c r="B513" s="379"/>
      <c r="C513" s="347"/>
      <c r="D513" s="347"/>
      <c r="E513" s="347"/>
      <c r="F513" s="348"/>
      <c r="G513" s="348"/>
      <c r="H513" s="348"/>
    </row>
    <row r="514" spans="1:8" ht="15.75">
      <c r="A514" s="346"/>
      <c r="B514" s="379"/>
      <c r="C514" s="347"/>
      <c r="D514" s="347"/>
      <c r="E514" s="347"/>
      <c r="F514" s="348"/>
      <c r="G514" s="348"/>
      <c r="H514" s="348"/>
    </row>
    <row r="515" spans="1:8" ht="15.75">
      <c r="A515" s="346"/>
      <c r="B515" s="379"/>
      <c r="C515" s="347"/>
      <c r="D515" s="347"/>
      <c r="E515" s="347"/>
      <c r="F515" s="348"/>
      <c r="G515" s="348"/>
      <c r="H515" s="348"/>
    </row>
    <row r="516" spans="1:8" ht="15.75">
      <c r="A516" s="346"/>
      <c r="B516" s="379"/>
      <c r="C516" s="347"/>
      <c r="D516" s="347"/>
      <c r="E516" s="347"/>
      <c r="F516" s="348"/>
      <c r="G516" s="348"/>
      <c r="H516" s="348"/>
    </row>
    <row r="517" spans="1:8" ht="15.75">
      <c r="A517" s="346"/>
      <c r="B517" s="379"/>
      <c r="C517" s="347"/>
      <c r="D517" s="347"/>
      <c r="E517" s="347"/>
      <c r="F517" s="348"/>
      <c r="G517" s="348"/>
      <c r="H517" s="348"/>
    </row>
    <row r="518" spans="1:8" ht="15.75">
      <c r="A518" s="346"/>
      <c r="B518" s="379"/>
      <c r="C518" s="347"/>
      <c r="D518" s="347"/>
      <c r="E518" s="347"/>
      <c r="F518" s="348"/>
      <c r="G518" s="348"/>
      <c r="H518" s="348"/>
    </row>
    <row r="519" spans="1:8" ht="15.75">
      <c r="A519" s="346"/>
      <c r="B519" s="379"/>
      <c r="C519" s="347"/>
      <c r="D519" s="347"/>
      <c r="E519" s="347"/>
      <c r="F519" s="348"/>
      <c r="G519" s="348"/>
      <c r="H519" s="348"/>
    </row>
    <row r="520" spans="1:8" ht="15.75">
      <c r="A520" s="346"/>
      <c r="B520" s="379"/>
      <c r="C520" s="347"/>
      <c r="D520" s="347"/>
      <c r="E520" s="347"/>
      <c r="F520" s="348"/>
      <c r="G520" s="348"/>
      <c r="H520" s="348"/>
    </row>
    <row r="521" spans="1:8" ht="15.75">
      <c r="A521" s="346"/>
      <c r="B521" s="379"/>
      <c r="C521" s="347"/>
      <c r="D521" s="347"/>
      <c r="E521" s="347"/>
      <c r="F521" s="348"/>
      <c r="G521" s="348"/>
      <c r="H521" s="348"/>
    </row>
    <row r="522" spans="1:8" ht="15.75">
      <c r="A522" s="346"/>
      <c r="B522" s="379"/>
      <c r="C522" s="347"/>
      <c r="D522" s="347"/>
      <c r="E522" s="347"/>
      <c r="F522" s="348"/>
      <c r="G522" s="348"/>
      <c r="H522" s="348"/>
    </row>
    <row r="523" spans="1:8" ht="15.75">
      <c r="A523" s="346"/>
      <c r="B523" s="379"/>
      <c r="C523" s="347"/>
      <c r="D523" s="347"/>
      <c r="E523" s="347"/>
      <c r="F523" s="348"/>
      <c r="G523" s="348"/>
      <c r="H523" s="348"/>
    </row>
    <row r="524" spans="1:8" ht="15.75">
      <c r="A524" s="346"/>
      <c r="B524" s="379"/>
      <c r="C524" s="347"/>
      <c r="D524" s="347"/>
      <c r="E524" s="347"/>
      <c r="F524" s="348"/>
      <c r="G524" s="348"/>
      <c r="H524" s="348"/>
    </row>
    <row r="525" spans="1:8" ht="15.75">
      <c r="A525" s="346"/>
      <c r="B525" s="379"/>
      <c r="C525" s="347"/>
      <c r="D525" s="347"/>
      <c r="E525" s="347"/>
      <c r="F525" s="348"/>
      <c r="G525" s="348"/>
      <c r="H525" s="348"/>
    </row>
    <row r="526" spans="1:8" ht="15.75">
      <c r="A526" s="346"/>
      <c r="B526" s="379"/>
      <c r="C526" s="347"/>
      <c r="D526" s="347"/>
      <c r="E526" s="347"/>
      <c r="F526" s="348"/>
      <c r="G526" s="348"/>
      <c r="H526" s="348"/>
    </row>
    <row r="527" spans="1:8" ht="15.75">
      <c r="A527" s="346"/>
      <c r="B527" s="379"/>
      <c r="C527" s="347"/>
      <c r="D527" s="347"/>
      <c r="E527" s="347"/>
      <c r="F527" s="348"/>
      <c r="G527" s="348"/>
      <c r="H527" s="348"/>
    </row>
    <row r="528" spans="1:8" ht="15.75">
      <c r="A528" s="346"/>
      <c r="B528" s="379"/>
      <c r="C528" s="347"/>
      <c r="D528" s="347"/>
      <c r="E528" s="347"/>
      <c r="F528" s="348"/>
      <c r="G528" s="348"/>
      <c r="H528" s="348"/>
    </row>
    <row r="529" spans="1:8" ht="15.75">
      <c r="A529" s="346"/>
      <c r="B529" s="379"/>
      <c r="C529" s="347"/>
      <c r="D529" s="347"/>
      <c r="E529" s="347"/>
      <c r="F529" s="348"/>
      <c r="G529" s="348"/>
      <c r="H529" s="348"/>
    </row>
    <row r="530" spans="1:8" ht="15.75">
      <c r="A530" s="346"/>
      <c r="B530" s="379"/>
      <c r="C530" s="347"/>
      <c r="D530" s="347"/>
      <c r="E530" s="347"/>
      <c r="F530" s="348"/>
      <c r="G530" s="348"/>
      <c r="H530" s="348"/>
    </row>
    <row r="531" spans="1:8" ht="15.75">
      <c r="A531" s="346"/>
      <c r="B531" s="379"/>
      <c r="C531" s="347"/>
      <c r="D531" s="347"/>
      <c r="E531" s="347"/>
      <c r="F531" s="348"/>
      <c r="G531" s="348"/>
      <c r="H531" s="348"/>
    </row>
    <row r="532" spans="1:8" ht="15.75">
      <c r="A532" s="346"/>
      <c r="B532" s="379"/>
      <c r="C532" s="347"/>
      <c r="D532" s="347"/>
      <c r="E532" s="347"/>
      <c r="F532" s="348"/>
      <c r="G532" s="348"/>
      <c r="H532" s="348"/>
    </row>
    <row r="533" spans="1:8" ht="15.75">
      <c r="A533" s="346"/>
      <c r="B533" s="379"/>
      <c r="C533" s="347"/>
      <c r="D533" s="347"/>
      <c r="E533" s="347"/>
      <c r="F533" s="348"/>
      <c r="G533" s="348"/>
      <c r="H533" s="348"/>
    </row>
    <row r="534" spans="1:8" ht="15.75">
      <c r="A534" s="346"/>
      <c r="B534" s="379"/>
      <c r="C534" s="347"/>
      <c r="D534" s="347"/>
      <c r="E534" s="347"/>
      <c r="F534" s="348"/>
      <c r="G534" s="348"/>
      <c r="H534" s="348"/>
    </row>
    <row r="535" spans="1:8" ht="15.75">
      <c r="A535" s="346"/>
      <c r="B535" s="379"/>
      <c r="C535" s="347"/>
      <c r="D535" s="347"/>
      <c r="E535" s="347"/>
      <c r="F535" s="348"/>
      <c r="G535" s="348"/>
      <c r="H535" s="348"/>
    </row>
    <row r="536" spans="1:8" ht="15.75">
      <c r="A536" s="346"/>
      <c r="B536" s="379"/>
      <c r="C536" s="347"/>
      <c r="D536" s="347"/>
      <c r="E536" s="347"/>
      <c r="F536" s="348"/>
      <c r="G536" s="348"/>
      <c r="H536" s="348"/>
    </row>
    <row r="537" spans="1:8" ht="15.75">
      <c r="A537" s="346"/>
      <c r="B537" s="379"/>
      <c r="C537" s="347"/>
      <c r="D537" s="347"/>
      <c r="E537" s="347"/>
      <c r="F537" s="348"/>
      <c r="G537" s="348"/>
      <c r="H537" s="348"/>
    </row>
    <row r="538" spans="1:8" ht="15.75">
      <c r="A538" s="346"/>
      <c r="B538" s="379"/>
      <c r="C538" s="347"/>
      <c r="D538" s="347"/>
      <c r="E538" s="347"/>
      <c r="F538" s="348"/>
      <c r="G538" s="348"/>
      <c r="H538" s="348"/>
    </row>
    <row r="539" spans="1:8" ht="15.75">
      <c r="A539" s="346"/>
      <c r="B539" s="379"/>
      <c r="C539" s="347"/>
      <c r="D539" s="347"/>
      <c r="E539" s="347"/>
      <c r="F539" s="348"/>
      <c r="G539" s="348"/>
      <c r="H539" s="348"/>
    </row>
    <row r="540" spans="1:8" ht="15.75">
      <c r="A540" s="346"/>
      <c r="B540" s="379"/>
      <c r="C540" s="347"/>
      <c r="D540" s="347"/>
      <c r="E540" s="347"/>
      <c r="F540" s="348"/>
      <c r="G540" s="348"/>
      <c r="H540" s="348"/>
    </row>
    <row r="541" spans="1:8" ht="15.75">
      <c r="A541" s="346"/>
      <c r="B541" s="379"/>
      <c r="C541" s="347"/>
      <c r="D541" s="347"/>
      <c r="E541" s="347"/>
      <c r="F541" s="348"/>
      <c r="G541" s="348"/>
      <c r="H541" s="348"/>
    </row>
    <row r="542" spans="1:8" ht="15.75">
      <c r="A542" s="346"/>
      <c r="B542" s="379"/>
      <c r="C542" s="347"/>
      <c r="D542" s="347"/>
      <c r="E542" s="347"/>
      <c r="F542" s="348"/>
      <c r="G542" s="348"/>
      <c r="H542" s="348"/>
    </row>
    <row r="543" spans="1:8" ht="15.75">
      <c r="A543" s="346"/>
      <c r="B543" s="379"/>
      <c r="C543" s="347"/>
      <c r="D543" s="347"/>
      <c r="E543" s="347"/>
      <c r="F543" s="348"/>
      <c r="G543" s="348"/>
      <c r="H543" s="348"/>
    </row>
    <row r="544" spans="1:8" ht="15.75">
      <c r="A544" s="346"/>
      <c r="B544" s="379"/>
      <c r="C544" s="347"/>
      <c r="D544" s="347"/>
      <c r="E544" s="347"/>
      <c r="F544" s="348"/>
      <c r="G544" s="348"/>
      <c r="H544" s="348"/>
    </row>
    <row r="545" spans="1:8" ht="15.75">
      <c r="A545" s="346"/>
      <c r="B545" s="379"/>
      <c r="C545" s="347"/>
      <c r="D545" s="347"/>
      <c r="E545" s="347"/>
      <c r="F545" s="348"/>
      <c r="G545" s="348"/>
      <c r="H545" s="348"/>
    </row>
    <row r="546" spans="1:8" ht="15.75">
      <c r="A546" s="346"/>
      <c r="B546" s="379"/>
      <c r="C546" s="347"/>
      <c r="D546" s="347"/>
      <c r="E546" s="347"/>
      <c r="F546" s="348"/>
      <c r="G546" s="348"/>
      <c r="H546" s="348"/>
    </row>
    <row r="547" spans="1:8" ht="15.75">
      <c r="A547" s="346"/>
      <c r="B547" s="379"/>
      <c r="C547" s="347"/>
      <c r="D547" s="347"/>
      <c r="E547" s="347"/>
      <c r="F547" s="348"/>
      <c r="G547" s="348"/>
      <c r="H547" s="348"/>
    </row>
    <row r="548" spans="1:8" ht="15.75">
      <c r="A548" s="346"/>
      <c r="B548" s="379"/>
      <c r="C548" s="347"/>
      <c r="D548" s="347"/>
      <c r="E548" s="347"/>
      <c r="F548" s="348"/>
      <c r="G548" s="348"/>
      <c r="H548" s="348"/>
    </row>
    <row r="549" spans="1:8" ht="15.75">
      <c r="A549" s="346"/>
      <c r="B549" s="379"/>
      <c r="C549" s="347"/>
      <c r="D549" s="347"/>
      <c r="E549" s="347"/>
      <c r="F549" s="348"/>
      <c r="G549" s="348"/>
      <c r="H549" s="348"/>
    </row>
    <row r="550" spans="1:8" ht="15.75">
      <c r="A550" s="346"/>
      <c r="B550" s="379"/>
      <c r="C550" s="347"/>
      <c r="D550" s="347"/>
      <c r="E550" s="347"/>
      <c r="F550" s="348"/>
      <c r="G550" s="348"/>
      <c r="H550" s="348"/>
    </row>
    <row r="551" spans="1:8" ht="15.75">
      <c r="A551" s="346"/>
      <c r="B551" s="379"/>
      <c r="C551" s="347"/>
      <c r="D551" s="347"/>
      <c r="E551" s="347"/>
      <c r="F551" s="348"/>
      <c r="G551" s="348"/>
      <c r="H551" s="348"/>
    </row>
    <row r="552" spans="1:8" ht="15.75">
      <c r="A552" s="346"/>
      <c r="B552" s="379"/>
      <c r="C552" s="347"/>
      <c r="D552" s="347"/>
      <c r="E552" s="347"/>
      <c r="F552" s="348"/>
      <c r="G552" s="348"/>
      <c r="H552" s="348"/>
    </row>
    <row r="553" spans="1:8" ht="15.75">
      <c r="A553" s="346"/>
      <c r="B553" s="379"/>
      <c r="C553" s="347"/>
      <c r="D553" s="347"/>
      <c r="E553" s="347"/>
      <c r="F553" s="348"/>
      <c r="G553" s="348"/>
      <c r="H553" s="348"/>
    </row>
    <row r="554" spans="1:8" ht="15.75">
      <c r="A554" s="346"/>
      <c r="B554" s="379"/>
      <c r="C554" s="347"/>
      <c r="D554" s="347"/>
      <c r="E554" s="347"/>
      <c r="F554" s="348"/>
      <c r="G554" s="348"/>
      <c r="H554" s="348"/>
    </row>
    <row r="555" spans="1:8" ht="15.75">
      <c r="A555" s="346"/>
      <c r="B555" s="379"/>
      <c r="C555" s="347"/>
      <c r="D555" s="347"/>
      <c r="E555" s="347"/>
      <c r="F555" s="348"/>
      <c r="G555" s="348"/>
      <c r="H555" s="348"/>
    </row>
    <row r="556" spans="1:8" ht="15.75">
      <c r="A556" s="346"/>
      <c r="B556" s="379"/>
      <c r="C556" s="347"/>
      <c r="D556" s="347"/>
      <c r="E556" s="347"/>
      <c r="F556" s="348"/>
      <c r="G556" s="348"/>
      <c r="H556" s="348"/>
    </row>
    <row r="557" spans="1:8" ht="15.75">
      <c r="A557" s="346"/>
      <c r="B557" s="379"/>
      <c r="C557" s="347"/>
      <c r="D557" s="347"/>
      <c r="E557" s="347"/>
      <c r="F557" s="348"/>
      <c r="G557" s="348"/>
      <c r="H557" s="348"/>
    </row>
    <row r="558" spans="1:8" ht="15.75">
      <c r="A558" s="346"/>
      <c r="B558" s="379"/>
      <c r="C558" s="347"/>
      <c r="D558" s="347"/>
      <c r="E558" s="347"/>
      <c r="F558" s="348"/>
      <c r="G558" s="348"/>
      <c r="H558" s="348"/>
    </row>
    <row r="559" spans="1:8" ht="15.75">
      <c r="A559" s="346"/>
      <c r="B559" s="379"/>
      <c r="C559" s="347"/>
      <c r="D559" s="347"/>
      <c r="E559" s="347"/>
      <c r="F559" s="348"/>
      <c r="G559" s="348"/>
      <c r="H559" s="348"/>
    </row>
    <row r="560" spans="1:8" ht="15.75">
      <c r="A560" s="346"/>
      <c r="B560" s="379"/>
      <c r="C560" s="347"/>
      <c r="D560" s="347"/>
      <c r="E560" s="347"/>
      <c r="F560" s="348"/>
      <c r="G560" s="348"/>
      <c r="H560" s="348"/>
    </row>
    <row r="561" spans="1:8" ht="15.75">
      <c r="A561" s="346"/>
      <c r="B561" s="379"/>
      <c r="C561" s="347"/>
      <c r="D561" s="347"/>
      <c r="E561" s="347"/>
      <c r="F561" s="348"/>
      <c r="G561" s="348"/>
      <c r="H561" s="348"/>
    </row>
    <row r="562" spans="1:8" ht="15.75">
      <c r="A562" s="346"/>
      <c r="B562" s="379"/>
      <c r="C562" s="347"/>
      <c r="D562" s="347"/>
      <c r="E562" s="347"/>
      <c r="F562" s="348"/>
      <c r="G562" s="348"/>
      <c r="H562" s="348"/>
    </row>
    <row r="563" spans="1:8" ht="15.75">
      <c r="A563" s="346"/>
      <c r="B563" s="379"/>
      <c r="C563" s="347"/>
      <c r="D563" s="347"/>
      <c r="E563" s="347"/>
      <c r="F563" s="348"/>
      <c r="G563" s="348"/>
      <c r="H563" s="348"/>
    </row>
    <row r="564" spans="1:8" ht="15.75">
      <c r="A564" s="346"/>
      <c r="B564" s="379"/>
      <c r="C564" s="347"/>
      <c r="D564" s="347"/>
      <c r="E564" s="347"/>
      <c r="F564" s="348"/>
      <c r="G564" s="348"/>
      <c r="H564" s="348"/>
    </row>
    <row r="565" spans="1:8" ht="15.75">
      <c r="A565" s="346"/>
      <c r="B565" s="379"/>
      <c r="C565" s="347"/>
      <c r="D565" s="347"/>
      <c r="E565" s="347"/>
      <c r="F565" s="348"/>
      <c r="G565" s="348"/>
      <c r="H565" s="348"/>
    </row>
    <row r="566" spans="1:8" ht="15.75">
      <c r="A566" s="346"/>
      <c r="B566" s="379"/>
      <c r="C566" s="347"/>
      <c r="D566" s="347"/>
      <c r="E566" s="347"/>
      <c r="F566" s="348"/>
      <c r="G566" s="348"/>
      <c r="H566" s="348"/>
    </row>
    <row r="567" spans="1:8" ht="15.75">
      <c r="A567" s="346"/>
      <c r="B567" s="379"/>
      <c r="C567" s="347"/>
      <c r="D567" s="347"/>
      <c r="E567" s="347"/>
      <c r="F567" s="348"/>
      <c r="G567" s="348"/>
      <c r="H567" s="348"/>
    </row>
    <row r="568" spans="1:8" ht="15.75">
      <c r="A568" s="346"/>
      <c r="B568" s="379"/>
      <c r="C568" s="347"/>
      <c r="D568" s="347"/>
      <c r="E568" s="347"/>
      <c r="F568" s="348"/>
      <c r="G568" s="348"/>
      <c r="H568" s="348"/>
    </row>
    <row r="569" spans="1:8" ht="15.75">
      <c r="A569" s="346"/>
      <c r="B569" s="379"/>
      <c r="C569" s="347"/>
      <c r="D569" s="347"/>
      <c r="E569" s="347"/>
      <c r="F569" s="348"/>
      <c r="G569" s="348"/>
      <c r="H569" s="348"/>
    </row>
    <row r="570" spans="1:8" ht="15.75">
      <c r="A570" s="346"/>
      <c r="B570" s="379"/>
      <c r="C570" s="347"/>
      <c r="D570" s="347"/>
      <c r="E570" s="347"/>
      <c r="F570" s="348"/>
      <c r="G570" s="348"/>
      <c r="H570" s="348"/>
    </row>
    <row r="571" spans="1:8" ht="15.75">
      <c r="A571" s="346"/>
      <c r="B571" s="379"/>
      <c r="C571" s="347"/>
      <c r="D571" s="347"/>
      <c r="E571" s="347"/>
      <c r="F571" s="348"/>
      <c r="G571" s="348"/>
      <c r="H571" s="348"/>
    </row>
    <row r="572" spans="1:8" ht="15.75">
      <c r="A572" s="346"/>
      <c r="B572" s="379"/>
      <c r="C572" s="347"/>
      <c r="D572" s="347"/>
      <c r="E572" s="347"/>
      <c r="F572" s="348"/>
      <c r="G572" s="348"/>
      <c r="H572" s="348"/>
    </row>
    <row r="573" spans="1:8" ht="15.75">
      <c r="A573" s="346"/>
      <c r="B573" s="379"/>
      <c r="C573" s="347"/>
      <c r="D573" s="347"/>
      <c r="E573" s="347"/>
      <c r="F573" s="348"/>
      <c r="G573" s="348"/>
      <c r="H573" s="348"/>
    </row>
    <row r="574" spans="1:8" ht="15.75">
      <c r="A574" s="346"/>
      <c r="B574" s="379"/>
      <c r="C574" s="347"/>
      <c r="D574" s="347"/>
      <c r="E574" s="347"/>
      <c r="F574" s="348"/>
      <c r="G574" s="348"/>
      <c r="H574" s="348"/>
    </row>
    <row r="575" spans="1:8" ht="15.75">
      <c r="A575" s="346"/>
      <c r="B575" s="379"/>
      <c r="C575" s="347"/>
      <c r="D575" s="347"/>
      <c r="E575" s="347"/>
      <c r="F575" s="348"/>
      <c r="G575" s="348"/>
      <c r="H575" s="348"/>
    </row>
    <row r="576" spans="1:8" ht="15.75">
      <c r="A576" s="346"/>
      <c r="B576" s="379"/>
      <c r="C576" s="347"/>
      <c r="D576" s="347"/>
      <c r="E576" s="347"/>
      <c r="F576" s="348"/>
      <c r="G576" s="348"/>
      <c r="H576" s="348"/>
    </row>
    <row r="577" spans="1:8" ht="15.75">
      <c r="A577" s="346"/>
      <c r="B577" s="379"/>
      <c r="C577" s="347"/>
      <c r="D577" s="347"/>
      <c r="E577" s="347"/>
      <c r="F577" s="348"/>
      <c r="G577" s="348"/>
      <c r="H577" s="348"/>
    </row>
    <row r="578" spans="1:8" ht="15.75">
      <c r="A578" s="346"/>
      <c r="B578" s="379"/>
      <c r="C578" s="347"/>
      <c r="D578" s="347"/>
      <c r="E578" s="347"/>
      <c r="F578" s="348"/>
      <c r="G578" s="348"/>
      <c r="H578" s="348"/>
    </row>
    <row r="579" spans="1:8" ht="15.75">
      <c r="A579" s="346"/>
      <c r="B579" s="379"/>
      <c r="C579" s="347"/>
      <c r="D579" s="347"/>
      <c r="E579" s="347"/>
      <c r="F579" s="348"/>
      <c r="G579" s="348"/>
      <c r="H579" s="348"/>
    </row>
    <row r="580" spans="1:8" ht="15.75">
      <c r="A580" s="346"/>
      <c r="B580" s="379"/>
      <c r="C580" s="347"/>
      <c r="D580" s="347"/>
      <c r="E580" s="347"/>
      <c r="F580" s="348"/>
      <c r="G580" s="348"/>
      <c r="H580" s="348"/>
    </row>
    <row r="581" spans="1:8" ht="15.75">
      <c r="A581" s="346"/>
      <c r="B581" s="379"/>
      <c r="C581" s="347"/>
      <c r="D581" s="347"/>
      <c r="E581" s="347"/>
      <c r="F581" s="348"/>
      <c r="G581" s="348"/>
      <c r="H581" s="348"/>
    </row>
    <row r="582" spans="1:8" ht="15.75">
      <c r="A582" s="346"/>
      <c r="B582" s="379"/>
      <c r="C582" s="347"/>
      <c r="D582" s="347"/>
      <c r="E582" s="347"/>
      <c r="F582" s="348"/>
      <c r="G582" s="348"/>
      <c r="H582" s="348"/>
    </row>
    <row r="583" spans="1:8" ht="15.75">
      <c r="A583" s="346"/>
      <c r="B583" s="379"/>
      <c r="C583" s="347"/>
      <c r="D583" s="347"/>
      <c r="E583" s="347"/>
      <c r="F583" s="348"/>
      <c r="G583" s="348"/>
      <c r="H583" s="348"/>
    </row>
    <row r="584" spans="1:8" ht="15.75">
      <c r="A584" s="346"/>
      <c r="B584" s="379"/>
      <c r="C584" s="347"/>
      <c r="D584" s="347"/>
      <c r="E584" s="347"/>
      <c r="F584" s="348"/>
      <c r="G584" s="348"/>
      <c r="H584" s="348"/>
    </row>
    <row r="585" spans="1:8" ht="15.75">
      <c r="A585" s="346"/>
      <c r="B585" s="379"/>
      <c r="C585" s="347"/>
      <c r="D585" s="347"/>
      <c r="E585" s="347"/>
      <c r="F585" s="348"/>
      <c r="G585" s="348"/>
      <c r="H585" s="348"/>
    </row>
    <row r="586" spans="1:8" ht="15.75">
      <c r="A586" s="346"/>
      <c r="B586" s="379"/>
      <c r="C586" s="347"/>
      <c r="D586" s="347"/>
      <c r="E586" s="347"/>
      <c r="F586" s="348"/>
      <c r="G586" s="348"/>
      <c r="H586" s="348"/>
    </row>
    <row r="587" spans="1:8" ht="15.75">
      <c r="A587" s="346"/>
      <c r="B587" s="379"/>
      <c r="C587" s="347"/>
      <c r="D587" s="347"/>
      <c r="E587" s="347"/>
      <c r="F587" s="348"/>
      <c r="G587" s="348"/>
      <c r="H587" s="348"/>
    </row>
    <row r="588" spans="1:8" ht="15.75">
      <c r="A588" s="346"/>
      <c r="B588" s="379"/>
      <c r="C588" s="347"/>
      <c r="D588" s="347"/>
      <c r="E588" s="347"/>
      <c r="F588" s="348"/>
      <c r="G588" s="348"/>
      <c r="H588" s="348"/>
    </row>
    <row r="589" spans="1:8" ht="15.75">
      <c r="A589" s="346"/>
      <c r="B589" s="379"/>
      <c r="C589" s="347"/>
      <c r="D589" s="347"/>
      <c r="E589" s="347"/>
      <c r="F589" s="348"/>
      <c r="G589" s="348"/>
      <c r="H589" s="348"/>
    </row>
    <row r="590" spans="1:8" ht="15.75">
      <c r="A590" s="346"/>
      <c r="B590" s="379"/>
      <c r="C590" s="347"/>
      <c r="D590" s="347"/>
      <c r="E590" s="347"/>
      <c r="F590" s="348"/>
      <c r="G590" s="348"/>
      <c r="H590" s="348"/>
    </row>
    <row r="591" spans="1:8" ht="15.75">
      <c r="A591" s="346"/>
      <c r="B591" s="379"/>
      <c r="C591" s="347"/>
      <c r="D591" s="347"/>
      <c r="E591" s="347"/>
      <c r="F591" s="348"/>
      <c r="G591" s="348"/>
      <c r="H591" s="348"/>
    </row>
    <row r="592" spans="1:8" ht="15.75">
      <c r="A592" s="346"/>
      <c r="B592" s="379"/>
      <c r="C592" s="347"/>
      <c r="D592" s="347"/>
      <c r="E592" s="347"/>
      <c r="F592" s="348"/>
      <c r="G592" s="348"/>
      <c r="H592" s="348"/>
    </row>
    <row r="593" spans="1:8" ht="15.75">
      <c r="A593" s="346"/>
      <c r="B593" s="379"/>
      <c r="C593" s="347"/>
      <c r="D593" s="347"/>
      <c r="E593" s="347"/>
      <c r="F593" s="348"/>
      <c r="G593" s="348"/>
      <c r="H593" s="348"/>
    </row>
    <row r="594" spans="1:8" ht="15.75">
      <c r="A594" s="346"/>
      <c r="B594" s="379"/>
      <c r="C594" s="347"/>
      <c r="D594" s="347"/>
      <c r="E594" s="347"/>
      <c r="F594" s="348"/>
      <c r="G594" s="348"/>
      <c r="H594" s="348"/>
    </row>
    <row r="595" spans="1:8" ht="15.75">
      <c r="A595" s="346"/>
      <c r="B595" s="379"/>
      <c r="C595" s="347"/>
      <c r="D595" s="347"/>
      <c r="E595" s="347"/>
      <c r="F595" s="348"/>
      <c r="G595" s="348"/>
      <c r="H595" s="348"/>
    </row>
    <row r="596" spans="1:8" ht="15.75">
      <c r="A596" s="346"/>
      <c r="B596" s="379"/>
      <c r="C596" s="347"/>
      <c r="D596" s="347"/>
      <c r="E596" s="347"/>
      <c r="F596" s="348"/>
      <c r="G596" s="348"/>
      <c r="H596" s="348"/>
    </row>
    <row r="597" spans="1:8" ht="15.75">
      <c r="A597" s="346"/>
      <c r="B597" s="379"/>
      <c r="C597" s="347"/>
      <c r="D597" s="347"/>
      <c r="E597" s="347"/>
      <c r="F597" s="348"/>
      <c r="G597" s="348"/>
      <c r="H597" s="348"/>
    </row>
    <row r="598" spans="1:8" ht="15.75">
      <c r="A598" s="346"/>
      <c r="B598" s="379"/>
      <c r="C598" s="347"/>
      <c r="D598" s="347"/>
      <c r="E598" s="347"/>
      <c r="F598" s="348"/>
      <c r="G598" s="348"/>
      <c r="H598" s="348"/>
    </row>
    <row r="599" spans="1:8" ht="15.75">
      <c r="A599" s="346"/>
      <c r="B599" s="379"/>
      <c r="C599" s="347"/>
      <c r="D599" s="347"/>
      <c r="E599" s="347"/>
      <c r="F599" s="348"/>
      <c r="G599" s="348"/>
      <c r="H599" s="348"/>
    </row>
    <row r="600" spans="1:8" ht="15.75">
      <c r="A600" s="346"/>
      <c r="B600" s="379"/>
      <c r="C600" s="347"/>
      <c r="D600" s="347"/>
      <c r="E600" s="347"/>
      <c r="F600" s="348"/>
      <c r="G600" s="348"/>
      <c r="H600" s="348"/>
    </row>
    <row r="601" spans="1:8" ht="15.75">
      <c r="A601" s="346"/>
      <c r="B601" s="379"/>
      <c r="C601" s="347"/>
      <c r="D601" s="347"/>
      <c r="E601" s="347"/>
      <c r="F601" s="348"/>
      <c r="G601" s="348"/>
      <c r="H601" s="348"/>
    </row>
    <row r="602" spans="1:8" ht="15.75">
      <c r="A602" s="346"/>
      <c r="B602" s="379"/>
      <c r="C602" s="347"/>
      <c r="D602" s="347"/>
      <c r="E602" s="347"/>
      <c r="F602" s="348"/>
      <c r="G602" s="348"/>
      <c r="H602" s="348"/>
    </row>
    <row r="603" spans="1:8" ht="15.75">
      <c r="A603" s="346"/>
      <c r="B603" s="379"/>
      <c r="C603" s="347"/>
      <c r="D603" s="347"/>
      <c r="E603" s="347"/>
      <c r="F603" s="348"/>
      <c r="G603" s="348"/>
      <c r="H603" s="348"/>
    </row>
    <row r="604" spans="1:8" ht="15.75">
      <c r="A604" s="346"/>
      <c r="B604" s="379"/>
      <c r="C604" s="347"/>
      <c r="D604" s="347"/>
      <c r="E604" s="347"/>
      <c r="F604" s="348"/>
      <c r="G604" s="348"/>
      <c r="H604" s="348"/>
    </row>
    <row r="605" spans="1:8" ht="15.75">
      <c r="A605" s="346"/>
      <c r="B605" s="379"/>
      <c r="C605" s="347"/>
      <c r="D605" s="347"/>
      <c r="E605" s="347"/>
      <c r="F605" s="348"/>
      <c r="G605" s="348"/>
      <c r="H605" s="348"/>
    </row>
    <row r="606" spans="1:8" ht="15.75">
      <c r="A606" s="346"/>
      <c r="B606" s="379"/>
      <c r="C606" s="347"/>
      <c r="D606" s="347"/>
      <c r="E606" s="347"/>
      <c r="F606" s="348"/>
      <c r="G606" s="348"/>
      <c r="H606" s="348"/>
    </row>
    <row r="607" spans="1:8" ht="15.75">
      <c r="A607" s="346"/>
      <c r="B607" s="379"/>
      <c r="C607" s="347"/>
      <c r="D607" s="347"/>
      <c r="E607" s="347"/>
      <c r="F607" s="348"/>
      <c r="G607" s="348"/>
      <c r="H607" s="348"/>
    </row>
    <row r="608" spans="1:8" ht="15.75">
      <c r="A608" s="346"/>
      <c r="B608" s="379"/>
      <c r="C608" s="347"/>
      <c r="D608" s="347"/>
      <c r="E608" s="347"/>
      <c r="F608" s="348"/>
      <c r="G608" s="348"/>
      <c r="H608" s="348"/>
    </row>
    <row r="609" spans="1:8" ht="15.75">
      <c r="A609" s="346"/>
      <c r="B609" s="379"/>
      <c r="C609" s="347"/>
      <c r="D609" s="347"/>
      <c r="E609" s="347"/>
      <c r="F609" s="348"/>
      <c r="G609" s="348"/>
      <c r="H609" s="348"/>
    </row>
    <row r="610" spans="1:8" ht="15.75">
      <c r="A610" s="346"/>
      <c r="B610" s="379"/>
      <c r="C610" s="347"/>
      <c r="D610" s="347"/>
      <c r="E610" s="347"/>
      <c r="F610" s="348"/>
      <c r="G610" s="348"/>
      <c r="H610" s="348"/>
    </row>
    <row r="611" spans="1:8" ht="15.75">
      <c r="A611" s="346"/>
      <c r="B611" s="379"/>
      <c r="C611" s="347"/>
      <c r="D611" s="347"/>
      <c r="E611" s="347"/>
      <c r="F611" s="348"/>
      <c r="G611" s="348"/>
      <c r="H611" s="348"/>
    </row>
    <row r="612" spans="1:8" ht="15.75">
      <c r="A612" s="346"/>
      <c r="B612" s="379"/>
      <c r="C612" s="347"/>
      <c r="D612" s="347"/>
      <c r="E612" s="347"/>
      <c r="F612" s="348"/>
      <c r="G612" s="348"/>
      <c r="H612" s="348"/>
    </row>
    <row r="613" spans="1:8" ht="15.75">
      <c r="A613" s="346"/>
      <c r="B613" s="379"/>
      <c r="C613" s="347"/>
      <c r="D613" s="347"/>
      <c r="E613" s="347"/>
      <c r="F613" s="348"/>
      <c r="G613" s="348"/>
      <c r="H613" s="348"/>
    </row>
    <row r="614" spans="1:8" ht="15.75">
      <c r="A614" s="346"/>
      <c r="B614" s="379"/>
      <c r="C614" s="347"/>
      <c r="D614" s="347"/>
      <c r="E614" s="347"/>
      <c r="F614" s="348"/>
      <c r="G614" s="348"/>
      <c r="H614" s="348"/>
    </row>
    <row r="615" spans="1:8" ht="15.75">
      <c r="A615" s="346"/>
      <c r="B615" s="379"/>
      <c r="C615" s="347"/>
      <c r="D615" s="347"/>
      <c r="E615" s="347"/>
      <c r="F615" s="348"/>
      <c r="G615" s="348"/>
      <c r="H615" s="348"/>
    </row>
    <row r="616" spans="1:8" ht="15.75">
      <c r="A616" s="346"/>
      <c r="B616" s="379"/>
      <c r="C616" s="347"/>
      <c r="D616" s="347"/>
      <c r="E616" s="347"/>
      <c r="F616" s="348"/>
      <c r="G616" s="348"/>
      <c r="H616" s="348"/>
    </row>
    <row r="617" spans="1:8" ht="15.75">
      <c r="A617" s="346"/>
      <c r="B617" s="379"/>
      <c r="C617" s="347"/>
      <c r="D617" s="347"/>
      <c r="E617" s="347"/>
      <c r="F617" s="348"/>
      <c r="G617" s="348"/>
      <c r="H617" s="348"/>
    </row>
    <row r="618" spans="1:8" ht="15.75">
      <c r="A618" s="346"/>
      <c r="B618" s="379"/>
      <c r="C618" s="347"/>
      <c r="D618" s="347"/>
      <c r="E618" s="347"/>
      <c r="F618" s="348"/>
      <c r="G618" s="348"/>
      <c r="H618" s="348"/>
    </row>
    <row r="619" spans="1:8" ht="15.75">
      <c r="A619" s="346"/>
      <c r="B619" s="379"/>
      <c r="C619" s="347"/>
      <c r="D619" s="347"/>
      <c r="E619" s="347"/>
      <c r="F619" s="348"/>
      <c r="G619" s="348"/>
      <c r="H619" s="348"/>
    </row>
    <row r="620" spans="1:8" ht="15.75">
      <c r="A620" s="346"/>
      <c r="B620" s="379"/>
      <c r="C620" s="347"/>
      <c r="D620" s="347"/>
      <c r="E620" s="347"/>
      <c r="F620" s="348"/>
      <c r="G620" s="348"/>
      <c r="H620" s="348"/>
    </row>
    <row r="621" spans="1:8" ht="15.75">
      <c r="A621" s="346"/>
      <c r="B621" s="379"/>
      <c r="C621" s="347"/>
      <c r="D621" s="347"/>
      <c r="E621" s="347"/>
      <c r="F621" s="348"/>
      <c r="G621" s="348"/>
      <c r="H621" s="348"/>
    </row>
    <row r="622" spans="1:8" ht="15.75">
      <c r="A622" s="346"/>
      <c r="B622" s="379"/>
      <c r="C622" s="347"/>
      <c r="D622" s="347"/>
      <c r="E622" s="347"/>
      <c r="F622" s="348"/>
      <c r="G622" s="348"/>
      <c r="H622" s="348"/>
    </row>
    <row r="623" spans="1:8" ht="15.75">
      <c r="A623" s="346"/>
      <c r="B623" s="379"/>
      <c r="C623" s="347"/>
      <c r="D623" s="347"/>
      <c r="E623" s="347"/>
      <c r="F623" s="348"/>
      <c r="G623" s="348"/>
      <c r="H623" s="348"/>
    </row>
    <row r="624" spans="1:8" ht="15.75">
      <c r="A624" s="346"/>
      <c r="B624" s="379"/>
      <c r="C624" s="347"/>
      <c r="D624" s="347"/>
      <c r="E624" s="347"/>
      <c r="F624" s="348"/>
      <c r="G624" s="348"/>
      <c r="H624" s="348"/>
    </row>
    <row r="625" spans="1:8" ht="15.75">
      <c r="A625" s="346"/>
      <c r="B625" s="379"/>
      <c r="C625" s="347"/>
      <c r="D625" s="347"/>
      <c r="E625" s="347"/>
      <c r="F625" s="348"/>
      <c r="G625" s="348"/>
      <c r="H625" s="348"/>
    </row>
    <row r="626" spans="1:8" ht="15.75">
      <c r="A626" s="346"/>
      <c r="B626" s="379"/>
      <c r="C626" s="347"/>
      <c r="D626" s="347"/>
      <c r="E626" s="347"/>
      <c r="F626" s="348"/>
      <c r="G626" s="348"/>
      <c r="H626" s="348"/>
    </row>
    <row r="627" spans="1:8" ht="15.75">
      <c r="A627" s="346"/>
      <c r="B627" s="379"/>
      <c r="C627" s="347"/>
      <c r="D627" s="347"/>
      <c r="E627" s="347"/>
      <c r="F627" s="348"/>
      <c r="G627" s="348"/>
      <c r="H627" s="348"/>
    </row>
    <row r="628" spans="1:8" ht="15.75">
      <c r="A628" s="346"/>
      <c r="B628" s="379"/>
      <c r="C628" s="347"/>
      <c r="D628" s="347"/>
      <c r="E628" s="347"/>
      <c r="F628" s="348"/>
      <c r="G628" s="348"/>
      <c r="H628" s="348"/>
    </row>
    <row r="629" spans="1:8" ht="15.75">
      <c r="A629" s="346"/>
      <c r="B629" s="379"/>
      <c r="C629" s="347"/>
      <c r="D629" s="347"/>
      <c r="E629" s="347"/>
      <c r="F629" s="348"/>
      <c r="G629" s="348"/>
      <c r="H629" s="348"/>
    </row>
    <row r="630" spans="1:8" ht="15.75">
      <c r="A630" s="346"/>
      <c r="B630" s="379"/>
      <c r="C630" s="347"/>
      <c r="D630" s="347"/>
      <c r="E630" s="347"/>
      <c r="F630" s="348"/>
      <c r="G630" s="348"/>
      <c r="H630" s="348"/>
    </row>
    <row r="631" spans="1:8" ht="15.75">
      <c r="A631" s="346"/>
      <c r="B631" s="379"/>
      <c r="C631" s="347"/>
      <c r="D631" s="347"/>
      <c r="E631" s="347"/>
      <c r="F631" s="348"/>
      <c r="G631" s="348"/>
      <c r="H631" s="348"/>
    </row>
    <row r="632" spans="1:8" ht="15.75">
      <c r="A632" s="346"/>
      <c r="B632" s="379"/>
      <c r="C632" s="347"/>
      <c r="D632" s="347"/>
      <c r="E632" s="347"/>
      <c r="F632" s="348"/>
      <c r="G632" s="348"/>
      <c r="H632" s="348"/>
    </row>
    <row r="633" spans="1:8" ht="15.75">
      <c r="A633" s="346"/>
      <c r="B633" s="379"/>
      <c r="C633" s="347"/>
      <c r="D633" s="347"/>
      <c r="E633" s="347"/>
      <c r="F633" s="348"/>
      <c r="G633" s="348"/>
      <c r="H633" s="348"/>
    </row>
    <row r="634" spans="1:8" ht="15.75">
      <c r="A634" s="346"/>
      <c r="B634" s="379"/>
      <c r="C634" s="347"/>
      <c r="D634" s="347"/>
      <c r="E634" s="347"/>
      <c r="F634" s="348"/>
      <c r="G634" s="348"/>
      <c r="H634" s="348"/>
    </row>
    <row r="635" spans="1:8" ht="15.75">
      <c r="A635" s="346"/>
      <c r="B635" s="379"/>
      <c r="C635" s="347"/>
      <c r="D635" s="347"/>
      <c r="E635" s="347"/>
      <c r="F635" s="348"/>
      <c r="G635" s="348"/>
      <c r="H635" s="348"/>
    </row>
    <row r="636" spans="1:8" ht="15.75">
      <c r="A636" s="346"/>
      <c r="B636" s="379"/>
      <c r="C636" s="347"/>
      <c r="D636" s="347"/>
      <c r="E636" s="347"/>
      <c r="F636" s="348"/>
      <c r="G636" s="348"/>
      <c r="H636" s="348"/>
    </row>
    <row r="637" spans="1:8" ht="15.75">
      <c r="A637" s="346"/>
      <c r="B637" s="379"/>
      <c r="C637" s="347"/>
      <c r="D637" s="347"/>
      <c r="E637" s="347"/>
      <c r="F637" s="348"/>
      <c r="G637" s="348"/>
      <c r="H637" s="348"/>
    </row>
    <row r="638" spans="1:8" ht="15.75">
      <c r="A638" s="346"/>
      <c r="B638" s="379"/>
      <c r="C638" s="347"/>
      <c r="D638" s="347"/>
      <c r="E638" s="347"/>
      <c r="F638" s="348"/>
      <c r="G638" s="348"/>
      <c r="H638" s="348"/>
    </row>
    <row r="639" spans="1:8" ht="15.75">
      <c r="A639" s="346"/>
      <c r="B639" s="379"/>
      <c r="C639" s="347"/>
      <c r="D639" s="347"/>
      <c r="E639" s="347"/>
      <c r="F639" s="348"/>
      <c r="G639" s="348"/>
      <c r="H639" s="348"/>
    </row>
    <row r="640" spans="1:8" ht="15.75">
      <c r="A640" s="346"/>
      <c r="B640" s="379"/>
      <c r="C640" s="347"/>
      <c r="D640" s="347"/>
      <c r="E640" s="347"/>
      <c r="F640" s="348"/>
      <c r="G640" s="348"/>
      <c r="H640" s="348"/>
    </row>
    <row r="641" spans="1:8" ht="15.75">
      <c r="A641" s="346"/>
      <c r="B641" s="379"/>
      <c r="C641" s="347"/>
      <c r="D641" s="347"/>
      <c r="E641" s="347"/>
      <c r="F641" s="348"/>
      <c r="G641" s="348"/>
      <c r="H641" s="348"/>
    </row>
    <row r="642" spans="1:8" ht="15.75">
      <c r="A642" s="346"/>
      <c r="B642" s="379"/>
      <c r="C642" s="347"/>
      <c r="D642" s="347"/>
      <c r="E642" s="347"/>
      <c r="F642" s="348"/>
      <c r="G642" s="348"/>
      <c r="H642" s="348"/>
    </row>
    <row r="643" spans="1:8" ht="15.75">
      <c r="A643" s="346"/>
      <c r="B643" s="379"/>
      <c r="C643" s="347"/>
      <c r="D643" s="347"/>
      <c r="E643" s="347"/>
      <c r="F643" s="348"/>
      <c r="G643" s="348"/>
      <c r="H643" s="348"/>
    </row>
    <row r="644" spans="1:8" ht="15.75">
      <c r="A644" s="346"/>
      <c r="B644" s="379"/>
      <c r="C644" s="347"/>
      <c r="D644" s="347"/>
      <c r="E644" s="347"/>
      <c r="F644" s="348"/>
      <c r="G644" s="348"/>
      <c r="H644" s="348"/>
    </row>
    <row r="645" spans="1:8" ht="15.75">
      <c r="A645" s="346"/>
      <c r="B645" s="379"/>
      <c r="C645" s="347"/>
      <c r="D645" s="347"/>
      <c r="E645" s="347"/>
      <c r="F645" s="348"/>
      <c r="G645" s="348"/>
      <c r="H645" s="348"/>
    </row>
    <row r="646" spans="1:8" ht="15.75">
      <c r="A646" s="374"/>
      <c r="B646" s="375"/>
      <c r="C646" s="376"/>
      <c r="D646" s="376"/>
      <c r="E646" s="376"/>
      <c r="F646" s="377"/>
      <c r="G646" s="377"/>
      <c r="H646" s="378"/>
    </row>
    <row r="647" spans="1:8" ht="15.75">
      <c r="A647" s="312"/>
      <c r="B647" s="313"/>
      <c r="C647" s="314"/>
      <c r="D647" s="314"/>
      <c r="E647" s="314"/>
      <c r="F647" s="315"/>
      <c r="G647" s="315"/>
      <c r="H647" s="367"/>
    </row>
    <row r="648" spans="1:8" ht="15.75">
      <c r="A648" s="312"/>
      <c r="B648" s="313"/>
      <c r="C648" s="314"/>
      <c r="D648" s="314"/>
      <c r="E648" s="314"/>
      <c r="F648" s="315"/>
      <c r="G648" s="315"/>
      <c r="H648" s="367"/>
    </row>
    <row r="649" spans="1:8" ht="15.75">
      <c r="A649" s="312"/>
      <c r="B649" s="313"/>
      <c r="C649" s="314"/>
      <c r="D649" s="314"/>
      <c r="E649" s="314"/>
      <c r="F649" s="315"/>
      <c r="G649" s="315"/>
      <c r="H649" s="367"/>
    </row>
    <row r="650" spans="1:8" ht="15.75">
      <c r="A650" s="312"/>
      <c r="B650" s="313"/>
      <c r="C650" s="314"/>
      <c r="D650" s="314"/>
      <c r="E650" s="314"/>
      <c r="F650" s="315"/>
      <c r="G650" s="315"/>
      <c r="H650" s="367"/>
    </row>
    <row r="651" spans="1:8" ht="15.75">
      <c r="A651" s="312"/>
      <c r="B651" s="313"/>
      <c r="C651" s="314"/>
      <c r="D651" s="314"/>
      <c r="E651" s="314"/>
      <c r="F651" s="315"/>
      <c r="G651" s="315"/>
      <c r="H651" s="367"/>
    </row>
    <row r="652" spans="1:8" ht="15.75">
      <c r="A652" s="312"/>
      <c r="B652" s="313"/>
      <c r="C652" s="314"/>
      <c r="D652" s="314"/>
      <c r="E652" s="314"/>
      <c r="F652" s="315"/>
      <c r="G652" s="315"/>
      <c r="H652" s="367"/>
    </row>
    <row r="653" spans="1:8" ht="15.75">
      <c r="A653" s="312"/>
      <c r="B653" s="313"/>
      <c r="C653" s="314"/>
      <c r="D653" s="314"/>
      <c r="E653" s="314"/>
      <c r="F653" s="315"/>
      <c r="G653" s="315"/>
      <c r="H653" s="367"/>
    </row>
    <row r="654" spans="1:8" ht="15.75">
      <c r="A654" s="312"/>
      <c r="B654" s="313"/>
      <c r="C654" s="314"/>
      <c r="D654" s="314"/>
      <c r="E654" s="314"/>
      <c r="F654" s="315"/>
      <c r="G654" s="315"/>
      <c r="H654" s="367"/>
    </row>
    <row r="655" spans="1:8" ht="15.75">
      <c r="A655" s="312"/>
      <c r="B655" s="313"/>
      <c r="C655" s="314"/>
      <c r="D655" s="314"/>
      <c r="E655" s="314"/>
      <c r="F655" s="315"/>
      <c r="G655" s="315"/>
      <c r="H655" s="367"/>
    </row>
    <row r="656" spans="1:8" ht="15.75">
      <c r="A656" s="312"/>
      <c r="B656" s="313"/>
      <c r="C656" s="314"/>
      <c r="D656" s="314"/>
      <c r="E656" s="314"/>
      <c r="F656" s="315"/>
      <c r="G656" s="315"/>
      <c r="H656" s="367"/>
    </row>
    <row r="657" spans="1:8" ht="15.75">
      <c r="A657" s="312"/>
      <c r="B657" s="313"/>
      <c r="C657" s="314"/>
      <c r="D657" s="314"/>
      <c r="E657" s="314"/>
      <c r="F657" s="315"/>
      <c r="G657" s="315"/>
      <c r="H657" s="367"/>
    </row>
    <row r="658" spans="1:8" ht="15.75">
      <c r="A658" s="312"/>
      <c r="B658" s="313"/>
      <c r="C658" s="314"/>
      <c r="D658" s="314"/>
      <c r="E658" s="314"/>
      <c r="F658" s="315"/>
      <c r="G658" s="315"/>
      <c r="H658" s="367"/>
    </row>
    <row r="659" spans="1:8" ht="15.75">
      <c r="A659" s="312"/>
      <c r="B659" s="313"/>
      <c r="C659" s="314"/>
      <c r="D659" s="314"/>
      <c r="E659" s="314"/>
      <c r="F659" s="315"/>
      <c r="G659" s="315"/>
      <c r="H659" s="367"/>
    </row>
    <row r="660" spans="1:8" ht="15.75">
      <c r="A660" s="312"/>
      <c r="B660" s="313"/>
      <c r="C660" s="314"/>
      <c r="D660" s="314"/>
      <c r="E660" s="314"/>
      <c r="F660" s="315"/>
      <c r="G660" s="315"/>
      <c r="H660" s="367"/>
    </row>
    <row r="661" spans="1:8" ht="15.75">
      <c r="A661" s="312"/>
      <c r="B661" s="313"/>
      <c r="C661" s="314"/>
      <c r="D661" s="314"/>
      <c r="E661" s="314"/>
      <c r="F661" s="315"/>
      <c r="G661" s="315"/>
      <c r="H661" s="367"/>
    </row>
    <row r="662" spans="1:8" ht="15.75">
      <c r="A662" s="312"/>
      <c r="B662" s="313"/>
      <c r="C662" s="314"/>
      <c r="D662" s="314"/>
      <c r="E662" s="314"/>
      <c r="F662" s="315"/>
      <c r="G662" s="315"/>
      <c r="H662" s="367"/>
    </row>
    <row r="663" spans="1:8" ht="15.75">
      <c r="A663" s="312"/>
      <c r="B663" s="313"/>
      <c r="C663" s="314"/>
      <c r="D663" s="314"/>
      <c r="E663" s="314"/>
      <c r="F663" s="315"/>
      <c r="G663" s="315"/>
      <c r="H663" s="367"/>
    </row>
    <row r="664" spans="1:8" ht="15.75">
      <c r="A664" s="312"/>
      <c r="B664" s="313"/>
      <c r="C664" s="314"/>
      <c r="D664" s="314"/>
      <c r="E664" s="314"/>
      <c r="F664" s="315"/>
      <c r="G664" s="315"/>
      <c r="H664" s="367"/>
    </row>
    <row r="665" spans="1:8" ht="15.75">
      <c r="A665" s="312"/>
      <c r="B665" s="313"/>
      <c r="C665" s="314"/>
      <c r="D665" s="314"/>
      <c r="E665" s="314"/>
      <c r="F665" s="315"/>
      <c r="G665" s="315"/>
      <c r="H665" s="367"/>
    </row>
    <row r="666" spans="1:8" ht="15.75">
      <c r="A666" s="312"/>
      <c r="B666" s="313"/>
      <c r="C666" s="314"/>
      <c r="D666" s="314"/>
      <c r="E666" s="314"/>
      <c r="F666" s="315"/>
      <c r="G666" s="315"/>
      <c r="H666" s="367"/>
    </row>
    <row r="667" spans="1:8" ht="15.75">
      <c r="A667" s="312"/>
      <c r="B667" s="313"/>
      <c r="C667" s="314"/>
      <c r="D667" s="314"/>
      <c r="E667" s="314"/>
      <c r="F667" s="315"/>
      <c r="G667" s="315"/>
      <c r="H667" s="367"/>
    </row>
    <row r="668" spans="1:8" ht="15.75">
      <c r="A668" s="312"/>
      <c r="B668" s="313"/>
      <c r="C668" s="314"/>
      <c r="D668" s="314"/>
      <c r="E668" s="314"/>
      <c r="F668" s="315"/>
      <c r="G668" s="315"/>
      <c r="H668" s="367"/>
    </row>
    <row r="669" spans="1:8" ht="15.75">
      <c r="A669" s="312"/>
      <c r="B669" s="313"/>
      <c r="C669" s="314"/>
      <c r="D669" s="314"/>
      <c r="E669" s="314"/>
      <c r="F669" s="315"/>
      <c r="G669" s="315"/>
      <c r="H669" s="367"/>
    </row>
    <row r="670" spans="1:8" ht="15.75">
      <c r="A670" s="312"/>
      <c r="B670" s="313"/>
      <c r="C670" s="314"/>
      <c r="D670" s="314"/>
      <c r="E670" s="314"/>
      <c r="F670" s="315"/>
      <c r="G670" s="315"/>
      <c r="H670" s="367"/>
    </row>
    <row r="671" spans="1:8" ht="15.75">
      <c r="A671" s="312"/>
      <c r="B671" s="313"/>
      <c r="C671" s="314"/>
      <c r="D671" s="314"/>
      <c r="E671" s="314"/>
      <c r="F671" s="315"/>
      <c r="G671" s="315"/>
      <c r="H671" s="367"/>
    </row>
    <row r="672" spans="1:8" ht="15.75">
      <c r="A672" s="312"/>
      <c r="B672" s="313"/>
      <c r="C672" s="314"/>
      <c r="D672" s="314"/>
      <c r="E672" s="314"/>
      <c r="F672" s="315"/>
      <c r="G672" s="315"/>
      <c r="H672" s="367"/>
    </row>
    <row r="673" spans="1:8" ht="15.75">
      <c r="A673" s="312"/>
      <c r="B673" s="313"/>
      <c r="C673" s="314"/>
      <c r="D673" s="314"/>
      <c r="E673" s="314"/>
      <c r="F673" s="315"/>
      <c r="G673" s="315"/>
      <c r="H673" s="367"/>
    </row>
    <row r="674" spans="1:8" ht="15.75">
      <c r="A674" s="312"/>
      <c r="B674" s="313"/>
      <c r="C674" s="314"/>
      <c r="D674" s="314"/>
      <c r="E674" s="314"/>
      <c r="F674" s="315"/>
      <c r="G674" s="315"/>
      <c r="H674" s="367"/>
    </row>
    <row r="675" spans="1:8" ht="15.75">
      <c r="A675" s="312"/>
      <c r="B675" s="313"/>
      <c r="C675" s="314"/>
      <c r="D675" s="314"/>
      <c r="E675" s="314"/>
      <c r="F675" s="315"/>
      <c r="G675" s="315"/>
      <c r="H675" s="367"/>
    </row>
    <row r="676" spans="1:8" ht="15.75">
      <c r="A676" s="312"/>
      <c r="B676" s="313"/>
      <c r="C676" s="314"/>
      <c r="D676" s="314"/>
      <c r="E676" s="314"/>
      <c r="F676" s="315"/>
      <c r="G676" s="315"/>
      <c r="H676" s="367"/>
    </row>
    <row r="677" spans="1:8" ht="15.75">
      <c r="A677" s="312"/>
      <c r="B677" s="313"/>
      <c r="C677" s="314"/>
      <c r="D677" s="314"/>
      <c r="E677" s="314"/>
      <c r="F677" s="315"/>
      <c r="G677" s="315"/>
      <c r="H677" s="367"/>
    </row>
    <row r="678" spans="1:8" ht="15.75">
      <c r="A678" s="312"/>
      <c r="B678" s="313"/>
      <c r="C678" s="314"/>
      <c r="D678" s="314"/>
      <c r="E678" s="314"/>
      <c r="F678" s="315"/>
      <c r="G678" s="315"/>
      <c r="H678" s="367"/>
    </row>
    <row r="679" spans="1:8" ht="15.75">
      <c r="A679" s="312"/>
      <c r="B679" s="313"/>
      <c r="C679" s="314"/>
      <c r="D679" s="314"/>
      <c r="E679" s="314"/>
      <c r="F679" s="315"/>
      <c r="G679" s="315"/>
      <c r="H679" s="367"/>
    </row>
    <row r="680" spans="1:8" ht="15.75">
      <c r="A680" s="312"/>
      <c r="B680" s="313"/>
      <c r="C680" s="314"/>
      <c r="D680" s="314"/>
      <c r="E680" s="314"/>
      <c r="F680" s="315"/>
      <c r="G680" s="315"/>
      <c r="H680" s="367"/>
    </row>
    <row r="681" spans="1:8" ht="15.75">
      <c r="A681" s="312"/>
      <c r="B681" s="313"/>
      <c r="C681" s="314"/>
      <c r="D681" s="314"/>
      <c r="E681" s="314"/>
      <c r="F681" s="315"/>
      <c r="G681" s="315"/>
      <c r="H681" s="367"/>
    </row>
    <row r="682" spans="1:8" ht="15.75">
      <c r="A682" s="312"/>
      <c r="B682" s="313"/>
      <c r="C682" s="314"/>
      <c r="D682" s="314"/>
      <c r="E682" s="314"/>
      <c r="F682" s="315"/>
      <c r="G682" s="315"/>
      <c r="H682" s="367"/>
    </row>
    <row r="683" spans="1:8" ht="15.75">
      <c r="A683" s="312"/>
      <c r="B683" s="313"/>
      <c r="C683" s="314"/>
      <c r="D683" s="314"/>
      <c r="E683" s="314"/>
      <c r="F683" s="315"/>
      <c r="G683" s="315"/>
      <c r="H683" s="367"/>
    </row>
    <row r="684" spans="1:8" ht="15.75">
      <c r="A684" s="312"/>
      <c r="B684" s="313"/>
      <c r="C684" s="314"/>
      <c r="D684" s="314"/>
      <c r="E684" s="314"/>
      <c r="F684" s="315"/>
      <c r="G684" s="315"/>
      <c r="H684" s="367"/>
    </row>
    <row r="685" spans="1:8" ht="15.75">
      <c r="A685" s="312"/>
      <c r="B685" s="313"/>
      <c r="C685" s="314"/>
      <c r="D685" s="314"/>
      <c r="E685" s="314"/>
      <c r="F685" s="315"/>
      <c r="G685" s="315"/>
      <c r="H685" s="367"/>
    </row>
    <row r="686" spans="1:8" ht="15.75">
      <c r="A686" s="312"/>
      <c r="B686" s="313"/>
      <c r="C686" s="314"/>
      <c r="D686" s="314"/>
      <c r="E686" s="314"/>
      <c r="F686" s="315"/>
      <c r="G686" s="315"/>
      <c r="H686" s="367"/>
    </row>
    <row r="687" spans="1:8" ht="15.75">
      <c r="A687" s="312"/>
      <c r="B687" s="313"/>
      <c r="C687" s="314"/>
      <c r="D687" s="314"/>
      <c r="E687" s="314"/>
      <c r="F687" s="315"/>
      <c r="G687" s="315"/>
      <c r="H687" s="367"/>
    </row>
    <row r="688" spans="1:8" ht="15.75">
      <c r="A688" s="312"/>
      <c r="B688" s="313"/>
      <c r="C688" s="314"/>
      <c r="D688" s="314"/>
      <c r="E688" s="314"/>
      <c r="F688" s="315"/>
      <c r="G688" s="315"/>
      <c r="H688" s="367"/>
    </row>
    <row r="689" spans="1:8" ht="15.75">
      <c r="A689" s="312"/>
      <c r="B689" s="313"/>
      <c r="C689" s="314"/>
      <c r="D689" s="314"/>
      <c r="E689" s="314"/>
      <c r="F689" s="315"/>
      <c r="G689" s="315"/>
      <c r="H689" s="367"/>
    </row>
    <row r="690" spans="1:8" ht="15.75">
      <c r="A690" s="312"/>
      <c r="B690" s="313"/>
      <c r="C690" s="314"/>
      <c r="D690" s="314"/>
      <c r="E690" s="314"/>
      <c r="F690" s="315"/>
      <c r="G690" s="315"/>
      <c r="H690" s="367"/>
    </row>
    <row r="691" spans="1:8" ht="15.75">
      <c r="A691" s="312"/>
      <c r="B691" s="313"/>
      <c r="C691" s="314"/>
      <c r="D691" s="314"/>
      <c r="E691" s="314"/>
      <c r="F691" s="315"/>
      <c r="G691" s="315"/>
      <c r="H691" s="367"/>
    </row>
    <row r="692" spans="1:8" ht="15.75">
      <c r="A692" s="312"/>
      <c r="B692" s="313"/>
      <c r="C692" s="314"/>
      <c r="D692" s="314"/>
      <c r="E692" s="314"/>
      <c r="F692" s="315"/>
      <c r="G692" s="315"/>
      <c r="H692" s="367"/>
    </row>
    <row r="693" spans="1:8" ht="15.75">
      <c r="A693" s="312"/>
      <c r="B693" s="313"/>
      <c r="C693" s="314"/>
      <c r="D693" s="314"/>
      <c r="E693" s="314"/>
      <c r="F693" s="315"/>
      <c r="G693" s="315"/>
      <c r="H693" s="367"/>
    </row>
    <row r="694" spans="1:8" ht="15.75">
      <c r="A694" s="312"/>
      <c r="B694" s="313"/>
      <c r="C694" s="314"/>
      <c r="D694" s="314"/>
      <c r="E694" s="314"/>
      <c r="F694" s="315"/>
      <c r="G694" s="315"/>
      <c r="H694" s="367"/>
    </row>
    <row r="695" spans="1:8" ht="15.75">
      <c r="A695" s="312"/>
      <c r="B695" s="313"/>
      <c r="C695" s="314"/>
      <c r="D695" s="314"/>
      <c r="E695" s="314"/>
      <c r="F695" s="315"/>
      <c r="G695" s="315"/>
      <c r="H695" s="367"/>
    </row>
    <row r="696" spans="1:8" ht="15.75">
      <c r="A696" s="312"/>
      <c r="B696" s="313"/>
      <c r="C696" s="314"/>
      <c r="D696" s="314"/>
      <c r="E696" s="314"/>
      <c r="F696" s="315"/>
      <c r="G696" s="315"/>
      <c r="H696" s="367"/>
    </row>
    <row r="697" spans="1:8" ht="15.75">
      <c r="A697" s="312"/>
      <c r="B697" s="313"/>
      <c r="C697" s="314"/>
      <c r="D697" s="314"/>
      <c r="E697" s="314"/>
      <c r="F697" s="315"/>
      <c r="G697" s="315"/>
      <c r="H697" s="367"/>
    </row>
    <row r="698" spans="1:8" ht="15.75">
      <c r="A698" s="312"/>
      <c r="B698" s="313"/>
      <c r="C698" s="314"/>
      <c r="D698" s="314"/>
      <c r="E698" s="314"/>
      <c r="F698" s="315"/>
      <c r="G698" s="315"/>
      <c r="H698" s="367"/>
    </row>
    <row r="699" spans="1:8" ht="15.75">
      <c r="A699" s="312"/>
      <c r="B699" s="313"/>
      <c r="C699" s="314"/>
      <c r="D699" s="314"/>
      <c r="E699" s="314"/>
      <c r="F699" s="315"/>
      <c r="G699" s="315"/>
      <c r="H699" s="367"/>
    </row>
    <row r="700" spans="1:8" ht="15.75">
      <c r="A700" s="312"/>
      <c r="B700" s="313"/>
      <c r="C700" s="314"/>
      <c r="D700" s="314"/>
      <c r="E700" s="314"/>
      <c r="F700" s="315"/>
      <c r="G700" s="315"/>
      <c r="H700" s="367"/>
    </row>
    <row r="701" spans="1:8" ht="15.75">
      <c r="A701" s="312"/>
      <c r="B701" s="313"/>
      <c r="C701" s="314"/>
      <c r="D701" s="314"/>
      <c r="E701" s="314"/>
      <c r="F701" s="315"/>
      <c r="G701" s="315"/>
      <c r="H701" s="367"/>
    </row>
    <row r="702" spans="1:8" ht="15.75">
      <c r="A702" s="312"/>
      <c r="B702" s="313"/>
      <c r="C702" s="314"/>
      <c r="D702" s="314"/>
      <c r="E702" s="314"/>
      <c r="F702" s="315"/>
      <c r="G702" s="315"/>
      <c r="H702" s="367"/>
    </row>
    <row r="703" spans="1:8" ht="15.75">
      <c r="A703" s="312"/>
      <c r="B703" s="313"/>
      <c r="C703" s="314"/>
      <c r="D703" s="314"/>
      <c r="E703" s="314"/>
      <c r="F703" s="315"/>
      <c r="G703" s="315"/>
      <c r="H703" s="367"/>
    </row>
    <row r="704" spans="1:8" ht="15.75">
      <c r="A704" s="312"/>
      <c r="B704" s="313"/>
      <c r="C704" s="314"/>
      <c r="D704" s="314"/>
      <c r="E704" s="314"/>
      <c r="F704" s="315"/>
      <c r="G704" s="315"/>
      <c r="H704" s="367"/>
    </row>
    <row r="705" spans="1:8" ht="15.75">
      <c r="A705" s="312"/>
      <c r="B705" s="313"/>
      <c r="C705" s="314"/>
      <c r="D705" s="314"/>
      <c r="E705" s="314"/>
      <c r="F705" s="315"/>
      <c r="G705" s="315"/>
      <c r="H705" s="367"/>
    </row>
    <row r="706" spans="1:8" ht="15.75">
      <c r="A706" s="312"/>
      <c r="B706" s="313"/>
      <c r="C706" s="314"/>
      <c r="D706" s="314"/>
      <c r="E706" s="314"/>
      <c r="F706" s="315"/>
      <c r="G706" s="315"/>
      <c r="H706" s="367"/>
    </row>
    <row r="707" spans="1:8" ht="15.75">
      <c r="A707" s="312"/>
      <c r="B707" s="313"/>
      <c r="C707" s="314"/>
      <c r="D707" s="314"/>
      <c r="E707" s="314"/>
      <c r="F707" s="315"/>
      <c r="G707" s="315"/>
      <c r="H707" s="367"/>
    </row>
    <row r="708" spans="1:8" ht="15.75">
      <c r="A708" s="312"/>
      <c r="B708" s="313"/>
      <c r="C708" s="314"/>
      <c r="D708" s="314"/>
      <c r="E708" s="314"/>
      <c r="F708" s="315"/>
      <c r="G708" s="315"/>
      <c r="H708" s="367"/>
    </row>
    <row r="709" spans="1:8" ht="15.75">
      <c r="A709" s="312"/>
      <c r="B709" s="313"/>
      <c r="C709" s="314"/>
      <c r="D709" s="314"/>
      <c r="E709" s="314"/>
      <c r="F709" s="315"/>
      <c r="G709" s="315"/>
      <c r="H709" s="367"/>
    </row>
    <row r="710" spans="1:8" ht="15.75">
      <c r="A710" s="312"/>
      <c r="B710" s="313"/>
      <c r="C710" s="314"/>
      <c r="D710" s="314"/>
      <c r="E710" s="314"/>
      <c r="F710" s="315"/>
      <c r="G710" s="315"/>
      <c r="H710" s="367"/>
    </row>
    <row r="711" spans="1:8" ht="15.75">
      <c r="A711" s="312"/>
      <c r="B711" s="313"/>
      <c r="C711" s="314"/>
      <c r="D711" s="314"/>
      <c r="E711" s="314"/>
      <c r="F711" s="315"/>
      <c r="G711" s="315"/>
      <c r="H711" s="367"/>
    </row>
    <row r="712" spans="1:8" ht="15.75">
      <c r="A712" s="312"/>
      <c r="B712" s="313"/>
      <c r="C712" s="314"/>
      <c r="D712" s="314"/>
      <c r="E712" s="314"/>
      <c r="F712" s="315"/>
      <c r="G712" s="315"/>
      <c r="H712" s="367"/>
    </row>
    <row r="713" spans="1:8" ht="15.75">
      <c r="A713" s="312"/>
      <c r="B713" s="313"/>
      <c r="C713" s="314"/>
      <c r="D713" s="314"/>
      <c r="E713" s="314"/>
      <c r="F713" s="315"/>
      <c r="G713" s="315"/>
      <c r="H713" s="367"/>
    </row>
    <row r="714" spans="1:8" ht="15.75">
      <c r="A714" s="312"/>
      <c r="B714" s="313"/>
      <c r="C714" s="314"/>
      <c r="D714" s="314"/>
      <c r="E714" s="314"/>
      <c r="F714" s="315"/>
      <c r="G714" s="315"/>
      <c r="H714" s="367"/>
    </row>
    <row r="715" spans="1:8" ht="15.75">
      <c r="A715" s="312"/>
      <c r="B715" s="313"/>
      <c r="C715" s="314"/>
      <c r="D715" s="314"/>
      <c r="E715" s="314"/>
      <c r="F715" s="315"/>
      <c r="G715" s="315"/>
      <c r="H715" s="367"/>
    </row>
    <row r="716" spans="1:8" ht="15.75">
      <c r="A716" s="312"/>
      <c r="B716" s="313"/>
      <c r="C716" s="314"/>
      <c r="D716" s="314"/>
      <c r="E716" s="314"/>
      <c r="F716" s="315"/>
      <c r="G716" s="315"/>
      <c r="H716" s="367"/>
    </row>
    <row r="717" spans="1:8" ht="15.75">
      <c r="A717" s="312"/>
      <c r="B717" s="313"/>
      <c r="C717" s="314"/>
      <c r="D717" s="314"/>
      <c r="E717" s="314"/>
      <c r="F717" s="315"/>
      <c r="G717" s="315"/>
      <c r="H717" s="367"/>
    </row>
    <row r="718" spans="1:8" ht="15.75">
      <c r="A718" s="312"/>
      <c r="B718" s="313"/>
      <c r="C718" s="314"/>
      <c r="D718" s="314"/>
      <c r="E718" s="314"/>
      <c r="F718" s="315"/>
      <c r="G718" s="315"/>
      <c r="H718" s="367"/>
    </row>
    <row r="719" spans="1:8" ht="15.75">
      <c r="A719" s="312"/>
      <c r="B719" s="313"/>
      <c r="C719" s="314"/>
      <c r="D719" s="314"/>
      <c r="E719" s="314"/>
      <c r="F719" s="315"/>
      <c r="G719" s="315"/>
      <c r="H719" s="367"/>
    </row>
    <row r="720" spans="1:8" ht="15.75">
      <c r="A720" s="312"/>
      <c r="B720" s="313"/>
      <c r="C720" s="314"/>
      <c r="D720" s="314"/>
      <c r="E720" s="314"/>
      <c r="F720" s="315"/>
      <c r="G720" s="315"/>
      <c r="H720" s="367"/>
    </row>
    <row r="721" spans="1:8" ht="15.75">
      <c r="A721" s="312"/>
      <c r="B721" s="313"/>
      <c r="C721" s="314"/>
      <c r="D721" s="314"/>
      <c r="E721" s="314"/>
      <c r="F721" s="315"/>
      <c r="G721" s="315"/>
      <c r="H721" s="367"/>
    </row>
    <row r="722" spans="1:8" ht="15.75">
      <c r="A722" s="312"/>
      <c r="B722" s="313"/>
      <c r="C722" s="314"/>
      <c r="D722" s="314"/>
      <c r="E722" s="314"/>
      <c r="F722" s="315"/>
      <c r="G722" s="315"/>
      <c r="H722" s="367"/>
    </row>
    <row r="723" spans="1:8" ht="15.75">
      <c r="A723" s="312"/>
      <c r="B723" s="313"/>
      <c r="C723" s="314"/>
      <c r="D723" s="314"/>
      <c r="E723" s="314"/>
      <c r="F723" s="315"/>
      <c r="G723" s="315"/>
      <c r="H723" s="367"/>
    </row>
    <row r="724" spans="1:8" ht="15.75">
      <c r="A724" s="312"/>
      <c r="B724" s="313"/>
      <c r="C724" s="314"/>
      <c r="D724" s="314"/>
      <c r="E724" s="314"/>
      <c r="F724" s="315"/>
      <c r="G724" s="315"/>
      <c r="H724" s="367"/>
    </row>
    <row r="725" spans="1:8" ht="15.75">
      <c r="A725" s="312"/>
      <c r="B725" s="313"/>
      <c r="C725" s="314"/>
      <c r="D725" s="314"/>
      <c r="E725" s="314"/>
      <c r="F725" s="315"/>
      <c r="G725" s="315"/>
      <c r="H725" s="367"/>
    </row>
    <row r="726" spans="1:8" ht="15.75">
      <c r="A726" s="312"/>
      <c r="B726" s="313"/>
      <c r="C726" s="314"/>
      <c r="D726" s="314"/>
      <c r="E726" s="314"/>
      <c r="F726" s="315"/>
      <c r="G726" s="315"/>
      <c r="H726" s="367"/>
    </row>
    <row r="727" spans="1:8" ht="15.75">
      <c r="A727" s="312"/>
      <c r="B727" s="313"/>
      <c r="C727" s="314"/>
      <c r="D727" s="314"/>
      <c r="E727" s="314"/>
      <c r="F727" s="315"/>
      <c r="G727" s="315"/>
      <c r="H727" s="367"/>
    </row>
    <row r="728" spans="1:8" ht="15.75">
      <c r="A728" s="312"/>
      <c r="B728" s="313"/>
      <c r="C728" s="314"/>
      <c r="D728" s="314"/>
      <c r="E728" s="314"/>
      <c r="F728" s="315"/>
      <c r="G728" s="315"/>
      <c r="H728" s="367"/>
    </row>
    <row r="729" spans="1:8" ht="15.75">
      <c r="A729" s="312"/>
      <c r="B729" s="313"/>
      <c r="C729" s="314"/>
      <c r="D729" s="314"/>
      <c r="E729" s="314"/>
      <c r="F729" s="315"/>
      <c r="G729" s="315"/>
      <c r="H729" s="367"/>
    </row>
    <row r="730" spans="1:8" ht="15.75">
      <c r="A730" s="312"/>
      <c r="B730" s="313"/>
      <c r="C730" s="314"/>
      <c r="D730" s="314"/>
      <c r="E730" s="314"/>
      <c r="F730" s="315"/>
      <c r="G730" s="315"/>
      <c r="H730" s="367"/>
    </row>
    <row r="731" spans="1:8" ht="15.75">
      <c r="A731" s="312"/>
      <c r="B731" s="313"/>
      <c r="C731" s="314"/>
      <c r="D731" s="314"/>
      <c r="E731" s="314"/>
      <c r="F731" s="315"/>
      <c r="G731" s="315"/>
      <c r="H731" s="367"/>
    </row>
    <row r="732" spans="1:8" ht="15.75">
      <c r="A732" s="312"/>
      <c r="B732" s="313"/>
      <c r="C732" s="314"/>
      <c r="D732" s="314"/>
      <c r="E732" s="314"/>
      <c r="F732" s="315"/>
      <c r="G732" s="315"/>
      <c r="H732" s="367"/>
    </row>
    <row r="733" spans="1:8" ht="15.75">
      <c r="A733" s="312"/>
      <c r="B733" s="313"/>
      <c r="C733" s="314"/>
      <c r="D733" s="314"/>
      <c r="E733" s="314"/>
      <c r="F733" s="315"/>
      <c r="G733" s="315"/>
      <c r="H733" s="367"/>
    </row>
    <row r="734" spans="1:8" ht="15.75">
      <c r="A734" s="312"/>
      <c r="B734" s="313"/>
      <c r="C734" s="314"/>
      <c r="D734" s="314"/>
      <c r="E734" s="314"/>
      <c r="F734" s="315"/>
      <c r="G734" s="315"/>
      <c r="H734" s="367"/>
    </row>
    <row r="735" spans="1:8" ht="15.75">
      <c r="A735" s="312"/>
      <c r="B735" s="313"/>
      <c r="C735" s="314"/>
      <c r="D735" s="314"/>
      <c r="E735" s="314"/>
      <c r="F735" s="315"/>
      <c r="G735" s="315"/>
      <c r="H735" s="367"/>
    </row>
    <row r="736" spans="1:8" ht="15.75">
      <c r="A736" s="312"/>
      <c r="B736" s="313"/>
      <c r="C736" s="314"/>
      <c r="D736" s="314"/>
      <c r="E736" s="314"/>
      <c r="F736" s="315"/>
      <c r="G736" s="315"/>
      <c r="H736" s="367"/>
    </row>
    <row r="737" spans="1:8" ht="15.75">
      <c r="A737" s="312"/>
      <c r="B737" s="313"/>
      <c r="C737" s="314"/>
      <c r="D737" s="314"/>
      <c r="E737" s="314"/>
      <c r="F737" s="315"/>
      <c r="G737" s="315"/>
      <c r="H737" s="367"/>
    </row>
    <row r="738" spans="1:8" ht="15.75">
      <c r="A738" s="312"/>
      <c r="B738" s="313"/>
      <c r="C738" s="314"/>
      <c r="D738" s="314"/>
      <c r="E738" s="314"/>
      <c r="F738" s="315"/>
      <c r="G738" s="315"/>
      <c r="H738" s="367"/>
    </row>
    <row r="739" spans="1:8" ht="15.75">
      <c r="A739" s="312"/>
      <c r="B739" s="313"/>
      <c r="C739" s="314"/>
      <c r="D739" s="314"/>
      <c r="E739" s="314"/>
      <c r="F739" s="315"/>
      <c r="G739" s="315"/>
      <c r="H739" s="367"/>
    </row>
    <row r="740" spans="1:8" ht="15.75">
      <c r="A740" s="312"/>
      <c r="B740" s="313"/>
      <c r="C740" s="314"/>
      <c r="D740" s="314"/>
      <c r="E740" s="314"/>
      <c r="F740" s="315"/>
      <c r="G740" s="315"/>
      <c r="H740" s="367"/>
    </row>
    <row r="741" spans="1:8" ht="15.75">
      <c r="A741" s="312"/>
      <c r="B741" s="313"/>
      <c r="C741" s="314"/>
      <c r="D741" s="314"/>
      <c r="E741" s="314"/>
      <c r="F741" s="315"/>
      <c r="G741" s="315"/>
      <c r="H741" s="367"/>
    </row>
    <row r="742" spans="1:8" ht="15.75">
      <c r="A742" s="312"/>
      <c r="B742" s="313"/>
      <c r="C742" s="314"/>
      <c r="D742" s="314"/>
      <c r="E742" s="314"/>
      <c r="F742" s="315"/>
      <c r="G742" s="315"/>
      <c r="H742" s="367"/>
    </row>
    <row r="743" spans="1:8" ht="15.75">
      <c r="A743" s="312"/>
      <c r="B743" s="313"/>
      <c r="C743" s="314"/>
      <c r="D743" s="314"/>
      <c r="E743" s="314"/>
      <c r="F743" s="315"/>
      <c r="G743" s="315"/>
      <c r="H743" s="367"/>
    </row>
    <row r="744" spans="1:8" ht="15.75">
      <c r="A744" s="312"/>
      <c r="B744" s="313"/>
      <c r="C744" s="314"/>
      <c r="D744" s="314"/>
      <c r="E744" s="314"/>
      <c r="F744" s="315"/>
      <c r="G744" s="315"/>
      <c r="H744" s="367"/>
    </row>
    <row r="745" spans="1:8" ht="15.75">
      <c r="A745" s="312"/>
      <c r="B745" s="313"/>
      <c r="C745" s="314"/>
      <c r="D745" s="314"/>
      <c r="E745" s="314"/>
      <c r="F745" s="315"/>
      <c r="G745" s="315"/>
      <c r="H745" s="367"/>
    </row>
    <row r="746" spans="1:8" ht="15.75">
      <c r="A746" s="312"/>
      <c r="B746" s="313"/>
      <c r="C746" s="314"/>
      <c r="D746" s="314"/>
      <c r="E746" s="314"/>
      <c r="F746" s="315"/>
      <c r="G746" s="315"/>
      <c r="H746" s="367"/>
    </row>
    <row r="747" spans="1:8" ht="15.75">
      <c r="A747" s="312"/>
      <c r="B747" s="313"/>
      <c r="C747" s="314"/>
      <c r="D747" s="314"/>
      <c r="E747" s="314"/>
      <c r="F747" s="315"/>
      <c r="G747" s="315"/>
      <c r="H747" s="367"/>
    </row>
    <row r="748" spans="1:8" ht="15.75">
      <c r="A748" s="312"/>
      <c r="B748" s="313"/>
      <c r="C748" s="314"/>
      <c r="D748" s="314"/>
      <c r="E748" s="314"/>
      <c r="F748" s="315"/>
      <c r="G748" s="315"/>
      <c r="H748" s="367"/>
    </row>
    <row r="749" spans="1:8" ht="15.75">
      <c r="A749" s="312"/>
      <c r="B749" s="313"/>
      <c r="C749" s="314"/>
      <c r="D749" s="314"/>
      <c r="E749" s="314"/>
      <c r="F749" s="315"/>
      <c r="G749" s="315"/>
      <c r="H749" s="367"/>
    </row>
    <row r="750" spans="1:8" ht="15.75">
      <c r="A750" s="312"/>
      <c r="B750" s="313"/>
      <c r="C750" s="314"/>
      <c r="D750" s="314"/>
      <c r="E750" s="314"/>
      <c r="F750" s="315"/>
      <c r="G750" s="315"/>
      <c r="H750" s="367"/>
    </row>
    <row r="751" spans="1:8" ht="15.75">
      <c r="A751" s="312"/>
      <c r="B751" s="313"/>
      <c r="C751" s="314"/>
      <c r="D751" s="314"/>
      <c r="E751" s="314"/>
      <c r="F751" s="315"/>
      <c r="G751" s="315"/>
      <c r="H751" s="367"/>
    </row>
    <row r="752" spans="1:8" ht="15.75">
      <c r="A752" s="312"/>
      <c r="B752" s="313"/>
      <c r="C752" s="314"/>
      <c r="D752" s="314"/>
      <c r="E752" s="314"/>
      <c r="F752" s="315"/>
      <c r="G752" s="315"/>
      <c r="H752" s="367"/>
    </row>
    <row r="753" spans="1:8" ht="15.75">
      <c r="A753" s="312"/>
      <c r="B753" s="313"/>
      <c r="C753" s="314"/>
      <c r="D753" s="314"/>
      <c r="E753" s="314"/>
      <c r="F753" s="315"/>
      <c r="G753" s="315"/>
      <c r="H753" s="367"/>
    </row>
    <row r="754" spans="1:8" ht="15.75">
      <c r="A754" s="312"/>
      <c r="B754" s="313"/>
      <c r="C754" s="314"/>
      <c r="D754" s="314"/>
      <c r="E754" s="314"/>
      <c r="F754" s="315"/>
      <c r="G754" s="315"/>
      <c r="H754" s="367"/>
    </row>
    <row r="755" spans="1:8" ht="15.75">
      <c r="A755" s="312"/>
      <c r="B755" s="313"/>
      <c r="C755" s="314"/>
      <c r="D755" s="314"/>
      <c r="E755" s="314"/>
      <c r="F755" s="315"/>
      <c r="G755" s="315"/>
      <c r="H755" s="367"/>
    </row>
    <row r="756" spans="1:8" ht="15.75">
      <c r="A756" s="312"/>
      <c r="B756" s="313"/>
      <c r="C756" s="314"/>
      <c r="D756" s="314"/>
      <c r="E756" s="314"/>
      <c r="F756" s="315"/>
      <c r="G756" s="315"/>
      <c r="H756" s="367"/>
    </row>
    <row r="757" spans="1:8" ht="15.75">
      <c r="A757" s="312"/>
      <c r="B757" s="313"/>
      <c r="C757" s="314"/>
      <c r="D757" s="314"/>
      <c r="E757" s="314"/>
      <c r="F757" s="315"/>
      <c r="G757" s="315"/>
      <c r="H757" s="367"/>
    </row>
    <row r="758" spans="1:8" ht="15.75">
      <c r="A758" s="312"/>
      <c r="B758" s="313"/>
      <c r="C758" s="314"/>
      <c r="D758" s="314"/>
      <c r="E758" s="314"/>
      <c r="F758" s="315"/>
      <c r="G758" s="315"/>
      <c r="H758" s="367"/>
    </row>
    <row r="759" spans="1:8" ht="15.75">
      <c r="A759" s="312"/>
      <c r="B759" s="313"/>
      <c r="C759" s="314"/>
      <c r="D759" s="314"/>
      <c r="E759" s="314"/>
      <c r="F759" s="315"/>
      <c r="G759" s="315"/>
      <c r="H759" s="367"/>
    </row>
    <row r="760" spans="1:8" ht="15.75">
      <c r="A760" s="312"/>
      <c r="B760" s="313"/>
      <c r="C760" s="314"/>
      <c r="D760" s="314"/>
      <c r="E760" s="314"/>
      <c r="F760" s="315"/>
      <c r="G760" s="315"/>
      <c r="H760" s="367"/>
    </row>
    <row r="761" spans="1:8" ht="15.75">
      <c r="A761" s="312"/>
      <c r="B761" s="313"/>
      <c r="C761" s="314"/>
      <c r="D761" s="314"/>
      <c r="E761" s="314"/>
      <c r="F761" s="315"/>
      <c r="G761" s="315"/>
      <c r="H761" s="367"/>
    </row>
    <row r="762" spans="1:8" ht="15.75">
      <c r="A762" s="312"/>
      <c r="B762" s="313"/>
      <c r="C762" s="314"/>
      <c r="D762" s="314"/>
      <c r="E762" s="314"/>
      <c r="F762" s="315"/>
      <c r="G762" s="315"/>
      <c r="H762" s="367"/>
    </row>
    <row r="763" spans="1:8" ht="15.75">
      <c r="A763" s="312"/>
      <c r="B763" s="313"/>
      <c r="C763" s="314"/>
      <c r="D763" s="314"/>
      <c r="E763" s="314"/>
      <c r="F763" s="315"/>
      <c r="G763" s="315"/>
      <c r="H763" s="367"/>
    </row>
    <row r="764" spans="1:8" ht="15.75">
      <c r="A764" s="312"/>
      <c r="B764" s="313"/>
      <c r="C764" s="314"/>
      <c r="D764" s="314"/>
      <c r="E764" s="314"/>
      <c r="F764" s="315"/>
      <c r="G764" s="315"/>
      <c r="H764" s="367"/>
    </row>
    <row r="765" spans="1:8" ht="15.75">
      <c r="A765" s="312"/>
      <c r="B765" s="313"/>
      <c r="C765" s="314"/>
      <c r="D765" s="314"/>
      <c r="E765" s="314"/>
      <c r="F765" s="315"/>
      <c r="G765" s="315"/>
      <c r="H765" s="367"/>
    </row>
    <row r="766" spans="1:8" ht="15.75">
      <c r="A766" s="312"/>
      <c r="B766" s="313"/>
      <c r="C766" s="314"/>
      <c r="D766" s="314"/>
      <c r="E766" s="314"/>
      <c r="F766" s="315"/>
      <c r="G766" s="315"/>
      <c r="H766" s="367"/>
    </row>
    <row r="767" spans="1:8" ht="15.75">
      <c r="A767" s="312"/>
      <c r="B767" s="313"/>
      <c r="C767" s="314"/>
      <c r="D767" s="314"/>
      <c r="E767" s="314"/>
      <c r="F767" s="315"/>
      <c r="G767" s="315"/>
      <c r="H767" s="367"/>
    </row>
    <row r="768" spans="1:8" ht="15.75">
      <c r="A768" s="312"/>
      <c r="B768" s="313"/>
      <c r="C768" s="314"/>
      <c r="D768" s="314"/>
      <c r="E768" s="314"/>
      <c r="F768" s="315"/>
      <c r="G768" s="315"/>
      <c r="H768" s="367"/>
    </row>
    <row r="769" spans="1:8" ht="15.75">
      <c r="A769" s="312"/>
      <c r="B769" s="313"/>
      <c r="C769" s="314"/>
      <c r="D769" s="314"/>
      <c r="E769" s="314"/>
      <c r="F769" s="315"/>
      <c r="G769" s="315"/>
      <c r="H769" s="367"/>
    </row>
    <row r="770" spans="1:8" ht="15.75">
      <c r="A770" s="312"/>
      <c r="B770" s="313"/>
      <c r="C770" s="314"/>
      <c r="D770" s="314"/>
      <c r="E770" s="314"/>
      <c r="F770" s="315"/>
      <c r="G770" s="315"/>
      <c r="H770" s="367"/>
    </row>
    <row r="771" spans="1:8" ht="15.75">
      <c r="A771" s="312"/>
      <c r="B771" s="313"/>
      <c r="C771" s="314"/>
      <c r="D771" s="314"/>
      <c r="E771" s="314"/>
      <c r="F771" s="315"/>
      <c r="G771" s="315"/>
      <c r="H771" s="367"/>
    </row>
    <row r="772" spans="1:8" ht="15.75">
      <c r="A772" s="312"/>
      <c r="B772" s="313"/>
      <c r="C772" s="314"/>
      <c r="D772" s="314"/>
      <c r="E772" s="314"/>
      <c r="F772" s="315"/>
      <c r="G772" s="315"/>
      <c r="H772" s="367"/>
    </row>
    <row r="773" spans="1:8" ht="15.75">
      <c r="A773" s="312"/>
      <c r="B773" s="313"/>
      <c r="C773" s="314"/>
      <c r="D773" s="314"/>
      <c r="E773" s="314"/>
      <c r="F773" s="315"/>
      <c r="G773" s="315"/>
      <c r="H773" s="367"/>
    </row>
    <row r="774" spans="1:8" ht="15.75">
      <c r="A774" s="312"/>
      <c r="B774" s="313"/>
      <c r="C774" s="314"/>
      <c r="D774" s="314"/>
      <c r="E774" s="314"/>
      <c r="F774" s="315"/>
      <c r="G774" s="315"/>
      <c r="H774" s="367"/>
    </row>
    <row r="775" spans="1:8" ht="15.75">
      <c r="A775" s="312"/>
      <c r="B775" s="313"/>
      <c r="C775" s="314"/>
      <c r="D775" s="314"/>
      <c r="E775" s="314"/>
      <c r="F775" s="315"/>
      <c r="G775" s="315"/>
      <c r="H775" s="367"/>
    </row>
    <row r="776" spans="1:8" ht="15.75">
      <c r="A776" s="312"/>
      <c r="B776" s="313"/>
      <c r="C776" s="314"/>
      <c r="D776" s="314"/>
      <c r="E776" s="314"/>
      <c r="F776" s="315"/>
      <c r="G776" s="315"/>
      <c r="H776" s="367"/>
    </row>
    <row r="777" spans="1:8" ht="15.75">
      <c r="A777" s="312"/>
      <c r="B777" s="313"/>
      <c r="C777" s="314"/>
      <c r="D777" s="314"/>
      <c r="E777" s="314"/>
      <c r="F777" s="315"/>
      <c r="G777" s="315"/>
      <c r="H777" s="367"/>
    </row>
    <row r="778" spans="1:8" ht="15.75">
      <c r="A778" s="312"/>
      <c r="B778" s="313"/>
      <c r="C778" s="314"/>
      <c r="D778" s="314"/>
      <c r="E778" s="314"/>
      <c r="F778" s="315"/>
      <c r="G778" s="315"/>
      <c r="H778" s="367"/>
    </row>
    <row r="779" spans="1:8" ht="15.75">
      <c r="A779" s="312"/>
      <c r="B779" s="313"/>
      <c r="C779" s="314"/>
      <c r="D779" s="314"/>
      <c r="E779" s="314"/>
      <c r="F779" s="315"/>
      <c r="G779" s="315"/>
      <c r="H779" s="367"/>
    </row>
    <row r="780" spans="1:8" ht="15.75">
      <c r="A780" s="312"/>
      <c r="B780" s="313"/>
      <c r="C780" s="314"/>
      <c r="D780" s="314"/>
      <c r="E780" s="314"/>
      <c r="F780" s="315"/>
      <c r="G780" s="315"/>
      <c r="H780" s="367"/>
    </row>
    <row r="781" spans="1:8" ht="15.75">
      <c r="A781" s="312"/>
      <c r="B781" s="313"/>
      <c r="C781" s="314"/>
      <c r="D781" s="314"/>
      <c r="E781" s="314"/>
      <c r="F781" s="315"/>
      <c r="G781" s="315"/>
      <c r="H781" s="367"/>
    </row>
    <row r="782" spans="1:8" ht="15.75">
      <c r="A782" s="312"/>
      <c r="B782" s="313"/>
      <c r="C782" s="314"/>
      <c r="D782" s="314"/>
      <c r="E782" s="314"/>
      <c r="F782" s="315"/>
      <c r="G782" s="315"/>
      <c r="H782" s="367"/>
    </row>
    <row r="783" spans="1:8" ht="15.75">
      <c r="A783" s="312"/>
      <c r="B783" s="313"/>
      <c r="C783" s="314"/>
      <c r="D783" s="314"/>
      <c r="E783" s="314"/>
      <c r="F783" s="315"/>
      <c r="G783" s="315"/>
      <c r="H783" s="367"/>
    </row>
    <row r="784" spans="1:8" ht="15.75">
      <c r="A784" s="312"/>
      <c r="B784" s="313"/>
      <c r="C784" s="314"/>
      <c r="D784" s="314"/>
      <c r="E784" s="314"/>
      <c r="F784" s="315"/>
      <c r="G784" s="315"/>
      <c r="H784" s="367"/>
    </row>
    <row r="785" spans="1:8" ht="15.75">
      <c r="A785" s="312"/>
      <c r="B785" s="313"/>
      <c r="C785" s="314"/>
      <c r="D785" s="314"/>
      <c r="E785" s="314"/>
      <c r="F785" s="315"/>
      <c r="G785" s="315"/>
      <c r="H785" s="367"/>
    </row>
    <row r="786" spans="1:8" ht="15.75">
      <c r="A786" s="312"/>
      <c r="B786" s="313"/>
      <c r="C786" s="314"/>
      <c r="D786" s="314"/>
      <c r="E786" s="314"/>
      <c r="F786" s="315"/>
      <c r="G786" s="315"/>
      <c r="H786" s="367"/>
    </row>
    <row r="787" spans="1:8" ht="15.75">
      <c r="A787" s="312"/>
      <c r="B787" s="313"/>
      <c r="C787" s="314"/>
      <c r="D787" s="314"/>
      <c r="E787" s="314"/>
      <c r="F787" s="315"/>
      <c r="G787" s="315"/>
      <c r="H787" s="367"/>
    </row>
    <row r="788" spans="1:8" ht="15.75">
      <c r="A788" s="312"/>
      <c r="B788" s="313"/>
      <c r="C788" s="314"/>
      <c r="D788" s="314"/>
      <c r="E788" s="314"/>
      <c r="F788" s="315"/>
      <c r="G788" s="315"/>
      <c r="H788" s="367"/>
    </row>
    <row r="789" spans="1:8" ht="15.75">
      <c r="A789" s="312"/>
      <c r="B789" s="313"/>
      <c r="C789" s="314"/>
      <c r="D789" s="314"/>
      <c r="E789" s="314"/>
      <c r="F789" s="315"/>
      <c r="G789" s="315"/>
      <c r="H789" s="367"/>
    </row>
    <row r="790" spans="1:8" ht="15.75">
      <c r="A790" s="312"/>
      <c r="B790" s="313"/>
      <c r="C790" s="314"/>
      <c r="D790" s="314"/>
      <c r="E790" s="314"/>
      <c r="F790" s="315"/>
      <c r="G790" s="315"/>
      <c r="H790" s="367"/>
    </row>
    <row r="791" spans="1:8" ht="15.75">
      <c r="A791" s="312"/>
      <c r="B791" s="313"/>
      <c r="C791" s="314"/>
      <c r="D791" s="314"/>
      <c r="E791" s="314"/>
      <c r="F791" s="315"/>
      <c r="G791" s="315"/>
      <c r="H791" s="367"/>
    </row>
    <row r="792" spans="1:8" ht="15.75">
      <c r="A792" s="312"/>
      <c r="B792" s="313"/>
      <c r="C792" s="314"/>
      <c r="D792" s="314"/>
      <c r="E792" s="314"/>
      <c r="F792" s="315"/>
      <c r="G792" s="315"/>
      <c r="H792" s="367"/>
    </row>
    <row r="793" spans="1:8" ht="15.75">
      <c r="A793" s="312"/>
      <c r="B793" s="313"/>
      <c r="C793" s="314"/>
      <c r="D793" s="314"/>
      <c r="E793" s="314"/>
      <c r="F793" s="315"/>
      <c r="G793" s="315"/>
      <c r="H793" s="367"/>
    </row>
    <row r="794" spans="1:8" ht="15.75">
      <c r="A794" s="312"/>
      <c r="B794" s="313"/>
      <c r="C794" s="314"/>
      <c r="D794" s="314"/>
      <c r="E794" s="314"/>
      <c r="F794" s="315"/>
      <c r="G794" s="315"/>
      <c r="H794" s="367"/>
    </row>
    <row r="795" spans="1:8" ht="15.75">
      <c r="A795" s="312"/>
      <c r="B795" s="313"/>
      <c r="C795" s="314"/>
      <c r="D795" s="314"/>
      <c r="E795" s="314"/>
      <c r="F795" s="315"/>
      <c r="G795" s="315"/>
      <c r="H795" s="367"/>
    </row>
    <row r="796" spans="1:8" ht="15.75">
      <c r="A796" s="312"/>
      <c r="B796" s="313"/>
      <c r="C796" s="314"/>
      <c r="D796" s="314"/>
      <c r="E796" s="314"/>
      <c r="F796" s="315"/>
      <c r="G796" s="315"/>
      <c r="H796" s="367"/>
    </row>
    <row r="797" spans="1:8" ht="15.75">
      <c r="A797" s="312"/>
      <c r="B797" s="313"/>
      <c r="C797" s="314"/>
      <c r="D797" s="314"/>
      <c r="E797" s="314"/>
      <c r="F797" s="315"/>
      <c r="G797" s="315"/>
      <c r="H797" s="367"/>
    </row>
    <row r="798" spans="1:8" ht="15.75">
      <c r="A798" s="312"/>
      <c r="B798" s="313"/>
      <c r="C798" s="314"/>
      <c r="D798" s="314"/>
      <c r="E798" s="314"/>
      <c r="F798" s="315"/>
      <c r="G798" s="315"/>
      <c r="H798" s="367"/>
    </row>
    <row r="799" spans="1:8" ht="15.75">
      <c r="A799" s="312"/>
      <c r="B799" s="313"/>
      <c r="C799" s="314"/>
      <c r="D799" s="314"/>
      <c r="E799" s="314"/>
      <c r="F799" s="315"/>
      <c r="G799" s="315"/>
      <c r="H799" s="367"/>
    </row>
    <row r="800" spans="1:8" ht="15.75">
      <c r="A800" s="312"/>
      <c r="B800" s="313"/>
      <c r="C800" s="314"/>
      <c r="D800" s="314"/>
      <c r="E800" s="314"/>
      <c r="F800" s="315"/>
      <c r="G800" s="315"/>
      <c r="H800" s="367"/>
    </row>
    <row r="801" spans="1:8" ht="15.75">
      <c r="A801" s="312"/>
      <c r="B801" s="313"/>
      <c r="C801" s="314"/>
      <c r="D801" s="314"/>
      <c r="E801" s="314"/>
      <c r="F801" s="315"/>
      <c r="G801" s="315"/>
      <c r="H801" s="367"/>
    </row>
    <row r="802" spans="1:8" ht="15.75">
      <c r="A802" s="312"/>
      <c r="B802" s="313"/>
      <c r="C802" s="314"/>
      <c r="D802" s="314"/>
      <c r="E802" s="314"/>
      <c r="F802" s="315"/>
      <c r="G802" s="315"/>
      <c r="H802" s="367"/>
    </row>
    <row r="803" spans="1:8" ht="15.75">
      <c r="A803" s="312"/>
      <c r="B803" s="313"/>
      <c r="C803" s="314"/>
      <c r="D803" s="314"/>
      <c r="E803" s="314"/>
      <c r="F803" s="315"/>
      <c r="G803" s="315"/>
      <c r="H803" s="367"/>
    </row>
    <row r="804" spans="1:8" ht="15.75">
      <c r="A804" s="312"/>
      <c r="B804" s="313"/>
      <c r="C804" s="314"/>
      <c r="D804" s="314"/>
      <c r="E804" s="314"/>
      <c r="F804" s="315"/>
      <c r="G804" s="315"/>
      <c r="H804" s="367"/>
    </row>
    <row r="805" spans="1:8" ht="15.75">
      <c r="A805" s="312"/>
      <c r="B805" s="313"/>
      <c r="C805" s="314"/>
      <c r="D805" s="314"/>
      <c r="E805" s="314"/>
      <c r="F805" s="315"/>
      <c r="G805" s="315"/>
      <c r="H805" s="367"/>
    </row>
    <row r="806" spans="1:8" ht="15.75">
      <c r="A806" s="312"/>
      <c r="B806" s="313"/>
      <c r="C806" s="314"/>
      <c r="D806" s="314"/>
      <c r="E806" s="314"/>
      <c r="F806" s="315"/>
      <c r="G806" s="315"/>
      <c r="H806" s="367"/>
    </row>
    <row r="807" spans="1:8" ht="15.75">
      <c r="A807" s="312"/>
      <c r="B807" s="313"/>
      <c r="C807" s="314"/>
      <c r="D807" s="314"/>
      <c r="E807" s="314"/>
      <c r="F807" s="315"/>
      <c r="G807" s="315"/>
      <c r="H807" s="367"/>
    </row>
    <row r="808" spans="1:8" ht="15.75">
      <c r="A808" s="312"/>
      <c r="B808" s="313"/>
      <c r="C808" s="314"/>
      <c r="D808" s="314"/>
      <c r="E808" s="314"/>
      <c r="F808" s="315"/>
      <c r="G808" s="315"/>
      <c r="H808" s="367"/>
    </row>
    <row r="809" spans="1:8" ht="15.75">
      <c r="A809" s="312"/>
      <c r="B809" s="313"/>
      <c r="C809" s="314"/>
      <c r="D809" s="314"/>
      <c r="E809" s="314"/>
      <c r="F809" s="315"/>
      <c r="G809" s="315"/>
      <c r="H809" s="367"/>
    </row>
    <row r="810" spans="1:8" ht="15.75">
      <c r="A810" s="312"/>
      <c r="B810" s="313"/>
      <c r="C810" s="314"/>
      <c r="D810" s="314"/>
      <c r="E810" s="314"/>
      <c r="F810" s="315"/>
      <c r="G810" s="315"/>
      <c r="H810" s="367"/>
    </row>
    <row r="811" spans="1:8" ht="15.75">
      <c r="A811" s="312"/>
      <c r="B811" s="313"/>
      <c r="C811" s="314"/>
      <c r="D811" s="314"/>
      <c r="E811" s="314"/>
      <c r="F811" s="315"/>
      <c r="G811" s="315"/>
      <c r="H811" s="367"/>
    </row>
    <row r="812" spans="1:8" ht="15.75">
      <c r="A812" s="312"/>
      <c r="B812" s="313"/>
      <c r="C812" s="314"/>
      <c r="D812" s="314"/>
      <c r="E812" s="314"/>
      <c r="F812" s="315"/>
      <c r="G812" s="315"/>
      <c r="H812" s="367"/>
    </row>
    <row r="813" spans="1:8" ht="15.75">
      <c r="A813" s="312"/>
      <c r="B813" s="313"/>
      <c r="C813" s="314"/>
      <c r="D813" s="314"/>
      <c r="E813" s="314"/>
      <c r="F813" s="315"/>
      <c r="G813" s="315"/>
      <c r="H813" s="367"/>
    </row>
    <row r="814" spans="1:8" ht="15.75">
      <c r="A814" s="312"/>
      <c r="B814" s="313"/>
      <c r="C814" s="314"/>
      <c r="D814" s="314"/>
      <c r="E814" s="314"/>
      <c r="F814" s="315"/>
      <c r="G814" s="315"/>
      <c r="H814" s="367"/>
    </row>
    <row r="815" spans="1:8" ht="15.75">
      <c r="A815" s="312"/>
      <c r="B815" s="313"/>
      <c r="C815" s="314"/>
      <c r="D815" s="314"/>
      <c r="E815" s="314"/>
      <c r="F815" s="315"/>
      <c r="G815" s="315"/>
      <c r="H815" s="367"/>
    </row>
    <row r="816" spans="1:8" ht="15.75">
      <c r="A816" s="312"/>
      <c r="B816" s="313"/>
      <c r="C816" s="314"/>
      <c r="D816" s="314"/>
      <c r="E816" s="314"/>
      <c r="F816" s="315"/>
      <c r="G816" s="315"/>
      <c r="H816" s="367"/>
    </row>
    <row r="817" spans="1:8" ht="15.75">
      <c r="A817" s="312"/>
      <c r="B817" s="313"/>
      <c r="C817" s="314"/>
      <c r="D817" s="314"/>
      <c r="E817" s="314"/>
      <c r="F817" s="315"/>
      <c r="G817" s="315"/>
      <c r="H817" s="367"/>
    </row>
    <row r="818" spans="1:8" ht="15.75">
      <c r="A818" s="312"/>
      <c r="B818" s="313"/>
      <c r="C818" s="314"/>
      <c r="D818" s="314"/>
      <c r="E818" s="314"/>
      <c r="F818" s="315"/>
      <c r="G818" s="315"/>
      <c r="H818" s="367"/>
    </row>
    <row r="819" spans="1:8" ht="15.75">
      <c r="A819" s="312"/>
      <c r="B819" s="313"/>
      <c r="C819" s="314"/>
      <c r="D819" s="314"/>
      <c r="E819" s="314"/>
      <c r="F819" s="315"/>
      <c r="G819" s="315"/>
      <c r="H819" s="367"/>
    </row>
    <row r="820" spans="1:8" ht="15.75">
      <c r="A820" s="312"/>
      <c r="B820" s="313"/>
      <c r="C820" s="314"/>
      <c r="D820" s="314"/>
      <c r="E820" s="314"/>
      <c r="F820" s="315"/>
      <c r="G820" s="315"/>
      <c r="H820" s="367"/>
    </row>
    <row r="821" spans="1:8" ht="15.75">
      <c r="A821" s="312"/>
      <c r="B821" s="313"/>
      <c r="C821" s="314"/>
      <c r="D821" s="314"/>
      <c r="E821" s="314"/>
      <c r="F821" s="315"/>
      <c r="G821" s="315"/>
      <c r="H821" s="367"/>
    </row>
    <row r="822" spans="1:8" ht="15.75">
      <c r="A822" s="312"/>
      <c r="B822" s="313"/>
      <c r="C822" s="314"/>
      <c r="D822" s="314"/>
      <c r="E822" s="314"/>
      <c r="F822" s="315"/>
      <c r="G822" s="315"/>
      <c r="H822" s="367"/>
    </row>
    <row r="823" spans="1:8" ht="15.75">
      <c r="A823" s="312"/>
      <c r="B823" s="313"/>
      <c r="C823" s="314"/>
      <c r="D823" s="314"/>
      <c r="E823" s="314"/>
      <c r="F823" s="315"/>
      <c r="G823" s="315"/>
      <c r="H823" s="367"/>
    </row>
    <row r="824" spans="1:8" ht="15.75">
      <c r="A824" s="312"/>
      <c r="B824" s="313"/>
      <c r="C824" s="314"/>
      <c r="D824" s="314"/>
      <c r="E824" s="314"/>
      <c r="F824" s="315"/>
      <c r="G824" s="315"/>
      <c r="H824" s="367"/>
    </row>
    <row r="825" spans="1:8" ht="15.75">
      <c r="A825" s="312"/>
      <c r="B825" s="313"/>
      <c r="C825" s="314"/>
      <c r="D825" s="314"/>
      <c r="E825" s="314"/>
      <c r="F825" s="315"/>
      <c r="G825" s="315"/>
      <c r="H825" s="367"/>
    </row>
    <row r="826" spans="1:8" ht="15.75">
      <c r="A826" s="312"/>
      <c r="B826" s="313"/>
      <c r="C826" s="314"/>
      <c r="D826" s="314"/>
      <c r="E826" s="314"/>
      <c r="F826" s="315"/>
      <c r="G826" s="315"/>
      <c r="H826" s="367"/>
    </row>
    <row r="827" spans="1:8" ht="15.75">
      <c r="A827" s="312"/>
      <c r="B827" s="313"/>
      <c r="C827" s="314"/>
      <c r="D827" s="314"/>
      <c r="E827" s="314"/>
      <c r="F827" s="315"/>
      <c r="G827" s="315"/>
      <c r="H827" s="367"/>
    </row>
    <row r="828" spans="1:8" ht="15.75">
      <c r="A828" s="312"/>
      <c r="B828" s="313"/>
      <c r="C828" s="314"/>
      <c r="D828" s="314"/>
      <c r="E828" s="314"/>
      <c r="F828" s="315"/>
      <c r="G828" s="315"/>
      <c r="H828" s="367"/>
    </row>
    <row r="829" spans="1:8" ht="15.75">
      <c r="A829" s="312"/>
      <c r="B829" s="313"/>
      <c r="C829" s="314"/>
      <c r="D829" s="314"/>
      <c r="E829" s="314"/>
      <c r="F829" s="315"/>
      <c r="G829" s="315"/>
      <c r="H829" s="367"/>
    </row>
    <row r="830" spans="1:8" ht="15.75">
      <c r="A830" s="312"/>
      <c r="B830" s="313"/>
      <c r="C830" s="314"/>
      <c r="D830" s="314"/>
      <c r="E830" s="314"/>
      <c r="F830" s="315"/>
      <c r="G830" s="315"/>
      <c r="H830" s="367"/>
    </row>
    <row r="831" spans="1:8" ht="15.75">
      <c r="A831" s="312"/>
      <c r="B831" s="313"/>
      <c r="C831" s="314"/>
      <c r="D831" s="314"/>
      <c r="E831" s="314"/>
      <c r="F831" s="315"/>
      <c r="G831" s="315"/>
      <c r="H831" s="367"/>
    </row>
    <row r="832" spans="1:8" ht="15.75">
      <c r="A832" s="312"/>
      <c r="B832" s="313"/>
      <c r="C832" s="314"/>
      <c r="D832" s="314"/>
      <c r="E832" s="314"/>
      <c r="F832" s="315"/>
      <c r="G832" s="315"/>
      <c r="H832" s="367"/>
    </row>
    <row r="833" spans="1:8" ht="15.75">
      <c r="A833" s="312"/>
      <c r="B833" s="313"/>
      <c r="C833" s="314"/>
      <c r="D833" s="314"/>
      <c r="E833" s="314"/>
      <c r="F833" s="315"/>
      <c r="G833" s="315"/>
      <c r="H833" s="367"/>
    </row>
    <row r="834" spans="1:8" ht="15.75">
      <c r="A834" s="312"/>
      <c r="B834" s="313"/>
      <c r="C834" s="314"/>
      <c r="D834" s="314"/>
      <c r="E834" s="314"/>
      <c r="F834" s="315"/>
      <c r="G834" s="315"/>
      <c r="H834" s="367"/>
    </row>
    <row r="835" spans="1:8" ht="15.75">
      <c r="A835" s="312"/>
      <c r="B835" s="313"/>
      <c r="C835" s="314"/>
      <c r="D835" s="314"/>
      <c r="E835" s="314"/>
      <c r="F835" s="315"/>
      <c r="G835" s="315"/>
      <c r="H835" s="367"/>
    </row>
    <row r="836" spans="1:8" ht="15.75">
      <c r="A836" s="312"/>
      <c r="B836" s="313"/>
      <c r="C836" s="314"/>
      <c r="D836" s="314"/>
      <c r="E836" s="314"/>
      <c r="F836" s="315"/>
      <c r="G836" s="315"/>
      <c r="H836" s="367"/>
    </row>
    <row r="837" spans="1:8" ht="15.75">
      <c r="A837" s="312"/>
      <c r="B837" s="313"/>
      <c r="C837" s="314"/>
      <c r="D837" s="314"/>
      <c r="E837" s="314"/>
      <c r="F837" s="315"/>
      <c r="G837" s="315"/>
      <c r="H837" s="367"/>
    </row>
    <row r="838" spans="1:8" ht="15.75">
      <c r="A838" s="312"/>
      <c r="B838" s="313"/>
      <c r="C838" s="314"/>
      <c r="D838" s="314"/>
      <c r="E838" s="314"/>
      <c r="F838" s="315"/>
      <c r="G838" s="315"/>
      <c r="H838" s="367"/>
    </row>
    <row r="839" spans="1:8" ht="15.75">
      <c r="A839" s="312"/>
      <c r="B839" s="313"/>
      <c r="C839" s="314"/>
      <c r="D839" s="314"/>
      <c r="E839" s="314"/>
      <c r="F839" s="315"/>
      <c r="G839" s="315"/>
      <c r="H839" s="367"/>
    </row>
    <row r="840" spans="1:8" ht="15.75">
      <c r="A840" s="312"/>
      <c r="B840" s="313"/>
      <c r="C840" s="314"/>
      <c r="D840" s="314"/>
      <c r="E840" s="314"/>
      <c r="F840" s="315"/>
      <c r="G840" s="315"/>
      <c r="H840" s="367"/>
    </row>
    <row r="841" spans="1:8" ht="15.75">
      <c r="A841" s="312"/>
      <c r="B841" s="313"/>
      <c r="C841" s="314"/>
      <c r="D841" s="314"/>
      <c r="E841" s="314"/>
      <c r="F841" s="315"/>
      <c r="G841" s="315"/>
      <c r="H841" s="367"/>
    </row>
    <row r="842" spans="1:8" ht="15.75">
      <c r="A842" s="312"/>
      <c r="B842" s="313"/>
      <c r="C842" s="314"/>
      <c r="D842" s="314"/>
      <c r="E842" s="314"/>
      <c r="F842" s="315"/>
      <c r="G842" s="315"/>
      <c r="H842" s="367"/>
    </row>
    <row r="843" spans="1:8" ht="15.75">
      <c r="A843" s="312"/>
      <c r="B843" s="313"/>
      <c r="C843" s="314"/>
      <c r="D843" s="314"/>
      <c r="E843" s="314"/>
      <c r="F843" s="315"/>
      <c r="G843" s="315"/>
      <c r="H843" s="367"/>
    </row>
    <row r="844" spans="1:8" ht="15.75">
      <c r="A844" s="312"/>
      <c r="B844" s="313"/>
      <c r="C844" s="314"/>
      <c r="D844" s="314"/>
      <c r="E844" s="314"/>
      <c r="F844" s="315"/>
      <c r="G844" s="315"/>
      <c r="H844" s="367"/>
    </row>
    <row r="845" spans="1:8" ht="15.75">
      <c r="A845" s="312"/>
      <c r="B845" s="313"/>
      <c r="C845" s="314"/>
      <c r="D845" s="314"/>
      <c r="E845" s="314"/>
      <c r="F845" s="315"/>
      <c r="G845" s="315"/>
      <c r="H845" s="367"/>
    </row>
    <row r="846" spans="1:8" ht="15.75">
      <c r="A846" s="312"/>
      <c r="B846" s="313"/>
      <c r="C846" s="314"/>
      <c r="D846" s="314"/>
      <c r="E846" s="314"/>
      <c r="F846" s="315"/>
      <c r="G846" s="315"/>
      <c r="H846" s="367"/>
    </row>
    <row r="847" spans="1:8" ht="15.75">
      <c r="A847" s="312"/>
      <c r="B847" s="313"/>
      <c r="C847" s="314"/>
      <c r="D847" s="314"/>
      <c r="E847" s="314"/>
      <c r="F847" s="315"/>
      <c r="G847" s="315"/>
      <c r="H847" s="367"/>
    </row>
    <row r="848" spans="1:8" ht="15.75">
      <c r="A848" s="312"/>
      <c r="B848" s="313"/>
      <c r="C848" s="314"/>
      <c r="D848" s="314"/>
      <c r="E848" s="314"/>
      <c r="F848" s="315"/>
      <c r="G848" s="315"/>
      <c r="H848" s="367"/>
    </row>
    <row r="849" spans="1:8" ht="15.75">
      <c r="A849" s="312"/>
      <c r="B849" s="313"/>
      <c r="C849" s="314"/>
      <c r="D849" s="314"/>
      <c r="E849" s="314"/>
      <c r="F849" s="315"/>
      <c r="G849" s="315"/>
      <c r="H849" s="367"/>
    </row>
    <row r="850" spans="1:8" ht="15.75">
      <c r="A850" s="312"/>
      <c r="B850" s="313"/>
      <c r="C850" s="314"/>
      <c r="D850" s="314"/>
      <c r="E850" s="314"/>
      <c r="F850" s="315"/>
      <c r="G850" s="315"/>
      <c r="H850" s="367"/>
    </row>
    <row r="851" spans="1:8" ht="15.75">
      <c r="A851" s="312"/>
      <c r="B851" s="313"/>
      <c r="C851" s="314"/>
      <c r="D851" s="314"/>
      <c r="E851" s="314"/>
      <c r="F851" s="315"/>
      <c r="G851" s="315"/>
      <c r="H851" s="367"/>
    </row>
    <row r="852" spans="1:8" ht="15.75">
      <c r="A852" s="312"/>
      <c r="B852" s="313"/>
      <c r="C852" s="314"/>
      <c r="D852" s="314"/>
      <c r="E852" s="314"/>
      <c r="F852" s="315"/>
      <c r="G852" s="315"/>
      <c r="H852" s="367"/>
    </row>
    <row r="853" spans="1:8" ht="15.75">
      <c r="A853" s="312"/>
      <c r="B853" s="313"/>
      <c r="C853" s="314"/>
      <c r="D853" s="314"/>
      <c r="E853" s="314"/>
      <c r="F853" s="315"/>
      <c r="G853" s="315"/>
      <c r="H853" s="367"/>
    </row>
    <row r="854" spans="1:8" ht="15.75">
      <c r="A854" s="312"/>
      <c r="B854" s="313"/>
      <c r="C854" s="314"/>
      <c r="D854" s="314"/>
      <c r="E854" s="314"/>
      <c r="F854" s="315"/>
      <c r="G854" s="315"/>
      <c r="H854" s="367"/>
    </row>
    <row r="855" spans="1:8" ht="15.75">
      <c r="A855" s="312"/>
      <c r="B855" s="313"/>
      <c r="C855" s="314"/>
      <c r="D855" s="314"/>
      <c r="E855" s="314"/>
      <c r="F855" s="315"/>
      <c r="G855" s="315"/>
      <c r="H855" s="367"/>
    </row>
    <row r="856" spans="1:8" ht="15.75">
      <c r="A856" s="312"/>
      <c r="B856" s="313"/>
      <c r="C856" s="314"/>
      <c r="D856" s="314"/>
      <c r="E856" s="314"/>
      <c r="F856" s="315"/>
      <c r="G856" s="315"/>
      <c r="H856" s="367"/>
    </row>
    <row r="857" spans="1:8" ht="15.75">
      <c r="A857" s="312"/>
      <c r="B857" s="313"/>
      <c r="C857" s="314"/>
      <c r="D857" s="314"/>
      <c r="E857" s="314"/>
      <c r="F857" s="315"/>
      <c r="G857" s="315"/>
      <c r="H857" s="367"/>
    </row>
    <row r="858" spans="1:8" ht="15.75">
      <c r="A858" s="312"/>
      <c r="B858" s="313"/>
      <c r="C858" s="314"/>
      <c r="D858" s="314"/>
      <c r="E858" s="314"/>
      <c r="F858" s="315"/>
      <c r="G858" s="315"/>
      <c r="H858" s="367"/>
    </row>
    <row r="859" spans="1:8" ht="15.75">
      <c r="A859" s="312"/>
      <c r="B859" s="313"/>
      <c r="C859" s="314"/>
      <c r="D859" s="314"/>
      <c r="E859" s="314"/>
      <c r="F859" s="315"/>
      <c r="G859" s="315"/>
      <c r="H859" s="367"/>
    </row>
    <row r="860" spans="1:8" ht="15.75">
      <c r="A860" s="312"/>
      <c r="B860" s="313"/>
      <c r="C860" s="314"/>
      <c r="D860" s="314"/>
      <c r="E860" s="314"/>
      <c r="F860" s="315"/>
      <c r="G860" s="315"/>
      <c r="H860" s="367"/>
    </row>
    <row r="861" spans="1:8" ht="15.75">
      <c r="A861" s="312"/>
      <c r="B861" s="313"/>
      <c r="C861" s="314"/>
      <c r="D861" s="314"/>
      <c r="E861" s="314"/>
      <c r="F861" s="315"/>
      <c r="G861" s="315"/>
      <c r="H861" s="367"/>
    </row>
    <row r="862" spans="1:8" ht="15.75">
      <c r="A862" s="312"/>
      <c r="B862" s="313"/>
      <c r="C862" s="314"/>
      <c r="D862" s="314"/>
      <c r="E862" s="314"/>
      <c r="F862" s="315"/>
      <c r="G862" s="315"/>
      <c r="H862" s="367"/>
    </row>
    <row r="863" spans="1:8" ht="15.75">
      <c r="A863" s="312"/>
      <c r="B863" s="313"/>
      <c r="C863" s="314"/>
      <c r="D863" s="314"/>
      <c r="E863" s="314"/>
      <c r="F863" s="315"/>
      <c r="G863" s="315"/>
      <c r="H863" s="367"/>
    </row>
    <row r="864" spans="1:8" ht="15.75">
      <c r="A864" s="312"/>
      <c r="B864" s="313"/>
      <c r="C864" s="314"/>
      <c r="D864" s="314"/>
      <c r="E864" s="314"/>
      <c r="F864" s="315"/>
      <c r="G864" s="315"/>
      <c r="H864" s="367"/>
    </row>
    <row r="865" spans="1:8" ht="15.75">
      <c r="A865" s="312"/>
      <c r="B865" s="313"/>
      <c r="C865" s="314"/>
      <c r="D865" s="314"/>
      <c r="E865" s="314"/>
      <c r="F865" s="315"/>
      <c r="G865" s="315"/>
      <c r="H865" s="367"/>
    </row>
    <row r="866" spans="1:8" ht="15.75">
      <c r="A866" s="312"/>
      <c r="B866" s="313"/>
      <c r="C866" s="314"/>
      <c r="D866" s="314"/>
      <c r="E866" s="314"/>
      <c r="F866" s="315"/>
      <c r="G866" s="315"/>
      <c r="H866" s="367"/>
    </row>
    <row r="867" spans="1:8" ht="15.75">
      <c r="A867" s="312"/>
      <c r="B867" s="313"/>
      <c r="C867" s="314"/>
      <c r="D867" s="314"/>
      <c r="E867" s="314"/>
      <c r="F867" s="315"/>
      <c r="G867" s="315"/>
      <c r="H867" s="367"/>
    </row>
    <row r="868" spans="1:8" ht="15.75">
      <c r="A868" s="312"/>
      <c r="B868" s="313"/>
      <c r="C868" s="314"/>
      <c r="D868" s="314"/>
      <c r="E868" s="314"/>
      <c r="F868" s="315"/>
      <c r="G868" s="315"/>
      <c r="H868" s="367"/>
    </row>
    <row r="869" spans="1:8" ht="15.75">
      <c r="A869" s="312"/>
      <c r="B869" s="313"/>
      <c r="C869" s="314"/>
      <c r="D869" s="314"/>
      <c r="E869" s="314"/>
      <c r="F869" s="315"/>
      <c r="G869" s="315"/>
      <c r="H869" s="367"/>
    </row>
    <row r="870" spans="1:8" ht="15.75">
      <c r="A870" s="312"/>
      <c r="B870" s="313"/>
      <c r="C870" s="314"/>
      <c r="D870" s="314"/>
      <c r="E870" s="314"/>
      <c r="F870" s="315"/>
      <c r="G870" s="315"/>
      <c r="H870" s="367"/>
    </row>
    <row r="871" spans="1:8" ht="15.75">
      <c r="A871" s="312"/>
      <c r="B871" s="313"/>
      <c r="C871" s="314"/>
      <c r="D871" s="314"/>
      <c r="E871" s="314"/>
      <c r="F871" s="315"/>
      <c r="G871" s="315"/>
      <c r="H871" s="367"/>
    </row>
    <row r="872" spans="1:8" ht="15.75">
      <c r="A872" s="312"/>
      <c r="B872" s="313"/>
      <c r="C872" s="314"/>
      <c r="D872" s="314"/>
      <c r="E872" s="314"/>
      <c r="F872" s="315"/>
      <c r="G872" s="315"/>
      <c r="H872" s="367"/>
    </row>
    <row r="873" spans="1:8" ht="15.75">
      <c r="A873" s="312"/>
      <c r="B873" s="313"/>
      <c r="C873" s="314"/>
      <c r="D873" s="314"/>
      <c r="E873" s="314"/>
      <c r="F873" s="315"/>
      <c r="G873" s="315"/>
      <c r="H873" s="367"/>
    </row>
    <row r="874" spans="1:8" ht="15.75">
      <c r="A874" s="312"/>
      <c r="B874" s="313"/>
      <c r="C874" s="314"/>
      <c r="D874" s="314"/>
      <c r="E874" s="314"/>
      <c r="F874" s="315"/>
      <c r="G874" s="315"/>
      <c r="H874" s="367"/>
    </row>
    <row r="875" spans="1:8" ht="15.75">
      <c r="A875" s="312"/>
      <c r="B875" s="313"/>
      <c r="C875" s="314"/>
      <c r="D875" s="314"/>
      <c r="E875" s="314"/>
      <c r="F875" s="315"/>
      <c r="G875" s="315"/>
      <c r="H875" s="367"/>
    </row>
    <row r="876" spans="1:8" ht="15.75">
      <c r="A876" s="312"/>
      <c r="B876" s="313"/>
      <c r="C876" s="314"/>
      <c r="D876" s="314"/>
      <c r="E876" s="314"/>
      <c r="F876" s="315"/>
      <c r="G876" s="315"/>
      <c r="H876" s="367"/>
    </row>
    <row r="877" spans="1:8" ht="15.75">
      <c r="A877" s="312"/>
      <c r="B877" s="313"/>
      <c r="C877" s="314"/>
      <c r="D877" s="314"/>
      <c r="E877" s="314"/>
      <c r="F877" s="315"/>
      <c r="G877" s="315"/>
      <c r="H877" s="367"/>
    </row>
    <row r="878" spans="1:8" ht="15.75">
      <c r="A878" s="312"/>
      <c r="B878" s="313"/>
      <c r="C878" s="314"/>
      <c r="D878" s="314"/>
      <c r="E878" s="314"/>
      <c r="F878" s="315"/>
      <c r="G878" s="315"/>
      <c r="H878" s="367"/>
    </row>
    <row r="879" spans="1:8" ht="15.75">
      <c r="A879" s="312"/>
      <c r="B879" s="313"/>
      <c r="C879" s="314"/>
      <c r="D879" s="314"/>
      <c r="E879" s="314"/>
      <c r="F879" s="315"/>
      <c r="G879" s="315"/>
      <c r="H879" s="367"/>
    </row>
    <row r="880" spans="1:8" ht="15.75">
      <c r="A880" s="312"/>
      <c r="B880" s="313"/>
      <c r="C880" s="314"/>
      <c r="D880" s="314"/>
      <c r="E880" s="314"/>
      <c r="F880" s="315"/>
      <c r="G880" s="315"/>
      <c r="H880" s="367"/>
    </row>
    <row r="881" spans="1:8" ht="15.75">
      <c r="A881" s="312"/>
      <c r="B881" s="313"/>
      <c r="C881" s="314"/>
      <c r="D881" s="314"/>
      <c r="E881" s="314"/>
      <c r="F881" s="315"/>
      <c r="G881" s="315"/>
      <c r="H881" s="367"/>
    </row>
    <row r="882" spans="1:8" ht="15.75">
      <c r="A882" s="312"/>
      <c r="B882" s="313"/>
      <c r="C882" s="314"/>
      <c r="D882" s="314"/>
      <c r="E882" s="314"/>
      <c r="F882" s="315"/>
      <c r="G882" s="315"/>
      <c r="H882" s="367"/>
    </row>
    <row r="883" spans="1:8" ht="15.75">
      <c r="A883" s="312"/>
      <c r="B883" s="313"/>
      <c r="C883" s="314"/>
      <c r="D883" s="314"/>
      <c r="E883" s="314"/>
      <c r="F883" s="315"/>
      <c r="G883" s="315"/>
      <c r="H883" s="367"/>
    </row>
    <row r="884" spans="1:8" ht="15.75">
      <c r="A884" s="312"/>
      <c r="B884" s="313"/>
      <c r="C884" s="314"/>
      <c r="D884" s="314"/>
      <c r="E884" s="314"/>
      <c r="F884" s="315"/>
      <c r="G884" s="315"/>
      <c r="H884" s="367"/>
    </row>
    <row r="885" spans="1:8" ht="15.75">
      <c r="A885" s="312"/>
      <c r="B885" s="313"/>
      <c r="C885" s="314"/>
      <c r="D885" s="314"/>
      <c r="E885" s="314"/>
      <c r="F885" s="315"/>
      <c r="G885" s="315"/>
      <c r="H885" s="367"/>
    </row>
    <row r="886" spans="1:8" ht="15.75">
      <c r="A886" s="312"/>
      <c r="B886" s="313"/>
      <c r="C886" s="314"/>
      <c r="D886" s="314"/>
      <c r="E886" s="314"/>
      <c r="F886" s="315"/>
      <c r="G886" s="315"/>
      <c r="H886" s="367"/>
    </row>
    <row r="887" spans="1:8" ht="15.75">
      <c r="A887" s="312"/>
      <c r="B887" s="313"/>
      <c r="C887" s="314"/>
      <c r="D887" s="314"/>
      <c r="E887" s="314"/>
      <c r="F887" s="315"/>
      <c r="G887" s="315"/>
      <c r="H887" s="367"/>
    </row>
    <row r="888" spans="1:8" ht="15.75">
      <c r="A888" s="312"/>
      <c r="B888" s="313"/>
      <c r="C888" s="314"/>
      <c r="D888" s="314"/>
      <c r="E888" s="314"/>
      <c r="F888" s="315"/>
      <c r="G888" s="315"/>
      <c r="H888" s="367"/>
    </row>
    <row r="889" spans="1:8" ht="15.75">
      <c r="A889" s="312"/>
      <c r="B889" s="313"/>
      <c r="C889" s="314"/>
      <c r="D889" s="314"/>
      <c r="E889" s="314"/>
      <c r="F889" s="315"/>
      <c r="G889" s="315"/>
      <c r="H889" s="367"/>
    </row>
    <row r="890" spans="1:8" ht="15.75">
      <c r="A890" s="312"/>
      <c r="B890" s="313"/>
      <c r="C890" s="314"/>
      <c r="D890" s="314"/>
      <c r="E890" s="314"/>
      <c r="F890" s="315"/>
      <c r="G890" s="315"/>
      <c r="H890" s="367"/>
    </row>
    <row r="891" spans="1:8" ht="15.75">
      <c r="A891" s="312"/>
      <c r="B891" s="313"/>
      <c r="C891" s="314"/>
      <c r="D891" s="314"/>
      <c r="E891" s="314"/>
      <c r="F891" s="315"/>
      <c r="G891" s="315"/>
      <c r="H891" s="367"/>
    </row>
    <row r="892" spans="1:8" ht="15.75">
      <c r="A892" s="312"/>
      <c r="B892" s="313"/>
      <c r="C892" s="314"/>
      <c r="D892" s="314"/>
      <c r="E892" s="314"/>
      <c r="F892" s="315"/>
      <c r="G892" s="315"/>
      <c r="H892" s="367"/>
    </row>
    <row r="893" spans="1:8" ht="15.75">
      <c r="A893" s="312"/>
      <c r="B893" s="313"/>
      <c r="C893" s="314"/>
      <c r="D893" s="314"/>
      <c r="E893" s="314"/>
      <c r="F893" s="315"/>
      <c r="G893" s="315"/>
      <c r="H893" s="367"/>
    </row>
    <row r="894" spans="1:8" ht="15.75">
      <c r="A894" s="312"/>
      <c r="B894" s="313"/>
      <c r="C894" s="314"/>
      <c r="D894" s="314"/>
      <c r="E894" s="314"/>
      <c r="F894" s="315"/>
      <c r="G894" s="315"/>
      <c r="H894" s="367"/>
    </row>
    <row r="895" spans="1:8" ht="15.75">
      <c r="A895" s="312"/>
      <c r="B895" s="313"/>
      <c r="C895" s="314"/>
      <c r="D895" s="314"/>
      <c r="E895" s="314"/>
      <c r="F895" s="315"/>
      <c r="G895" s="315"/>
      <c r="H895" s="367"/>
    </row>
    <row r="896" spans="1:8" ht="15.75">
      <c r="A896" s="312"/>
      <c r="B896" s="313"/>
      <c r="C896" s="314"/>
      <c r="D896" s="314"/>
      <c r="E896" s="314"/>
      <c r="F896" s="315"/>
      <c r="G896" s="315"/>
      <c r="H896" s="367"/>
    </row>
    <row r="897" spans="1:8" ht="15.75">
      <c r="A897" s="312"/>
      <c r="B897" s="313"/>
      <c r="C897" s="314"/>
      <c r="D897" s="314"/>
      <c r="E897" s="314"/>
      <c r="F897" s="315"/>
      <c r="G897" s="315"/>
      <c r="H897" s="367"/>
    </row>
    <row r="898" spans="1:8" ht="15.75">
      <c r="A898" s="312"/>
      <c r="B898" s="313"/>
      <c r="C898" s="314"/>
      <c r="D898" s="314"/>
      <c r="E898" s="314"/>
      <c r="F898" s="315"/>
      <c r="G898" s="315"/>
      <c r="H898" s="367"/>
    </row>
    <row r="899" spans="1:8" ht="15.75">
      <c r="A899" s="312"/>
      <c r="B899" s="313"/>
      <c r="C899" s="314"/>
      <c r="D899" s="314"/>
      <c r="E899" s="314"/>
      <c r="F899" s="315"/>
      <c r="G899" s="315"/>
      <c r="H899" s="367"/>
    </row>
    <row r="900" spans="1:8" ht="15.75">
      <c r="A900" s="312"/>
      <c r="B900" s="313"/>
      <c r="C900" s="314"/>
      <c r="D900" s="314"/>
      <c r="E900" s="314"/>
      <c r="F900" s="315"/>
      <c r="G900" s="315"/>
      <c r="H900" s="367"/>
    </row>
    <row r="901" spans="1:8" ht="15.75">
      <c r="A901" s="312"/>
      <c r="B901" s="313"/>
      <c r="C901" s="314"/>
      <c r="D901" s="314"/>
      <c r="E901" s="314"/>
      <c r="F901" s="315"/>
      <c r="G901" s="315"/>
      <c r="H901" s="367"/>
    </row>
    <row r="902" spans="1:8" ht="15.75">
      <c r="A902" s="312"/>
      <c r="B902" s="313"/>
      <c r="C902" s="314"/>
      <c r="D902" s="314"/>
      <c r="E902" s="314"/>
      <c r="F902" s="315"/>
      <c r="G902" s="315"/>
      <c r="H902" s="367"/>
    </row>
    <row r="903" spans="1:8" ht="15.75">
      <c r="A903" s="312"/>
      <c r="B903" s="313"/>
      <c r="C903" s="314"/>
      <c r="D903" s="314"/>
      <c r="E903" s="314"/>
      <c r="F903" s="315"/>
      <c r="G903" s="315"/>
      <c r="H903" s="367"/>
    </row>
    <row r="904" spans="1:8" ht="15.75">
      <c r="A904" s="312"/>
      <c r="B904" s="313"/>
      <c r="C904" s="314"/>
      <c r="D904" s="314"/>
      <c r="E904" s="314"/>
      <c r="F904" s="315"/>
      <c r="G904" s="315"/>
      <c r="H904" s="367"/>
    </row>
    <row r="905" spans="1:8" ht="15.75">
      <c r="A905" s="312"/>
      <c r="B905" s="313"/>
      <c r="C905" s="314"/>
      <c r="D905" s="314"/>
      <c r="E905" s="314"/>
      <c r="F905" s="315"/>
      <c r="G905" s="315"/>
      <c r="H905" s="367"/>
    </row>
    <row r="906" spans="1:8" ht="15.75">
      <c r="A906" s="312"/>
      <c r="B906" s="313"/>
      <c r="C906" s="314"/>
      <c r="D906" s="314"/>
      <c r="E906" s="314"/>
      <c r="F906" s="315"/>
      <c r="G906" s="315"/>
      <c r="H906" s="367"/>
    </row>
    <row r="907" spans="1:8" ht="15.75">
      <c r="A907" s="312"/>
      <c r="B907" s="313"/>
      <c r="C907" s="314"/>
      <c r="D907" s="314"/>
      <c r="E907" s="314"/>
      <c r="F907" s="315"/>
      <c r="G907" s="315"/>
      <c r="H907" s="367"/>
    </row>
    <row r="908" spans="1:8" ht="15.75">
      <c r="A908" s="312"/>
      <c r="B908" s="313"/>
      <c r="C908" s="314"/>
      <c r="D908" s="314"/>
      <c r="E908" s="314"/>
      <c r="F908" s="315"/>
      <c r="G908" s="315"/>
      <c r="H908" s="367"/>
    </row>
    <row r="909" spans="1:8" ht="15.75">
      <c r="A909" s="312"/>
      <c r="B909" s="313"/>
      <c r="C909" s="314"/>
      <c r="D909" s="314"/>
      <c r="E909" s="314"/>
      <c r="F909" s="315"/>
      <c r="G909" s="315"/>
      <c r="H909" s="367"/>
    </row>
    <row r="910" spans="1:8" ht="15.75">
      <c r="A910" s="312"/>
      <c r="B910" s="313"/>
      <c r="C910" s="314"/>
      <c r="D910" s="314"/>
      <c r="E910" s="314"/>
      <c r="F910" s="315"/>
      <c r="G910" s="315"/>
      <c r="H910" s="367"/>
    </row>
    <row r="911" spans="1:8" ht="15.75">
      <c r="A911" s="312"/>
      <c r="B911" s="313"/>
      <c r="C911" s="314"/>
      <c r="D911" s="314"/>
      <c r="E911" s="314"/>
      <c r="F911" s="315"/>
      <c r="G911" s="315"/>
      <c r="H911" s="367"/>
    </row>
    <row r="912" spans="1:8" ht="15.75">
      <c r="A912" s="312"/>
      <c r="B912" s="313"/>
      <c r="C912" s="314"/>
      <c r="D912" s="314"/>
      <c r="E912" s="314"/>
      <c r="F912" s="315"/>
      <c r="G912" s="315"/>
      <c r="H912" s="367"/>
    </row>
    <row r="913" spans="1:8" ht="15.75">
      <c r="A913" s="312"/>
      <c r="B913" s="313"/>
      <c r="C913" s="314"/>
      <c r="D913" s="314"/>
      <c r="E913" s="314"/>
      <c r="F913" s="315"/>
      <c r="G913" s="315"/>
      <c r="H913" s="367"/>
    </row>
    <row r="914" spans="1:8" ht="15.75">
      <c r="A914" s="312"/>
      <c r="B914" s="313"/>
      <c r="C914" s="314"/>
      <c r="D914" s="314"/>
      <c r="E914" s="314"/>
      <c r="F914" s="315"/>
      <c r="G914" s="315"/>
      <c r="H914" s="367"/>
    </row>
    <row r="915" spans="1:8" ht="15.75">
      <c r="A915" s="312"/>
      <c r="B915" s="313"/>
      <c r="C915" s="314"/>
      <c r="D915" s="314"/>
      <c r="E915" s="314"/>
      <c r="F915" s="315"/>
      <c r="G915" s="315"/>
      <c r="H915" s="367"/>
    </row>
    <row r="916" spans="1:8" ht="15.75">
      <c r="A916" s="312"/>
      <c r="B916" s="313"/>
      <c r="C916" s="314"/>
      <c r="D916" s="314"/>
      <c r="E916" s="314"/>
      <c r="F916" s="315"/>
      <c r="G916" s="315"/>
      <c r="H916" s="367"/>
    </row>
    <row r="917" spans="1:8" ht="15.75">
      <c r="A917" s="312"/>
      <c r="B917" s="313"/>
      <c r="C917" s="314"/>
      <c r="D917" s="314"/>
      <c r="E917" s="314"/>
      <c r="F917" s="315"/>
      <c r="G917" s="315"/>
      <c r="H917" s="367"/>
    </row>
    <row r="918" spans="1:8" ht="15.75">
      <c r="A918" s="312"/>
      <c r="B918" s="313"/>
      <c r="C918" s="314"/>
      <c r="D918" s="314"/>
      <c r="E918" s="314"/>
      <c r="F918" s="315"/>
      <c r="G918" s="315"/>
      <c r="H918" s="367"/>
    </row>
    <row r="919" spans="1:8" ht="15.75">
      <c r="A919" s="312"/>
      <c r="B919" s="313"/>
      <c r="C919" s="314"/>
      <c r="D919" s="314"/>
      <c r="E919" s="314"/>
      <c r="F919" s="315"/>
      <c r="G919" s="315"/>
      <c r="H919" s="367"/>
    </row>
    <row r="920" spans="1:8" ht="15.75">
      <c r="A920" s="312"/>
      <c r="B920" s="313"/>
      <c r="C920" s="314"/>
      <c r="D920" s="314"/>
      <c r="E920" s="314"/>
      <c r="F920" s="315"/>
      <c r="G920" s="315"/>
      <c r="H920" s="367"/>
    </row>
    <row r="921" spans="1:8" ht="15.75">
      <c r="A921" s="312"/>
      <c r="B921" s="313"/>
      <c r="C921" s="314"/>
      <c r="D921" s="314"/>
      <c r="E921" s="314"/>
      <c r="F921" s="315"/>
      <c r="G921" s="315"/>
      <c r="H921" s="367"/>
    </row>
    <row r="922" spans="1:8" ht="15.75">
      <c r="A922" s="312"/>
      <c r="B922" s="313"/>
      <c r="C922" s="314"/>
      <c r="D922" s="314"/>
      <c r="E922" s="314"/>
      <c r="F922" s="315"/>
      <c r="G922" s="315"/>
      <c r="H922" s="367"/>
    </row>
    <row r="923" spans="1:8" ht="15.75">
      <c r="A923" s="312"/>
      <c r="B923" s="313"/>
      <c r="C923" s="314"/>
      <c r="D923" s="314"/>
      <c r="E923" s="314"/>
      <c r="F923" s="315"/>
      <c r="G923" s="315"/>
      <c r="H923" s="367"/>
    </row>
    <row r="924" spans="1:8" ht="15.75">
      <c r="A924" s="312"/>
      <c r="B924" s="313"/>
      <c r="C924" s="314"/>
      <c r="D924" s="314"/>
      <c r="E924" s="314"/>
      <c r="F924" s="315"/>
      <c r="G924" s="315"/>
      <c r="H924" s="367"/>
    </row>
    <row r="925" spans="1:8" ht="15.75">
      <c r="A925" s="312"/>
      <c r="B925" s="313"/>
      <c r="C925" s="314"/>
      <c r="D925" s="314"/>
      <c r="E925" s="314"/>
      <c r="F925" s="315"/>
      <c r="G925" s="315"/>
      <c r="H925" s="367"/>
    </row>
    <row r="926" spans="1:8" ht="15.75">
      <c r="A926" s="312"/>
      <c r="B926" s="313"/>
      <c r="C926" s="314"/>
      <c r="D926" s="314"/>
      <c r="E926" s="314"/>
      <c r="F926" s="315"/>
      <c r="G926" s="315"/>
      <c r="H926" s="367"/>
    </row>
    <row r="927" spans="1:8" ht="15.75">
      <c r="A927" s="312"/>
      <c r="B927" s="313"/>
      <c r="C927" s="314"/>
      <c r="D927" s="314"/>
      <c r="E927" s="314"/>
      <c r="F927" s="315"/>
      <c r="G927" s="315"/>
      <c r="H927" s="367"/>
    </row>
    <row r="928" spans="1:8" ht="15.75">
      <c r="A928" s="312"/>
      <c r="B928" s="313"/>
      <c r="C928" s="314"/>
      <c r="D928" s="314"/>
      <c r="E928" s="314"/>
      <c r="F928" s="315"/>
      <c r="G928" s="315"/>
      <c r="H928" s="367"/>
    </row>
    <row r="929" spans="1:8" ht="15.75">
      <c r="A929" s="312"/>
      <c r="B929" s="313"/>
      <c r="C929" s="314"/>
      <c r="D929" s="314"/>
      <c r="E929" s="314"/>
      <c r="F929" s="315"/>
      <c r="G929" s="315"/>
      <c r="H929" s="367"/>
    </row>
    <row r="930" spans="1:8" ht="15.75">
      <c r="A930" s="312"/>
      <c r="B930" s="313"/>
      <c r="C930" s="314"/>
      <c r="D930" s="314"/>
      <c r="E930" s="314"/>
      <c r="F930" s="315"/>
      <c r="G930" s="315"/>
      <c r="H930" s="367"/>
    </row>
    <row r="931" spans="1:8" ht="15.75">
      <c r="A931" s="312"/>
      <c r="B931" s="313"/>
      <c r="C931" s="314"/>
      <c r="D931" s="314"/>
      <c r="E931" s="314"/>
      <c r="F931" s="315"/>
      <c r="G931" s="315"/>
      <c r="H931" s="367"/>
    </row>
    <row r="932" spans="1:8" ht="15.75">
      <c r="A932" s="312"/>
      <c r="B932" s="313"/>
      <c r="C932" s="314"/>
      <c r="D932" s="314"/>
      <c r="E932" s="314"/>
      <c r="F932" s="315"/>
      <c r="G932" s="315"/>
      <c r="H932" s="367"/>
    </row>
    <row r="933" spans="1:8" ht="15.75">
      <c r="A933" s="312"/>
      <c r="B933" s="313"/>
      <c r="C933" s="314"/>
      <c r="D933" s="314"/>
      <c r="E933" s="314"/>
      <c r="F933" s="315"/>
      <c r="G933" s="315"/>
      <c r="H933" s="367"/>
    </row>
    <row r="934" spans="1:8" ht="15.75">
      <c r="A934" s="312"/>
      <c r="B934" s="313"/>
      <c r="C934" s="314"/>
      <c r="D934" s="314"/>
      <c r="E934" s="314"/>
      <c r="F934" s="315"/>
      <c r="G934" s="315"/>
      <c r="H934" s="367"/>
    </row>
    <row r="935" spans="1:8" ht="15.75">
      <c r="A935" s="312"/>
      <c r="B935" s="313"/>
      <c r="C935" s="314"/>
      <c r="D935" s="314"/>
      <c r="E935" s="314"/>
      <c r="F935" s="315"/>
      <c r="G935" s="315"/>
      <c r="H935" s="367"/>
    </row>
    <row r="936" spans="1:8" ht="15.75">
      <c r="A936" s="312"/>
      <c r="B936" s="313"/>
      <c r="C936" s="314"/>
      <c r="D936" s="314"/>
      <c r="E936" s="314"/>
      <c r="F936" s="315"/>
      <c r="G936" s="315"/>
      <c r="H936" s="367"/>
    </row>
    <row r="937" spans="1:8" ht="15.75">
      <c r="A937" s="312"/>
      <c r="B937" s="313"/>
      <c r="C937" s="314"/>
      <c r="D937" s="314"/>
      <c r="E937" s="314"/>
      <c r="F937" s="315"/>
      <c r="G937" s="315"/>
      <c r="H937" s="367"/>
    </row>
    <row r="938" spans="1:8" ht="15.75">
      <c r="A938" s="312"/>
      <c r="B938" s="313"/>
      <c r="C938" s="314"/>
      <c r="D938" s="314"/>
      <c r="E938" s="314"/>
      <c r="F938" s="315"/>
      <c r="G938" s="315"/>
      <c r="H938" s="367"/>
    </row>
    <row r="939" spans="1:8" ht="15.75">
      <c r="A939" s="312"/>
      <c r="B939" s="313"/>
      <c r="C939" s="314"/>
      <c r="D939" s="314"/>
      <c r="E939" s="314"/>
      <c r="F939" s="315"/>
      <c r="G939" s="315"/>
      <c r="H939" s="367"/>
    </row>
    <row r="940" spans="1:8" ht="15.75">
      <c r="A940" s="312"/>
      <c r="B940" s="313"/>
      <c r="C940" s="314"/>
      <c r="D940" s="314"/>
      <c r="E940" s="314"/>
      <c r="F940" s="315"/>
      <c r="G940" s="315"/>
      <c r="H940" s="367"/>
    </row>
    <row r="941" spans="1:8" ht="15.75">
      <c r="A941" s="312"/>
      <c r="B941" s="313"/>
      <c r="C941" s="314"/>
      <c r="D941" s="314"/>
      <c r="E941" s="314"/>
      <c r="F941" s="315"/>
      <c r="G941" s="315"/>
      <c r="H941" s="367"/>
    </row>
    <row r="942" spans="1:8" ht="15.75">
      <c r="A942" s="312"/>
      <c r="B942" s="313"/>
      <c r="C942" s="314"/>
      <c r="D942" s="314"/>
      <c r="E942" s="314"/>
      <c r="F942" s="315"/>
      <c r="G942" s="315"/>
      <c r="H942" s="367"/>
    </row>
    <row r="943" spans="1:8" ht="15.75">
      <c r="A943" s="312"/>
      <c r="B943" s="313"/>
      <c r="C943" s="314"/>
      <c r="D943" s="314"/>
      <c r="E943" s="314"/>
      <c r="F943" s="315"/>
      <c r="G943" s="315"/>
      <c r="H943" s="367"/>
    </row>
    <row r="944" spans="1:8" ht="15.75">
      <c r="A944" s="312"/>
      <c r="B944" s="313"/>
      <c r="C944" s="314"/>
      <c r="D944" s="314"/>
      <c r="E944" s="314"/>
      <c r="F944" s="315"/>
      <c r="G944" s="315"/>
      <c r="H944" s="367"/>
    </row>
    <row r="945" spans="1:8" ht="15.75">
      <c r="A945" s="312"/>
      <c r="B945" s="313"/>
      <c r="C945" s="314"/>
      <c r="D945" s="314"/>
      <c r="E945" s="314"/>
      <c r="F945" s="315"/>
      <c r="G945" s="315"/>
      <c r="H945" s="367"/>
    </row>
    <row r="946" spans="1:8" ht="15.75">
      <c r="A946" s="312"/>
      <c r="B946" s="313"/>
      <c r="C946" s="314"/>
      <c r="D946" s="314"/>
      <c r="E946" s="314"/>
      <c r="F946" s="315"/>
      <c r="G946" s="315"/>
      <c r="H946" s="367"/>
    </row>
    <row r="947" spans="1:8" ht="15.75">
      <c r="A947" s="312"/>
      <c r="B947" s="313"/>
      <c r="C947" s="314"/>
      <c r="D947" s="314"/>
      <c r="E947" s="314"/>
      <c r="F947" s="315"/>
      <c r="G947" s="315"/>
      <c r="H947" s="367"/>
    </row>
    <row r="948" spans="1:8" ht="15.75">
      <c r="A948" s="312"/>
      <c r="B948" s="313"/>
      <c r="C948" s="314"/>
      <c r="D948" s="314"/>
      <c r="E948" s="314"/>
      <c r="F948" s="315"/>
      <c r="G948" s="315"/>
      <c r="H948" s="367"/>
    </row>
    <row r="949" spans="1:8" ht="15.75">
      <c r="A949" s="312"/>
      <c r="B949" s="313"/>
      <c r="C949" s="314"/>
      <c r="D949" s="314"/>
      <c r="E949" s="314"/>
      <c r="F949" s="315"/>
      <c r="G949" s="315"/>
      <c r="H949" s="367"/>
    </row>
    <row r="950" spans="1:8" ht="15.75">
      <c r="A950" s="312"/>
      <c r="B950" s="313"/>
      <c r="C950" s="314"/>
      <c r="D950" s="314"/>
      <c r="E950" s="314"/>
      <c r="F950" s="315"/>
      <c r="G950" s="315"/>
      <c r="H950" s="367"/>
    </row>
    <row r="951" spans="1:8" ht="15.75">
      <c r="A951" s="312"/>
      <c r="B951" s="313"/>
      <c r="C951" s="314"/>
      <c r="D951" s="314"/>
      <c r="E951" s="314"/>
      <c r="F951" s="315"/>
      <c r="G951" s="315"/>
      <c r="H951" s="367"/>
    </row>
    <row r="952" spans="1:8" ht="15.75">
      <c r="A952" s="312"/>
      <c r="B952" s="313"/>
      <c r="C952" s="314"/>
      <c r="D952" s="314"/>
      <c r="E952" s="314"/>
      <c r="F952" s="315"/>
      <c r="G952" s="315"/>
      <c r="H952" s="367"/>
    </row>
    <row r="953" spans="1:8" ht="15.75">
      <c r="A953" s="312"/>
      <c r="B953" s="313"/>
      <c r="C953" s="314"/>
      <c r="D953" s="314"/>
      <c r="E953" s="314"/>
      <c r="F953" s="315"/>
      <c r="G953" s="315"/>
      <c r="H953" s="367"/>
    </row>
    <row r="954" spans="1:8" ht="15.75">
      <c r="A954" s="312"/>
      <c r="B954" s="313"/>
      <c r="C954" s="314"/>
      <c r="D954" s="314"/>
      <c r="E954" s="314"/>
      <c r="F954" s="315"/>
      <c r="G954" s="315"/>
      <c r="H954" s="367"/>
    </row>
    <row r="955" spans="1:8" ht="15.75">
      <c r="A955" s="312"/>
      <c r="B955" s="313"/>
      <c r="C955" s="314"/>
      <c r="D955" s="314"/>
      <c r="E955" s="314"/>
      <c r="F955" s="315"/>
      <c r="G955" s="315"/>
      <c r="H955" s="367"/>
    </row>
    <row r="956" spans="1:8" ht="15.75">
      <c r="A956" s="312"/>
      <c r="B956" s="313"/>
      <c r="C956" s="314"/>
      <c r="D956" s="314"/>
      <c r="E956" s="314"/>
      <c r="F956" s="315"/>
      <c r="G956" s="315"/>
      <c r="H956" s="367"/>
    </row>
    <row r="957" spans="1:8" ht="15.75">
      <c r="A957" s="312"/>
      <c r="B957" s="313"/>
      <c r="C957" s="314"/>
      <c r="D957" s="314"/>
      <c r="E957" s="314"/>
      <c r="F957" s="315"/>
      <c r="G957" s="315"/>
      <c r="H957" s="367"/>
    </row>
    <row r="958" spans="1:8" ht="15.75">
      <c r="A958" s="312"/>
      <c r="B958" s="313"/>
      <c r="C958" s="314"/>
      <c r="D958" s="314"/>
      <c r="E958" s="314"/>
      <c r="F958" s="315"/>
      <c r="G958" s="315"/>
      <c r="H958" s="367"/>
    </row>
    <row r="959" spans="1:8" ht="15.75">
      <c r="A959" s="312"/>
      <c r="B959" s="313"/>
      <c r="C959" s="314"/>
      <c r="D959" s="314"/>
      <c r="E959" s="314"/>
      <c r="F959" s="315"/>
      <c r="G959" s="315"/>
      <c r="H959" s="367"/>
    </row>
    <row r="960" spans="1:8" ht="15.75">
      <c r="A960" s="312"/>
      <c r="B960" s="313"/>
      <c r="C960" s="314"/>
      <c r="D960" s="314"/>
      <c r="E960" s="314"/>
      <c r="F960" s="315"/>
      <c r="G960" s="315"/>
      <c r="H960" s="367"/>
    </row>
    <row r="961" spans="1:8" ht="15.75">
      <c r="A961" s="312"/>
      <c r="B961" s="313"/>
      <c r="C961" s="314"/>
      <c r="D961" s="314"/>
      <c r="E961" s="314"/>
      <c r="F961" s="315"/>
      <c r="G961" s="315"/>
      <c r="H961" s="367"/>
    </row>
    <row r="962" spans="1:8" ht="15.75">
      <c r="A962" s="312"/>
      <c r="B962" s="313"/>
      <c r="C962" s="314"/>
      <c r="D962" s="314"/>
      <c r="E962" s="314"/>
      <c r="F962" s="315"/>
      <c r="G962" s="315"/>
      <c r="H962" s="367"/>
    </row>
    <row r="963" spans="1:8" ht="15.75">
      <c r="A963" s="312"/>
      <c r="B963" s="313"/>
      <c r="C963" s="314"/>
      <c r="D963" s="314"/>
      <c r="E963" s="314"/>
      <c r="F963" s="315"/>
      <c r="G963" s="315"/>
      <c r="H963" s="367"/>
    </row>
    <row r="964" spans="1:8" ht="15.75">
      <c r="A964" s="312"/>
      <c r="B964" s="313"/>
      <c r="C964" s="314"/>
      <c r="D964" s="314"/>
      <c r="E964" s="314"/>
      <c r="F964" s="315"/>
      <c r="G964" s="315"/>
      <c r="H964" s="367"/>
    </row>
    <row r="965" spans="1:8" ht="15.75">
      <c r="A965" s="312"/>
      <c r="B965" s="313"/>
      <c r="C965" s="314"/>
      <c r="D965" s="314"/>
      <c r="E965" s="314"/>
      <c r="F965" s="315"/>
      <c r="G965" s="315"/>
      <c r="H965" s="367"/>
    </row>
    <row r="966" spans="1:8" ht="15.75">
      <c r="A966" s="312"/>
      <c r="B966" s="313"/>
      <c r="C966" s="314"/>
      <c r="D966" s="314"/>
      <c r="E966" s="314"/>
      <c r="F966" s="315"/>
      <c r="G966" s="315"/>
      <c r="H966" s="367"/>
    </row>
    <row r="967" spans="1:8" ht="15.75">
      <c r="A967" s="312"/>
      <c r="B967" s="313"/>
      <c r="C967" s="314"/>
      <c r="D967" s="314"/>
      <c r="E967" s="314"/>
      <c r="F967" s="315"/>
      <c r="G967" s="315"/>
      <c r="H967" s="367"/>
    </row>
    <row r="968" spans="1:8" ht="15.75">
      <c r="A968" s="312"/>
      <c r="B968" s="313"/>
      <c r="C968" s="314"/>
      <c r="D968" s="314"/>
      <c r="E968" s="314"/>
      <c r="F968" s="315"/>
      <c r="G968" s="315"/>
      <c r="H968" s="367"/>
    </row>
    <row r="969" spans="1:8" ht="15.75">
      <c r="A969" s="312"/>
      <c r="B969" s="313"/>
      <c r="C969" s="314"/>
      <c r="D969" s="314"/>
      <c r="E969" s="314"/>
      <c r="F969" s="315"/>
      <c r="G969" s="315"/>
      <c r="H969" s="367"/>
    </row>
    <row r="970" spans="1:8" ht="15.75">
      <c r="A970" s="312"/>
      <c r="B970" s="313"/>
      <c r="C970" s="314"/>
      <c r="D970" s="314"/>
      <c r="E970" s="314"/>
      <c r="F970" s="315"/>
      <c r="G970" s="315"/>
      <c r="H970" s="367"/>
    </row>
    <row r="971" spans="1:8" ht="15.75">
      <c r="A971" s="312"/>
      <c r="B971" s="313"/>
      <c r="C971" s="314"/>
      <c r="D971" s="314"/>
      <c r="E971" s="314"/>
      <c r="F971" s="315"/>
      <c r="G971" s="315"/>
      <c r="H971" s="367"/>
    </row>
    <row r="972" spans="1:8" ht="15.75">
      <c r="A972" s="312"/>
      <c r="B972" s="313"/>
      <c r="C972" s="314"/>
      <c r="D972" s="314"/>
      <c r="E972" s="314"/>
      <c r="F972" s="315"/>
      <c r="G972" s="315"/>
      <c r="H972" s="367"/>
    </row>
    <row r="973" spans="1:8" ht="15.75">
      <c r="A973" s="312"/>
      <c r="B973" s="313"/>
      <c r="C973" s="314"/>
      <c r="D973" s="314"/>
      <c r="E973" s="314"/>
      <c r="F973" s="315"/>
      <c r="G973" s="315"/>
      <c r="H973" s="367"/>
    </row>
    <row r="974" spans="1:8" ht="15.75">
      <c r="A974" s="312"/>
      <c r="B974" s="313"/>
      <c r="C974" s="314"/>
      <c r="D974" s="314"/>
      <c r="E974" s="314"/>
      <c r="F974" s="315"/>
      <c r="G974" s="315"/>
      <c r="H974" s="367"/>
    </row>
    <row r="975" spans="1:8" ht="15.75">
      <c r="A975" s="312"/>
      <c r="B975" s="313"/>
      <c r="C975" s="314"/>
      <c r="D975" s="314"/>
      <c r="E975" s="314"/>
      <c r="F975" s="315"/>
      <c r="G975" s="315"/>
      <c r="H975" s="367"/>
    </row>
    <row r="976" spans="1:8" ht="15.75">
      <c r="A976" s="312"/>
      <c r="B976" s="313"/>
      <c r="C976" s="314"/>
      <c r="D976" s="314"/>
      <c r="E976" s="314"/>
      <c r="F976" s="315"/>
      <c r="G976" s="315"/>
      <c r="H976" s="367"/>
    </row>
    <row r="977" spans="1:8" ht="15.75">
      <c r="A977" s="312"/>
      <c r="B977" s="313"/>
      <c r="C977" s="314"/>
      <c r="D977" s="314"/>
      <c r="E977" s="314"/>
      <c r="F977" s="315"/>
      <c r="G977" s="315"/>
      <c r="H977" s="367"/>
    </row>
    <row r="978" spans="1:8" ht="15.75">
      <c r="A978" s="312"/>
      <c r="B978" s="313"/>
      <c r="C978" s="314"/>
      <c r="D978" s="314"/>
      <c r="E978" s="314"/>
      <c r="F978" s="315"/>
      <c r="G978" s="315"/>
      <c r="H978" s="367"/>
    </row>
    <row r="979" spans="1:8" ht="15.75">
      <c r="A979" s="312"/>
      <c r="B979" s="313"/>
      <c r="C979" s="314"/>
      <c r="D979" s="314"/>
      <c r="E979" s="314"/>
      <c r="F979" s="315"/>
      <c r="G979" s="315"/>
      <c r="H979" s="367"/>
    </row>
    <row r="980" spans="1:8" ht="15.75">
      <c r="A980" s="312"/>
      <c r="B980" s="313"/>
      <c r="C980" s="314"/>
      <c r="D980" s="314"/>
      <c r="E980" s="314"/>
      <c r="F980" s="315"/>
      <c r="G980" s="315"/>
      <c r="H980" s="367"/>
    </row>
    <row r="981" spans="1:8" ht="15.75">
      <c r="A981" s="312"/>
      <c r="B981" s="313"/>
      <c r="C981" s="314"/>
      <c r="D981" s="314"/>
      <c r="E981" s="314"/>
      <c r="F981" s="315"/>
      <c r="G981" s="315"/>
      <c r="H981" s="367"/>
    </row>
    <row r="982" spans="1:8" ht="15.75">
      <c r="A982" s="312"/>
      <c r="B982" s="313"/>
      <c r="C982" s="314"/>
      <c r="D982" s="314"/>
      <c r="E982" s="314"/>
      <c r="F982" s="315"/>
      <c r="G982" s="315"/>
      <c r="H982" s="367"/>
    </row>
    <row r="983" spans="1:8" ht="15.75">
      <c r="A983" s="312"/>
      <c r="B983" s="313"/>
      <c r="C983" s="314"/>
      <c r="D983" s="314"/>
      <c r="E983" s="314"/>
      <c r="F983" s="315"/>
      <c r="G983" s="315"/>
      <c r="H983" s="367"/>
    </row>
    <row r="984" spans="1:8" ht="15.75">
      <c r="A984" s="312"/>
      <c r="B984" s="313"/>
      <c r="C984" s="314"/>
      <c r="D984" s="314"/>
      <c r="E984" s="314"/>
      <c r="F984" s="315"/>
      <c r="G984" s="315"/>
      <c r="H984" s="367"/>
    </row>
    <row r="985" spans="1:8" ht="15.75">
      <c r="A985" s="312"/>
      <c r="B985" s="313"/>
      <c r="C985" s="314"/>
      <c r="D985" s="314"/>
      <c r="E985" s="314"/>
      <c r="F985" s="315"/>
      <c r="G985" s="315"/>
      <c r="H985" s="367"/>
    </row>
    <row r="986" spans="1:8" ht="15.75">
      <c r="A986" s="312"/>
      <c r="B986" s="313"/>
      <c r="C986" s="314"/>
      <c r="D986" s="314"/>
      <c r="E986" s="314"/>
      <c r="F986" s="315"/>
      <c r="G986" s="315"/>
      <c r="H986" s="367"/>
    </row>
    <row r="987" spans="1:8" ht="15.75">
      <c r="A987" s="312"/>
      <c r="B987" s="313"/>
      <c r="C987" s="314"/>
      <c r="D987" s="314"/>
      <c r="E987" s="314"/>
      <c r="F987" s="315"/>
      <c r="G987" s="315"/>
      <c r="H987" s="367"/>
    </row>
    <row r="988" spans="1:8" ht="15.75">
      <c r="A988" s="312"/>
      <c r="B988" s="313"/>
      <c r="C988" s="314"/>
      <c r="D988" s="314"/>
      <c r="E988" s="314"/>
      <c r="F988" s="315"/>
      <c r="G988" s="315"/>
      <c r="H988" s="367"/>
    </row>
    <row r="989" spans="1:8" ht="15.75">
      <c r="A989" s="312"/>
      <c r="B989" s="313"/>
      <c r="C989" s="314"/>
      <c r="D989" s="314"/>
      <c r="E989" s="314"/>
      <c r="F989" s="315"/>
      <c r="G989" s="315"/>
      <c r="H989" s="367"/>
    </row>
    <row r="990" spans="1:8" ht="15.75">
      <c r="A990" s="312"/>
      <c r="B990" s="313"/>
      <c r="C990" s="314"/>
      <c r="D990" s="314"/>
      <c r="E990" s="314"/>
      <c r="F990" s="315"/>
      <c r="G990" s="315"/>
      <c r="H990" s="367"/>
    </row>
    <row r="991" spans="1:8" ht="15.75">
      <c r="A991" s="312"/>
      <c r="B991" s="313"/>
      <c r="C991" s="314"/>
      <c r="D991" s="314"/>
      <c r="E991" s="314"/>
      <c r="F991" s="315"/>
      <c r="G991" s="315"/>
      <c r="H991" s="367"/>
    </row>
    <row r="992" spans="1:8" ht="15.75">
      <c r="A992" s="312"/>
      <c r="B992" s="313"/>
      <c r="C992" s="314"/>
      <c r="D992" s="314"/>
      <c r="E992" s="314"/>
      <c r="F992" s="315"/>
      <c r="G992" s="315"/>
      <c r="H992" s="367"/>
    </row>
    <row r="993" spans="1:8" ht="15.75">
      <c r="A993" s="312"/>
      <c r="B993" s="313"/>
      <c r="C993" s="314"/>
      <c r="D993" s="314"/>
      <c r="E993" s="314"/>
      <c r="F993" s="315"/>
      <c r="G993" s="315"/>
      <c r="H993" s="367"/>
    </row>
    <row r="994" spans="1:8" ht="15.75">
      <c r="A994" s="312"/>
      <c r="B994" s="313"/>
      <c r="C994" s="314"/>
      <c r="D994" s="314"/>
      <c r="E994" s="314"/>
      <c r="F994" s="315"/>
      <c r="G994" s="315"/>
      <c r="H994" s="367"/>
    </row>
    <row r="995" spans="1:8" ht="15.75">
      <c r="A995" s="312"/>
      <c r="B995" s="313"/>
      <c r="C995" s="314"/>
      <c r="D995" s="314"/>
      <c r="E995" s="314"/>
      <c r="F995" s="315"/>
      <c r="G995" s="315"/>
      <c r="H995" s="367"/>
    </row>
    <row r="996" spans="1:8" ht="15.75">
      <c r="A996" s="312"/>
      <c r="B996" s="313"/>
      <c r="C996" s="314"/>
      <c r="D996" s="314"/>
      <c r="E996" s="314"/>
      <c r="F996" s="315"/>
      <c r="G996" s="315"/>
      <c r="H996" s="367"/>
    </row>
    <row r="997" spans="1:8" ht="15.75">
      <c r="A997" s="312"/>
      <c r="B997" s="313"/>
      <c r="C997" s="314"/>
      <c r="D997" s="314"/>
      <c r="E997" s="314"/>
      <c r="F997" s="315"/>
      <c r="G997" s="315"/>
      <c r="H997" s="367"/>
    </row>
    <row r="998" spans="1:8" ht="15.75">
      <c r="A998" s="312"/>
      <c r="B998" s="313"/>
      <c r="C998" s="314"/>
      <c r="D998" s="314"/>
      <c r="E998" s="314"/>
      <c r="F998" s="315"/>
      <c r="G998" s="315"/>
      <c r="H998" s="367"/>
    </row>
    <row r="999" spans="1:8" ht="15.75">
      <c r="A999" s="312"/>
      <c r="B999" s="313"/>
      <c r="C999" s="314"/>
      <c r="D999" s="314"/>
      <c r="E999" s="314"/>
      <c r="F999" s="315"/>
      <c r="G999" s="315"/>
      <c r="H999" s="367"/>
    </row>
    <row r="1000" spans="1:8" ht="15.75">
      <c r="A1000" s="312"/>
      <c r="B1000" s="313"/>
      <c r="C1000" s="314"/>
      <c r="D1000" s="314"/>
      <c r="E1000" s="314"/>
      <c r="F1000" s="315"/>
      <c r="G1000" s="315"/>
      <c r="H1000" s="367"/>
    </row>
    <row r="1001" spans="1:8" ht="15.75">
      <c r="A1001" s="312"/>
      <c r="B1001" s="313"/>
      <c r="C1001" s="314"/>
      <c r="D1001" s="314"/>
      <c r="E1001" s="314"/>
      <c r="F1001" s="315"/>
      <c r="G1001" s="315"/>
      <c r="H1001" s="367"/>
    </row>
    <row r="1002" spans="1:8" ht="15.75">
      <c r="A1002" s="312"/>
      <c r="B1002" s="313"/>
      <c r="C1002" s="314"/>
      <c r="D1002" s="314"/>
      <c r="E1002" s="314"/>
      <c r="F1002" s="315"/>
      <c r="G1002" s="315"/>
      <c r="H1002" s="367"/>
    </row>
    <row r="1003" spans="1:8" ht="15.75">
      <c r="A1003" s="312"/>
      <c r="B1003" s="313"/>
      <c r="C1003" s="314"/>
      <c r="D1003" s="314"/>
      <c r="E1003" s="314"/>
      <c r="F1003" s="315"/>
      <c r="G1003" s="315"/>
      <c r="H1003" s="367"/>
    </row>
    <row r="1004" spans="1:8" ht="15.75">
      <c r="A1004" s="312"/>
      <c r="B1004" s="313"/>
      <c r="C1004" s="314"/>
      <c r="D1004" s="314"/>
      <c r="E1004" s="314"/>
      <c r="F1004" s="315"/>
      <c r="G1004" s="315"/>
      <c r="H1004" s="367"/>
    </row>
    <row r="1005" spans="1:8" ht="15.75">
      <c r="A1005" s="312"/>
      <c r="B1005" s="313"/>
      <c r="C1005" s="314"/>
      <c r="D1005" s="314"/>
      <c r="E1005" s="314"/>
      <c r="F1005" s="315"/>
      <c r="G1005" s="315"/>
      <c r="H1005" s="367"/>
    </row>
    <row r="1006" spans="1:8" ht="15.75">
      <c r="A1006" s="312"/>
      <c r="B1006" s="313"/>
      <c r="C1006" s="314"/>
      <c r="D1006" s="314"/>
      <c r="E1006" s="314"/>
      <c r="F1006" s="315"/>
      <c r="G1006" s="315"/>
      <c r="H1006" s="367"/>
    </row>
    <row r="1007" spans="1:8" ht="15.75">
      <c r="A1007" s="312"/>
      <c r="B1007" s="313"/>
      <c r="C1007" s="314"/>
      <c r="D1007" s="314"/>
      <c r="E1007" s="314"/>
      <c r="F1007" s="315"/>
      <c r="G1007" s="315"/>
      <c r="H1007" s="367"/>
    </row>
    <row r="1008" spans="1:8" ht="15.75">
      <c r="A1008" s="312"/>
      <c r="B1008" s="313"/>
      <c r="C1008" s="314"/>
      <c r="D1008" s="314"/>
      <c r="E1008" s="314"/>
      <c r="F1008" s="315"/>
      <c r="G1008" s="315"/>
      <c r="H1008" s="367"/>
    </row>
    <row r="1009" spans="1:8" ht="15.75">
      <c r="A1009" s="312"/>
      <c r="B1009" s="313"/>
      <c r="C1009" s="314"/>
      <c r="D1009" s="314"/>
      <c r="E1009" s="314"/>
      <c r="F1009" s="315"/>
      <c r="G1009" s="315"/>
      <c r="H1009" s="367"/>
    </row>
    <row r="1010" spans="1:8" ht="15.75">
      <c r="A1010" s="312"/>
      <c r="B1010" s="313"/>
      <c r="C1010" s="314"/>
      <c r="D1010" s="314"/>
      <c r="E1010" s="314"/>
      <c r="F1010" s="315"/>
      <c r="G1010" s="315"/>
      <c r="H1010" s="367"/>
    </row>
    <row r="1011" spans="1:8" ht="15.75">
      <c r="A1011" s="312"/>
      <c r="B1011" s="313"/>
      <c r="C1011" s="314"/>
      <c r="D1011" s="314"/>
      <c r="E1011" s="314"/>
      <c r="F1011" s="315"/>
      <c r="G1011" s="315"/>
      <c r="H1011" s="367"/>
    </row>
    <row r="1012" spans="1:8" ht="15.75">
      <c r="A1012" s="312"/>
      <c r="B1012" s="313"/>
      <c r="C1012" s="314"/>
      <c r="D1012" s="314"/>
      <c r="E1012" s="314"/>
      <c r="F1012" s="315"/>
      <c r="G1012" s="315"/>
      <c r="H1012" s="367"/>
    </row>
    <row r="1013" spans="1:8" ht="15.75">
      <c r="A1013" s="312"/>
      <c r="B1013" s="313"/>
      <c r="C1013" s="314"/>
      <c r="D1013" s="314"/>
      <c r="E1013" s="314"/>
      <c r="F1013" s="315"/>
      <c r="G1013" s="315"/>
      <c r="H1013" s="367"/>
    </row>
    <row r="1014" spans="1:8" ht="15.75">
      <c r="A1014" s="312"/>
      <c r="B1014" s="313"/>
      <c r="C1014" s="314"/>
      <c r="D1014" s="314"/>
      <c r="E1014" s="314"/>
      <c r="F1014" s="315"/>
      <c r="G1014" s="315"/>
      <c r="H1014" s="367"/>
    </row>
    <row r="1015" spans="1:8" ht="15.75">
      <c r="A1015" s="312"/>
      <c r="B1015" s="313"/>
      <c r="C1015" s="314"/>
      <c r="D1015" s="314"/>
      <c r="E1015" s="314"/>
      <c r="F1015" s="315"/>
      <c r="G1015" s="315"/>
      <c r="H1015" s="367"/>
    </row>
    <row r="1016" spans="1:8" ht="15.75">
      <c r="A1016" s="312"/>
      <c r="B1016" s="313"/>
      <c r="C1016" s="314"/>
      <c r="D1016" s="314"/>
      <c r="E1016" s="314"/>
      <c r="F1016" s="315"/>
      <c r="G1016" s="315"/>
      <c r="H1016" s="367"/>
    </row>
    <row r="1017" spans="1:8" ht="15.75">
      <c r="A1017" s="312"/>
      <c r="B1017" s="313"/>
      <c r="C1017" s="314"/>
      <c r="D1017" s="314"/>
      <c r="E1017" s="314"/>
      <c r="F1017" s="315"/>
      <c r="G1017" s="315"/>
      <c r="H1017" s="367"/>
    </row>
    <row r="1018" spans="1:8" ht="15.75">
      <c r="A1018" s="312"/>
      <c r="B1018" s="313"/>
      <c r="C1018" s="314"/>
      <c r="D1018" s="314"/>
      <c r="E1018" s="314"/>
      <c r="F1018" s="315"/>
      <c r="G1018" s="315"/>
      <c r="H1018" s="367"/>
    </row>
    <row r="1019" spans="1:8" ht="15.75">
      <c r="A1019" s="312"/>
      <c r="B1019" s="313"/>
      <c r="C1019" s="314"/>
      <c r="D1019" s="314"/>
      <c r="E1019" s="314"/>
      <c r="F1019" s="315"/>
      <c r="G1019" s="315"/>
      <c r="H1019" s="367"/>
    </row>
    <row r="1020" spans="1:8" ht="15.75">
      <c r="A1020" s="312"/>
      <c r="B1020" s="313"/>
      <c r="C1020" s="314"/>
      <c r="D1020" s="314"/>
      <c r="E1020" s="314"/>
      <c r="F1020" s="315"/>
      <c r="G1020" s="315"/>
      <c r="H1020" s="367"/>
    </row>
    <row r="1021" spans="1:8" ht="15.75">
      <c r="A1021" s="312"/>
      <c r="B1021" s="313"/>
      <c r="C1021" s="314"/>
      <c r="D1021" s="314"/>
      <c r="E1021" s="314"/>
      <c r="F1021" s="315"/>
      <c r="G1021" s="315"/>
      <c r="H1021" s="367"/>
    </row>
    <row r="1022" spans="1:8" ht="15.75">
      <c r="A1022" s="312"/>
      <c r="B1022" s="313"/>
      <c r="C1022" s="314"/>
      <c r="D1022" s="314"/>
      <c r="E1022" s="314"/>
      <c r="F1022" s="315"/>
      <c r="G1022" s="315"/>
      <c r="H1022" s="367"/>
    </row>
    <row r="1023" spans="1:8" ht="15.75">
      <c r="A1023" s="312"/>
      <c r="B1023" s="313"/>
      <c r="C1023" s="314"/>
      <c r="D1023" s="314"/>
      <c r="E1023" s="314"/>
      <c r="F1023" s="315"/>
      <c r="G1023" s="315"/>
      <c r="H1023" s="367"/>
    </row>
    <row r="1024" spans="1:8" ht="15.75">
      <c r="A1024" s="312"/>
      <c r="B1024" s="313"/>
      <c r="C1024" s="314"/>
      <c r="D1024" s="314"/>
      <c r="E1024" s="314"/>
      <c r="F1024" s="315"/>
      <c r="G1024" s="315"/>
      <c r="H1024" s="367"/>
    </row>
    <row r="1025" spans="1:8" ht="15.75">
      <c r="A1025" s="312"/>
      <c r="B1025" s="313"/>
      <c r="C1025" s="314"/>
      <c r="D1025" s="314"/>
      <c r="E1025" s="314"/>
      <c r="F1025" s="315"/>
      <c r="G1025" s="315"/>
      <c r="H1025" s="367"/>
    </row>
    <row r="1026" spans="1:8" ht="15.75">
      <c r="A1026" s="312"/>
      <c r="B1026" s="313"/>
      <c r="C1026" s="314"/>
      <c r="D1026" s="314"/>
      <c r="E1026" s="314"/>
      <c r="F1026" s="315"/>
      <c r="G1026" s="315"/>
      <c r="H1026" s="367"/>
    </row>
    <row r="1027" spans="1:8" ht="15.75">
      <c r="A1027" s="312"/>
      <c r="B1027" s="313"/>
      <c r="C1027" s="314"/>
      <c r="D1027" s="314"/>
      <c r="E1027" s="314"/>
      <c r="F1027" s="315"/>
      <c r="G1027" s="315"/>
      <c r="H1027" s="367"/>
    </row>
    <row r="1028" spans="1:8" ht="15.75">
      <c r="A1028" s="312"/>
      <c r="B1028" s="313"/>
      <c r="C1028" s="314"/>
      <c r="D1028" s="314"/>
      <c r="E1028" s="314"/>
      <c r="F1028" s="315"/>
      <c r="G1028" s="315"/>
      <c r="H1028" s="367"/>
    </row>
    <row r="1029" spans="1:8" ht="15.75">
      <c r="A1029" s="312"/>
      <c r="B1029" s="313"/>
      <c r="C1029" s="314"/>
      <c r="D1029" s="314"/>
      <c r="E1029" s="314"/>
      <c r="F1029" s="315"/>
      <c r="G1029" s="315"/>
      <c r="H1029" s="367"/>
    </row>
    <row r="1030" spans="1:8" ht="15.75">
      <c r="A1030" s="312"/>
      <c r="B1030" s="313"/>
      <c r="C1030" s="314"/>
      <c r="D1030" s="314"/>
      <c r="E1030" s="314"/>
      <c r="F1030" s="315"/>
      <c r="G1030" s="315"/>
      <c r="H1030" s="367"/>
    </row>
    <row r="1031" spans="1:8" ht="15.75">
      <c r="A1031" s="312"/>
      <c r="B1031" s="313"/>
      <c r="C1031" s="314"/>
      <c r="D1031" s="314"/>
      <c r="E1031" s="314"/>
      <c r="F1031" s="315"/>
      <c r="G1031" s="315"/>
      <c r="H1031" s="367"/>
    </row>
    <row r="1032" spans="1:8" ht="15.75">
      <c r="A1032" s="312"/>
      <c r="B1032" s="313"/>
      <c r="C1032" s="314"/>
      <c r="D1032" s="314"/>
      <c r="E1032" s="314"/>
      <c r="F1032" s="315"/>
      <c r="G1032" s="315"/>
      <c r="H1032" s="367"/>
    </row>
    <row r="1033" spans="1:8" ht="15.75">
      <c r="A1033" s="312"/>
      <c r="B1033" s="313"/>
      <c r="C1033" s="314"/>
      <c r="D1033" s="314"/>
      <c r="E1033" s="314"/>
      <c r="F1033" s="315"/>
      <c r="G1033" s="315"/>
      <c r="H1033" s="367"/>
    </row>
    <row r="1034" spans="1:8" ht="15.75">
      <c r="A1034" s="312"/>
      <c r="B1034" s="313"/>
      <c r="C1034" s="314"/>
      <c r="D1034" s="314"/>
      <c r="E1034" s="314"/>
      <c r="F1034" s="315"/>
      <c r="G1034" s="315"/>
      <c r="H1034" s="367"/>
    </row>
    <row r="1035" spans="1:8" ht="15.75">
      <c r="A1035" s="312"/>
      <c r="B1035" s="313"/>
      <c r="C1035" s="314"/>
      <c r="D1035" s="314"/>
      <c r="E1035" s="314"/>
      <c r="F1035" s="315"/>
      <c r="G1035" s="315"/>
      <c r="H1035" s="367"/>
    </row>
    <row r="1036" spans="1:8" ht="15.75">
      <c r="A1036" s="312"/>
      <c r="B1036" s="313"/>
      <c r="C1036" s="314"/>
      <c r="D1036" s="314"/>
      <c r="E1036" s="314"/>
      <c r="F1036" s="315"/>
      <c r="G1036" s="315"/>
      <c r="H1036" s="367"/>
    </row>
    <row r="1037" spans="1:8" ht="15.75">
      <c r="A1037" s="312"/>
      <c r="B1037" s="313"/>
      <c r="C1037" s="314"/>
      <c r="D1037" s="314"/>
      <c r="E1037" s="314"/>
      <c r="F1037" s="315"/>
      <c r="G1037" s="315"/>
      <c r="H1037" s="367"/>
    </row>
    <row r="1038" spans="1:8" ht="15.75">
      <c r="A1038" s="312"/>
      <c r="B1038" s="313"/>
      <c r="C1038" s="314"/>
      <c r="D1038" s="314"/>
      <c r="E1038" s="314"/>
      <c r="F1038" s="315"/>
      <c r="G1038" s="315"/>
      <c r="H1038" s="367"/>
    </row>
    <row r="1039" spans="1:8" ht="15.75">
      <c r="A1039" s="312"/>
      <c r="B1039" s="313"/>
      <c r="C1039" s="314"/>
      <c r="D1039" s="314"/>
      <c r="E1039" s="314"/>
      <c r="F1039" s="315"/>
      <c r="G1039" s="315"/>
      <c r="H1039" s="367"/>
    </row>
    <row r="1040" spans="1:8" ht="15.75">
      <c r="A1040" s="312"/>
      <c r="B1040" s="313"/>
      <c r="C1040" s="314"/>
      <c r="D1040" s="314"/>
      <c r="E1040" s="314"/>
      <c r="F1040" s="315"/>
      <c r="G1040" s="315"/>
      <c r="H1040" s="367"/>
    </row>
    <row r="1041" spans="1:8" ht="15.75">
      <c r="A1041" s="312"/>
      <c r="B1041" s="313"/>
      <c r="C1041" s="314"/>
      <c r="D1041" s="314"/>
      <c r="E1041" s="314"/>
      <c r="F1041" s="315"/>
      <c r="G1041" s="315"/>
      <c r="H1041" s="367"/>
    </row>
    <row r="1042" spans="1:8" ht="15.75">
      <c r="A1042" s="312"/>
      <c r="B1042" s="313"/>
      <c r="C1042" s="314"/>
      <c r="D1042" s="314"/>
      <c r="E1042" s="314"/>
      <c r="F1042" s="315"/>
      <c r="G1042" s="315"/>
      <c r="H1042" s="367"/>
    </row>
    <row r="1043" spans="1:8" ht="15.75">
      <c r="A1043" s="312"/>
      <c r="B1043" s="313"/>
      <c r="C1043" s="314"/>
      <c r="D1043" s="314"/>
      <c r="E1043" s="314"/>
      <c r="F1043" s="315"/>
      <c r="G1043" s="315"/>
      <c r="H1043" s="367"/>
    </row>
    <row r="1044" spans="1:8" ht="15.75">
      <c r="A1044" s="312"/>
      <c r="B1044" s="313"/>
      <c r="C1044" s="314"/>
      <c r="D1044" s="314"/>
      <c r="E1044" s="314"/>
      <c r="F1044" s="315"/>
      <c r="G1044" s="315"/>
      <c r="H1044" s="367"/>
    </row>
    <row r="1045" spans="1:8" ht="15.75">
      <c r="A1045" s="312"/>
      <c r="B1045" s="313"/>
      <c r="C1045" s="314"/>
      <c r="D1045" s="314"/>
      <c r="E1045" s="314"/>
      <c r="F1045" s="315"/>
      <c r="G1045" s="315"/>
      <c r="H1045" s="367"/>
    </row>
    <row r="1046" spans="1:8" ht="15.75">
      <c r="A1046" s="312"/>
      <c r="B1046" s="313"/>
      <c r="C1046" s="314"/>
      <c r="D1046" s="314"/>
      <c r="E1046" s="314"/>
      <c r="F1046" s="315"/>
      <c r="G1046" s="315"/>
      <c r="H1046" s="367"/>
    </row>
    <row r="1047" spans="1:8" ht="15.75">
      <c r="A1047" s="312"/>
      <c r="B1047" s="313"/>
      <c r="C1047" s="314"/>
      <c r="D1047" s="314"/>
      <c r="E1047" s="314"/>
      <c r="F1047" s="315"/>
      <c r="G1047" s="315"/>
      <c r="H1047" s="367"/>
    </row>
    <row r="1048" spans="1:8" ht="15.75">
      <c r="A1048" s="312"/>
      <c r="B1048" s="313"/>
      <c r="C1048" s="314"/>
      <c r="D1048" s="314"/>
      <c r="E1048" s="314"/>
      <c r="F1048" s="315"/>
      <c r="G1048" s="315"/>
      <c r="H1048" s="367"/>
    </row>
    <row r="1049" spans="1:8" ht="15.75">
      <c r="A1049" s="312"/>
      <c r="B1049" s="313"/>
      <c r="C1049" s="314"/>
      <c r="D1049" s="314"/>
      <c r="E1049" s="314"/>
      <c r="F1049" s="315"/>
      <c r="G1049" s="315"/>
      <c r="H1049" s="367"/>
    </row>
    <row r="1050" spans="1:8" ht="15.75">
      <c r="A1050" s="312"/>
      <c r="B1050" s="313"/>
      <c r="C1050" s="314"/>
      <c r="D1050" s="314"/>
      <c r="E1050" s="314"/>
      <c r="F1050" s="315"/>
      <c r="G1050" s="315"/>
      <c r="H1050" s="367"/>
    </row>
    <row r="1051" spans="1:8" ht="15.75">
      <c r="A1051" s="312"/>
      <c r="B1051" s="313"/>
      <c r="C1051" s="314"/>
      <c r="D1051" s="314"/>
      <c r="E1051" s="314"/>
      <c r="F1051" s="315"/>
      <c r="G1051" s="315"/>
      <c r="H1051" s="367"/>
    </row>
    <row r="1052" spans="1:8" ht="15.75">
      <c r="A1052" s="312"/>
      <c r="B1052" s="313"/>
      <c r="C1052" s="314"/>
      <c r="D1052" s="314"/>
      <c r="E1052" s="314"/>
      <c r="F1052" s="315"/>
      <c r="G1052" s="315"/>
      <c r="H1052" s="367"/>
    </row>
    <row r="1053" spans="1:8" ht="15.75">
      <c r="A1053" s="312"/>
      <c r="B1053" s="313"/>
      <c r="C1053" s="314"/>
      <c r="D1053" s="314"/>
      <c r="E1053" s="314"/>
      <c r="F1053" s="315"/>
      <c r="G1053" s="315"/>
      <c r="H1053" s="367"/>
    </row>
    <row r="1054" spans="1:8" ht="15.75">
      <c r="A1054" s="312"/>
      <c r="B1054" s="313"/>
      <c r="C1054" s="314"/>
      <c r="D1054" s="314"/>
      <c r="E1054" s="314"/>
      <c r="F1054" s="315"/>
      <c r="G1054" s="315"/>
      <c r="H1054" s="367"/>
    </row>
    <row r="1055" spans="1:8" ht="15.75">
      <c r="A1055" s="312"/>
      <c r="B1055" s="313"/>
      <c r="C1055" s="314"/>
      <c r="D1055" s="314"/>
      <c r="E1055" s="314"/>
      <c r="F1055" s="315"/>
      <c r="G1055" s="315"/>
      <c r="H1055" s="367"/>
    </row>
    <row r="1056" spans="1:8" ht="15.75">
      <c r="A1056" s="312"/>
      <c r="B1056" s="313"/>
      <c r="C1056" s="314"/>
      <c r="D1056" s="314"/>
      <c r="E1056" s="314"/>
      <c r="F1056" s="315"/>
      <c r="G1056" s="315"/>
      <c r="H1056" s="367"/>
    </row>
    <row r="1057" spans="1:8" ht="15.75">
      <c r="A1057" s="312"/>
      <c r="B1057" s="313"/>
      <c r="C1057" s="314"/>
      <c r="D1057" s="314"/>
      <c r="E1057" s="314"/>
      <c r="F1057" s="315"/>
      <c r="G1057" s="315"/>
      <c r="H1057" s="367"/>
    </row>
    <row r="1058" spans="1:8" ht="15.75">
      <c r="A1058" s="312"/>
      <c r="B1058" s="313"/>
      <c r="C1058" s="314"/>
      <c r="D1058" s="314"/>
      <c r="E1058" s="314"/>
      <c r="F1058" s="315"/>
      <c r="G1058" s="315"/>
      <c r="H1058" s="367"/>
    </row>
    <row r="1059" spans="1:8" ht="15.75">
      <c r="A1059" s="312"/>
      <c r="B1059" s="313"/>
      <c r="C1059" s="314"/>
      <c r="D1059" s="314"/>
      <c r="E1059" s="314"/>
      <c r="F1059" s="315"/>
      <c r="G1059" s="315"/>
      <c r="H1059" s="367"/>
    </row>
    <row r="1060" spans="1:8" ht="15.75">
      <c r="A1060" s="312"/>
      <c r="B1060" s="313"/>
      <c r="C1060" s="314"/>
      <c r="D1060" s="314"/>
      <c r="E1060" s="314"/>
      <c r="F1060" s="315"/>
      <c r="G1060" s="315"/>
      <c r="H1060" s="367"/>
    </row>
    <row r="1061" spans="1:8" ht="15.75">
      <c r="A1061" s="312"/>
      <c r="B1061" s="313"/>
      <c r="C1061" s="314"/>
      <c r="D1061" s="314"/>
      <c r="E1061" s="314"/>
      <c r="F1061" s="315"/>
      <c r="G1061" s="315"/>
      <c r="H1061" s="367"/>
    </row>
    <row r="1062" spans="1:8" ht="15.75">
      <c r="A1062" s="312"/>
      <c r="B1062" s="313"/>
      <c r="C1062" s="314"/>
      <c r="D1062" s="314"/>
      <c r="E1062" s="314"/>
      <c r="F1062" s="315"/>
      <c r="G1062" s="315"/>
      <c r="H1062" s="367"/>
    </row>
    <row r="1063" spans="1:8" ht="15.75">
      <c r="A1063" s="312"/>
      <c r="B1063" s="313"/>
      <c r="C1063" s="314"/>
      <c r="D1063" s="314"/>
      <c r="E1063" s="314"/>
      <c r="F1063" s="315"/>
      <c r="G1063" s="315"/>
      <c r="H1063" s="367"/>
    </row>
    <row r="1064" spans="1:8" ht="15.75">
      <c r="A1064" s="312"/>
      <c r="B1064" s="313"/>
      <c r="C1064" s="314"/>
      <c r="D1064" s="314"/>
      <c r="E1064" s="314"/>
      <c r="F1064" s="315"/>
      <c r="G1064" s="315"/>
      <c r="H1064" s="367"/>
    </row>
    <row r="1065" spans="1:8" ht="15.75">
      <c r="A1065" s="312"/>
      <c r="B1065" s="313"/>
      <c r="C1065" s="314"/>
      <c r="D1065" s="314"/>
      <c r="E1065" s="314"/>
      <c r="F1065" s="315"/>
      <c r="G1065" s="315"/>
      <c r="H1065" s="367"/>
    </row>
    <row r="1066" spans="1:8" ht="15.75">
      <c r="A1066" s="312"/>
      <c r="B1066" s="313"/>
      <c r="C1066" s="314"/>
      <c r="D1066" s="314"/>
      <c r="E1066" s="314"/>
      <c r="F1066" s="315"/>
      <c r="G1066" s="315"/>
      <c r="H1066" s="367"/>
    </row>
    <row r="1067" spans="1:8" ht="15.75">
      <c r="A1067" s="312"/>
      <c r="B1067" s="313"/>
      <c r="C1067" s="314"/>
      <c r="D1067" s="314"/>
      <c r="E1067" s="314"/>
      <c r="F1067" s="315"/>
      <c r="G1067" s="315"/>
      <c r="H1067" s="367"/>
    </row>
    <row r="1068" spans="1:8" ht="15.75">
      <c r="A1068" s="312"/>
      <c r="B1068" s="313"/>
      <c r="C1068" s="314"/>
      <c r="D1068" s="314"/>
      <c r="E1068" s="314"/>
      <c r="F1068" s="315"/>
      <c r="G1068" s="315"/>
      <c r="H1068" s="367"/>
    </row>
    <row r="1069" spans="1:8" ht="15.75">
      <c r="A1069" s="312"/>
      <c r="B1069" s="313"/>
      <c r="C1069" s="314"/>
      <c r="D1069" s="314"/>
      <c r="E1069" s="314"/>
      <c r="F1069" s="315"/>
      <c r="G1069" s="315"/>
      <c r="H1069" s="367"/>
    </row>
    <row r="1070" spans="1:8" ht="15.75">
      <c r="A1070" s="312"/>
      <c r="B1070" s="313"/>
      <c r="C1070" s="314"/>
      <c r="D1070" s="314"/>
      <c r="E1070" s="314"/>
      <c r="F1070" s="315"/>
      <c r="G1070" s="315"/>
      <c r="H1070" s="367"/>
    </row>
    <row r="1071" spans="1:8" ht="15.75">
      <c r="A1071" s="312"/>
      <c r="B1071" s="313"/>
      <c r="C1071" s="314"/>
      <c r="D1071" s="314"/>
      <c r="E1071" s="314"/>
      <c r="F1071" s="315"/>
      <c r="G1071" s="315"/>
      <c r="H1071" s="367"/>
    </row>
    <row r="1072" spans="1:8" ht="15.75">
      <c r="A1072" s="312"/>
      <c r="B1072" s="313"/>
      <c r="C1072" s="314"/>
      <c r="D1072" s="314"/>
      <c r="E1072" s="314"/>
      <c r="F1072" s="315"/>
      <c r="G1072" s="315"/>
      <c r="H1072" s="367"/>
    </row>
    <row r="1073" spans="1:8" ht="15.75">
      <c r="A1073" s="312"/>
      <c r="B1073" s="313"/>
      <c r="C1073" s="314"/>
      <c r="D1073" s="314"/>
      <c r="E1073" s="314"/>
      <c r="F1073" s="315"/>
      <c r="G1073" s="315"/>
      <c r="H1073" s="367"/>
    </row>
    <row r="1074" spans="1:8" ht="15.75">
      <c r="A1074" s="312"/>
      <c r="B1074" s="313"/>
      <c r="C1074" s="314"/>
      <c r="D1074" s="314"/>
      <c r="E1074" s="314"/>
      <c r="F1074" s="315"/>
      <c r="G1074" s="315"/>
      <c r="H1074" s="367"/>
    </row>
    <row r="1075" spans="1:8" ht="15.75">
      <c r="A1075" s="312"/>
      <c r="B1075" s="313"/>
      <c r="C1075" s="314"/>
      <c r="D1075" s="314"/>
      <c r="E1075" s="314"/>
      <c r="F1075" s="315"/>
      <c r="G1075" s="315"/>
      <c r="H1075" s="367"/>
    </row>
    <row r="1076" spans="1:8" ht="15.75">
      <c r="A1076" s="312"/>
      <c r="B1076" s="313"/>
      <c r="C1076" s="314"/>
      <c r="D1076" s="314"/>
      <c r="E1076" s="314"/>
      <c r="F1076" s="315"/>
      <c r="G1076" s="315"/>
      <c r="H1076" s="367"/>
    </row>
    <row r="1077" spans="1:8" ht="15.75">
      <c r="A1077" s="312"/>
      <c r="B1077" s="313"/>
      <c r="C1077" s="314"/>
      <c r="D1077" s="314"/>
      <c r="E1077" s="314"/>
      <c r="F1077" s="315"/>
      <c r="G1077" s="315"/>
      <c r="H1077" s="367"/>
    </row>
    <row r="1078" spans="1:8" ht="15.75">
      <c r="A1078" s="312"/>
      <c r="B1078" s="313"/>
      <c r="C1078" s="314"/>
      <c r="D1078" s="314"/>
      <c r="E1078" s="314"/>
      <c r="F1078" s="315"/>
      <c r="G1078" s="315"/>
      <c r="H1078" s="367"/>
    </row>
    <row r="1079" spans="1:8" ht="15.75">
      <c r="A1079" s="312"/>
      <c r="B1079" s="313"/>
      <c r="C1079" s="314"/>
      <c r="D1079" s="314"/>
      <c r="E1079" s="314"/>
      <c r="F1079" s="315"/>
      <c r="G1079" s="315"/>
      <c r="H1079" s="367"/>
    </row>
    <row r="1080" spans="1:8" ht="15.75">
      <c r="A1080" s="312"/>
      <c r="B1080" s="313"/>
      <c r="C1080" s="314"/>
      <c r="D1080" s="314"/>
      <c r="E1080" s="314"/>
      <c r="F1080" s="315"/>
      <c r="G1080" s="315"/>
      <c r="H1080" s="367"/>
    </row>
    <row r="1081" spans="1:8" ht="15.75">
      <c r="A1081" s="312"/>
      <c r="B1081" s="313"/>
      <c r="C1081" s="314"/>
      <c r="D1081" s="314"/>
      <c r="E1081" s="314"/>
      <c r="F1081" s="315"/>
      <c r="G1081" s="315"/>
      <c r="H1081" s="367"/>
    </row>
    <row r="1082" spans="1:8" ht="15.75">
      <c r="A1082" s="312"/>
      <c r="B1082" s="313"/>
      <c r="C1082" s="314"/>
      <c r="D1082" s="314"/>
      <c r="E1082" s="314"/>
      <c r="F1082" s="315"/>
      <c r="G1082" s="315"/>
      <c r="H1082" s="367"/>
    </row>
    <row r="1083" spans="1:8" ht="15.75">
      <c r="A1083" s="312"/>
      <c r="B1083" s="313"/>
      <c r="C1083" s="314"/>
      <c r="D1083" s="314"/>
      <c r="E1083" s="314"/>
      <c r="F1083" s="315"/>
      <c r="G1083" s="315"/>
      <c r="H1083" s="367"/>
    </row>
    <row r="1084" spans="1:8" ht="15.75">
      <c r="A1084" s="312"/>
      <c r="B1084" s="313"/>
      <c r="C1084" s="314"/>
      <c r="D1084" s="314"/>
      <c r="E1084" s="314"/>
      <c r="F1084" s="315"/>
      <c r="G1084" s="315"/>
      <c r="H1084" s="367"/>
    </row>
    <row r="1085" spans="1:8" ht="15.75">
      <c r="A1085" s="312"/>
      <c r="B1085" s="313"/>
      <c r="C1085" s="314"/>
      <c r="D1085" s="314"/>
      <c r="E1085" s="314"/>
      <c r="F1085" s="315"/>
      <c r="G1085" s="315"/>
      <c r="H1085" s="367"/>
    </row>
    <row r="1086" spans="1:8" ht="15.75">
      <c r="A1086" s="312"/>
      <c r="B1086" s="313"/>
      <c r="C1086" s="314"/>
      <c r="D1086" s="314"/>
      <c r="E1086" s="314"/>
      <c r="F1086" s="315"/>
      <c r="G1086" s="315"/>
      <c r="H1086" s="367"/>
    </row>
    <row r="1087" spans="1:8" ht="15.75">
      <c r="A1087" s="312"/>
      <c r="B1087" s="313"/>
      <c r="C1087" s="314"/>
      <c r="D1087" s="314"/>
      <c r="E1087" s="314"/>
      <c r="F1087" s="315"/>
      <c r="G1087" s="315"/>
      <c r="H1087" s="367"/>
    </row>
    <row r="1088" spans="1:8" ht="15.75">
      <c r="A1088" s="312"/>
      <c r="B1088" s="313"/>
      <c r="C1088" s="314"/>
      <c r="D1088" s="314"/>
      <c r="E1088" s="314"/>
      <c r="F1088" s="315"/>
      <c r="G1088" s="315"/>
      <c r="H1088" s="367"/>
    </row>
    <row r="1089" spans="1:8" ht="15.75">
      <c r="A1089" s="312"/>
      <c r="B1089" s="313"/>
      <c r="C1089" s="314"/>
      <c r="D1089" s="314"/>
      <c r="E1089" s="314"/>
      <c r="F1089" s="315"/>
      <c r="G1089" s="315"/>
      <c r="H1089" s="367"/>
    </row>
    <row r="1090" spans="1:8" ht="15.75">
      <c r="A1090" s="312"/>
      <c r="B1090" s="313"/>
      <c r="C1090" s="314"/>
      <c r="D1090" s="314"/>
      <c r="E1090" s="314"/>
      <c r="F1090" s="315"/>
      <c r="G1090" s="315"/>
      <c r="H1090" s="367"/>
    </row>
    <row r="1091" spans="1:8" ht="15.75">
      <c r="A1091" s="312"/>
      <c r="B1091" s="313"/>
      <c r="C1091" s="314"/>
      <c r="D1091" s="314"/>
      <c r="E1091" s="314"/>
      <c r="F1091" s="315"/>
      <c r="G1091" s="315"/>
      <c r="H1091" s="367"/>
    </row>
    <row r="1092" spans="1:8" ht="15.75">
      <c r="A1092" s="312"/>
      <c r="B1092" s="313"/>
      <c r="C1092" s="314"/>
      <c r="D1092" s="314"/>
      <c r="E1092" s="314"/>
      <c r="F1092" s="315"/>
      <c r="G1092" s="315"/>
      <c r="H1092" s="367"/>
    </row>
    <row r="1093" spans="1:8" ht="15.75">
      <c r="A1093" s="312"/>
      <c r="B1093" s="313"/>
      <c r="C1093" s="314"/>
      <c r="D1093" s="314"/>
      <c r="E1093" s="314"/>
      <c r="F1093" s="315"/>
      <c r="G1093" s="315"/>
      <c r="H1093" s="367"/>
    </row>
    <row r="1094" spans="1:8" ht="15.75">
      <c r="A1094" s="312"/>
      <c r="B1094" s="313"/>
      <c r="C1094" s="314"/>
      <c r="D1094" s="314"/>
      <c r="E1094" s="314"/>
      <c r="F1094" s="315"/>
      <c r="G1094" s="315"/>
      <c r="H1094" s="367"/>
    </row>
    <row r="1095" spans="1:8" ht="15.75">
      <c r="A1095" s="312"/>
      <c r="B1095" s="313"/>
      <c r="C1095" s="314"/>
      <c r="D1095" s="314"/>
      <c r="E1095" s="314"/>
      <c r="F1095" s="315"/>
      <c r="G1095" s="315"/>
      <c r="H1095" s="367"/>
    </row>
    <row r="1096" spans="1:8" ht="15.75">
      <c r="A1096" s="312"/>
      <c r="B1096" s="313"/>
      <c r="C1096" s="314"/>
      <c r="D1096" s="314"/>
      <c r="E1096" s="314"/>
      <c r="F1096" s="315"/>
      <c r="G1096" s="315"/>
      <c r="H1096" s="367"/>
    </row>
    <row r="1097" spans="1:8" ht="15.75">
      <c r="A1097" s="312"/>
      <c r="B1097" s="313"/>
      <c r="C1097" s="314"/>
      <c r="D1097" s="314"/>
      <c r="E1097" s="314"/>
      <c r="F1097" s="315"/>
      <c r="G1097" s="315"/>
      <c r="H1097" s="367"/>
    </row>
    <row r="1098" spans="1:8" ht="15.75">
      <c r="A1098" s="312"/>
      <c r="B1098" s="313"/>
      <c r="C1098" s="314"/>
      <c r="D1098" s="314"/>
      <c r="E1098" s="314"/>
      <c r="F1098" s="315"/>
      <c r="G1098" s="315"/>
      <c r="H1098" s="367"/>
    </row>
    <row r="1099" spans="1:8" ht="15.75">
      <c r="A1099" s="312"/>
      <c r="B1099" s="313"/>
      <c r="C1099" s="314"/>
      <c r="D1099" s="314"/>
      <c r="E1099" s="314"/>
      <c r="F1099" s="315"/>
      <c r="G1099" s="315"/>
      <c r="H1099" s="367"/>
    </row>
    <row r="1100" spans="1:8" ht="15.75">
      <c r="A1100" s="312"/>
      <c r="B1100" s="313"/>
      <c r="C1100" s="314"/>
      <c r="D1100" s="314"/>
      <c r="E1100" s="314"/>
      <c r="F1100" s="315"/>
      <c r="G1100" s="315"/>
      <c r="H1100" s="367"/>
    </row>
    <row r="1101" spans="1:8" ht="15.75">
      <c r="A1101" s="312"/>
      <c r="B1101" s="313"/>
      <c r="C1101" s="314"/>
      <c r="D1101" s="314"/>
      <c r="E1101" s="314"/>
      <c r="F1101" s="315"/>
      <c r="G1101" s="315"/>
      <c r="H1101" s="367"/>
    </row>
    <row r="1102" spans="1:8" ht="15.75">
      <c r="A1102" s="312"/>
      <c r="B1102" s="313"/>
      <c r="C1102" s="314"/>
      <c r="D1102" s="314"/>
      <c r="E1102" s="314"/>
      <c r="F1102" s="315"/>
      <c r="G1102" s="315"/>
      <c r="H1102" s="367"/>
    </row>
    <row r="1103" spans="1:8" ht="15.75">
      <c r="A1103" s="312"/>
      <c r="B1103" s="313"/>
      <c r="C1103" s="314"/>
      <c r="D1103" s="314"/>
      <c r="E1103" s="314"/>
      <c r="F1103" s="315"/>
      <c r="G1103" s="315"/>
      <c r="H1103" s="367"/>
    </row>
    <row r="1104" spans="1:8" ht="15.75">
      <c r="A1104" s="312"/>
      <c r="B1104" s="313"/>
      <c r="C1104" s="314"/>
      <c r="D1104" s="314"/>
      <c r="E1104" s="314"/>
      <c r="F1104" s="315"/>
      <c r="G1104" s="315"/>
      <c r="H1104" s="367"/>
    </row>
    <row r="1105" spans="1:8" ht="15.75">
      <c r="A1105" s="312"/>
      <c r="B1105" s="313"/>
      <c r="C1105" s="314"/>
      <c r="D1105" s="314"/>
      <c r="E1105" s="314"/>
      <c r="F1105" s="315"/>
      <c r="G1105" s="315"/>
      <c r="H1105" s="367"/>
    </row>
    <row r="1106" spans="1:8" ht="15.75">
      <c r="A1106" s="312"/>
      <c r="B1106" s="313"/>
      <c r="C1106" s="314"/>
      <c r="D1106" s="314"/>
      <c r="E1106" s="314"/>
      <c r="F1106" s="315"/>
      <c r="G1106" s="315"/>
      <c r="H1106" s="367"/>
    </row>
    <row r="1107" spans="1:8" ht="15.75">
      <c r="A1107" s="312"/>
      <c r="B1107" s="313"/>
      <c r="C1107" s="314"/>
      <c r="D1107" s="314"/>
      <c r="E1107" s="314"/>
      <c r="F1107" s="315"/>
      <c r="G1107" s="315"/>
      <c r="H1107" s="367"/>
    </row>
    <row r="1108" spans="1:8" ht="15.75">
      <c r="A1108" s="312"/>
      <c r="B1108" s="313"/>
      <c r="C1108" s="314"/>
      <c r="D1108" s="314"/>
      <c r="E1108" s="314"/>
      <c r="F1108" s="315"/>
      <c r="G1108" s="315"/>
      <c r="H1108" s="367"/>
    </row>
    <row r="1109" spans="1:8" ht="15.75">
      <c r="A1109" s="312"/>
      <c r="B1109" s="313"/>
      <c r="C1109" s="314"/>
      <c r="D1109" s="314"/>
      <c r="E1109" s="314"/>
      <c r="F1109" s="315"/>
      <c r="G1109" s="315"/>
      <c r="H1109" s="367"/>
    </row>
    <row r="1110" spans="1:8" ht="15.75">
      <c r="A1110" s="312"/>
      <c r="B1110" s="313"/>
      <c r="C1110" s="314"/>
      <c r="D1110" s="314"/>
      <c r="E1110" s="314"/>
      <c r="F1110" s="315"/>
      <c r="G1110" s="315"/>
      <c r="H1110" s="367"/>
    </row>
    <row r="1111" spans="1:8" ht="15.75">
      <c r="A1111" s="312"/>
      <c r="B1111" s="313"/>
      <c r="C1111" s="314"/>
      <c r="D1111" s="314"/>
      <c r="E1111" s="314"/>
      <c r="F1111" s="315"/>
      <c r="G1111" s="315"/>
      <c r="H1111" s="367"/>
    </row>
    <row r="1112" spans="1:8" ht="15.75">
      <c r="A1112" s="312"/>
      <c r="B1112" s="313"/>
      <c r="C1112" s="314"/>
      <c r="D1112" s="314"/>
      <c r="E1112" s="314"/>
      <c r="F1112" s="315"/>
      <c r="G1112" s="315"/>
      <c r="H1112" s="367"/>
    </row>
    <row r="1113" spans="1:8" ht="15.75">
      <c r="A1113" s="312"/>
      <c r="B1113" s="313"/>
      <c r="C1113" s="314"/>
      <c r="D1113" s="314"/>
      <c r="E1113" s="314"/>
      <c r="F1113" s="315"/>
      <c r="G1113" s="315"/>
      <c r="H1113" s="367"/>
    </row>
    <row r="1114" spans="1:8" ht="15.75">
      <c r="A1114" s="312"/>
      <c r="B1114" s="313"/>
      <c r="C1114" s="314"/>
      <c r="D1114" s="314"/>
      <c r="E1114" s="314"/>
      <c r="F1114" s="315"/>
      <c r="G1114" s="315"/>
      <c r="H1114" s="367"/>
    </row>
    <row r="1115" spans="1:8" ht="15.75">
      <c r="A1115" s="312"/>
      <c r="B1115" s="313"/>
      <c r="C1115" s="314"/>
      <c r="D1115" s="314"/>
      <c r="E1115" s="314"/>
      <c r="F1115" s="315"/>
      <c r="G1115" s="315"/>
      <c r="H1115" s="367"/>
    </row>
    <row r="1116" spans="1:8" ht="15.75">
      <c r="A1116" s="312"/>
      <c r="B1116" s="313"/>
      <c r="C1116" s="314"/>
      <c r="D1116" s="314"/>
      <c r="E1116" s="314"/>
      <c r="F1116" s="315"/>
      <c r="G1116" s="315"/>
      <c r="H1116" s="367"/>
    </row>
    <row r="1117" spans="1:8" ht="15.75">
      <c r="A1117" s="312"/>
      <c r="B1117" s="313"/>
      <c r="C1117" s="314"/>
      <c r="D1117" s="314"/>
      <c r="E1117" s="314"/>
      <c r="F1117" s="315"/>
      <c r="G1117" s="315"/>
      <c r="H1117" s="367"/>
    </row>
    <row r="1118" spans="1:8" ht="15.75">
      <c r="A1118" s="312"/>
      <c r="B1118" s="313"/>
      <c r="C1118" s="314"/>
      <c r="D1118" s="314"/>
      <c r="E1118" s="314"/>
      <c r="F1118" s="315"/>
      <c r="G1118" s="315"/>
      <c r="H1118" s="367"/>
    </row>
    <row r="1119" spans="1:8" ht="15.75">
      <c r="A1119" s="312"/>
      <c r="B1119" s="313"/>
      <c r="C1119" s="314"/>
      <c r="D1119" s="314"/>
      <c r="E1119" s="314"/>
      <c r="F1119" s="315"/>
      <c r="G1119" s="315"/>
      <c r="H1119" s="367"/>
    </row>
    <row r="1120" spans="1:8" ht="15.75">
      <c r="A1120" s="312"/>
      <c r="B1120" s="313"/>
      <c r="C1120" s="314"/>
      <c r="D1120" s="314"/>
      <c r="E1120" s="314"/>
      <c r="F1120" s="315"/>
      <c r="G1120" s="315"/>
      <c r="H1120" s="367"/>
    </row>
    <row r="1121" spans="1:8" ht="15.75">
      <c r="A1121" s="312"/>
      <c r="B1121" s="313"/>
      <c r="C1121" s="314"/>
      <c r="D1121" s="314"/>
      <c r="E1121" s="314"/>
      <c r="F1121" s="315"/>
      <c r="G1121" s="315"/>
      <c r="H1121" s="367"/>
    </row>
    <row r="1122" spans="1:8" ht="15.75">
      <c r="A1122" s="312"/>
      <c r="B1122" s="313"/>
      <c r="C1122" s="314"/>
      <c r="D1122" s="314"/>
      <c r="E1122" s="314"/>
      <c r="F1122" s="315"/>
      <c r="G1122" s="315"/>
      <c r="H1122" s="367"/>
    </row>
    <row r="1123" spans="1:8" ht="15.75">
      <c r="A1123" s="312"/>
      <c r="B1123" s="313"/>
      <c r="C1123" s="314"/>
      <c r="D1123" s="314"/>
      <c r="E1123" s="314"/>
      <c r="F1123" s="315"/>
      <c r="G1123" s="315"/>
      <c r="H1123" s="367"/>
    </row>
    <row r="1124" spans="1:8" ht="15.75">
      <c r="A1124" s="312"/>
      <c r="B1124" s="313"/>
      <c r="C1124" s="314"/>
      <c r="D1124" s="314"/>
      <c r="E1124" s="314"/>
      <c r="F1124" s="315"/>
      <c r="G1124" s="315"/>
      <c r="H1124" s="367"/>
    </row>
    <row r="1125" spans="1:8" ht="15.75">
      <c r="A1125" s="312"/>
      <c r="B1125" s="313"/>
      <c r="C1125" s="314"/>
      <c r="D1125" s="314"/>
      <c r="E1125" s="314"/>
      <c r="F1125" s="315"/>
      <c r="G1125" s="315"/>
      <c r="H1125" s="367"/>
    </row>
    <row r="1126" spans="1:8" ht="15.75">
      <c r="A1126" s="312"/>
      <c r="B1126" s="313"/>
      <c r="C1126" s="314"/>
      <c r="D1126" s="314"/>
      <c r="E1126" s="314"/>
      <c r="F1126" s="315"/>
      <c r="G1126" s="315"/>
      <c r="H1126" s="367"/>
    </row>
    <row r="1127" spans="1:8" ht="15.75">
      <c r="A1127" s="312"/>
      <c r="B1127" s="313"/>
      <c r="C1127" s="314"/>
      <c r="D1127" s="314"/>
      <c r="E1127" s="314"/>
      <c r="F1127" s="315"/>
      <c r="G1127" s="315"/>
      <c r="H1127" s="367"/>
    </row>
    <row r="1128" spans="1:8" ht="15.75">
      <c r="A1128" s="312"/>
      <c r="B1128" s="313"/>
      <c r="C1128" s="314"/>
      <c r="D1128" s="314"/>
      <c r="E1128" s="314"/>
      <c r="F1128" s="315"/>
      <c r="G1128" s="315"/>
      <c r="H1128" s="367"/>
    </row>
    <row r="1129" spans="1:8" ht="15.75">
      <c r="A1129" s="312"/>
      <c r="B1129" s="313"/>
      <c r="C1129" s="314"/>
      <c r="D1129" s="314"/>
      <c r="E1129" s="314"/>
      <c r="F1129" s="315"/>
      <c r="G1129" s="315"/>
      <c r="H1129" s="367"/>
    </row>
    <row r="1130" spans="1:8" ht="15.75">
      <c r="A1130" s="312"/>
      <c r="B1130" s="313"/>
      <c r="C1130" s="314"/>
      <c r="D1130" s="314"/>
      <c r="E1130" s="314"/>
      <c r="F1130" s="315"/>
      <c r="G1130" s="315"/>
      <c r="H1130" s="367"/>
    </row>
    <row r="1131" spans="1:8" ht="15.75">
      <c r="A1131" s="312"/>
      <c r="B1131" s="313"/>
      <c r="C1131" s="314"/>
      <c r="D1131" s="314"/>
      <c r="E1131" s="314"/>
      <c r="F1131" s="315"/>
      <c r="G1131" s="315"/>
      <c r="H1131" s="367"/>
    </row>
    <row r="1132" spans="1:8" ht="15.75">
      <c r="A1132" s="312"/>
      <c r="B1132" s="313"/>
      <c r="C1132" s="314"/>
      <c r="D1132" s="314"/>
      <c r="E1132" s="314"/>
      <c r="F1132" s="315"/>
      <c r="G1132" s="315"/>
      <c r="H1132" s="367"/>
    </row>
    <row r="1133" spans="1:8" ht="15.75">
      <c r="A1133" s="312"/>
      <c r="B1133" s="313"/>
      <c r="C1133" s="314"/>
      <c r="D1133" s="314"/>
      <c r="E1133" s="314"/>
      <c r="F1133" s="315"/>
      <c r="G1133" s="315"/>
      <c r="H1133" s="367"/>
    </row>
    <row r="1134" spans="1:8" ht="15.75">
      <c r="A1134" s="312"/>
      <c r="B1134" s="313"/>
      <c r="C1134" s="314"/>
      <c r="D1134" s="314"/>
      <c r="E1134" s="314"/>
      <c r="F1134" s="315"/>
      <c r="G1134" s="315"/>
      <c r="H1134" s="367"/>
    </row>
    <row r="1135" spans="1:8" ht="15.75">
      <c r="A1135" s="312"/>
      <c r="B1135" s="313"/>
      <c r="C1135" s="314"/>
      <c r="D1135" s="314"/>
      <c r="E1135" s="314"/>
      <c r="F1135" s="315"/>
      <c r="G1135" s="315"/>
      <c r="H1135" s="367"/>
    </row>
    <row r="1136" spans="1:8" ht="15.75">
      <c r="A1136" s="312"/>
      <c r="B1136" s="313"/>
      <c r="C1136" s="314"/>
      <c r="D1136" s="314"/>
      <c r="E1136" s="314"/>
      <c r="F1136" s="315"/>
      <c r="G1136" s="315"/>
      <c r="H1136" s="367"/>
    </row>
    <row r="1137" spans="1:8" ht="15.75">
      <c r="A1137" s="312"/>
      <c r="B1137" s="313"/>
      <c r="C1137" s="314"/>
      <c r="D1137" s="314"/>
      <c r="F1137" s="315"/>
      <c r="G1137" s="315"/>
      <c r="H1137" s="367"/>
    </row>
    <row r="1138" spans="1:8" ht="15.75">
      <c r="A1138" s="312"/>
      <c r="B1138" s="313"/>
      <c r="C1138" s="314"/>
      <c r="D1138" s="314"/>
      <c r="F1138" s="315"/>
      <c r="G1138" s="315"/>
    </row>
  </sheetData>
  <sheetProtection algorithmName="SHA-512" hashValue="S6Swz0Hrd6hJKUta94k8lThTP66TpP67PkmwY675QUp4BRxqTtaQ0E0KMzX4fpP/q/4iuGKJHF3FUGf7IoHnfQ==" saltValue="NXi7mqSJzvAP2MzfBQ0wkw==" spinCount="100000" sheet="1" objects="1" scenarios="1"/>
  <pageMargins left="0.7" right="0.7" top="0.75" bottom="0.75" header="0.3" footer="0.3"/>
  <pageSetup paperSize="9"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67F83-15C4-4B82-BE72-FA92A59716EF}">
  <dimension ref="A1:AD1042"/>
  <sheetViews>
    <sheetView topLeftCell="A25" workbookViewId="0">
      <selection activeCell="F35" sqref="F35"/>
    </sheetView>
  </sheetViews>
  <sheetFormatPr defaultColWidth="50.7109375" defaultRowHeight="15" customHeight="1"/>
  <cols>
    <col min="1" max="1" width="5.42578125" style="350" customWidth="1"/>
    <col min="2" max="2" width="11" style="350" hidden="1" customWidth="1"/>
    <col min="3" max="3" width="41.140625" style="351" customWidth="1"/>
    <col min="4" max="4" width="8" style="351" customWidth="1"/>
    <col min="5" max="5" width="9.28515625" style="344" customWidth="1"/>
    <col min="6" max="7" width="10" style="349" customWidth="1"/>
    <col min="8" max="8" width="14.28515625" style="349" customWidth="1"/>
    <col min="9" max="9" width="8.7109375" style="319" customWidth="1"/>
    <col min="10" max="10" width="9.140625" style="319" customWidth="1"/>
    <col min="11" max="11" width="10.42578125" style="319" customWidth="1"/>
    <col min="12" max="12" width="13" style="319" customWidth="1"/>
    <col min="13" max="13" width="10.5703125" style="319" customWidth="1"/>
    <col min="14" max="14" width="14.42578125" style="319" customWidth="1"/>
    <col min="15" max="15" width="9.85546875" style="319" customWidth="1"/>
    <col min="16" max="16" width="10.140625" style="319" customWidth="1"/>
    <col min="17" max="17" width="11.5703125" style="319" customWidth="1"/>
    <col min="18" max="16384" width="50.7109375" style="319"/>
  </cols>
  <sheetData>
    <row r="1" spans="1:30" s="318" customFormat="1" ht="22.5" customHeight="1" thickBot="1">
      <c r="A1" s="499" t="s">
        <v>808</v>
      </c>
      <c r="B1" s="499"/>
      <c r="C1" s="499"/>
      <c r="D1" s="499"/>
      <c r="E1" s="499"/>
      <c r="F1" s="499"/>
      <c r="G1" s="499"/>
      <c r="H1" s="499"/>
      <c r="I1" s="499"/>
    </row>
    <row r="2" spans="1:30" ht="19.5" thickBot="1">
      <c r="A2" s="500" t="s">
        <v>809</v>
      </c>
      <c r="B2" s="501"/>
      <c r="C2" s="501"/>
      <c r="D2" s="501"/>
      <c r="E2" s="501"/>
      <c r="F2" s="501"/>
      <c r="G2" s="501"/>
      <c r="H2" s="502"/>
    </row>
    <row r="3" spans="1:30" ht="25.5">
      <c r="A3" s="247"/>
      <c r="B3" s="247"/>
      <c r="C3" s="247" t="s">
        <v>810</v>
      </c>
      <c r="D3" s="247" t="s">
        <v>55</v>
      </c>
      <c r="E3" s="247" t="s">
        <v>125</v>
      </c>
      <c r="F3" s="247" t="s">
        <v>134</v>
      </c>
      <c r="G3" s="247" t="s">
        <v>811</v>
      </c>
      <c r="H3" s="247" t="s">
        <v>78</v>
      </c>
    </row>
    <row r="4" spans="1:30" ht="63.75">
      <c r="A4" s="239"/>
      <c r="B4" s="320"/>
      <c r="C4" s="247" t="s">
        <v>706</v>
      </c>
      <c r="D4" s="320"/>
      <c r="E4" s="320"/>
      <c r="F4" s="320"/>
      <c r="G4" s="320"/>
      <c r="H4" s="320"/>
    </row>
    <row r="5" spans="1:30" ht="38.25">
      <c r="A5" s="321"/>
      <c r="B5" s="320"/>
      <c r="C5" s="322" t="s">
        <v>707</v>
      </c>
      <c r="D5" s="323"/>
      <c r="E5" s="324"/>
      <c r="F5" s="320"/>
      <c r="G5" s="320"/>
      <c r="H5" s="320"/>
    </row>
    <row r="6" spans="1:30">
      <c r="A6" s="325"/>
      <c r="B6" s="320"/>
      <c r="C6" s="326" t="s">
        <v>812</v>
      </c>
      <c r="D6" s="323"/>
      <c r="E6" s="324"/>
      <c r="F6" s="320"/>
      <c r="G6" s="320"/>
      <c r="H6" s="320"/>
    </row>
    <row r="7" spans="1:30">
      <c r="A7" s="320"/>
      <c r="B7" s="320"/>
      <c r="C7" s="326" t="s">
        <v>813</v>
      </c>
      <c r="D7" s="320"/>
      <c r="E7" s="320"/>
      <c r="F7" s="320"/>
      <c r="G7" s="320"/>
      <c r="H7" s="320"/>
    </row>
    <row r="8" spans="1:30" s="239" customFormat="1" ht="65.25" customHeight="1">
      <c r="A8" s="277">
        <v>1</v>
      </c>
      <c r="B8" s="273" t="s">
        <v>814</v>
      </c>
      <c r="C8" s="262" t="s">
        <v>815</v>
      </c>
      <c r="D8" s="277"/>
      <c r="E8" s="273"/>
      <c r="F8" s="244"/>
      <c r="G8" s="244"/>
      <c r="H8" s="244"/>
      <c r="I8" s="318"/>
      <c r="J8" s="318"/>
      <c r="K8" s="318"/>
      <c r="L8" s="318"/>
      <c r="M8" s="318"/>
      <c r="N8" s="318"/>
      <c r="O8" s="318"/>
      <c r="P8" s="318"/>
      <c r="Q8" s="318"/>
      <c r="R8" s="318"/>
      <c r="S8" s="318"/>
      <c r="T8" s="318"/>
      <c r="U8" s="318"/>
      <c r="V8" s="318"/>
      <c r="W8" s="318"/>
      <c r="X8" s="318"/>
      <c r="Y8" s="318"/>
      <c r="Z8" s="318"/>
      <c r="AA8" s="318"/>
      <c r="AB8" s="318"/>
      <c r="AC8" s="318"/>
      <c r="AD8" s="318"/>
    </row>
    <row r="9" spans="1:30" s="239" customFormat="1" ht="12.75">
      <c r="B9" s="277" t="s">
        <v>140</v>
      </c>
      <c r="C9" s="247" t="s">
        <v>659</v>
      </c>
      <c r="D9" s="256" t="s">
        <v>48</v>
      </c>
      <c r="E9" s="244">
        <v>60</v>
      </c>
      <c r="F9" s="244">
        <v>177.5</v>
      </c>
      <c r="G9" s="244">
        <f>F9*100/118</f>
        <v>150.42372881355934</v>
      </c>
      <c r="H9" s="244">
        <f>G9*E9</f>
        <v>9025.423728813561</v>
      </c>
      <c r="I9" s="318"/>
      <c r="J9" s="318"/>
      <c r="K9" s="318"/>
      <c r="L9" s="318"/>
      <c r="M9" s="318"/>
      <c r="N9" s="318"/>
      <c r="O9" s="318"/>
      <c r="P9" s="318"/>
      <c r="Q9" s="318"/>
      <c r="R9" s="318"/>
      <c r="S9" s="318"/>
      <c r="T9" s="318"/>
      <c r="U9" s="318"/>
      <c r="V9" s="318"/>
      <c r="W9" s="318"/>
      <c r="X9" s="318"/>
      <c r="Y9" s="318"/>
      <c r="Z9" s="318"/>
      <c r="AA9" s="318"/>
      <c r="AB9" s="318"/>
      <c r="AC9" s="318"/>
      <c r="AD9" s="318"/>
    </row>
    <row r="10" spans="1:30" s="239" customFormat="1" ht="66.75" customHeight="1">
      <c r="A10" s="277">
        <v>2</v>
      </c>
      <c r="B10" s="279" t="s">
        <v>816</v>
      </c>
      <c r="C10" s="247" t="s">
        <v>494</v>
      </c>
      <c r="D10" s="256" t="s">
        <v>48</v>
      </c>
      <c r="E10" s="244">
        <v>60</v>
      </c>
      <c r="F10" s="244">
        <v>196</v>
      </c>
      <c r="G10" s="244">
        <f t="shared" ref="G10:G37" si="0">F10*100/118</f>
        <v>166.10169491525423</v>
      </c>
      <c r="H10" s="244">
        <f t="shared" ref="H10:H38" si="1">G10*E10</f>
        <v>9966.1016949152545</v>
      </c>
      <c r="I10" s="318"/>
      <c r="J10" s="318"/>
      <c r="K10" s="318"/>
      <c r="L10" s="318"/>
      <c r="M10" s="318"/>
      <c r="N10" s="318"/>
      <c r="O10" s="318"/>
      <c r="P10" s="318"/>
      <c r="Q10" s="318"/>
      <c r="R10" s="318"/>
      <c r="S10" s="318"/>
      <c r="T10" s="318"/>
      <c r="U10" s="318"/>
      <c r="V10" s="318"/>
      <c r="W10" s="318"/>
      <c r="X10" s="318"/>
      <c r="Y10" s="318"/>
      <c r="Z10" s="318"/>
      <c r="AA10" s="318"/>
      <c r="AB10" s="318"/>
      <c r="AC10" s="318"/>
      <c r="AD10" s="318"/>
    </row>
    <row r="11" spans="1:30" s="239" customFormat="1" ht="38.25">
      <c r="A11" s="277">
        <v>3</v>
      </c>
      <c r="B11" s="252" t="s">
        <v>817</v>
      </c>
      <c r="C11" s="262" t="s">
        <v>144</v>
      </c>
      <c r="D11" s="256"/>
      <c r="E11" s="244"/>
      <c r="F11" s="244"/>
      <c r="G11" s="244">
        <f t="shared" si="0"/>
        <v>0</v>
      </c>
      <c r="H11" s="244">
        <f t="shared" si="1"/>
        <v>0</v>
      </c>
      <c r="I11" s="318"/>
      <c r="J11" s="318"/>
      <c r="K11" s="318"/>
      <c r="L11" s="318"/>
      <c r="M11" s="318"/>
      <c r="N11" s="318"/>
      <c r="O11" s="318"/>
      <c r="P11" s="318"/>
      <c r="Q11" s="318"/>
      <c r="R11" s="318"/>
      <c r="S11" s="318"/>
      <c r="T11" s="318"/>
      <c r="U11" s="318"/>
      <c r="V11" s="318"/>
      <c r="W11" s="318"/>
      <c r="X11" s="318"/>
      <c r="Y11" s="318"/>
      <c r="Z11" s="318"/>
      <c r="AA11" s="318"/>
      <c r="AB11" s="318"/>
      <c r="AC11" s="318"/>
      <c r="AD11" s="318"/>
    </row>
    <row r="12" spans="1:30" s="239" customFormat="1" ht="12.75">
      <c r="B12" s="277" t="s">
        <v>145</v>
      </c>
      <c r="C12" s="247" t="s">
        <v>659</v>
      </c>
      <c r="D12" s="256" t="s">
        <v>48</v>
      </c>
      <c r="E12" s="244">
        <v>6</v>
      </c>
      <c r="F12" s="244">
        <v>126.8</v>
      </c>
      <c r="G12" s="244">
        <f t="shared" si="0"/>
        <v>107.45762711864407</v>
      </c>
      <c r="H12" s="244">
        <f t="shared" si="1"/>
        <v>644.74576271186447</v>
      </c>
      <c r="I12" s="318"/>
      <c r="J12" s="318"/>
      <c r="K12" s="318"/>
      <c r="L12" s="318"/>
      <c r="M12" s="318"/>
      <c r="N12" s="318"/>
      <c r="O12" s="318"/>
      <c r="P12" s="318"/>
      <c r="Q12" s="318"/>
      <c r="R12" s="318"/>
      <c r="S12" s="318"/>
      <c r="T12" s="318"/>
      <c r="U12" s="318"/>
      <c r="V12" s="318"/>
      <c r="W12" s="318"/>
      <c r="X12" s="318"/>
      <c r="Y12" s="318"/>
      <c r="Z12" s="318"/>
      <c r="AA12" s="318"/>
      <c r="AB12" s="318"/>
      <c r="AC12" s="318"/>
      <c r="AD12" s="318"/>
    </row>
    <row r="13" spans="1:30" s="239" customFormat="1" ht="38.25">
      <c r="A13" s="277">
        <v>4</v>
      </c>
      <c r="B13" s="279" t="s">
        <v>818</v>
      </c>
      <c r="C13" s="247" t="s">
        <v>147</v>
      </c>
      <c r="D13" s="256" t="s">
        <v>48</v>
      </c>
      <c r="E13" s="327">
        <v>2</v>
      </c>
      <c r="F13" s="244">
        <v>2123.75</v>
      </c>
      <c r="G13" s="244">
        <f t="shared" si="0"/>
        <v>1799.7881355932204</v>
      </c>
      <c r="H13" s="244">
        <f t="shared" si="1"/>
        <v>3599.5762711864409</v>
      </c>
      <c r="I13" s="318"/>
      <c r="J13" s="318"/>
      <c r="K13" s="318"/>
      <c r="L13" s="318"/>
      <c r="M13" s="318"/>
      <c r="N13" s="318"/>
      <c r="O13" s="318"/>
      <c r="P13" s="318"/>
      <c r="Q13" s="318"/>
      <c r="R13" s="318"/>
      <c r="S13" s="318"/>
      <c r="T13" s="318"/>
      <c r="U13" s="318"/>
      <c r="V13" s="318"/>
      <c r="W13" s="318"/>
      <c r="X13" s="318"/>
      <c r="Y13" s="318"/>
      <c r="Z13" s="318"/>
      <c r="AA13" s="318"/>
      <c r="AB13" s="318"/>
      <c r="AC13" s="318"/>
      <c r="AD13" s="318"/>
    </row>
    <row r="14" spans="1:30" s="239" customFormat="1" ht="39.75" customHeight="1">
      <c r="A14" s="277">
        <v>5</v>
      </c>
      <c r="B14" s="279" t="s">
        <v>819</v>
      </c>
      <c r="C14" s="247" t="s">
        <v>820</v>
      </c>
      <c r="D14" s="256"/>
      <c r="E14" s="244"/>
      <c r="F14" s="244"/>
      <c r="G14" s="244">
        <f t="shared" si="0"/>
        <v>0</v>
      </c>
      <c r="H14" s="244">
        <f t="shared" si="1"/>
        <v>0</v>
      </c>
      <c r="I14" s="318"/>
      <c r="J14" s="318"/>
      <c r="K14" s="318"/>
      <c r="L14" s="318"/>
      <c r="M14" s="318"/>
      <c r="N14" s="318"/>
      <c r="O14" s="318"/>
      <c r="P14" s="318"/>
      <c r="Q14" s="318"/>
      <c r="R14" s="318"/>
      <c r="S14" s="318"/>
      <c r="T14" s="318"/>
      <c r="U14" s="318"/>
      <c r="V14" s="318"/>
      <c r="W14" s="318"/>
      <c r="X14" s="318"/>
      <c r="Y14" s="318"/>
      <c r="Z14" s="318"/>
      <c r="AA14" s="318"/>
      <c r="AB14" s="318"/>
      <c r="AC14" s="318"/>
      <c r="AD14" s="318"/>
    </row>
    <row r="15" spans="1:30" s="239" customFormat="1" ht="51">
      <c r="B15" s="279" t="s">
        <v>821</v>
      </c>
      <c r="C15" s="247" t="s">
        <v>822</v>
      </c>
      <c r="D15" s="256" t="s">
        <v>48</v>
      </c>
      <c r="E15" s="244">
        <v>3</v>
      </c>
      <c r="F15" s="244">
        <v>7878.5</v>
      </c>
      <c r="G15" s="244">
        <f t="shared" si="0"/>
        <v>6676.6949152542375</v>
      </c>
      <c r="H15" s="244">
        <f t="shared" si="1"/>
        <v>20030.084745762713</v>
      </c>
      <c r="I15" s="318"/>
      <c r="J15" s="318"/>
      <c r="K15" s="318"/>
      <c r="L15" s="318"/>
      <c r="M15" s="318"/>
      <c r="N15" s="318"/>
      <c r="O15" s="318"/>
      <c r="P15" s="318"/>
      <c r="Q15" s="318"/>
      <c r="R15" s="318"/>
      <c r="S15" s="318"/>
      <c r="T15" s="318"/>
      <c r="U15" s="318"/>
      <c r="V15" s="318"/>
      <c r="W15" s="318"/>
      <c r="X15" s="318"/>
      <c r="Y15" s="318"/>
      <c r="Z15" s="318"/>
      <c r="AA15" s="318"/>
      <c r="AB15" s="318"/>
      <c r="AC15" s="318"/>
      <c r="AD15" s="318"/>
    </row>
    <row r="16" spans="1:30" s="254" customFormat="1" ht="63.75">
      <c r="A16" s="328">
        <v>6</v>
      </c>
      <c r="B16" s="328" t="s">
        <v>823</v>
      </c>
      <c r="C16" s="247" t="s">
        <v>824</v>
      </c>
      <c r="G16" s="244">
        <f t="shared" si="0"/>
        <v>0</v>
      </c>
      <c r="H16" s="244">
        <f t="shared" si="1"/>
        <v>0</v>
      </c>
      <c r="I16" s="238"/>
      <c r="J16" s="238"/>
      <c r="K16" s="238"/>
      <c r="L16" s="238"/>
      <c r="M16" s="238"/>
      <c r="N16" s="238"/>
      <c r="O16" s="238"/>
      <c r="P16" s="238"/>
      <c r="Q16" s="238"/>
      <c r="R16" s="238"/>
      <c r="S16" s="238"/>
      <c r="T16" s="238"/>
      <c r="U16" s="238"/>
      <c r="V16" s="238"/>
      <c r="W16" s="238"/>
      <c r="X16" s="238"/>
      <c r="Y16" s="238"/>
      <c r="Z16" s="238"/>
      <c r="AA16" s="238"/>
      <c r="AB16" s="238"/>
      <c r="AC16" s="238"/>
      <c r="AD16" s="238"/>
    </row>
    <row r="17" spans="1:30" s="254" customFormat="1" ht="14.25">
      <c r="A17" s="328"/>
      <c r="B17" s="328" t="s">
        <v>825</v>
      </c>
      <c r="C17" s="329" t="s">
        <v>826</v>
      </c>
      <c r="D17" s="330" t="s">
        <v>827</v>
      </c>
      <c r="E17" s="244">
        <v>22</v>
      </c>
      <c r="F17" s="331">
        <v>965.55</v>
      </c>
      <c r="G17" s="244">
        <f t="shared" si="0"/>
        <v>818.26271186440681</v>
      </c>
      <c r="H17" s="244">
        <f t="shared" si="1"/>
        <v>18001.77966101695</v>
      </c>
      <c r="I17" s="238"/>
      <c r="J17" s="238"/>
      <c r="K17" s="238"/>
      <c r="L17" s="238"/>
      <c r="M17" s="238"/>
      <c r="N17" s="238"/>
      <c r="O17" s="238"/>
      <c r="P17" s="238"/>
      <c r="Q17" s="238"/>
      <c r="R17" s="238"/>
      <c r="S17" s="238"/>
      <c r="T17" s="238"/>
      <c r="U17" s="238"/>
      <c r="V17" s="238"/>
      <c r="W17" s="238"/>
      <c r="X17" s="238"/>
      <c r="Y17" s="238"/>
      <c r="Z17" s="238"/>
      <c r="AA17" s="238"/>
      <c r="AB17" s="238"/>
      <c r="AC17" s="238"/>
      <c r="AD17" s="238"/>
    </row>
    <row r="18" spans="1:30" s="239" customFormat="1" ht="41.25" customHeight="1">
      <c r="A18" s="277">
        <v>7</v>
      </c>
      <c r="B18" s="279" t="s">
        <v>828</v>
      </c>
      <c r="C18" s="247" t="s">
        <v>829</v>
      </c>
      <c r="D18" s="256"/>
      <c r="E18" s="244"/>
      <c r="F18" s="244"/>
      <c r="G18" s="244">
        <f t="shared" si="0"/>
        <v>0</v>
      </c>
      <c r="H18" s="244">
        <f t="shared" si="1"/>
        <v>0</v>
      </c>
      <c r="I18" s="318"/>
      <c r="J18" s="318"/>
      <c r="K18" s="318"/>
      <c r="L18" s="318"/>
      <c r="M18" s="318"/>
      <c r="N18" s="318"/>
      <c r="O18" s="318"/>
      <c r="P18" s="318"/>
      <c r="Q18" s="318"/>
      <c r="R18" s="318"/>
      <c r="S18" s="318"/>
      <c r="T18" s="318"/>
      <c r="U18" s="318"/>
      <c r="V18" s="318"/>
      <c r="W18" s="318"/>
      <c r="X18" s="318"/>
      <c r="Y18" s="318"/>
      <c r="Z18" s="318"/>
      <c r="AA18" s="318"/>
      <c r="AB18" s="318"/>
      <c r="AC18" s="318"/>
      <c r="AD18" s="318"/>
    </row>
    <row r="19" spans="1:30" s="239" customFormat="1" ht="12.75">
      <c r="B19" s="279" t="s">
        <v>830</v>
      </c>
      <c r="C19" s="247" t="s">
        <v>831</v>
      </c>
      <c r="D19" s="256" t="s">
        <v>48</v>
      </c>
      <c r="E19" s="244">
        <v>9</v>
      </c>
      <c r="F19" s="244">
        <v>7132.25</v>
      </c>
      <c r="G19" s="244">
        <f t="shared" si="0"/>
        <v>6044.2796610169489</v>
      </c>
      <c r="H19" s="244">
        <f t="shared" si="1"/>
        <v>54398.516949152538</v>
      </c>
      <c r="I19" s="318"/>
      <c r="J19" s="318"/>
      <c r="K19" s="318"/>
      <c r="L19" s="318"/>
      <c r="M19" s="318"/>
      <c r="N19" s="318"/>
      <c r="O19" s="318"/>
      <c r="P19" s="318"/>
      <c r="Q19" s="318"/>
      <c r="R19" s="318"/>
      <c r="S19" s="318"/>
      <c r="T19" s="318"/>
      <c r="U19" s="318"/>
      <c r="V19" s="318"/>
      <c r="W19" s="318"/>
      <c r="X19" s="318"/>
      <c r="Y19" s="318"/>
      <c r="Z19" s="318"/>
      <c r="AA19" s="318"/>
      <c r="AB19" s="318"/>
      <c r="AC19" s="318"/>
      <c r="AD19" s="318"/>
    </row>
    <row r="20" spans="1:30" s="239" customFormat="1" ht="38.25">
      <c r="A20" s="277">
        <v>8</v>
      </c>
      <c r="B20" s="279" t="s">
        <v>832</v>
      </c>
      <c r="C20" s="247" t="s">
        <v>205</v>
      </c>
      <c r="D20" s="256"/>
      <c r="E20" s="244"/>
      <c r="F20" s="244"/>
      <c r="G20" s="244">
        <f t="shared" si="0"/>
        <v>0</v>
      </c>
      <c r="H20" s="244">
        <f t="shared" si="1"/>
        <v>0</v>
      </c>
      <c r="I20" s="318"/>
      <c r="J20" s="318"/>
      <c r="K20" s="318"/>
      <c r="L20" s="318"/>
      <c r="M20" s="318"/>
      <c r="N20" s="318"/>
      <c r="O20" s="318"/>
      <c r="P20" s="318"/>
      <c r="Q20" s="318"/>
      <c r="R20" s="318"/>
      <c r="S20" s="318"/>
      <c r="T20" s="318"/>
      <c r="U20" s="318"/>
      <c r="V20" s="318"/>
      <c r="W20" s="318"/>
      <c r="X20" s="318"/>
      <c r="Y20" s="318"/>
      <c r="Z20" s="318"/>
      <c r="AA20" s="318"/>
      <c r="AB20" s="318"/>
      <c r="AC20" s="318"/>
      <c r="AD20" s="318"/>
    </row>
    <row r="21" spans="1:30" s="239" customFormat="1" ht="12.75">
      <c r="B21" s="279" t="s">
        <v>833</v>
      </c>
      <c r="C21" s="247" t="s">
        <v>834</v>
      </c>
      <c r="D21" s="256" t="s">
        <v>33</v>
      </c>
      <c r="E21" s="244">
        <v>7</v>
      </c>
      <c r="F21" s="244">
        <v>905.05</v>
      </c>
      <c r="G21" s="244">
        <f t="shared" si="0"/>
        <v>766.99152542372883</v>
      </c>
      <c r="H21" s="244">
        <f t="shared" si="1"/>
        <v>5368.9406779661022</v>
      </c>
      <c r="I21" s="318"/>
      <c r="J21" s="318"/>
      <c r="K21" s="318"/>
      <c r="L21" s="318"/>
      <c r="M21" s="318"/>
      <c r="N21" s="318"/>
      <c r="O21" s="318"/>
      <c r="P21" s="318"/>
      <c r="Q21" s="318"/>
      <c r="R21" s="318"/>
      <c r="S21" s="318"/>
      <c r="T21" s="318"/>
      <c r="U21" s="318"/>
      <c r="V21" s="318"/>
      <c r="W21" s="318"/>
      <c r="X21" s="318"/>
      <c r="Y21" s="318"/>
      <c r="Z21" s="318"/>
      <c r="AA21" s="318"/>
      <c r="AB21" s="318"/>
      <c r="AC21" s="318"/>
      <c r="AD21" s="318"/>
    </row>
    <row r="22" spans="1:30" s="239" customFormat="1" ht="38.25" customHeight="1">
      <c r="A22" s="277">
        <v>9</v>
      </c>
      <c r="B22" s="279" t="s">
        <v>835</v>
      </c>
      <c r="C22" s="247" t="s">
        <v>836</v>
      </c>
      <c r="D22" s="256" t="s">
        <v>33</v>
      </c>
      <c r="E22" s="244">
        <v>65</v>
      </c>
      <c r="F22" s="244">
        <v>506.6</v>
      </c>
      <c r="G22" s="244">
        <f t="shared" si="0"/>
        <v>429.32203389830511</v>
      </c>
      <c r="H22" s="244">
        <f t="shared" si="1"/>
        <v>27905.932203389832</v>
      </c>
      <c r="I22" s="318"/>
      <c r="J22" s="318"/>
      <c r="K22" s="318"/>
      <c r="L22" s="318"/>
      <c r="M22" s="318"/>
      <c r="N22" s="318"/>
      <c r="O22" s="318"/>
      <c r="P22" s="318"/>
      <c r="Q22" s="318"/>
      <c r="R22" s="318"/>
      <c r="S22" s="318"/>
      <c r="T22" s="318"/>
      <c r="U22" s="318"/>
      <c r="V22" s="318"/>
      <c r="W22" s="318"/>
      <c r="X22" s="318"/>
      <c r="Y22" s="318"/>
      <c r="Z22" s="318"/>
      <c r="AA22" s="318"/>
      <c r="AB22" s="318"/>
      <c r="AC22" s="318"/>
      <c r="AD22" s="318"/>
    </row>
    <row r="23" spans="1:30" s="239" customFormat="1" ht="91.5" customHeight="1">
      <c r="A23" s="277">
        <v>10</v>
      </c>
      <c r="B23" s="279" t="s">
        <v>837</v>
      </c>
      <c r="C23" s="247" t="s">
        <v>838</v>
      </c>
      <c r="D23" s="256"/>
      <c r="E23" s="244"/>
      <c r="F23" s="244"/>
      <c r="G23" s="244">
        <f t="shared" si="0"/>
        <v>0</v>
      </c>
      <c r="H23" s="244">
        <f t="shared" si="1"/>
        <v>0</v>
      </c>
      <c r="I23" s="318"/>
      <c r="J23" s="318"/>
      <c r="K23" s="318"/>
      <c r="L23" s="318"/>
      <c r="M23" s="318"/>
      <c r="N23" s="318"/>
      <c r="O23" s="318"/>
      <c r="P23" s="318"/>
      <c r="Q23" s="318"/>
      <c r="R23" s="318"/>
      <c r="S23" s="318"/>
      <c r="T23" s="318"/>
      <c r="U23" s="318"/>
      <c r="V23" s="318"/>
      <c r="W23" s="318"/>
      <c r="X23" s="318"/>
      <c r="Y23" s="318"/>
      <c r="Z23" s="318"/>
      <c r="AA23" s="318"/>
      <c r="AB23" s="318"/>
      <c r="AC23" s="318"/>
      <c r="AD23" s="318"/>
    </row>
    <row r="24" spans="1:30" s="239" customFormat="1" ht="51">
      <c r="B24" s="279" t="s">
        <v>839</v>
      </c>
      <c r="C24" s="247" t="s">
        <v>840</v>
      </c>
      <c r="D24" s="332" t="s">
        <v>841</v>
      </c>
      <c r="E24" s="244">
        <v>0.53</v>
      </c>
      <c r="F24" s="327">
        <v>10852.95</v>
      </c>
      <c r="G24" s="244">
        <f t="shared" si="0"/>
        <v>9197.4152542372885</v>
      </c>
      <c r="H24" s="244">
        <f t="shared" si="1"/>
        <v>4874.6300847457633</v>
      </c>
      <c r="I24" s="318"/>
      <c r="J24" s="318"/>
      <c r="K24" s="318"/>
      <c r="L24" s="318"/>
      <c r="M24" s="318"/>
      <c r="N24" s="318"/>
      <c r="O24" s="318"/>
      <c r="P24" s="318"/>
      <c r="Q24" s="318"/>
      <c r="R24" s="318"/>
      <c r="S24" s="318"/>
      <c r="T24" s="318"/>
      <c r="U24" s="318"/>
      <c r="V24" s="318"/>
      <c r="W24" s="318"/>
      <c r="X24" s="318"/>
      <c r="Y24" s="318"/>
      <c r="Z24" s="318"/>
      <c r="AA24" s="318"/>
      <c r="AB24" s="318"/>
      <c r="AC24" s="318"/>
      <c r="AD24" s="318"/>
    </row>
    <row r="25" spans="1:30" s="239" customFormat="1" ht="131.25" customHeight="1">
      <c r="A25" s="277">
        <v>11</v>
      </c>
      <c r="B25" s="279" t="s">
        <v>842</v>
      </c>
      <c r="C25" s="247" t="s">
        <v>843</v>
      </c>
      <c r="D25" s="332" t="s">
        <v>844</v>
      </c>
      <c r="E25" s="244">
        <v>2.9</v>
      </c>
      <c r="F25" s="327">
        <v>11505.5</v>
      </c>
      <c r="G25" s="244">
        <f t="shared" si="0"/>
        <v>9750.4237288135591</v>
      </c>
      <c r="H25" s="244">
        <f t="shared" si="1"/>
        <v>28276.228813559319</v>
      </c>
      <c r="I25" s="318"/>
      <c r="J25" s="318"/>
      <c r="K25" s="318"/>
      <c r="L25" s="318"/>
      <c r="M25" s="318"/>
      <c r="N25" s="318"/>
      <c r="O25" s="318"/>
      <c r="P25" s="318"/>
      <c r="Q25" s="318"/>
      <c r="R25" s="318"/>
      <c r="S25" s="318"/>
      <c r="T25" s="318"/>
      <c r="U25" s="318"/>
      <c r="V25" s="318"/>
      <c r="W25" s="318"/>
      <c r="X25" s="318"/>
      <c r="Y25" s="318"/>
      <c r="Z25" s="318"/>
      <c r="AA25" s="318"/>
      <c r="AB25" s="318"/>
      <c r="AC25" s="318"/>
      <c r="AD25" s="318"/>
    </row>
    <row r="26" spans="1:30" s="239" customFormat="1" ht="25.5">
      <c r="A26" s="277">
        <v>12</v>
      </c>
      <c r="B26" s="279" t="s">
        <v>845</v>
      </c>
      <c r="C26" s="247" t="s">
        <v>846</v>
      </c>
      <c r="D26" s="256"/>
      <c r="E26" s="244"/>
      <c r="F26" s="244"/>
      <c r="G26" s="244">
        <f t="shared" si="0"/>
        <v>0</v>
      </c>
      <c r="H26" s="244">
        <f t="shared" si="1"/>
        <v>0</v>
      </c>
      <c r="I26" s="318"/>
      <c r="J26" s="318"/>
      <c r="K26" s="318"/>
      <c r="L26" s="318"/>
      <c r="M26" s="318"/>
      <c r="N26" s="318"/>
      <c r="O26" s="318"/>
      <c r="P26" s="318"/>
      <c r="Q26" s="318"/>
      <c r="R26" s="318"/>
      <c r="S26" s="318"/>
      <c r="T26" s="318"/>
      <c r="U26" s="318"/>
      <c r="V26" s="318"/>
      <c r="W26" s="318"/>
      <c r="X26" s="318"/>
      <c r="Y26" s="318"/>
      <c r="Z26" s="318"/>
      <c r="AA26" s="318"/>
      <c r="AB26" s="318"/>
      <c r="AC26" s="318"/>
      <c r="AD26" s="318"/>
    </row>
    <row r="27" spans="1:30" s="239" customFormat="1" ht="25.5">
      <c r="B27" s="279" t="s">
        <v>847</v>
      </c>
      <c r="C27" s="247" t="s">
        <v>848</v>
      </c>
      <c r="D27" s="256" t="s">
        <v>33</v>
      </c>
      <c r="E27" s="244">
        <v>7.08</v>
      </c>
      <c r="F27" s="244">
        <v>392.15</v>
      </c>
      <c r="G27" s="244">
        <f t="shared" si="0"/>
        <v>332.33050847457628</v>
      </c>
      <c r="H27" s="244">
        <f t="shared" si="1"/>
        <v>2352.9</v>
      </c>
      <c r="I27" s="318"/>
      <c r="J27" s="318"/>
      <c r="K27" s="318"/>
      <c r="L27" s="318"/>
      <c r="M27" s="318"/>
      <c r="N27" s="318"/>
      <c r="O27" s="318"/>
      <c r="P27" s="318"/>
      <c r="Q27" s="318"/>
      <c r="R27" s="318"/>
      <c r="S27" s="318"/>
      <c r="T27" s="318"/>
      <c r="U27" s="318"/>
      <c r="V27" s="318"/>
      <c r="W27" s="318"/>
      <c r="X27" s="318"/>
      <c r="Y27" s="318"/>
      <c r="Z27" s="318"/>
      <c r="AA27" s="318"/>
      <c r="AB27" s="318"/>
      <c r="AC27" s="318"/>
      <c r="AD27" s="318"/>
    </row>
    <row r="28" spans="1:30" s="239" customFormat="1" ht="25.5">
      <c r="B28" s="279" t="s">
        <v>849</v>
      </c>
      <c r="C28" s="247" t="s">
        <v>63</v>
      </c>
      <c r="D28" s="256" t="s">
        <v>33</v>
      </c>
      <c r="E28" s="244">
        <v>13.44</v>
      </c>
      <c r="F28" s="244">
        <v>927.25</v>
      </c>
      <c r="G28" s="244">
        <f t="shared" si="0"/>
        <v>785.80508474576266</v>
      </c>
      <c r="H28" s="244">
        <f t="shared" si="1"/>
        <v>10561.22033898305</v>
      </c>
      <c r="I28" s="318"/>
      <c r="J28" s="318"/>
      <c r="K28" s="318"/>
      <c r="L28" s="318"/>
      <c r="M28" s="318"/>
      <c r="N28" s="318"/>
      <c r="O28" s="318"/>
      <c r="P28" s="318"/>
      <c r="Q28" s="318"/>
      <c r="R28" s="318"/>
      <c r="S28" s="318"/>
      <c r="T28" s="318"/>
      <c r="U28" s="318"/>
      <c r="V28" s="318"/>
      <c r="W28" s="318"/>
      <c r="X28" s="318"/>
      <c r="Y28" s="318"/>
      <c r="Z28" s="318"/>
      <c r="AA28" s="318"/>
      <c r="AB28" s="318"/>
      <c r="AC28" s="318"/>
      <c r="AD28" s="318"/>
    </row>
    <row r="29" spans="1:30" s="239" customFormat="1" ht="25.5">
      <c r="B29" s="279" t="s">
        <v>850</v>
      </c>
      <c r="C29" s="247" t="s">
        <v>87</v>
      </c>
      <c r="D29" s="256" t="s">
        <v>33</v>
      </c>
      <c r="E29" s="244">
        <v>1.25</v>
      </c>
      <c r="F29" s="244">
        <v>736.4</v>
      </c>
      <c r="G29" s="244">
        <f t="shared" si="0"/>
        <v>624.06779661016947</v>
      </c>
      <c r="H29" s="244">
        <f t="shared" si="1"/>
        <v>780.0847457627118</v>
      </c>
      <c r="I29" s="318"/>
      <c r="J29" s="318"/>
      <c r="K29" s="318"/>
      <c r="L29" s="318"/>
      <c r="M29" s="318"/>
      <c r="N29" s="318"/>
      <c r="O29" s="318"/>
      <c r="P29" s="318"/>
      <c r="Q29" s="318"/>
      <c r="R29" s="318"/>
      <c r="S29" s="318"/>
      <c r="T29" s="318"/>
      <c r="U29" s="318"/>
      <c r="V29" s="318"/>
      <c r="W29" s="318"/>
      <c r="X29" s="318"/>
      <c r="Y29" s="318"/>
      <c r="Z29" s="318"/>
      <c r="AA29" s="318"/>
      <c r="AB29" s="318"/>
      <c r="AC29" s="318"/>
      <c r="AD29" s="318"/>
    </row>
    <row r="30" spans="1:30" s="254" customFormat="1" ht="51">
      <c r="A30" s="328">
        <v>13</v>
      </c>
      <c r="B30" s="328" t="s">
        <v>851</v>
      </c>
      <c r="C30" s="247" t="s">
        <v>196</v>
      </c>
      <c r="D30" s="330"/>
      <c r="E30" s="330"/>
      <c r="F30" s="331"/>
      <c r="G30" s="244">
        <f t="shared" si="0"/>
        <v>0</v>
      </c>
      <c r="H30" s="244">
        <f t="shared" si="1"/>
        <v>0</v>
      </c>
      <c r="I30" s="238"/>
      <c r="J30" s="238"/>
      <c r="K30" s="238"/>
      <c r="L30" s="238"/>
      <c r="M30" s="238"/>
      <c r="N30" s="238"/>
      <c r="O30" s="238"/>
      <c r="P30" s="238"/>
      <c r="Q30" s="238"/>
      <c r="R30" s="238"/>
      <c r="S30" s="238"/>
      <c r="T30" s="238"/>
      <c r="U30" s="238"/>
      <c r="V30" s="238"/>
      <c r="W30" s="238"/>
      <c r="X30" s="238"/>
      <c r="Y30" s="238"/>
      <c r="Z30" s="238"/>
      <c r="AA30" s="238"/>
      <c r="AB30" s="238"/>
      <c r="AC30" s="238"/>
      <c r="AD30" s="238"/>
    </row>
    <row r="31" spans="1:30" s="254" customFormat="1" ht="25.5">
      <c r="A31" s="328"/>
      <c r="B31" s="279" t="s">
        <v>852</v>
      </c>
      <c r="C31" s="247" t="s">
        <v>853</v>
      </c>
      <c r="D31" s="256" t="s">
        <v>854</v>
      </c>
      <c r="E31" s="244">
        <v>240</v>
      </c>
      <c r="F31" s="249">
        <v>107.85</v>
      </c>
      <c r="G31" s="244">
        <f t="shared" si="0"/>
        <v>91.398305084745758</v>
      </c>
      <c r="H31" s="244">
        <f t="shared" si="1"/>
        <v>21935.593220338982</v>
      </c>
      <c r="I31" s="238"/>
      <c r="J31" s="238"/>
      <c r="K31" s="238"/>
      <c r="L31" s="238"/>
      <c r="M31" s="238"/>
      <c r="N31" s="238"/>
      <c r="O31" s="238"/>
      <c r="P31" s="238"/>
      <c r="Q31" s="238"/>
      <c r="R31" s="238"/>
      <c r="S31" s="238"/>
      <c r="T31" s="238"/>
      <c r="U31" s="238"/>
      <c r="V31" s="238"/>
      <c r="W31" s="238"/>
      <c r="X31" s="238"/>
      <c r="Y31" s="238"/>
      <c r="Z31" s="238"/>
      <c r="AA31" s="238"/>
      <c r="AB31" s="238"/>
      <c r="AC31" s="238"/>
      <c r="AD31" s="238"/>
    </row>
    <row r="32" spans="1:30" s="254" customFormat="1" ht="25.5">
      <c r="A32" s="328"/>
      <c r="B32" s="279" t="s">
        <v>60</v>
      </c>
      <c r="C32" s="247" t="s">
        <v>855</v>
      </c>
      <c r="D32" s="256" t="s">
        <v>854</v>
      </c>
      <c r="E32" s="244">
        <v>28</v>
      </c>
      <c r="F32" s="249">
        <v>107.85</v>
      </c>
      <c r="G32" s="244">
        <f t="shared" si="0"/>
        <v>91.398305084745758</v>
      </c>
      <c r="H32" s="244">
        <f t="shared" si="1"/>
        <v>2559.1525423728813</v>
      </c>
      <c r="I32" s="238"/>
      <c r="J32" s="238"/>
      <c r="K32" s="238"/>
      <c r="L32" s="238"/>
      <c r="M32" s="238"/>
      <c r="N32" s="238"/>
      <c r="O32" s="238"/>
      <c r="P32" s="238"/>
      <c r="Q32" s="238"/>
      <c r="R32" s="238"/>
      <c r="S32" s="238"/>
      <c r="T32" s="238"/>
      <c r="U32" s="238"/>
      <c r="V32" s="238"/>
      <c r="W32" s="238"/>
      <c r="X32" s="238"/>
      <c r="Y32" s="238"/>
      <c r="Z32" s="238"/>
      <c r="AA32" s="238"/>
      <c r="AB32" s="238"/>
      <c r="AC32" s="238"/>
      <c r="AD32" s="238"/>
    </row>
    <row r="33" spans="1:30" s="254" customFormat="1" ht="29.25" customHeight="1">
      <c r="A33" s="328"/>
      <c r="B33" s="279" t="s">
        <v>60</v>
      </c>
      <c r="C33" s="247" t="s">
        <v>856</v>
      </c>
      <c r="D33" s="256" t="s">
        <v>854</v>
      </c>
      <c r="E33" s="244">
        <v>68</v>
      </c>
      <c r="F33" s="249">
        <v>107.85</v>
      </c>
      <c r="G33" s="244">
        <f t="shared" si="0"/>
        <v>91.398305084745758</v>
      </c>
      <c r="H33" s="244">
        <f t="shared" si="1"/>
        <v>6215.0847457627115</v>
      </c>
      <c r="I33" s="238"/>
      <c r="J33" s="238"/>
      <c r="K33" s="238"/>
      <c r="L33" s="238"/>
      <c r="M33" s="238"/>
      <c r="N33" s="238"/>
      <c r="O33" s="238"/>
      <c r="P33" s="238"/>
      <c r="Q33" s="238"/>
      <c r="R33" s="238"/>
      <c r="S33" s="238"/>
      <c r="T33" s="238"/>
      <c r="U33" s="238"/>
      <c r="V33" s="238"/>
      <c r="W33" s="238"/>
      <c r="X33" s="238"/>
      <c r="Y33" s="238"/>
      <c r="Z33" s="238"/>
      <c r="AA33" s="238"/>
      <c r="AB33" s="238"/>
      <c r="AC33" s="238"/>
      <c r="AD33" s="238"/>
    </row>
    <row r="34" spans="1:30" s="239" customFormat="1" ht="25.5">
      <c r="A34" s="277">
        <v>14</v>
      </c>
      <c r="B34" s="279" t="s">
        <v>857</v>
      </c>
      <c r="C34" s="247" t="s">
        <v>858</v>
      </c>
      <c r="E34" s="244"/>
      <c r="G34" s="244">
        <f t="shared" si="0"/>
        <v>0</v>
      </c>
      <c r="H34" s="244">
        <f t="shared" si="1"/>
        <v>0</v>
      </c>
      <c r="I34" s="318"/>
      <c r="J34" s="318"/>
      <c r="K34" s="318"/>
      <c r="L34" s="318"/>
      <c r="M34" s="318"/>
      <c r="N34" s="318"/>
      <c r="O34" s="318"/>
      <c r="P34" s="318"/>
      <c r="Q34" s="318"/>
      <c r="R34" s="318"/>
      <c r="S34" s="318"/>
      <c r="T34" s="318"/>
      <c r="U34" s="318"/>
      <c r="V34" s="318"/>
      <c r="W34" s="318"/>
      <c r="X34" s="318"/>
      <c r="Y34" s="318"/>
      <c r="Z34" s="318"/>
      <c r="AA34" s="318"/>
      <c r="AB34" s="318"/>
      <c r="AC34" s="318"/>
      <c r="AD34" s="318"/>
    </row>
    <row r="35" spans="1:30" s="239" customFormat="1" ht="25.5">
      <c r="A35" s="277"/>
      <c r="B35" s="279" t="s">
        <v>859</v>
      </c>
      <c r="C35" s="247" t="s">
        <v>81</v>
      </c>
      <c r="D35" s="256" t="s">
        <v>40</v>
      </c>
      <c r="E35" s="244">
        <v>4</v>
      </c>
      <c r="F35" s="331">
        <v>3441.2</v>
      </c>
      <c r="G35" s="244">
        <f t="shared" si="0"/>
        <v>2916.2711864406779</v>
      </c>
      <c r="H35" s="244">
        <f t="shared" si="1"/>
        <v>11665.084745762711</v>
      </c>
      <c r="I35" s="318"/>
      <c r="J35" s="318"/>
      <c r="K35" s="318"/>
      <c r="L35" s="318"/>
      <c r="M35" s="318"/>
      <c r="N35" s="318"/>
      <c r="O35" s="318"/>
      <c r="P35" s="318"/>
      <c r="Q35" s="318"/>
      <c r="R35" s="318"/>
      <c r="S35" s="318"/>
      <c r="T35" s="318"/>
      <c r="U35" s="318"/>
      <c r="V35" s="318"/>
      <c r="W35" s="318"/>
      <c r="X35" s="318"/>
      <c r="Y35" s="318"/>
      <c r="Z35" s="318"/>
      <c r="AA35" s="318"/>
      <c r="AB35" s="318"/>
      <c r="AC35" s="318"/>
      <c r="AD35" s="318"/>
    </row>
    <row r="36" spans="1:30" s="239" customFormat="1" ht="63.75">
      <c r="A36" s="277">
        <v>15</v>
      </c>
      <c r="B36" s="279" t="s">
        <v>118</v>
      </c>
      <c r="C36" s="247" t="s">
        <v>860</v>
      </c>
      <c r="E36" s="244"/>
      <c r="G36" s="244">
        <f t="shared" si="0"/>
        <v>0</v>
      </c>
      <c r="H36" s="244">
        <f t="shared" si="1"/>
        <v>0</v>
      </c>
      <c r="I36" s="318"/>
      <c r="J36" s="318"/>
      <c r="K36" s="318"/>
      <c r="L36" s="318"/>
      <c r="M36" s="318"/>
      <c r="N36" s="318"/>
      <c r="O36" s="318"/>
      <c r="P36" s="318"/>
      <c r="Q36" s="318"/>
      <c r="R36" s="318"/>
      <c r="S36" s="318"/>
      <c r="T36" s="318"/>
      <c r="U36" s="318"/>
      <c r="V36" s="318"/>
      <c r="W36" s="318"/>
      <c r="X36" s="318"/>
      <c r="Y36" s="318"/>
      <c r="Z36" s="318"/>
      <c r="AA36" s="318"/>
      <c r="AB36" s="318"/>
      <c r="AC36" s="318"/>
      <c r="AD36" s="318"/>
    </row>
    <row r="37" spans="1:30" s="239" customFormat="1" ht="12.75">
      <c r="A37" s="277"/>
      <c r="B37" s="279" t="s">
        <v>861</v>
      </c>
      <c r="C37" s="247" t="s">
        <v>862</v>
      </c>
      <c r="D37" s="256" t="s">
        <v>40</v>
      </c>
      <c r="E37" s="244">
        <v>12</v>
      </c>
      <c r="F37" s="244">
        <v>544.70000000000005</v>
      </c>
      <c r="G37" s="244">
        <f t="shared" si="0"/>
        <v>461.61016949152548</v>
      </c>
      <c r="H37" s="244">
        <f t="shared" si="1"/>
        <v>5539.3220338983056</v>
      </c>
      <c r="I37" s="318"/>
      <c r="J37" s="318"/>
      <c r="K37" s="318"/>
      <c r="L37" s="318"/>
      <c r="M37" s="318"/>
      <c r="N37" s="318"/>
      <c r="O37" s="318"/>
      <c r="P37" s="318"/>
      <c r="Q37" s="318"/>
      <c r="R37" s="318"/>
      <c r="S37" s="318"/>
      <c r="T37" s="318"/>
      <c r="U37" s="318"/>
      <c r="V37" s="318"/>
      <c r="W37" s="318"/>
      <c r="X37" s="318"/>
      <c r="Y37" s="318"/>
      <c r="Z37" s="318"/>
      <c r="AA37" s="318"/>
      <c r="AB37" s="318"/>
      <c r="AC37" s="318"/>
      <c r="AD37" s="318"/>
    </row>
    <row r="38" spans="1:30" s="239" customFormat="1" ht="12.75">
      <c r="A38" s="277"/>
      <c r="B38" s="279"/>
      <c r="C38" s="247"/>
      <c r="D38" s="256"/>
      <c r="E38" s="244"/>
      <c r="F38" s="244"/>
      <c r="G38" s="244"/>
      <c r="H38" s="244">
        <f t="shared" si="1"/>
        <v>0</v>
      </c>
      <c r="I38" s="318"/>
      <c r="J38" s="318"/>
      <c r="K38" s="318"/>
      <c r="L38" s="318"/>
      <c r="M38" s="318"/>
      <c r="N38" s="318"/>
      <c r="O38" s="318"/>
      <c r="P38" s="318"/>
      <c r="Q38" s="318"/>
      <c r="R38" s="318"/>
      <c r="S38" s="318"/>
      <c r="T38" s="318"/>
      <c r="U38" s="318"/>
      <c r="V38" s="318"/>
      <c r="W38" s="318"/>
      <c r="X38" s="318"/>
      <c r="Y38" s="318"/>
      <c r="Z38" s="318"/>
      <c r="AA38" s="318"/>
      <c r="AB38" s="318"/>
      <c r="AC38" s="318"/>
      <c r="AD38" s="318"/>
    </row>
    <row r="39" spans="1:30" s="339" customFormat="1">
      <c r="A39" s="333"/>
      <c r="B39" s="334"/>
      <c r="C39" s="335" t="s">
        <v>863</v>
      </c>
      <c r="D39" s="335"/>
      <c r="E39" s="336"/>
      <c r="F39" s="337"/>
      <c r="G39" s="337"/>
      <c r="H39" s="338">
        <f>SUM(H9:H38)</f>
        <v>243700.40296610168</v>
      </c>
      <c r="I39" s="319"/>
      <c r="J39" s="319"/>
      <c r="K39" s="319"/>
      <c r="L39" s="319"/>
      <c r="M39" s="319"/>
      <c r="N39" s="319"/>
      <c r="O39" s="319"/>
      <c r="P39" s="319"/>
      <c r="Q39" s="319"/>
      <c r="R39" s="319"/>
      <c r="S39" s="319"/>
      <c r="T39" s="319"/>
      <c r="U39" s="319"/>
      <c r="V39" s="319"/>
      <c r="W39" s="319"/>
      <c r="X39" s="319"/>
      <c r="Y39" s="319"/>
      <c r="Z39" s="319"/>
      <c r="AA39" s="319"/>
      <c r="AB39" s="319"/>
      <c r="AC39" s="319"/>
      <c r="AD39" s="319"/>
    </row>
    <row r="40" spans="1:30" s="318" customFormat="1" ht="12.75">
      <c r="A40" s="343"/>
      <c r="B40" s="343"/>
      <c r="C40" s="344"/>
      <c r="D40" s="344"/>
      <c r="E40" s="344"/>
      <c r="F40" s="345"/>
      <c r="G40" s="345"/>
      <c r="H40" s="345"/>
    </row>
    <row r="41" spans="1:30" s="318" customFormat="1" ht="12.75">
      <c r="A41" s="343"/>
      <c r="B41" s="343"/>
      <c r="C41" s="344"/>
      <c r="D41" s="344"/>
      <c r="E41" s="344"/>
      <c r="F41" s="345"/>
      <c r="G41" s="345"/>
      <c r="H41" s="345"/>
    </row>
    <row r="42" spans="1:30" s="318" customFormat="1" ht="12.75">
      <c r="A42" s="343"/>
      <c r="B42" s="343"/>
      <c r="C42" s="344"/>
      <c r="D42" s="344"/>
      <c r="E42" s="344"/>
      <c r="F42" s="345"/>
      <c r="G42" s="345"/>
      <c r="H42" s="345"/>
    </row>
    <row r="43" spans="1:30" ht="15.75">
      <c r="A43" s="346"/>
      <c r="B43" s="346"/>
      <c r="C43" s="347"/>
      <c r="D43" s="347"/>
      <c r="E43" s="347"/>
      <c r="F43" s="348"/>
      <c r="G43" s="348"/>
      <c r="H43" s="348"/>
    </row>
    <row r="44" spans="1:30" ht="15.75">
      <c r="A44" s="346"/>
      <c r="B44" s="346"/>
      <c r="C44" s="347"/>
      <c r="D44" s="347"/>
      <c r="E44" s="347"/>
      <c r="F44" s="348"/>
      <c r="G44" s="348"/>
      <c r="H44" s="348"/>
    </row>
    <row r="45" spans="1:30" ht="15.75">
      <c r="A45" s="346"/>
      <c r="B45" s="346"/>
      <c r="C45" s="347"/>
      <c r="D45" s="347"/>
      <c r="E45" s="347"/>
      <c r="F45" s="348"/>
      <c r="G45" s="348"/>
      <c r="H45" s="348"/>
    </row>
    <row r="46" spans="1:30" ht="15.75">
      <c r="A46" s="346"/>
      <c r="B46" s="346"/>
      <c r="C46" s="347"/>
      <c r="D46" s="347"/>
      <c r="E46" s="347"/>
      <c r="F46" s="348"/>
      <c r="G46" s="348"/>
      <c r="H46" s="348"/>
    </row>
    <row r="47" spans="1:30" ht="15.75">
      <c r="A47" s="346"/>
      <c r="B47" s="346"/>
      <c r="C47" s="347"/>
      <c r="D47" s="347"/>
      <c r="E47" s="347"/>
      <c r="F47" s="348"/>
      <c r="G47" s="348"/>
      <c r="H47" s="348"/>
    </row>
    <row r="48" spans="1:30" ht="15.75">
      <c r="A48" s="346"/>
      <c r="B48" s="346"/>
      <c r="C48" s="347"/>
      <c r="D48" s="347"/>
      <c r="E48" s="347"/>
      <c r="F48" s="348"/>
      <c r="G48" s="348"/>
      <c r="H48" s="348"/>
    </row>
    <row r="49" spans="1:8" ht="15.75">
      <c r="A49" s="346"/>
      <c r="B49" s="346"/>
      <c r="C49" s="347"/>
      <c r="D49" s="347"/>
      <c r="E49" s="347"/>
      <c r="F49" s="348"/>
      <c r="G49" s="348"/>
      <c r="H49" s="348"/>
    </row>
    <row r="50" spans="1:8" ht="15.75">
      <c r="A50" s="346"/>
      <c r="B50" s="346"/>
      <c r="C50" s="347"/>
      <c r="D50" s="347"/>
      <c r="E50" s="347"/>
      <c r="F50" s="348"/>
      <c r="G50" s="348"/>
      <c r="H50" s="348"/>
    </row>
    <row r="51" spans="1:8" ht="15.75">
      <c r="A51" s="346"/>
      <c r="B51" s="346"/>
      <c r="C51" s="347"/>
      <c r="D51" s="347"/>
      <c r="E51" s="347"/>
      <c r="F51" s="348"/>
      <c r="G51" s="348"/>
      <c r="H51" s="348"/>
    </row>
    <row r="52" spans="1:8" ht="15.75">
      <c r="A52" s="346"/>
      <c r="B52" s="346"/>
      <c r="C52" s="347"/>
      <c r="D52" s="347"/>
      <c r="E52" s="347"/>
      <c r="F52" s="348"/>
      <c r="G52" s="348"/>
      <c r="H52" s="348"/>
    </row>
    <row r="53" spans="1:8" ht="15.75">
      <c r="A53" s="346"/>
      <c r="B53" s="346"/>
      <c r="C53" s="347"/>
      <c r="D53" s="347"/>
      <c r="E53" s="347"/>
      <c r="F53" s="348"/>
      <c r="G53" s="348"/>
      <c r="H53" s="348"/>
    </row>
    <row r="54" spans="1:8" ht="15.75">
      <c r="A54" s="346"/>
      <c r="B54" s="346"/>
      <c r="C54" s="347"/>
      <c r="D54" s="347"/>
      <c r="E54" s="347"/>
      <c r="F54" s="348"/>
      <c r="G54" s="348"/>
      <c r="H54" s="348"/>
    </row>
    <row r="55" spans="1:8" ht="15.75">
      <c r="A55" s="346"/>
      <c r="B55" s="346"/>
      <c r="C55" s="347"/>
      <c r="D55" s="347"/>
      <c r="E55" s="347"/>
      <c r="F55" s="348"/>
      <c r="G55" s="348"/>
      <c r="H55" s="348"/>
    </row>
    <row r="56" spans="1:8" ht="15.75">
      <c r="A56" s="346"/>
      <c r="B56" s="346"/>
      <c r="C56" s="347"/>
      <c r="D56" s="347"/>
      <c r="E56" s="347"/>
      <c r="F56" s="348"/>
      <c r="G56" s="348"/>
      <c r="H56" s="348"/>
    </row>
    <row r="57" spans="1:8" ht="15.75">
      <c r="A57" s="346"/>
      <c r="B57" s="346"/>
      <c r="C57" s="347"/>
      <c r="D57" s="347"/>
      <c r="E57" s="347"/>
      <c r="F57" s="348"/>
      <c r="G57" s="348"/>
      <c r="H57" s="348"/>
    </row>
    <row r="58" spans="1:8" ht="15.75">
      <c r="A58" s="346"/>
      <c r="B58" s="346"/>
      <c r="C58" s="347"/>
      <c r="D58" s="347"/>
      <c r="E58" s="347"/>
      <c r="F58" s="348"/>
      <c r="G58" s="348"/>
      <c r="H58" s="348"/>
    </row>
    <row r="59" spans="1:8" ht="15.75">
      <c r="A59" s="346"/>
      <c r="B59" s="346"/>
      <c r="C59" s="347"/>
      <c r="D59" s="347"/>
      <c r="E59" s="347"/>
      <c r="F59" s="348"/>
      <c r="G59" s="348"/>
      <c r="H59" s="348"/>
    </row>
    <row r="60" spans="1:8" ht="15.75">
      <c r="A60" s="346"/>
      <c r="B60" s="346"/>
      <c r="C60" s="347"/>
      <c r="D60" s="347"/>
      <c r="E60" s="347"/>
      <c r="F60" s="348"/>
      <c r="G60" s="348"/>
      <c r="H60" s="348"/>
    </row>
    <row r="61" spans="1:8" ht="15.75">
      <c r="A61" s="346"/>
      <c r="B61" s="346"/>
      <c r="C61" s="347"/>
      <c r="D61" s="347"/>
      <c r="E61" s="347"/>
      <c r="F61" s="348"/>
      <c r="G61" s="348"/>
      <c r="H61" s="348"/>
    </row>
    <row r="62" spans="1:8" ht="15.75">
      <c r="A62" s="346"/>
      <c r="B62" s="346"/>
      <c r="C62" s="347"/>
      <c r="D62" s="347"/>
      <c r="E62" s="347"/>
      <c r="F62" s="348"/>
      <c r="G62" s="348"/>
      <c r="H62" s="348"/>
    </row>
    <row r="63" spans="1:8" ht="15.75">
      <c r="A63" s="346"/>
      <c r="B63" s="346"/>
      <c r="C63" s="347"/>
      <c r="D63" s="347"/>
      <c r="E63" s="347"/>
      <c r="F63" s="348"/>
      <c r="G63" s="348"/>
      <c r="H63" s="348"/>
    </row>
    <row r="64" spans="1:8" ht="15.75">
      <c r="A64" s="346"/>
      <c r="B64" s="346"/>
      <c r="C64" s="347"/>
      <c r="D64" s="347"/>
      <c r="E64" s="347"/>
      <c r="F64" s="348"/>
      <c r="G64" s="348"/>
      <c r="H64" s="348"/>
    </row>
    <row r="65" spans="1:8" ht="15.75">
      <c r="A65" s="346"/>
      <c r="B65" s="346"/>
      <c r="C65" s="347"/>
      <c r="D65" s="347"/>
      <c r="E65" s="347"/>
      <c r="F65" s="348"/>
      <c r="G65" s="348"/>
      <c r="H65" s="348"/>
    </row>
    <row r="66" spans="1:8" ht="15.75">
      <c r="A66" s="346"/>
      <c r="B66" s="346"/>
      <c r="C66" s="347"/>
      <c r="D66" s="347"/>
      <c r="E66" s="347"/>
      <c r="F66" s="348"/>
      <c r="G66" s="348"/>
      <c r="H66" s="348"/>
    </row>
    <row r="67" spans="1:8" ht="15.75">
      <c r="A67" s="346"/>
      <c r="B67" s="346"/>
      <c r="C67" s="347"/>
      <c r="D67" s="347"/>
      <c r="E67" s="347"/>
      <c r="F67" s="348"/>
      <c r="G67" s="348"/>
      <c r="H67" s="348"/>
    </row>
    <row r="68" spans="1:8" ht="15.75">
      <c r="A68" s="346"/>
      <c r="B68" s="346"/>
      <c r="C68" s="347"/>
      <c r="D68" s="347"/>
      <c r="E68" s="347"/>
      <c r="F68" s="348"/>
      <c r="G68" s="348"/>
      <c r="H68" s="348"/>
    </row>
    <row r="69" spans="1:8" ht="15.75">
      <c r="A69" s="346"/>
      <c r="B69" s="346"/>
      <c r="C69" s="347"/>
      <c r="D69" s="347"/>
      <c r="E69" s="347"/>
      <c r="F69" s="348"/>
      <c r="G69" s="348"/>
      <c r="H69" s="348"/>
    </row>
    <row r="70" spans="1:8" ht="15.75">
      <c r="A70" s="346"/>
      <c r="B70" s="346"/>
      <c r="C70" s="347"/>
      <c r="D70" s="347"/>
      <c r="E70" s="347"/>
      <c r="F70" s="348"/>
      <c r="G70" s="348"/>
      <c r="H70" s="348"/>
    </row>
    <row r="71" spans="1:8" ht="15.75">
      <c r="A71" s="346"/>
      <c r="B71" s="346"/>
      <c r="C71" s="347"/>
      <c r="D71" s="347"/>
      <c r="E71" s="347"/>
      <c r="F71" s="348"/>
      <c r="G71" s="348"/>
      <c r="H71" s="348"/>
    </row>
    <row r="72" spans="1:8" ht="15.75">
      <c r="A72" s="346"/>
      <c r="B72" s="346"/>
      <c r="C72" s="347"/>
      <c r="D72" s="347"/>
      <c r="E72" s="347"/>
      <c r="F72" s="348"/>
      <c r="G72" s="348"/>
      <c r="H72" s="348"/>
    </row>
    <row r="73" spans="1:8" ht="15.75">
      <c r="A73" s="346"/>
      <c r="B73" s="346"/>
      <c r="C73" s="347"/>
      <c r="D73" s="347"/>
      <c r="E73" s="347"/>
      <c r="F73" s="348"/>
      <c r="G73" s="348"/>
      <c r="H73" s="348"/>
    </row>
    <row r="74" spans="1:8" ht="15.75">
      <c r="A74" s="346"/>
      <c r="B74" s="346"/>
      <c r="C74" s="347"/>
      <c r="D74" s="347"/>
      <c r="E74" s="347"/>
      <c r="F74" s="348"/>
      <c r="G74" s="348"/>
      <c r="H74" s="348"/>
    </row>
    <row r="75" spans="1:8" ht="15.75">
      <c r="A75" s="346"/>
      <c r="B75" s="346"/>
      <c r="C75" s="347"/>
      <c r="D75" s="347"/>
      <c r="E75" s="347"/>
      <c r="F75" s="348"/>
      <c r="G75" s="348"/>
      <c r="H75" s="348"/>
    </row>
    <row r="76" spans="1:8" ht="15.75">
      <c r="A76" s="346"/>
      <c r="B76" s="346"/>
      <c r="C76" s="347"/>
      <c r="D76" s="347"/>
      <c r="E76" s="347"/>
      <c r="F76" s="348"/>
      <c r="G76" s="348"/>
      <c r="H76" s="348"/>
    </row>
    <row r="77" spans="1:8" ht="15.75">
      <c r="A77" s="346"/>
      <c r="B77" s="346"/>
      <c r="C77" s="347"/>
      <c r="D77" s="347"/>
      <c r="E77" s="347"/>
      <c r="F77" s="348"/>
      <c r="G77" s="348"/>
      <c r="H77" s="348"/>
    </row>
    <row r="78" spans="1:8" ht="15.75">
      <c r="A78" s="346"/>
      <c r="B78" s="346"/>
      <c r="C78" s="347"/>
      <c r="D78" s="347"/>
      <c r="E78" s="347"/>
      <c r="F78" s="348"/>
      <c r="G78" s="348"/>
      <c r="H78" s="348"/>
    </row>
    <row r="79" spans="1:8" ht="15.75">
      <c r="A79" s="346"/>
      <c r="B79" s="346"/>
      <c r="C79" s="347"/>
      <c r="D79" s="347"/>
      <c r="E79" s="347"/>
      <c r="F79" s="348"/>
      <c r="G79" s="348"/>
      <c r="H79" s="348"/>
    </row>
    <row r="80" spans="1:8" ht="15.75">
      <c r="A80" s="346"/>
      <c r="B80" s="346"/>
      <c r="C80" s="347"/>
      <c r="D80" s="347"/>
      <c r="E80" s="347"/>
      <c r="F80" s="348"/>
      <c r="G80" s="348"/>
      <c r="H80" s="348"/>
    </row>
    <row r="81" spans="1:8" ht="15.75">
      <c r="A81" s="346"/>
      <c r="B81" s="346"/>
      <c r="C81" s="347"/>
      <c r="D81" s="347"/>
      <c r="E81" s="347"/>
      <c r="F81" s="348"/>
      <c r="G81" s="348"/>
      <c r="H81" s="348"/>
    </row>
    <row r="82" spans="1:8" ht="15.75">
      <c r="A82" s="346"/>
      <c r="B82" s="346"/>
      <c r="C82" s="347"/>
      <c r="D82" s="347"/>
      <c r="E82" s="347"/>
      <c r="F82" s="348"/>
      <c r="G82" s="348"/>
      <c r="H82" s="348"/>
    </row>
    <row r="83" spans="1:8" ht="15.75">
      <c r="A83" s="346"/>
      <c r="B83" s="346"/>
      <c r="C83" s="347"/>
      <c r="D83" s="347"/>
      <c r="E83" s="347"/>
      <c r="F83" s="348"/>
      <c r="G83" s="348"/>
      <c r="H83" s="348"/>
    </row>
    <row r="84" spans="1:8" ht="15.75">
      <c r="A84" s="346"/>
      <c r="B84" s="346"/>
      <c r="C84" s="347"/>
      <c r="D84" s="347"/>
      <c r="E84" s="347"/>
      <c r="F84" s="348"/>
      <c r="G84" s="348"/>
      <c r="H84" s="348"/>
    </row>
    <row r="85" spans="1:8" ht="15.75">
      <c r="A85" s="346"/>
      <c r="B85" s="346"/>
      <c r="C85" s="347"/>
      <c r="D85" s="347"/>
      <c r="E85" s="347"/>
      <c r="F85" s="348"/>
      <c r="G85" s="348"/>
      <c r="H85" s="348"/>
    </row>
    <row r="86" spans="1:8" ht="15.75">
      <c r="A86" s="346"/>
      <c r="B86" s="346"/>
      <c r="C86" s="347"/>
      <c r="D86" s="347"/>
      <c r="E86" s="347"/>
      <c r="F86" s="348"/>
      <c r="G86" s="348"/>
      <c r="H86" s="348"/>
    </row>
    <row r="87" spans="1:8" ht="15.75">
      <c r="A87" s="346"/>
      <c r="B87" s="346"/>
      <c r="C87" s="347"/>
      <c r="D87" s="347"/>
      <c r="E87" s="347"/>
      <c r="F87" s="348"/>
      <c r="G87" s="348"/>
      <c r="H87" s="348"/>
    </row>
    <row r="88" spans="1:8" ht="15.75">
      <c r="A88" s="346"/>
      <c r="B88" s="346"/>
      <c r="C88" s="347"/>
      <c r="D88" s="347"/>
      <c r="E88" s="347"/>
      <c r="F88" s="348"/>
      <c r="G88" s="348"/>
      <c r="H88" s="348"/>
    </row>
    <row r="89" spans="1:8" ht="15.75">
      <c r="A89" s="346"/>
      <c r="B89" s="346"/>
      <c r="C89" s="347"/>
      <c r="D89" s="347"/>
      <c r="E89" s="347"/>
      <c r="F89" s="348"/>
      <c r="G89" s="348"/>
      <c r="H89" s="348"/>
    </row>
    <row r="90" spans="1:8" ht="15.75">
      <c r="A90" s="346"/>
      <c r="B90" s="346"/>
      <c r="C90" s="347"/>
      <c r="D90" s="347"/>
      <c r="E90" s="347"/>
      <c r="F90" s="348"/>
      <c r="G90" s="348"/>
      <c r="H90" s="348"/>
    </row>
    <row r="91" spans="1:8" ht="15.75">
      <c r="A91" s="346"/>
      <c r="B91" s="346"/>
      <c r="C91" s="347"/>
      <c r="D91" s="347"/>
      <c r="E91" s="347"/>
      <c r="F91" s="348"/>
      <c r="G91" s="348"/>
      <c r="H91" s="348"/>
    </row>
    <row r="92" spans="1:8" ht="15.75">
      <c r="A92" s="346"/>
      <c r="B92" s="346"/>
      <c r="C92" s="347"/>
      <c r="D92" s="347"/>
      <c r="E92" s="347"/>
      <c r="F92" s="348"/>
      <c r="G92" s="348"/>
      <c r="H92" s="348"/>
    </row>
    <row r="93" spans="1:8" ht="15.75">
      <c r="A93" s="346"/>
      <c r="B93" s="346"/>
      <c r="C93" s="347"/>
      <c r="D93" s="347"/>
      <c r="E93" s="347"/>
      <c r="F93" s="348"/>
      <c r="G93" s="348"/>
      <c r="H93" s="348"/>
    </row>
    <row r="94" spans="1:8" ht="15.75">
      <c r="A94" s="346"/>
      <c r="B94" s="346"/>
      <c r="C94" s="347"/>
      <c r="D94" s="347"/>
      <c r="E94" s="347"/>
      <c r="F94" s="348"/>
      <c r="G94" s="348"/>
      <c r="H94" s="348"/>
    </row>
    <row r="95" spans="1:8" ht="15.75">
      <c r="A95" s="346"/>
      <c r="B95" s="346"/>
      <c r="C95" s="347"/>
      <c r="D95" s="347"/>
      <c r="E95" s="347"/>
      <c r="F95" s="348"/>
      <c r="G95" s="348"/>
      <c r="H95" s="348"/>
    </row>
    <row r="96" spans="1:8" ht="15.75">
      <c r="A96" s="346"/>
      <c r="B96" s="346"/>
      <c r="C96" s="347"/>
      <c r="D96" s="347"/>
      <c r="E96" s="347"/>
      <c r="F96" s="348"/>
      <c r="G96" s="348"/>
      <c r="H96" s="348"/>
    </row>
    <row r="97" spans="1:8" ht="15.75">
      <c r="A97" s="346"/>
      <c r="B97" s="346"/>
      <c r="C97" s="347"/>
      <c r="D97" s="347"/>
      <c r="E97" s="347"/>
      <c r="F97" s="348"/>
      <c r="G97" s="348"/>
      <c r="H97" s="348"/>
    </row>
    <row r="98" spans="1:8" ht="15.75">
      <c r="A98" s="346"/>
      <c r="B98" s="346"/>
      <c r="C98" s="347"/>
      <c r="D98" s="347"/>
      <c r="E98" s="347"/>
      <c r="F98" s="348"/>
      <c r="G98" s="348"/>
      <c r="H98" s="348"/>
    </row>
    <row r="99" spans="1:8" ht="15.75">
      <c r="A99" s="346"/>
      <c r="B99" s="346"/>
      <c r="C99" s="347"/>
      <c r="D99" s="347"/>
      <c r="E99" s="347"/>
      <c r="F99" s="348"/>
      <c r="G99" s="348"/>
      <c r="H99" s="348"/>
    </row>
    <row r="100" spans="1:8" ht="15.75">
      <c r="A100" s="346"/>
      <c r="B100" s="346"/>
      <c r="C100" s="347"/>
      <c r="D100" s="347"/>
      <c r="E100" s="347"/>
      <c r="F100" s="348"/>
      <c r="G100" s="348"/>
      <c r="H100" s="348"/>
    </row>
    <row r="101" spans="1:8" ht="15.75">
      <c r="A101" s="346"/>
      <c r="B101" s="346"/>
      <c r="C101" s="347"/>
      <c r="D101" s="347"/>
      <c r="E101" s="347"/>
      <c r="F101" s="348"/>
      <c r="G101" s="348"/>
      <c r="H101" s="348"/>
    </row>
    <row r="102" spans="1:8" ht="15.75">
      <c r="A102" s="346"/>
      <c r="B102" s="346"/>
      <c r="C102" s="347"/>
      <c r="D102" s="347"/>
      <c r="E102" s="347"/>
      <c r="F102" s="348"/>
      <c r="G102" s="348"/>
      <c r="H102" s="348"/>
    </row>
    <row r="103" spans="1:8" ht="15.75">
      <c r="A103" s="346"/>
      <c r="B103" s="346"/>
      <c r="C103" s="347"/>
      <c r="D103" s="347"/>
      <c r="E103" s="347"/>
      <c r="F103" s="348"/>
      <c r="G103" s="348"/>
      <c r="H103" s="348"/>
    </row>
    <row r="104" spans="1:8" ht="15.75">
      <c r="A104" s="346"/>
      <c r="B104" s="346"/>
      <c r="C104" s="347"/>
      <c r="D104" s="347"/>
      <c r="E104" s="347"/>
      <c r="F104" s="348"/>
      <c r="G104" s="348"/>
      <c r="H104" s="348"/>
    </row>
    <row r="105" spans="1:8" ht="15.75">
      <c r="A105" s="346"/>
      <c r="B105" s="346"/>
      <c r="C105" s="347"/>
      <c r="D105" s="347"/>
      <c r="E105" s="347"/>
      <c r="F105" s="348"/>
      <c r="G105" s="348"/>
      <c r="H105" s="348"/>
    </row>
    <row r="106" spans="1:8" ht="15.75">
      <c r="A106" s="346"/>
      <c r="B106" s="346"/>
      <c r="C106" s="347"/>
      <c r="D106" s="347"/>
      <c r="E106" s="347"/>
      <c r="F106" s="348"/>
      <c r="G106" s="348"/>
      <c r="H106" s="348"/>
    </row>
    <row r="107" spans="1:8" ht="15.75">
      <c r="A107" s="346"/>
      <c r="B107" s="346"/>
      <c r="C107" s="347"/>
      <c r="D107" s="347"/>
      <c r="E107" s="347"/>
      <c r="F107" s="348"/>
      <c r="G107" s="348"/>
      <c r="H107" s="348"/>
    </row>
    <row r="108" spans="1:8" ht="15.75">
      <c r="A108" s="346"/>
      <c r="B108" s="346"/>
      <c r="C108" s="347"/>
      <c r="D108" s="347"/>
      <c r="E108" s="347"/>
      <c r="F108" s="348"/>
      <c r="G108" s="348"/>
      <c r="H108" s="348"/>
    </row>
    <row r="109" spans="1:8" ht="15.75">
      <c r="A109" s="346"/>
      <c r="B109" s="346"/>
      <c r="C109" s="347"/>
      <c r="D109" s="347"/>
      <c r="E109" s="347"/>
      <c r="F109" s="348"/>
      <c r="G109" s="348"/>
      <c r="H109" s="348"/>
    </row>
    <row r="110" spans="1:8" ht="15.75">
      <c r="A110" s="346"/>
      <c r="B110" s="346"/>
      <c r="C110" s="347"/>
      <c r="D110" s="347"/>
      <c r="E110" s="347"/>
      <c r="F110" s="348"/>
      <c r="G110" s="348"/>
      <c r="H110" s="348"/>
    </row>
    <row r="111" spans="1:8" ht="15.75">
      <c r="A111" s="346"/>
      <c r="B111" s="346"/>
      <c r="C111" s="347"/>
      <c r="D111" s="347"/>
      <c r="E111" s="347"/>
      <c r="F111" s="348"/>
      <c r="G111" s="348"/>
      <c r="H111" s="348"/>
    </row>
    <row r="112" spans="1:8" ht="15.75">
      <c r="A112" s="346"/>
      <c r="B112" s="346"/>
      <c r="C112" s="347"/>
      <c r="D112" s="347"/>
      <c r="E112" s="347"/>
      <c r="F112" s="348"/>
      <c r="G112" s="348"/>
      <c r="H112" s="348"/>
    </row>
    <row r="113" spans="1:8" ht="15.75">
      <c r="A113" s="346"/>
      <c r="B113" s="346"/>
      <c r="C113" s="347"/>
      <c r="D113" s="347"/>
      <c r="E113" s="347"/>
      <c r="F113" s="348"/>
      <c r="G113" s="348"/>
      <c r="H113" s="348"/>
    </row>
    <row r="114" spans="1:8" ht="15.75">
      <c r="A114" s="346"/>
      <c r="B114" s="346"/>
      <c r="C114" s="347"/>
      <c r="D114" s="347"/>
      <c r="E114" s="347"/>
      <c r="F114" s="348"/>
      <c r="G114" s="348"/>
      <c r="H114" s="348"/>
    </row>
    <row r="115" spans="1:8" ht="15.75">
      <c r="A115" s="346"/>
      <c r="B115" s="346"/>
      <c r="C115" s="347"/>
      <c r="D115" s="347"/>
      <c r="E115" s="347"/>
      <c r="F115" s="348"/>
      <c r="G115" s="348"/>
      <c r="H115" s="348"/>
    </row>
    <row r="116" spans="1:8" ht="15.75">
      <c r="A116" s="346"/>
      <c r="B116" s="346"/>
      <c r="C116" s="347"/>
      <c r="D116" s="347"/>
      <c r="E116" s="347"/>
      <c r="F116" s="348"/>
      <c r="G116" s="348"/>
      <c r="H116" s="348"/>
    </row>
    <row r="117" spans="1:8" ht="15.75">
      <c r="A117" s="346"/>
      <c r="B117" s="346"/>
      <c r="C117" s="347"/>
      <c r="D117" s="347"/>
      <c r="E117" s="347"/>
      <c r="F117" s="348"/>
      <c r="G117" s="348"/>
      <c r="H117" s="348"/>
    </row>
    <row r="118" spans="1:8" ht="15.75">
      <c r="A118" s="346"/>
      <c r="B118" s="346"/>
      <c r="C118" s="347"/>
      <c r="D118" s="347"/>
      <c r="E118" s="347"/>
      <c r="F118" s="348"/>
      <c r="G118" s="348"/>
      <c r="H118" s="348"/>
    </row>
    <row r="119" spans="1:8" ht="15.75">
      <c r="A119" s="346"/>
      <c r="B119" s="346"/>
      <c r="C119" s="347"/>
      <c r="D119" s="347"/>
      <c r="E119" s="347"/>
      <c r="F119" s="348"/>
      <c r="G119" s="348"/>
      <c r="H119" s="348"/>
    </row>
    <row r="120" spans="1:8" ht="15.75">
      <c r="A120" s="346"/>
      <c r="B120" s="346"/>
      <c r="C120" s="347"/>
      <c r="D120" s="347"/>
      <c r="E120" s="347"/>
      <c r="F120" s="348"/>
      <c r="G120" s="348"/>
      <c r="H120" s="348"/>
    </row>
    <row r="121" spans="1:8" ht="15.75">
      <c r="A121" s="346"/>
      <c r="B121" s="346"/>
      <c r="C121" s="347"/>
      <c r="D121" s="347"/>
      <c r="E121" s="347"/>
      <c r="F121" s="348"/>
      <c r="G121" s="348"/>
      <c r="H121" s="348"/>
    </row>
    <row r="122" spans="1:8" ht="15.75">
      <c r="A122" s="346"/>
      <c r="B122" s="346"/>
      <c r="C122" s="347"/>
      <c r="D122" s="347"/>
      <c r="E122" s="347"/>
      <c r="F122" s="348"/>
      <c r="G122" s="348"/>
      <c r="H122" s="348"/>
    </row>
    <row r="123" spans="1:8" ht="15.75">
      <c r="A123" s="346"/>
      <c r="B123" s="346"/>
      <c r="C123" s="347"/>
      <c r="D123" s="347"/>
      <c r="E123" s="347"/>
      <c r="F123" s="348"/>
      <c r="G123" s="348"/>
      <c r="H123" s="348"/>
    </row>
    <row r="124" spans="1:8" ht="15.75">
      <c r="A124" s="346"/>
      <c r="B124" s="346"/>
      <c r="C124" s="347"/>
      <c r="D124" s="347"/>
      <c r="E124" s="347"/>
      <c r="F124" s="348"/>
      <c r="G124" s="348"/>
      <c r="H124" s="348"/>
    </row>
    <row r="125" spans="1:8" ht="15.75">
      <c r="A125" s="346"/>
      <c r="B125" s="346"/>
      <c r="C125" s="347"/>
      <c r="D125" s="347"/>
      <c r="E125" s="347"/>
      <c r="F125" s="348"/>
      <c r="G125" s="348"/>
      <c r="H125" s="348"/>
    </row>
    <row r="126" spans="1:8" ht="15.75">
      <c r="A126" s="346"/>
      <c r="B126" s="346"/>
      <c r="C126" s="347"/>
      <c r="D126" s="347"/>
      <c r="E126" s="347"/>
      <c r="F126" s="348"/>
      <c r="G126" s="348"/>
      <c r="H126" s="348"/>
    </row>
    <row r="127" spans="1:8" ht="15.75">
      <c r="A127" s="346"/>
      <c r="B127" s="346"/>
      <c r="C127" s="347"/>
      <c r="D127" s="347"/>
      <c r="E127" s="347"/>
      <c r="F127" s="348"/>
      <c r="G127" s="348"/>
      <c r="H127" s="348"/>
    </row>
    <row r="128" spans="1:8" ht="15.75">
      <c r="A128" s="346"/>
      <c r="B128" s="346"/>
      <c r="C128" s="347"/>
      <c r="D128" s="347"/>
      <c r="E128" s="347"/>
      <c r="F128" s="348"/>
      <c r="G128" s="348"/>
      <c r="H128" s="348"/>
    </row>
    <row r="129" spans="1:8" ht="15.75">
      <c r="A129" s="346"/>
      <c r="B129" s="346"/>
      <c r="C129" s="347"/>
      <c r="D129" s="347"/>
      <c r="E129" s="347"/>
      <c r="F129" s="348"/>
      <c r="G129" s="348"/>
      <c r="H129" s="348"/>
    </row>
    <row r="130" spans="1:8" ht="15.75">
      <c r="A130" s="346"/>
      <c r="B130" s="346"/>
      <c r="C130" s="347"/>
      <c r="D130" s="347"/>
      <c r="E130" s="347"/>
      <c r="F130" s="348"/>
      <c r="G130" s="348"/>
      <c r="H130" s="348"/>
    </row>
    <row r="131" spans="1:8" ht="15.75">
      <c r="A131" s="346"/>
      <c r="B131" s="346"/>
      <c r="C131" s="347"/>
      <c r="D131" s="347"/>
      <c r="E131" s="347"/>
      <c r="F131" s="348"/>
      <c r="G131" s="348"/>
      <c r="H131" s="348"/>
    </row>
    <row r="132" spans="1:8" ht="15.75">
      <c r="A132" s="346"/>
      <c r="B132" s="346"/>
      <c r="C132" s="347"/>
      <c r="D132" s="347"/>
      <c r="E132" s="347"/>
      <c r="F132" s="348"/>
      <c r="G132" s="348"/>
      <c r="H132" s="348"/>
    </row>
    <row r="133" spans="1:8" ht="15.75">
      <c r="A133" s="346"/>
      <c r="B133" s="346"/>
      <c r="C133" s="347"/>
      <c r="D133" s="347"/>
      <c r="E133" s="347"/>
      <c r="F133" s="348"/>
      <c r="G133" s="348"/>
      <c r="H133" s="348"/>
    </row>
    <row r="134" spans="1:8" ht="15.75">
      <c r="A134" s="346"/>
      <c r="B134" s="346"/>
      <c r="C134" s="347"/>
      <c r="D134" s="347"/>
      <c r="E134" s="347"/>
      <c r="F134" s="348"/>
      <c r="G134" s="348"/>
      <c r="H134" s="348"/>
    </row>
    <row r="135" spans="1:8" ht="15.75">
      <c r="A135" s="346"/>
      <c r="B135" s="346"/>
      <c r="C135" s="347"/>
      <c r="D135" s="347"/>
      <c r="E135" s="347"/>
      <c r="F135" s="348"/>
      <c r="G135" s="348"/>
      <c r="H135" s="348"/>
    </row>
    <row r="136" spans="1:8" ht="15.75">
      <c r="A136" s="346"/>
      <c r="B136" s="346"/>
      <c r="C136" s="347"/>
      <c r="D136" s="347"/>
      <c r="E136" s="347"/>
      <c r="F136" s="348"/>
      <c r="G136" s="348"/>
      <c r="H136" s="348"/>
    </row>
    <row r="137" spans="1:8" ht="15.75">
      <c r="A137" s="346"/>
      <c r="B137" s="346"/>
      <c r="C137" s="347"/>
      <c r="D137" s="347"/>
      <c r="E137" s="347"/>
      <c r="F137" s="348"/>
      <c r="G137" s="348"/>
      <c r="H137" s="348"/>
    </row>
    <row r="138" spans="1:8" ht="15.75">
      <c r="A138" s="346"/>
      <c r="B138" s="346"/>
      <c r="C138" s="347"/>
      <c r="D138" s="347"/>
      <c r="E138" s="347"/>
      <c r="F138" s="348"/>
      <c r="G138" s="348"/>
      <c r="H138" s="348"/>
    </row>
    <row r="139" spans="1:8" ht="15.75">
      <c r="A139" s="346"/>
      <c r="B139" s="346"/>
      <c r="C139" s="347"/>
      <c r="D139" s="347"/>
      <c r="E139" s="347"/>
      <c r="F139" s="348"/>
      <c r="G139" s="348"/>
      <c r="H139" s="348"/>
    </row>
    <row r="140" spans="1:8" ht="15.75">
      <c r="A140" s="346"/>
      <c r="B140" s="346"/>
      <c r="C140" s="347"/>
      <c r="D140" s="347"/>
      <c r="E140" s="347"/>
      <c r="F140" s="348"/>
      <c r="G140" s="348"/>
      <c r="H140" s="348"/>
    </row>
    <row r="141" spans="1:8" ht="15.75">
      <c r="A141" s="346"/>
      <c r="B141" s="346"/>
      <c r="C141" s="347"/>
      <c r="D141" s="347"/>
      <c r="E141" s="347"/>
      <c r="F141" s="348"/>
      <c r="G141" s="348"/>
      <c r="H141" s="348"/>
    </row>
    <row r="142" spans="1:8" ht="15.75">
      <c r="A142" s="346"/>
      <c r="B142" s="346"/>
      <c r="C142" s="347"/>
      <c r="D142" s="347"/>
      <c r="E142" s="347"/>
      <c r="F142" s="348"/>
      <c r="G142" s="348"/>
      <c r="H142" s="348"/>
    </row>
    <row r="143" spans="1:8" ht="15.75">
      <c r="A143" s="346"/>
      <c r="B143" s="346"/>
      <c r="C143" s="347"/>
      <c r="D143" s="347"/>
      <c r="E143" s="347"/>
      <c r="F143" s="348"/>
      <c r="G143" s="348"/>
      <c r="H143" s="348"/>
    </row>
    <row r="144" spans="1:8" ht="15.75">
      <c r="A144" s="346"/>
      <c r="B144" s="346"/>
      <c r="C144" s="347"/>
      <c r="D144" s="347"/>
      <c r="E144" s="347"/>
      <c r="F144" s="348"/>
      <c r="G144" s="348"/>
      <c r="H144" s="348"/>
    </row>
    <row r="145" spans="1:8" ht="15.75">
      <c r="A145" s="346"/>
      <c r="B145" s="346"/>
      <c r="C145" s="347"/>
      <c r="D145" s="347"/>
      <c r="E145" s="347"/>
      <c r="F145" s="348"/>
      <c r="G145" s="348"/>
      <c r="H145" s="348"/>
    </row>
    <row r="146" spans="1:8" ht="15.75">
      <c r="A146" s="346"/>
      <c r="B146" s="346"/>
      <c r="C146" s="347"/>
      <c r="D146" s="347"/>
      <c r="E146" s="347"/>
      <c r="F146" s="348"/>
      <c r="G146" s="348"/>
      <c r="H146" s="348"/>
    </row>
    <row r="147" spans="1:8" ht="15.75">
      <c r="A147" s="346"/>
      <c r="B147" s="346"/>
      <c r="C147" s="347"/>
      <c r="D147" s="347"/>
      <c r="E147" s="347"/>
      <c r="F147" s="348"/>
      <c r="G147" s="348"/>
      <c r="H147" s="348"/>
    </row>
    <row r="148" spans="1:8" ht="15.75">
      <c r="A148" s="346"/>
      <c r="B148" s="346"/>
      <c r="C148" s="347"/>
      <c r="D148" s="347"/>
      <c r="E148" s="347"/>
      <c r="F148" s="348"/>
      <c r="G148" s="348"/>
      <c r="H148" s="348"/>
    </row>
    <row r="149" spans="1:8" ht="15.75">
      <c r="A149" s="346"/>
      <c r="B149" s="346"/>
      <c r="C149" s="347"/>
      <c r="D149" s="347"/>
      <c r="E149" s="347"/>
      <c r="F149" s="348"/>
      <c r="G149" s="348"/>
      <c r="H149" s="348"/>
    </row>
    <row r="150" spans="1:8" ht="15.75">
      <c r="A150" s="346"/>
      <c r="B150" s="346"/>
      <c r="C150" s="347"/>
      <c r="D150" s="347"/>
      <c r="E150" s="347"/>
      <c r="F150" s="348"/>
      <c r="G150" s="348"/>
      <c r="H150" s="348"/>
    </row>
    <row r="151" spans="1:8" ht="15.75">
      <c r="A151" s="346"/>
      <c r="B151" s="346"/>
      <c r="C151" s="347"/>
      <c r="D151" s="347"/>
      <c r="E151" s="347"/>
      <c r="F151" s="348"/>
      <c r="G151" s="348"/>
      <c r="H151" s="348"/>
    </row>
    <row r="152" spans="1:8" ht="15.75">
      <c r="A152" s="346"/>
      <c r="B152" s="346"/>
      <c r="C152" s="347"/>
      <c r="D152" s="347"/>
      <c r="E152" s="347"/>
      <c r="F152" s="348"/>
      <c r="G152" s="348"/>
      <c r="H152" s="348"/>
    </row>
    <row r="153" spans="1:8" ht="15.75">
      <c r="A153" s="346"/>
      <c r="B153" s="346"/>
      <c r="C153" s="347"/>
      <c r="D153" s="347"/>
      <c r="E153" s="347"/>
      <c r="F153" s="348"/>
      <c r="G153" s="348"/>
      <c r="H153" s="348"/>
    </row>
    <row r="154" spans="1:8" ht="15.75">
      <c r="A154" s="346"/>
      <c r="B154" s="346"/>
      <c r="C154" s="347"/>
      <c r="D154" s="347"/>
      <c r="E154" s="347"/>
      <c r="F154" s="348"/>
      <c r="G154" s="348"/>
      <c r="H154" s="348"/>
    </row>
    <row r="155" spans="1:8" ht="15.75">
      <c r="A155" s="346"/>
      <c r="B155" s="346"/>
      <c r="C155" s="347"/>
      <c r="D155" s="347"/>
      <c r="E155" s="347"/>
      <c r="F155" s="348"/>
      <c r="G155" s="348"/>
      <c r="H155" s="348"/>
    </row>
    <row r="156" spans="1:8" ht="15.75">
      <c r="A156" s="346"/>
      <c r="B156" s="346"/>
      <c r="C156" s="347"/>
      <c r="D156" s="347"/>
      <c r="E156" s="347"/>
      <c r="F156" s="348"/>
      <c r="G156" s="348"/>
      <c r="H156" s="348"/>
    </row>
    <row r="157" spans="1:8" ht="15.75">
      <c r="A157" s="346"/>
      <c r="B157" s="346"/>
      <c r="C157" s="347"/>
      <c r="D157" s="347"/>
      <c r="E157" s="347"/>
      <c r="F157" s="348"/>
      <c r="G157" s="348"/>
      <c r="H157" s="348"/>
    </row>
    <row r="158" spans="1:8" ht="15.75">
      <c r="A158" s="346"/>
      <c r="B158" s="346"/>
      <c r="C158" s="347"/>
      <c r="D158" s="347"/>
      <c r="E158" s="347"/>
      <c r="F158" s="348"/>
      <c r="G158" s="348"/>
      <c r="H158" s="348"/>
    </row>
    <row r="159" spans="1:8" ht="15.75">
      <c r="A159" s="346"/>
      <c r="B159" s="346"/>
      <c r="C159" s="347"/>
      <c r="D159" s="347"/>
      <c r="E159" s="347"/>
      <c r="F159" s="348"/>
      <c r="G159" s="348"/>
      <c r="H159" s="348"/>
    </row>
    <row r="160" spans="1:8" ht="15.75">
      <c r="A160" s="346"/>
      <c r="B160" s="346"/>
      <c r="C160" s="347"/>
      <c r="D160" s="347"/>
      <c r="E160" s="347"/>
      <c r="F160" s="348"/>
      <c r="G160" s="348"/>
      <c r="H160" s="348"/>
    </row>
    <row r="161" spans="1:8" ht="15.75">
      <c r="A161" s="346"/>
      <c r="B161" s="346"/>
      <c r="C161" s="347"/>
      <c r="D161" s="347"/>
      <c r="E161" s="347"/>
      <c r="F161" s="348"/>
      <c r="G161" s="348"/>
      <c r="H161" s="348"/>
    </row>
    <row r="162" spans="1:8" ht="15.75">
      <c r="A162" s="346"/>
      <c r="B162" s="346"/>
      <c r="C162" s="347"/>
      <c r="D162" s="347"/>
      <c r="E162" s="347"/>
      <c r="F162" s="348"/>
      <c r="G162" s="348"/>
      <c r="H162" s="348"/>
    </row>
    <row r="163" spans="1:8" ht="15.75">
      <c r="A163" s="346"/>
      <c r="B163" s="346"/>
      <c r="C163" s="347"/>
      <c r="D163" s="347"/>
      <c r="E163" s="347"/>
      <c r="F163" s="348"/>
      <c r="G163" s="348"/>
      <c r="H163" s="348"/>
    </row>
    <row r="164" spans="1:8" ht="15.75">
      <c r="A164" s="346"/>
      <c r="B164" s="346"/>
      <c r="C164" s="347"/>
      <c r="D164" s="347"/>
      <c r="E164" s="347"/>
      <c r="F164" s="348"/>
      <c r="G164" s="348"/>
      <c r="H164" s="348"/>
    </row>
    <row r="165" spans="1:8" ht="15.75">
      <c r="A165" s="346"/>
      <c r="B165" s="346"/>
      <c r="C165" s="347"/>
      <c r="D165" s="347"/>
      <c r="E165" s="347"/>
      <c r="F165" s="348"/>
      <c r="G165" s="348"/>
      <c r="H165" s="348"/>
    </row>
    <row r="166" spans="1:8" ht="15.75">
      <c r="A166" s="346"/>
      <c r="B166" s="346"/>
      <c r="C166" s="347"/>
      <c r="D166" s="347"/>
      <c r="E166" s="347"/>
      <c r="F166" s="348"/>
      <c r="G166" s="348"/>
      <c r="H166" s="348"/>
    </row>
    <row r="167" spans="1:8" ht="15.75">
      <c r="A167" s="346"/>
      <c r="B167" s="346"/>
      <c r="C167" s="347"/>
      <c r="D167" s="347"/>
      <c r="E167" s="347"/>
      <c r="F167" s="348"/>
      <c r="G167" s="348"/>
      <c r="H167" s="348"/>
    </row>
    <row r="168" spans="1:8" ht="15.75">
      <c r="A168" s="346"/>
      <c r="B168" s="346"/>
      <c r="C168" s="347"/>
      <c r="D168" s="347"/>
      <c r="E168" s="347"/>
      <c r="F168" s="348"/>
      <c r="G168" s="348"/>
      <c r="H168" s="348"/>
    </row>
    <row r="169" spans="1:8" ht="15.75">
      <c r="A169" s="346"/>
      <c r="B169" s="346"/>
      <c r="C169" s="347"/>
      <c r="D169" s="347"/>
      <c r="E169" s="347"/>
      <c r="F169" s="348"/>
      <c r="G169" s="348"/>
      <c r="H169" s="348"/>
    </row>
    <row r="170" spans="1:8" ht="15.75">
      <c r="A170" s="346"/>
      <c r="B170" s="346"/>
      <c r="C170" s="347"/>
      <c r="D170" s="347"/>
      <c r="E170" s="347"/>
      <c r="F170" s="348"/>
      <c r="G170" s="348"/>
      <c r="H170" s="348"/>
    </row>
    <row r="171" spans="1:8" ht="15.75">
      <c r="A171" s="346"/>
      <c r="B171" s="346"/>
      <c r="C171" s="347"/>
      <c r="D171" s="347"/>
      <c r="E171" s="347"/>
      <c r="F171" s="348"/>
      <c r="G171" s="348"/>
      <c r="H171" s="348"/>
    </row>
    <row r="172" spans="1:8" ht="15.75">
      <c r="A172" s="346"/>
      <c r="B172" s="346"/>
      <c r="C172" s="347"/>
      <c r="D172" s="347"/>
      <c r="E172" s="347"/>
      <c r="F172" s="348"/>
      <c r="G172" s="348"/>
      <c r="H172" s="348"/>
    </row>
    <row r="173" spans="1:8" ht="15.75">
      <c r="A173" s="346"/>
      <c r="B173" s="346"/>
      <c r="C173" s="347"/>
      <c r="D173" s="347"/>
      <c r="E173" s="347"/>
      <c r="F173" s="348"/>
      <c r="G173" s="348"/>
      <c r="H173" s="348"/>
    </row>
    <row r="174" spans="1:8" ht="15.75">
      <c r="A174" s="346"/>
      <c r="B174" s="346"/>
      <c r="C174" s="347"/>
      <c r="D174" s="347"/>
      <c r="E174" s="347"/>
      <c r="F174" s="348"/>
      <c r="G174" s="348"/>
      <c r="H174" s="348"/>
    </row>
    <row r="175" spans="1:8" ht="15.75">
      <c r="A175" s="346"/>
      <c r="B175" s="346"/>
      <c r="C175" s="347"/>
      <c r="D175" s="347"/>
      <c r="E175" s="347"/>
      <c r="F175" s="348"/>
      <c r="G175" s="348"/>
      <c r="H175" s="348"/>
    </row>
    <row r="176" spans="1:8" ht="15.75">
      <c r="A176" s="346"/>
      <c r="B176" s="346"/>
      <c r="C176" s="347"/>
      <c r="D176" s="347"/>
      <c r="E176" s="347"/>
      <c r="F176" s="348"/>
      <c r="G176" s="348"/>
      <c r="H176" s="348"/>
    </row>
    <row r="177" spans="1:8" ht="15.75">
      <c r="A177" s="346"/>
      <c r="B177" s="346"/>
      <c r="C177" s="347"/>
      <c r="D177" s="347"/>
      <c r="E177" s="347"/>
      <c r="F177" s="348"/>
      <c r="G177" s="348"/>
      <c r="H177" s="348"/>
    </row>
    <row r="178" spans="1:8" ht="15.75">
      <c r="A178" s="346"/>
      <c r="B178" s="346"/>
      <c r="C178" s="347"/>
      <c r="D178" s="347"/>
      <c r="E178" s="347"/>
      <c r="F178" s="348"/>
      <c r="G178" s="348"/>
      <c r="H178" s="348"/>
    </row>
    <row r="179" spans="1:8" ht="15.75">
      <c r="A179" s="346"/>
      <c r="B179" s="346"/>
      <c r="C179" s="347"/>
      <c r="D179" s="347"/>
      <c r="E179" s="347"/>
      <c r="F179" s="348"/>
      <c r="G179" s="348"/>
      <c r="H179" s="348"/>
    </row>
    <row r="180" spans="1:8" ht="15.75">
      <c r="A180" s="346"/>
      <c r="B180" s="346"/>
      <c r="C180" s="347"/>
      <c r="D180" s="347"/>
      <c r="E180" s="347"/>
      <c r="F180" s="348"/>
      <c r="G180" s="348"/>
      <c r="H180" s="348"/>
    </row>
    <row r="181" spans="1:8" ht="15.75">
      <c r="A181" s="346"/>
      <c r="B181" s="346"/>
      <c r="C181" s="347"/>
      <c r="D181" s="347"/>
      <c r="E181" s="347"/>
      <c r="F181" s="348"/>
      <c r="G181" s="348"/>
      <c r="H181" s="348"/>
    </row>
    <row r="182" spans="1:8" ht="15.75">
      <c r="A182" s="346"/>
      <c r="B182" s="346"/>
      <c r="C182" s="347"/>
      <c r="D182" s="347"/>
      <c r="E182" s="347"/>
      <c r="F182" s="348"/>
      <c r="G182" s="348"/>
      <c r="H182" s="348"/>
    </row>
    <row r="183" spans="1:8" ht="15.75">
      <c r="A183" s="346"/>
      <c r="B183" s="346"/>
      <c r="C183" s="347"/>
      <c r="D183" s="347"/>
      <c r="E183" s="347"/>
      <c r="F183" s="348"/>
      <c r="G183" s="348"/>
      <c r="H183" s="348"/>
    </row>
    <row r="184" spans="1:8" ht="15.75">
      <c r="A184" s="346"/>
      <c r="B184" s="346"/>
      <c r="C184" s="347"/>
      <c r="D184" s="347"/>
      <c r="E184" s="347"/>
      <c r="F184" s="348"/>
      <c r="G184" s="348"/>
      <c r="H184" s="348"/>
    </row>
    <row r="185" spans="1:8" ht="15.75">
      <c r="A185" s="346"/>
      <c r="B185" s="346"/>
      <c r="C185" s="347"/>
      <c r="D185" s="347"/>
      <c r="E185" s="347"/>
      <c r="F185" s="348"/>
      <c r="G185" s="348"/>
      <c r="H185" s="348"/>
    </row>
    <row r="186" spans="1:8" ht="15.75">
      <c r="A186" s="346"/>
      <c r="B186" s="346"/>
      <c r="C186" s="347"/>
      <c r="D186" s="347"/>
      <c r="E186" s="347"/>
      <c r="F186" s="348"/>
      <c r="G186" s="348"/>
      <c r="H186" s="348"/>
    </row>
    <row r="187" spans="1:8" ht="15.75">
      <c r="A187" s="346"/>
      <c r="B187" s="346"/>
      <c r="C187" s="347"/>
      <c r="D187" s="347"/>
      <c r="E187" s="347"/>
      <c r="F187" s="348"/>
      <c r="G187" s="348"/>
      <c r="H187" s="348"/>
    </row>
    <row r="188" spans="1:8" ht="15.75">
      <c r="A188" s="346"/>
      <c r="B188" s="346"/>
      <c r="C188" s="347"/>
      <c r="D188" s="347"/>
      <c r="E188" s="347"/>
      <c r="F188" s="348"/>
      <c r="G188" s="348"/>
      <c r="H188" s="348"/>
    </row>
    <row r="189" spans="1:8" ht="15.75">
      <c r="A189" s="346"/>
      <c r="B189" s="346"/>
      <c r="C189" s="347"/>
      <c r="D189" s="347"/>
      <c r="E189" s="347"/>
      <c r="F189" s="348"/>
      <c r="G189" s="348"/>
      <c r="H189" s="348"/>
    </row>
    <row r="190" spans="1:8" ht="15.75">
      <c r="A190" s="346"/>
      <c r="B190" s="346"/>
      <c r="C190" s="347"/>
      <c r="D190" s="347"/>
      <c r="E190" s="347"/>
      <c r="F190" s="348"/>
      <c r="G190" s="348"/>
      <c r="H190" s="348"/>
    </row>
    <row r="191" spans="1:8" ht="15.75">
      <c r="A191" s="346"/>
      <c r="B191" s="346"/>
      <c r="C191" s="347"/>
      <c r="D191" s="347"/>
      <c r="E191" s="347"/>
      <c r="F191" s="348"/>
      <c r="G191" s="348"/>
      <c r="H191" s="348"/>
    </row>
    <row r="192" spans="1:8" ht="15.75">
      <c r="A192" s="346"/>
      <c r="B192" s="346"/>
      <c r="C192" s="347"/>
      <c r="D192" s="347"/>
      <c r="E192" s="347"/>
      <c r="F192" s="348"/>
      <c r="G192" s="348"/>
      <c r="H192" s="348"/>
    </row>
    <row r="193" spans="1:8" ht="15.75">
      <c r="A193" s="346"/>
      <c r="B193" s="346"/>
      <c r="C193" s="347"/>
      <c r="D193" s="347"/>
      <c r="E193" s="347"/>
      <c r="F193" s="348"/>
      <c r="G193" s="348"/>
      <c r="H193" s="348"/>
    </row>
    <row r="194" spans="1:8" ht="15.75">
      <c r="A194" s="346"/>
      <c r="B194" s="346"/>
      <c r="C194" s="347"/>
      <c r="D194" s="347"/>
      <c r="E194" s="347"/>
      <c r="F194" s="348"/>
      <c r="G194" s="348"/>
      <c r="H194" s="348"/>
    </row>
    <row r="195" spans="1:8" ht="15.75">
      <c r="A195" s="346"/>
      <c r="B195" s="346"/>
      <c r="C195" s="347"/>
      <c r="D195" s="347"/>
      <c r="E195" s="347"/>
      <c r="F195" s="348"/>
      <c r="G195" s="348"/>
      <c r="H195" s="348"/>
    </row>
    <row r="196" spans="1:8" ht="15.75">
      <c r="A196" s="346"/>
      <c r="B196" s="346"/>
      <c r="C196" s="347"/>
      <c r="D196" s="347"/>
      <c r="E196" s="347"/>
      <c r="F196" s="348"/>
      <c r="G196" s="348"/>
      <c r="H196" s="348"/>
    </row>
    <row r="197" spans="1:8" ht="15.75">
      <c r="A197" s="346"/>
      <c r="B197" s="346"/>
      <c r="C197" s="347"/>
      <c r="D197" s="347"/>
      <c r="E197" s="347"/>
      <c r="F197" s="348"/>
      <c r="G197" s="348"/>
      <c r="H197" s="348"/>
    </row>
    <row r="198" spans="1:8" ht="15.75">
      <c r="A198" s="346"/>
      <c r="B198" s="346"/>
      <c r="C198" s="347"/>
      <c r="D198" s="347"/>
      <c r="E198" s="347"/>
      <c r="F198" s="348"/>
      <c r="G198" s="348"/>
      <c r="H198" s="348"/>
    </row>
    <row r="199" spans="1:8" ht="15.75">
      <c r="A199" s="346"/>
      <c r="B199" s="346"/>
      <c r="C199" s="347"/>
      <c r="D199" s="347"/>
      <c r="E199" s="347"/>
      <c r="F199" s="348"/>
      <c r="G199" s="348"/>
      <c r="H199" s="348"/>
    </row>
    <row r="200" spans="1:8" ht="15.75">
      <c r="A200" s="346"/>
      <c r="B200" s="346"/>
      <c r="C200" s="347"/>
      <c r="D200" s="347"/>
      <c r="E200" s="347"/>
      <c r="F200" s="348"/>
      <c r="G200" s="348"/>
      <c r="H200" s="348"/>
    </row>
    <row r="201" spans="1:8" ht="15.75">
      <c r="A201" s="346"/>
      <c r="B201" s="346"/>
      <c r="C201" s="347"/>
      <c r="D201" s="347"/>
      <c r="E201" s="347"/>
      <c r="F201" s="348"/>
      <c r="G201" s="348"/>
      <c r="H201" s="348"/>
    </row>
    <row r="202" spans="1:8" ht="15.75">
      <c r="A202" s="346"/>
      <c r="B202" s="346"/>
      <c r="C202" s="347"/>
      <c r="D202" s="347"/>
      <c r="E202" s="347"/>
      <c r="F202" s="348"/>
      <c r="G202" s="348"/>
      <c r="H202" s="348"/>
    </row>
    <row r="203" spans="1:8" ht="15.75">
      <c r="A203" s="346"/>
      <c r="B203" s="346"/>
      <c r="C203" s="347"/>
      <c r="D203" s="347"/>
      <c r="E203" s="347"/>
      <c r="F203" s="348"/>
      <c r="G203" s="348"/>
      <c r="H203" s="348"/>
    </row>
    <row r="204" spans="1:8" ht="15.75">
      <c r="A204" s="346"/>
      <c r="B204" s="346"/>
      <c r="C204" s="347"/>
      <c r="D204" s="347"/>
      <c r="E204" s="347"/>
      <c r="F204" s="348"/>
      <c r="G204" s="348"/>
      <c r="H204" s="348"/>
    </row>
    <row r="205" spans="1:8" ht="15.75">
      <c r="A205" s="346"/>
      <c r="B205" s="346"/>
      <c r="C205" s="347"/>
      <c r="D205" s="347"/>
      <c r="E205" s="347"/>
      <c r="F205" s="348"/>
      <c r="G205" s="348"/>
      <c r="H205" s="348"/>
    </row>
    <row r="206" spans="1:8" ht="15.75">
      <c r="A206" s="346"/>
      <c r="B206" s="346"/>
      <c r="C206" s="347"/>
      <c r="D206" s="347"/>
      <c r="E206" s="347"/>
      <c r="F206" s="348"/>
      <c r="G206" s="348"/>
      <c r="H206" s="348"/>
    </row>
    <row r="207" spans="1:8" ht="15.75">
      <c r="A207" s="346"/>
      <c r="B207" s="346"/>
      <c r="C207" s="347"/>
      <c r="D207" s="347"/>
      <c r="E207" s="347"/>
      <c r="F207" s="348"/>
      <c r="G207" s="348"/>
      <c r="H207" s="348"/>
    </row>
    <row r="208" spans="1:8" ht="15.75">
      <c r="A208" s="346"/>
      <c r="B208" s="346"/>
      <c r="C208" s="347"/>
      <c r="D208" s="347"/>
      <c r="E208" s="347"/>
      <c r="F208" s="348"/>
      <c r="G208" s="348"/>
      <c r="H208" s="348"/>
    </row>
    <row r="209" spans="1:8" ht="15.75">
      <c r="A209" s="346"/>
      <c r="B209" s="346"/>
      <c r="C209" s="347"/>
      <c r="D209" s="347"/>
      <c r="E209" s="347"/>
      <c r="F209" s="348"/>
      <c r="G209" s="348"/>
      <c r="H209" s="348"/>
    </row>
    <row r="210" spans="1:8" ht="15.75">
      <c r="A210" s="346"/>
      <c r="B210" s="346"/>
      <c r="C210" s="347"/>
      <c r="D210" s="347"/>
      <c r="E210" s="347"/>
      <c r="F210" s="348"/>
      <c r="G210" s="348"/>
      <c r="H210" s="348"/>
    </row>
    <row r="211" spans="1:8" ht="15.75">
      <c r="A211" s="346"/>
      <c r="B211" s="346"/>
      <c r="C211" s="347"/>
      <c r="D211" s="347"/>
      <c r="E211" s="347"/>
      <c r="F211" s="348"/>
      <c r="G211" s="348"/>
      <c r="H211" s="348"/>
    </row>
    <row r="212" spans="1:8" ht="15.75">
      <c r="A212" s="346"/>
      <c r="B212" s="346"/>
      <c r="C212" s="347"/>
      <c r="D212" s="347"/>
      <c r="E212" s="347"/>
      <c r="F212" s="348"/>
      <c r="G212" s="348"/>
      <c r="H212" s="348"/>
    </row>
    <row r="213" spans="1:8" ht="15.75">
      <c r="A213" s="346"/>
      <c r="B213" s="346"/>
      <c r="C213" s="347"/>
      <c r="D213" s="347"/>
      <c r="E213" s="347"/>
      <c r="F213" s="348"/>
      <c r="G213" s="348"/>
      <c r="H213" s="348"/>
    </row>
    <row r="214" spans="1:8" ht="15.75">
      <c r="A214" s="346"/>
      <c r="B214" s="346"/>
      <c r="C214" s="347"/>
      <c r="D214" s="347"/>
      <c r="E214" s="347"/>
      <c r="F214" s="348"/>
      <c r="G214" s="348"/>
      <c r="H214" s="348"/>
    </row>
    <row r="215" spans="1:8" ht="15.75">
      <c r="A215" s="346"/>
      <c r="B215" s="346"/>
      <c r="C215" s="347"/>
      <c r="D215" s="347"/>
      <c r="E215" s="347"/>
      <c r="F215" s="348"/>
      <c r="G215" s="348"/>
      <c r="H215" s="348"/>
    </row>
    <row r="216" spans="1:8" ht="15.75">
      <c r="A216" s="346"/>
      <c r="B216" s="346"/>
      <c r="C216" s="347"/>
      <c r="D216" s="347"/>
      <c r="E216" s="347"/>
      <c r="F216" s="348"/>
      <c r="G216" s="348"/>
      <c r="H216" s="348"/>
    </row>
    <row r="217" spans="1:8" ht="15.75">
      <c r="A217" s="346"/>
      <c r="B217" s="346"/>
      <c r="C217" s="347"/>
      <c r="D217" s="347"/>
      <c r="E217" s="347"/>
      <c r="F217" s="348"/>
      <c r="G217" s="348"/>
      <c r="H217" s="348"/>
    </row>
    <row r="218" spans="1:8" ht="15.75">
      <c r="A218" s="346"/>
      <c r="B218" s="346"/>
      <c r="C218" s="347"/>
      <c r="D218" s="347"/>
      <c r="E218" s="347"/>
      <c r="F218" s="348"/>
      <c r="G218" s="348"/>
      <c r="H218" s="348"/>
    </row>
    <row r="219" spans="1:8" ht="15.75">
      <c r="A219" s="346"/>
      <c r="B219" s="346"/>
      <c r="C219" s="347"/>
      <c r="D219" s="347"/>
      <c r="E219" s="347"/>
      <c r="F219" s="348"/>
      <c r="G219" s="348"/>
      <c r="H219" s="348"/>
    </row>
    <row r="220" spans="1:8" ht="15.75">
      <c r="A220" s="346"/>
      <c r="B220" s="346"/>
      <c r="C220" s="347"/>
      <c r="D220" s="347"/>
      <c r="E220" s="347"/>
      <c r="F220" s="348"/>
      <c r="G220" s="348"/>
      <c r="H220" s="348"/>
    </row>
    <row r="221" spans="1:8" ht="15.75">
      <c r="A221" s="346"/>
      <c r="B221" s="346"/>
      <c r="C221" s="347"/>
      <c r="D221" s="347"/>
      <c r="E221" s="347"/>
      <c r="F221" s="348"/>
      <c r="G221" s="348"/>
      <c r="H221" s="348"/>
    </row>
    <row r="222" spans="1:8" ht="15.75">
      <c r="A222" s="346"/>
      <c r="B222" s="346"/>
      <c r="C222" s="347"/>
      <c r="D222" s="347"/>
      <c r="E222" s="347"/>
      <c r="F222" s="348"/>
      <c r="G222" s="348"/>
      <c r="H222" s="348"/>
    </row>
    <row r="223" spans="1:8" ht="15.75">
      <c r="A223" s="346"/>
      <c r="B223" s="346"/>
      <c r="C223" s="347"/>
      <c r="D223" s="347"/>
      <c r="E223" s="347"/>
      <c r="F223" s="348"/>
      <c r="G223" s="348"/>
      <c r="H223" s="348"/>
    </row>
    <row r="224" spans="1:8" ht="15.75">
      <c r="A224" s="346"/>
      <c r="B224" s="346"/>
      <c r="C224" s="347"/>
      <c r="D224" s="347"/>
      <c r="E224" s="347"/>
      <c r="F224" s="348"/>
      <c r="G224" s="348"/>
      <c r="H224" s="348"/>
    </row>
    <row r="225" spans="1:8" ht="15.75">
      <c r="A225" s="346"/>
      <c r="B225" s="346"/>
      <c r="C225" s="347"/>
      <c r="D225" s="347"/>
      <c r="E225" s="347"/>
      <c r="F225" s="348"/>
      <c r="G225" s="348"/>
      <c r="H225" s="348"/>
    </row>
    <row r="226" spans="1:8" ht="15.75">
      <c r="A226" s="346"/>
      <c r="B226" s="346"/>
      <c r="C226" s="347"/>
      <c r="D226" s="347"/>
      <c r="E226" s="347"/>
      <c r="F226" s="348"/>
      <c r="G226" s="348"/>
      <c r="H226" s="348"/>
    </row>
    <row r="227" spans="1:8" ht="15.75">
      <c r="A227" s="346"/>
      <c r="B227" s="346"/>
      <c r="C227" s="347"/>
      <c r="D227" s="347"/>
      <c r="E227" s="347"/>
      <c r="F227" s="348"/>
      <c r="G227" s="348"/>
      <c r="H227" s="348"/>
    </row>
    <row r="228" spans="1:8" ht="15.75">
      <c r="A228" s="346"/>
      <c r="B228" s="346"/>
      <c r="C228" s="347"/>
      <c r="D228" s="347"/>
      <c r="E228" s="347"/>
      <c r="F228" s="348"/>
      <c r="G228" s="348"/>
      <c r="H228" s="348"/>
    </row>
    <row r="229" spans="1:8" ht="15.75">
      <c r="A229" s="346"/>
      <c r="B229" s="346"/>
      <c r="C229" s="347"/>
      <c r="D229" s="347"/>
      <c r="E229" s="347"/>
      <c r="F229" s="348"/>
      <c r="G229" s="348"/>
      <c r="H229" s="348"/>
    </row>
    <row r="230" spans="1:8" ht="15.75">
      <c r="A230" s="346"/>
      <c r="B230" s="346"/>
      <c r="C230" s="347"/>
      <c r="D230" s="347"/>
      <c r="E230" s="347"/>
      <c r="F230" s="348"/>
      <c r="G230" s="348"/>
      <c r="H230" s="348"/>
    </row>
    <row r="231" spans="1:8" ht="15.75">
      <c r="A231" s="346"/>
      <c r="B231" s="346"/>
      <c r="C231" s="347"/>
      <c r="D231" s="347"/>
      <c r="E231" s="347"/>
      <c r="F231" s="348"/>
      <c r="G231" s="348"/>
      <c r="H231" s="348"/>
    </row>
    <row r="232" spans="1:8" ht="15.75">
      <c r="A232" s="346"/>
      <c r="B232" s="346"/>
      <c r="C232" s="347"/>
      <c r="D232" s="347"/>
      <c r="E232" s="347"/>
      <c r="F232" s="348"/>
      <c r="G232" s="348"/>
      <c r="H232" s="348"/>
    </row>
    <row r="233" spans="1:8" ht="15.75">
      <c r="A233" s="346"/>
      <c r="B233" s="346"/>
      <c r="C233" s="347"/>
      <c r="D233" s="347"/>
      <c r="E233" s="347"/>
      <c r="F233" s="348"/>
      <c r="G233" s="348"/>
      <c r="H233" s="348"/>
    </row>
    <row r="234" spans="1:8" ht="15.75">
      <c r="A234" s="346"/>
      <c r="B234" s="346"/>
      <c r="C234" s="347"/>
      <c r="D234" s="347"/>
      <c r="E234" s="347"/>
      <c r="F234" s="348"/>
      <c r="G234" s="348"/>
      <c r="H234" s="348"/>
    </row>
    <row r="235" spans="1:8" ht="15.75">
      <c r="A235" s="346"/>
      <c r="B235" s="346"/>
      <c r="C235" s="347"/>
      <c r="D235" s="347"/>
      <c r="E235" s="347"/>
      <c r="F235" s="348"/>
      <c r="G235" s="348"/>
      <c r="H235" s="348"/>
    </row>
    <row r="236" spans="1:8" ht="15.75">
      <c r="A236" s="346"/>
      <c r="B236" s="346"/>
      <c r="C236" s="347"/>
      <c r="D236" s="347"/>
      <c r="E236" s="347"/>
      <c r="F236" s="348"/>
      <c r="G236" s="348"/>
      <c r="H236" s="348"/>
    </row>
    <row r="237" spans="1:8" ht="15.75">
      <c r="A237" s="346"/>
      <c r="B237" s="346"/>
      <c r="C237" s="347"/>
      <c r="D237" s="347"/>
      <c r="E237" s="347"/>
      <c r="F237" s="348"/>
      <c r="G237" s="348"/>
      <c r="H237" s="348"/>
    </row>
    <row r="238" spans="1:8" ht="15.75">
      <c r="A238" s="346"/>
      <c r="B238" s="346"/>
      <c r="C238" s="347"/>
      <c r="D238" s="347"/>
      <c r="E238" s="347"/>
      <c r="F238" s="348"/>
      <c r="G238" s="348"/>
      <c r="H238" s="348"/>
    </row>
    <row r="239" spans="1:8" ht="15.75">
      <c r="A239" s="346"/>
      <c r="B239" s="346"/>
      <c r="C239" s="347"/>
      <c r="D239" s="347"/>
      <c r="E239" s="347"/>
      <c r="F239" s="348"/>
      <c r="G239" s="348"/>
      <c r="H239" s="348"/>
    </row>
    <row r="240" spans="1:8" ht="15.75">
      <c r="A240" s="346"/>
      <c r="B240" s="346"/>
      <c r="C240" s="347"/>
      <c r="D240" s="347"/>
      <c r="E240" s="347"/>
      <c r="F240" s="348"/>
      <c r="G240" s="348"/>
      <c r="H240" s="348"/>
    </row>
    <row r="241" spans="1:8" ht="15.75">
      <c r="A241" s="346"/>
      <c r="B241" s="346"/>
      <c r="C241" s="347"/>
      <c r="D241" s="347"/>
      <c r="E241" s="347"/>
      <c r="F241" s="348"/>
      <c r="G241" s="348"/>
      <c r="H241" s="348"/>
    </row>
    <row r="242" spans="1:8" ht="15.75">
      <c r="A242" s="346"/>
      <c r="B242" s="346"/>
      <c r="C242" s="347"/>
      <c r="D242" s="347"/>
      <c r="E242" s="347"/>
      <c r="F242" s="348"/>
      <c r="G242" s="348"/>
      <c r="H242" s="348"/>
    </row>
    <row r="243" spans="1:8" ht="15.75">
      <c r="A243" s="346"/>
      <c r="B243" s="346"/>
      <c r="C243" s="347"/>
      <c r="D243" s="347"/>
      <c r="E243" s="347"/>
      <c r="F243" s="348"/>
      <c r="G243" s="348"/>
      <c r="H243" s="348"/>
    </row>
    <row r="244" spans="1:8" ht="15.75">
      <c r="A244" s="346"/>
      <c r="B244" s="346"/>
      <c r="C244" s="347"/>
      <c r="D244" s="347"/>
      <c r="E244" s="347"/>
      <c r="F244" s="348"/>
      <c r="G244" s="348"/>
      <c r="H244" s="348"/>
    </row>
    <row r="245" spans="1:8" ht="15.75">
      <c r="A245" s="346"/>
      <c r="B245" s="346"/>
      <c r="C245" s="347"/>
      <c r="D245" s="347"/>
      <c r="E245" s="347"/>
      <c r="F245" s="348"/>
      <c r="G245" s="348"/>
      <c r="H245" s="348"/>
    </row>
    <row r="246" spans="1:8" ht="15.75">
      <c r="A246" s="346"/>
      <c r="B246" s="346"/>
      <c r="C246" s="347"/>
      <c r="D246" s="347"/>
      <c r="E246" s="347"/>
      <c r="F246" s="348"/>
      <c r="G246" s="348"/>
      <c r="H246" s="348"/>
    </row>
    <row r="247" spans="1:8" ht="15.75">
      <c r="A247" s="346"/>
      <c r="B247" s="346"/>
      <c r="C247" s="347"/>
      <c r="D247" s="347"/>
      <c r="E247" s="347"/>
      <c r="F247" s="348"/>
      <c r="G247" s="348"/>
      <c r="H247" s="348"/>
    </row>
    <row r="248" spans="1:8" ht="15.75">
      <c r="A248" s="346"/>
      <c r="B248" s="346"/>
      <c r="C248" s="347"/>
      <c r="D248" s="347"/>
      <c r="E248" s="347"/>
      <c r="F248" s="348"/>
      <c r="G248" s="348"/>
      <c r="H248" s="348"/>
    </row>
    <row r="249" spans="1:8" ht="15.75">
      <c r="A249" s="346"/>
      <c r="B249" s="346"/>
      <c r="C249" s="347"/>
      <c r="D249" s="347"/>
      <c r="E249" s="347"/>
      <c r="F249" s="348"/>
      <c r="G249" s="348"/>
      <c r="H249" s="348"/>
    </row>
    <row r="250" spans="1:8" ht="15.75">
      <c r="A250" s="346"/>
      <c r="B250" s="346"/>
      <c r="C250" s="347"/>
      <c r="D250" s="347"/>
      <c r="E250" s="347"/>
      <c r="F250" s="348"/>
      <c r="G250" s="348"/>
      <c r="H250" s="348"/>
    </row>
    <row r="251" spans="1:8" ht="15.75">
      <c r="A251" s="346"/>
      <c r="B251" s="346"/>
      <c r="C251" s="347"/>
      <c r="D251" s="347"/>
      <c r="E251" s="347"/>
      <c r="F251" s="348"/>
      <c r="G251" s="348"/>
      <c r="H251" s="348"/>
    </row>
    <row r="252" spans="1:8" ht="15.75">
      <c r="A252" s="346"/>
      <c r="B252" s="346"/>
      <c r="C252" s="347"/>
      <c r="D252" s="347"/>
      <c r="E252" s="347"/>
      <c r="F252" s="348"/>
      <c r="G252" s="348"/>
      <c r="H252" s="348"/>
    </row>
    <row r="253" spans="1:8" ht="15.75">
      <c r="A253" s="346"/>
      <c r="B253" s="346"/>
      <c r="C253" s="347"/>
      <c r="D253" s="347"/>
      <c r="E253" s="347"/>
      <c r="F253" s="348"/>
      <c r="G253" s="348"/>
      <c r="H253" s="348"/>
    </row>
    <row r="254" spans="1:8" ht="15.75">
      <c r="A254" s="346"/>
      <c r="B254" s="346"/>
      <c r="C254" s="347"/>
      <c r="D254" s="347"/>
      <c r="E254" s="347"/>
      <c r="F254" s="348"/>
      <c r="G254" s="348"/>
      <c r="H254" s="348"/>
    </row>
    <row r="255" spans="1:8" ht="15.75">
      <c r="A255" s="346"/>
      <c r="B255" s="346"/>
      <c r="C255" s="347"/>
      <c r="D255" s="347"/>
      <c r="E255" s="347"/>
      <c r="F255" s="348"/>
      <c r="G255" s="348"/>
      <c r="H255" s="348"/>
    </row>
    <row r="256" spans="1:8" ht="15.75">
      <c r="A256" s="346"/>
      <c r="B256" s="346"/>
      <c r="C256" s="347"/>
      <c r="D256" s="347"/>
      <c r="E256" s="347"/>
      <c r="F256" s="348"/>
      <c r="G256" s="348"/>
      <c r="H256" s="348"/>
    </row>
    <row r="257" spans="1:8" ht="15.75">
      <c r="A257" s="346"/>
      <c r="B257" s="346"/>
      <c r="C257" s="347"/>
      <c r="D257" s="347"/>
      <c r="E257" s="347"/>
      <c r="F257" s="348"/>
      <c r="G257" s="348"/>
      <c r="H257" s="348"/>
    </row>
    <row r="258" spans="1:8" ht="15.75">
      <c r="A258" s="346"/>
      <c r="B258" s="346"/>
      <c r="C258" s="347"/>
      <c r="D258" s="347"/>
      <c r="E258" s="347"/>
      <c r="F258" s="348"/>
      <c r="G258" s="348"/>
      <c r="H258" s="348"/>
    </row>
    <row r="259" spans="1:8" ht="15.75">
      <c r="A259" s="346"/>
      <c r="B259" s="346"/>
      <c r="C259" s="347"/>
      <c r="D259" s="347"/>
      <c r="E259" s="347"/>
      <c r="F259" s="348"/>
      <c r="G259" s="348"/>
      <c r="H259" s="348"/>
    </row>
    <row r="260" spans="1:8" ht="15.75">
      <c r="A260" s="346"/>
      <c r="B260" s="346"/>
      <c r="C260" s="347"/>
      <c r="D260" s="347"/>
      <c r="E260" s="347"/>
      <c r="F260" s="348"/>
      <c r="G260" s="348"/>
      <c r="H260" s="348"/>
    </row>
    <row r="261" spans="1:8" ht="15.75">
      <c r="A261" s="346"/>
      <c r="B261" s="346"/>
      <c r="C261" s="347"/>
      <c r="D261" s="347"/>
      <c r="E261" s="347"/>
      <c r="F261" s="348"/>
      <c r="G261" s="348"/>
      <c r="H261" s="348"/>
    </row>
    <row r="262" spans="1:8" ht="15.75">
      <c r="A262" s="346"/>
      <c r="B262" s="346"/>
      <c r="C262" s="347"/>
      <c r="D262" s="347"/>
      <c r="E262" s="347"/>
      <c r="F262" s="348"/>
      <c r="G262" s="348"/>
      <c r="H262" s="348"/>
    </row>
    <row r="263" spans="1:8" ht="15.75">
      <c r="A263" s="346"/>
      <c r="B263" s="346"/>
      <c r="C263" s="347"/>
      <c r="D263" s="347"/>
      <c r="E263" s="347"/>
      <c r="F263" s="348"/>
      <c r="G263" s="348"/>
      <c r="H263" s="348"/>
    </row>
    <row r="264" spans="1:8" ht="15.75">
      <c r="A264" s="346"/>
      <c r="B264" s="346"/>
      <c r="C264" s="347"/>
      <c r="D264" s="347"/>
      <c r="E264" s="347"/>
      <c r="F264" s="348"/>
      <c r="G264" s="348"/>
      <c r="H264" s="348"/>
    </row>
    <row r="265" spans="1:8" ht="15.75">
      <c r="A265" s="346"/>
      <c r="B265" s="346"/>
      <c r="C265" s="347"/>
      <c r="D265" s="347"/>
      <c r="E265" s="347"/>
      <c r="F265" s="348"/>
      <c r="G265" s="348"/>
      <c r="H265" s="348"/>
    </row>
    <row r="266" spans="1:8" ht="15.75">
      <c r="A266" s="346"/>
      <c r="B266" s="346"/>
      <c r="C266" s="347"/>
      <c r="D266" s="347"/>
      <c r="E266" s="347"/>
      <c r="F266" s="348"/>
      <c r="G266" s="348"/>
      <c r="H266" s="348"/>
    </row>
    <row r="267" spans="1:8" ht="15.75">
      <c r="A267" s="346"/>
      <c r="B267" s="346"/>
      <c r="C267" s="347"/>
      <c r="D267" s="347"/>
      <c r="E267" s="347"/>
      <c r="F267" s="348"/>
      <c r="G267" s="348"/>
      <c r="H267" s="348"/>
    </row>
    <row r="268" spans="1:8" ht="15.75">
      <c r="A268" s="346"/>
      <c r="B268" s="346"/>
      <c r="C268" s="347"/>
      <c r="D268" s="347"/>
      <c r="E268" s="347"/>
      <c r="F268" s="348"/>
      <c r="G268" s="348"/>
      <c r="H268" s="348"/>
    </row>
    <row r="269" spans="1:8" ht="15.75">
      <c r="A269" s="346"/>
      <c r="B269" s="346"/>
      <c r="C269" s="347"/>
      <c r="D269" s="347"/>
      <c r="E269" s="347"/>
      <c r="F269" s="348"/>
      <c r="G269" s="348"/>
      <c r="H269" s="348"/>
    </row>
    <row r="270" spans="1:8" ht="15.75">
      <c r="A270" s="346"/>
      <c r="B270" s="346"/>
      <c r="C270" s="347"/>
      <c r="D270" s="347"/>
      <c r="E270" s="347"/>
      <c r="F270" s="348"/>
      <c r="G270" s="348"/>
      <c r="H270" s="348"/>
    </row>
    <row r="271" spans="1:8" ht="15.75">
      <c r="A271" s="346"/>
      <c r="B271" s="346"/>
      <c r="C271" s="347"/>
      <c r="D271" s="347"/>
      <c r="E271" s="347"/>
      <c r="F271" s="348"/>
      <c r="G271" s="348"/>
      <c r="H271" s="348"/>
    </row>
    <row r="272" spans="1:8" ht="15.75">
      <c r="A272" s="346"/>
      <c r="B272" s="346"/>
      <c r="C272" s="347"/>
      <c r="D272" s="347"/>
      <c r="E272" s="347"/>
      <c r="F272" s="348"/>
      <c r="G272" s="348"/>
      <c r="H272" s="348"/>
    </row>
    <row r="273" spans="1:8" ht="15.75">
      <c r="A273" s="346"/>
      <c r="B273" s="346"/>
      <c r="C273" s="347"/>
      <c r="D273" s="347"/>
      <c r="E273" s="347"/>
      <c r="F273" s="348"/>
      <c r="G273" s="348"/>
      <c r="H273" s="348"/>
    </row>
    <row r="274" spans="1:8" ht="15.75">
      <c r="A274" s="346"/>
      <c r="B274" s="346"/>
      <c r="C274" s="347"/>
      <c r="D274" s="347"/>
      <c r="E274" s="347"/>
      <c r="F274" s="348"/>
      <c r="G274" s="348"/>
      <c r="H274" s="348"/>
    </row>
    <row r="275" spans="1:8" ht="15.75">
      <c r="A275" s="346"/>
      <c r="B275" s="346"/>
      <c r="C275" s="347"/>
      <c r="D275" s="347"/>
      <c r="E275" s="347"/>
      <c r="F275" s="348"/>
      <c r="G275" s="348"/>
      <c r="H275" s="348"/>
    </row>
    <row r="276" spans="1:8" ht="15.75">
      <c r="A276" s="346"/>
      <c r="B276" s="346"/>
      <c r="C276" s="347"/>
      <c r="D276" s="347"/>
      <c r="E276" s="347"/>
      <c r="F276" s="348"/>
      <c r="G276" s="348"/>
      <c r="H276" s="348"/>
    </row>
    <row r="277" spans="1:8" ht="15.75">
      <c r="A277" s="346"/>
      <c r="B277" s="346"/>
      <c r="C277" s="347"/>
      <c r="D277" s="347"/>
      <c r="E277" s="347"/>
      <c r="F277" s="348"/>
      <c r="G277" s="348"/>
      <c r="H277" s="348"/>
    </row>
    <row r="278" spans="1:8" ht="15.75">
      <c r="A278" s="346"/>
      <c r="B278" s="346"/>
      <c r="C278" s="347"/>
      <c r="D278" s="347"/>
      <c r="E278" s="347"/>
      <c r="F278" s="348"/>
      <c r="G278" s="348"/>
      <c r="H278" s="348"/>
    </row>
    <row r="279" spans="1:8" ht="15.75">
      <c r="A279" s="346"/>
      <c r="B279" s="346"/>
      <c r="C279" s="347"/>
      <c r="D279" s="347"/>
      <c r="E279" s="347"/>
      <c r="F279" s="348"/>
      <c r="G279" s="348"/>
      <c r="H279" s="348"/>
    </row>
    <row r="280" spans="1:8" ht="15.75">
      <c r="A280" s="346"/>
      <c r="B280" s="346"/>
      <c r="C280" s="347"/>
      <c r="D280" s="347"/>
      <c r="E280" s="347"/>
      <c r="F280" s="348"/>
      <c r="G280" s="348"/>
      <c r="H280" s="348"/>
    </row>
    <row r="281" spans="1:8" ht="15.75">
      <c r="A281" s="346"/>
      <c r="B281" s="346"/>
      <c r="C281" s="347"/>
      <c r="D281" s="347"/>
      <c r="E281" s="347"/>
      <c r="F281" s="348"/>
      <c r="G281" s="348"/>
      <c r="H281" s="348"/>
    </row>
    <row r="282" spans="1:8" ht="15.75">
      <c r="A282" s="346"/>
      <c r="B282" s="346"/>
      <c r="C282" s="347"/>
      <c r="D282" s="347"/>
      <c r="E282" s="347"/>
      <c r="F282" s="348"/>
      <c r="G282" s="348"/>
      <c r="H282" s="348"/>
    </row>
    <row r="283" spans="1:8" ht="15.75">
      <c r="A283" s="346"/>
      <c r="B283" s="346"/>
      <c r="C283" s="347"/>
      <c r="D283" s="347"/>
      <c r="E283" s="347"/>
      <c r="F283" s="348"/>
      <c r="G283" s="348"/>
      <c r="H283" s="348"/>
    </row>
    <row r="284" spans="1:8" ht="15.75">
      <c r="A284" s="346"/>
      <c r="B284" s="346"/>
      <c r="C284" s="347"/>
      <c r="D284" s="347"/>
      <c r="E284" s="347"/>
      <c r="F284" s="348"/>
      <c r="G284" s="348"/>
      <c r="H284" s="348"/>
    </row>
    <row r="285" spans="1:8" ht="15.75">
      <c r="A285" s="346"/>
      <c r="B285" s="346"/>
      <c r="C285" s="347"/>
      <c r="D285" s="347"/>
      <c r="E285" s="347"/>
      <c r="F285" s="348"/>
      <c r="G285" s="348"/>
      <c r="H285" s="348"/>
    </row>
    <row r="286" spans="1:8" ht="15.75">
      <c r="A286" s="346"/>
      <c r="B286" s="346"/>
      <c r="C286" s="347"/>
      <c r="D286" s="347"/>
      <c r="E286" s="347"/>
      <c r="F286" s="348"/>
      <c r="G286" s="348"/>
      <c r="H286" s="348"/>
    </row>
    <row r="287" spans="1:8" ht="15.75">
      <c r="A287" s="346"/>
      <c r="B287" s="346"/>
      <c r="C287" s="347"/>
      <c r="D287" s="347"/>
      <c r="E287" s="347"/>
      <c r="F287" s="348"/>
      <c r="G287" s="348"/>
      <c r="H287" s="348"/>
    </row>
    <row r="288" spans="1:8" ht="15.75">
      <c r="A288" s="346"/>
      <c r="B288" s="346"/>
      <c r="C288" s="347"/>
      <c r="D288" s="347"/>
      <c r="E288" s="347"/>
      <c r="F288" s="348"/>
      <c r="G288" s="348"/>
      <c r="H288" s="348"/>
    </row>
    <row r="289" spans="1:8" ht="15.75">
      <c r="A289" s="346"/>
      <c r="B289" s="346"/>
      <c r="C289" s="347"/>
      <c r="D289" s="347"/>
      <c r="E289" s="347"/>
      <c r="F289" s="348"/>
      <c r="G289" s="348"/>
      <c r="H289" s="348"/>
    </row>
    <row r="290" spans="1:8" ht="15.75">
      <c r="A290" s="346"/>
      <c r="B290" s="346"/>
      <c r="C290" s="347"/>
      <c r="D290" s="347"/>
      <c r="E290" s="347"/>
      <c r="F290" s="348"/>
      <c r="G290" s="348"/>
      <c r="H290" s="348"/>
    </row>
    <row r="291" spans="1:8" ht="15.75">
      <c r="A291" s="346"/>
      <c r="B291" s="346"/>
      <c r="C291" s="347"/>
      <c r="D291" s="347"/>
      <c r="E291" s="347"/>
      <c r="F291" s="348"/>
      <c r="G291" s="348"/>
      <c r="H291" s="348"/>
    </row>
    <row r="292" spans="1:8" ht="15.75">
      <c r="A292" s="346"/>
      <c r="B292" s="346"/>
      <c r="C292" s="347"/>
      <c r="D292" s="347"/>
      <c r="E292" s="347"/>
      <c r="F292" s="348"/>
      <c r="G292" s="348"/>
      <c r="H292" s="348"/>
    </row>
    <row r="293" spans="1:8" ht="15.75">
      <c r="A293" s="346"/>
      <c r="B293" s="346"/>
      <c r="C293" s="347"/>
      <c r="D293" s="347"/>
      <c r="E293" s="347"/>
      <c r="F293" s="348"/>
      <c r="G293" s="348"/>
      <c r="H293" s="348"/>
    </row>
    <row r="294" spans="1:8" ht="15.75">
      <c r="A294" s="346"/>
      <c r="B294" s="346"/>
      <c r="C294" s="347"/>
      <c r="D294" s="347"/>
      <c r="E294" s="347"/>
      <c r="F294" s="348"/>
      <c r="G294" s="348"/>
      <c r="H294" s="348"/>
    </row>
    <row r="295" spans="1:8" ht="15.75">
      <c r="A295" s="346"/>
      <c r="B295" s="346"/>
      <c r="C295" s="347"/>
      <c r="D295" s="347"/>
      <c r="E295" s="347"/>
      <c r="F295" s="348"/>
      <c r="G295" s="348"/>
      <c r="H295" s="348"/>
    </row>
    <row r="296" spans="1:8" ht="15.75">
      <c r="A296" s="346"/>
      <c r="B296" s="346"/>
      <c r="C296" s="347"/>
      <c r="D296" s="347"/>
      <c r="E296" s="347"/>
      <c r="F296" s="348"/>
      <c r="G296" s="348"/>
      <c r="H296" s="348"/>
    </row>
    <row r="297" spans="1:8" ht="15.75">
      <c r="A297" s="346"/>
      <c r="B297" s="346"/>
      <c r="C297" s="347"/>
      <c r="D297" s="347"/>
      <c r="E297" s="347"/>
      <c r="F297" s="348"/>
      <c r="G297" s="348"/>
      <c r="H297" s="348"/>
    </row>
    <row r="298" spans="1:8" ht="15.75">
      <c r="A298" s="346"/>
      <c r="B298" s="346"/>
      <c r="C298" s="347"/>
      <c r="D298" s="347"/>
      <c r="E298" s="347"/>
      <c r="F298" s="348"/>
      <c r="G298" s="348"/>
      <c r="H298" s="348"/>
    </row>
    <row r="299" spans="1:8" ht="15.75">
      <c r="A299" s="346"/>
      <c r="B299" s="346"/>
      <c r="C299" s="347"/>
      <c r="D299" s="347"/>
      <c r="E299" s="347"/>
      <c r="F299" s="348"/>
      <c r="G299" s="348"/>
      <c r="H299" s="348"/>
    </row>
    <row r="300" spans="1:8" ht="15.75">
      <c r="A300" s="346"/>
      <c r="B300" s="346"/>
      <c r="C300" s="347"/>
      <c r="D300" s="347"/>
      <c r="E300" s="347"/>
      <c r="F300" s="348"/>
      <c r="G300" s="348"/>
      <c r="H300" s="348"/>
    </row>
    <row r="301" spans="1:8" ht="15.75">
      <c r="A301" s="346"/>
      <c r="B301" s="346"/>
      <c r="C301" s="347"/>
      <c r="D301" s="347"/>
      <c r="E301" s="347"/>
      <c r="F301" s="348"/>
      <c r="G301" s="348"/>
      <c r="H301" s="348"/>
    </row>
    <row r="302" spans="1:8" ht="15.75">
      <c r="A302" s="346"/>
      <c r="B302" s="346"/>
      <c r="C302" s="347"/>
      <c r="D302" s="347"/>
      <c r="E302" s="347"/>
      <c r="F302" s="348"/>
      <c r="G302" s="348"/>
      <c r="H302" s="348"/>
    </row>
    <row r="303" spans="1:8" ht="15.75">
      <c r="A303" s="346"/>
      <c r="B303" s="346"/>
      <c r="C303" s="347"/>
      <c r="D303" s="347"/>
      <c r="E303" s="347"/>
      <c r="F303" s="348"/>
      <c r="G303" s="348"/>
      <c r="H303" s="348"/>
    </row>
    <row r="304" spans="1:8" ht="15.75">
      <c r="A304" s="346"/>
      <c r="B304" s="346"/>
      <c r="C304" s="347"/>
      <c r="D304" s="347"/>
      <c r="E304" s="347"/>
      <c r="F304" s="348"/>
      <c r="G304" s="348"/>
      <c r="H304" s="348"/>
    </row>
    <row r="305" spans="1:8" ht="15.75">
      <c r="A305" s="346"/>
      <c r="B305" s="346"/>
      <c r="C305" s="347"/>
      <c r="D305" s="347"/>
      <c r="E305" s="347"/>
      <c r="F305" s="348"/>
      <c r="G305" s="348"/>
      <c r="H305" s="348"/>
    </row>
    <row r="306" spans="1:8" ht="15.75">
      <c r="A306" s="346"/>
      <c r="B306" s="346"/>
      <c r="C306" s="347"/>
      <c r="D306" s="347"/>
      <c r="E306" s="347"/>
      <c r="F306" s="348"/>
      <c r="G306" s="348"/>
      <c r="H306" s="348"/>
    </row>
    <row r="307" spans="1:8" ht="15.75">
      <c r="A307" s="346"/>
      <c r="B307" s="346"/>
      <c r="C307" s="347"/>
      <c r="D307" s="347"/>
      <c r="E307" s="347"/>
      <c r="F307" s="348"/>
      <c r="G307" s="348"/>
      <c r="H307" s="348"/>
    </row>
    <row r="308" spans="1:8" ht="15.75">
      <c r="A308" s="346"/>
      <c r="B308" s="346"/>
      <c r="C308" s="347"/>
      <c r="D308" s="347"/>
      <c r="E308" s="347"/>
      <c r="F308" s="348"/>
      <c r="G308" s="348"/>
      <c r="H308" s="348"/>
    </row>
    <row r="309" spans="1:8" ht="15.75">
      <c r="A309" s="346"/>
      <c r="B309" s="346"/>
      <c r="C309" s="347"/>
      <c r="D309" s="347"/>
      <c r="E309" s="347"/>
      <c r="F309" s="348"/>
      <c r="G309" s="348"/>
      <c r="H309" s="348"/>
    </row>
    <row r="310" spans="1:8" ht="15.75">
      <c r="A310" s="346"/>
      <c r="B310" s="346"/>
      <c r="C310" s="347"/>
      <c r="D310" s="347"/>
      <c r="E310" s="347"/>
      <c r="F310" s="348"/>
      <c r="G310" s="348"/>
      <c r="H310" s="348"/>
    </row>
    <row r="311" spans="1:8" ht="15.75">
      <c r="A311" s="346"/>
      <c r="B311" s="346"/>
      <c r="C311" s="347"/>
      <c r="D311" s="347"/>
      <c r="E311" s="347"/>
      <c r="F311" s="348"/>
      <c r="G311" s="348"/>
      <c r="H311" s="348"/>
    </row>
    <row r="312" spans="1:8" ht="15.75">
      <c r="A312" s="346"/>
      <c r="B312" s="346"/>
      <c r="C312" s="347"/>
      <c r="D312" s="347"/>
      <c r="E312" s="347"/>
      <c r="F312" s="348"/>
      <c r="G312" s="348"/>
      <c r="H312" s="348"/>
    </row>
    <row r="313" spans="1:8" ht="15.75">
      <c r="A313" s="346"/>
      <c r="B313" s="346"/>
      <c r="C313" s="347"/>
      <c r="D313" s="347"/>
      <c r="E313" s="347"/>
      <c r="F313" s="348"/>
      <c r="G313" s="348"/>
      <c r="H313" s="348"/>
    </row>
    <row r="314" spans="1:8" ht="15.75">
      <c r="A314" s="346"/>
      <c r="B314" s="346"/>
      <c r="C314" s="347"/>
      <c r="D314" s="347"/>
      <c r="E314" s="347"/>
      <c r="F314" s="348"/>
      <c r="G314" s="348"/>
      <c r="H314" s="348"/>
    </row>
    <row r="315" spans="1:8" ht="15.75">
      <c r="A315" s="346"/>
      <c r="B315" s="346"/>
      <c r="C315" s="347"/>
      <c r="D315" s="347"/>
      <c r="E315" s="347"/>
      <c r="F315" s="348"/>
      <c r="G315" s="348"/>
      <c r="H315" s="348"/>
    </row>
    <row r="316" spans="1:8" ht="15.75">
      <c r="A316" s="346"/>
      <c r="B316" s="346"/>
      <c r="C316" s="347"/>
      <c r="D316" s="347"/>
      <c r="E316" s="347"/>
      <c r="F316" s="348"/>
      <c r="G316" s="348"/>
      <c r="H316" s="348"/>
    </row>
    <row r="317" spans="1:8" ht="15.75">
      <c r="A317" s="346"/>
      <c r="B317" s="346"/>
      <c r="C317" s="347"/>
      <c r="D317" s="347"/>
      <c r="E317" s="347"/>
      <c r="F317" s="348"/>
      <c r="G317" s="348"/>
      <c r="H317" s="348"/>
    </row>
    <row r="318" spans="1:8" ht="15.75">
      <c r="A318" s="346"/>
      <c r="B318" s="346"/>
      <c r="C318" s="347"/>
      <c r="D318" s="347"/>
      <c r="E318" s="347"/>
      <c r="F318" s="348"/>
      <c r="G318" s="348"/>
      <c r="H318" s="348"/>
    </row>
    <row r="319" spans="1:8" ht="15.75">
      <c r="A319" s="346"/>
      <c r="B319" s="346"/>
      <c r="C319" s="347"/>
      <c r="D319" s="347"/>
      <c r="E319" s="347"/>
      <c r="F319" s="348"/>
      <c r="G319" s="348"/>
      <c r="H319" s="348"/>
    </row>
    <row r="320" spans="1:8" ht="15.75">
      <c r="A320" s="346"/>
      <c r="B320" s="346"/>
      <c r="C320" s="347"/>
      <c r="D320" s="347"/>
      <c r="E320" s="347"/>
      <c r="F320" s="348"/>
      <c r="G320" s="348"/>
      <c r="H320" s="348"/>
    </row>
    <row r="321" spans="1:8" ht="15.75">
      <c r="A321" s="346"/>
      <c r="B321" s="346"/>
      <c r="C321" s="347"/>
      <c r="D321" s="347"/>
      <c r="E321" s="347"/>
      <c r="F321" s="348"/>
      <c r="G321" s="348"/>
      <c r="H321" s="348"/>
    </row>
    <row r="322" spans="1:8" ht="15.75">
      <c r="A322" s="346"/>
      <c r="B322" s="346"/>
      <c r="C322" s="347"/>
      <c r="D322" s="347"/>
      <c r="E322" s="347"/>
      <c r="F322" s="348"/>
      <c r="G322" s="348"/>
      <c r="H322" s="348"/>
    </row>
    <row r="323" spans="1:8" ht="15.75">
      <c r="A323" s="346"/>
      <c r="B323" s="346"/>
      <c r="C323" s="347"/>
      <c r="D323" s="347"/>
      <c r="E323" s="347"/>
      <c r="F323" s="348"/>
      <c r="G323" s="348"/>
      <c r="H323" s="348"/>
    </row>
    <row r="324" spans="1:8" ht="15.75">
      <c r="A324" s="346"/>
      <c r="B324" s="346"/>
      <c r="C324" s="347"/>
      <c r="D324" s="347"/>
      <c r="E324" s="347"/>
      <c r="F324" s="348"/>
      <c r="G324" s="348"/>
      <c r="H324" s="348"/>
    </row>
    <row r="325" spans="1:8" ht="15.75">
      <c r="A325" s="346"/>
      <c r="B325" s="346"/>
      <c r="C325" s="347"/>
      <c r="D325" s="347"/>
      <c r="E325" s="347"/>
      <c r="F325" s="348"/>
      <c r="G325" s="348"/>
      <c r="H325" s="348"/>
    </row>
    <row r="326" spans="1:8" ht="15.75">
      <c r="A326" s="346"/>
      <c r="B326" s="346"/>
      <c r="C326" s="347"/>
      <c r="D326" s="347"/>
      <c r="E326" s="347"/>
      <c r="F326" s="348"/>
      <c r="G326" s="348"/>
      <c r="H326" s="348"/>
    </row>
    <row r="327" spans="1:8" ht="15.75">
      <c r="A327" s="346"/>
      <c r="B327" s="346"/>
      <c r="C327" s="347"/>
      <c r="D327" s="347"/>
      <c r="E327" s="347"/>
      <c r="F327" s="348"/>
      <c r="G327" s="348"/>
      <c r="H327" s="348"/>
    </row>
    <row r="328" spans="1:8" ht="15.75">
      <c r="A328" s="346"/>
      <c r="B328" s="346"/>
      <c r="C328" s="347"/>
      <c r="D328" s="347"/>
      <c r="E328" s="347"/>
      <c r="F328" s="348"/>
      <c r="G328" s="348"/>
      <c r="H328" s="348"/>
    </row>
    <row r="329" spans="1:8" ht="15.75">
      <c r="A329" s="346"/>
      <c r="B329" s="346"/>
      <c r="C329" s="347"/>
      <c r="D329" s="347"/>
      <c r="E329" s="347"/>
      <c r="F329" s="348"/>
      <c r="G329" s="348"/>
      <c r="H329" s="348"/>
    </row>
    <row r="330" spans="1:8" ht="15.75">
      <c r="A330" s="346"/>
      <c r="B330" s="346"/>
      <c r="C330" s="347"/>
      <c r="D330" s="347"/>
      <c r="E330" s="347"/>
      <c r="F330" s="348"/>
      <c r="G330" s="348"/>
      <c r="H330" s="348"/>
    </row>
    <row r="331" spans="1:8" ht="15.75">
      <c r="A331" s="346"/>
      <c r="B331" s="346"/>
      <c r="C331" s="347"/>
      <c r="D331" s="347"/>
      <c r="E331" s="347"/>
      <c r="F331" s="348"/>
      <c r="G331" s="348"/>
      <c r="H331" s="348"/>
    </row>
    <row r="332" spans="1:8" ht="15.75">
      <c r="A332" s="346"/>
      <c r="B332" s="346"/>
      <c r="C332" s="347"/>
      <c r="D332" s="347"/>
      <c r="E332" s="347"/>
      <c r="F332" s="348"/>
      <c r="G332" s="348"/>
      <c r="H332" s="348"/>
    </row>
    <row r="333" spans="1:8" ht="15.75">
      <c r="A333" s="346"/>
      <c r="B333" s="346"/>
      <c r="C333" s="347"/>
      <c r="D333" s="347"/>
      <c r="E333" s="347"/>
      <c r="F333" s="348"/>
      <c r="G333" s="348"/>
      <c r="H333" s="348"/>
    </row>
    <row r="334" spans="1:8" ht="15.75">
      <c r="A334" s="346"/>
      <c r="B334" s="346"/>
      <c r="C334" s="347"/>
      <c r="D334" s="347"/>
      <c r="E334" s="347"/>
      <c r="F334" s="348"/>
      <c r="G334" s="348"/>
      <c r="H334" s="348"/>
    </row>
    <row r="335" spans="1:8" ht="15.75">
      <c r="A335" s="346"/>
      <c r="B335" s="346"/>
      <c r="C335" s="347"/>
      <c r="D335" s="347"/>
      <c r="E335" s="347"/>
      <c r="F335" s="348"/>
      <c r="G335" s="348"/>
      <c r="H335" s="348"/>
    </row>
    <row r="336" spans="1:8" ht="15.75">
      <c r="A336" s="346"/>
      <c r="B336" s="346"/>
      <c r="C336" s="347"/>
      <c r="D336" s="347"/>
      <c r="E336" s="347"/>
      <c r="F336" s="348"/>
      <c r="G336" s="348"/>
      <c r="H336" s="348"/>
    </row>
    <row r="337" spans="1:8" ht="15.75">
      <c r="A337" s="346"/>
      <c r="B337" s="346"/>
      <c r="C337" s="347"/>
      <c r="D337" s="347"/>
      <c r="E337" s="347"/>
      <c r="F337" s="348"/>
      <c r="G337" s="348"/>
      <c r="H337" s="348"/>
    </row>
    <row r="338" spans="1:8" ht="15.75">
      <c r="A338" s="346"/>
      <c r="B338" s="346"/>
      <c r="C338" s="347"/>
      <c r="D338" s="347"/>
      <c r="E338" s="347"/>
      <c r="F338" s="348"/>
      <c r="G338" s="348"/>
      <c r="H338" s="348"/>
    </row>
    <row r="339" spans="1:8" ht="15.75">
      <c r="A339" s="346"/>
      <c r="B339" s="346"/>
      <c r="C339" s="347"/>
      <c r="D339" s="347"/>
      <c r="E339" s="347"/>
      <c r="F339" s="348"/>
      <c r="G339" s="348"/>
      <c r="H339" s="348"/>
    </row>
    <row r="340" spans="1:8" ht="15.75">
      <c r="A340" s="346"/>
      <c r="B340" s="346"/>
      <c r="C340" s="347"/>
      <c r="D340" s="347"/>
      <c r="E340" s="347"/>
      <c r="F340" s="348"/>
      <c r="G340" s="348"/>
      <c r="H340" s="348"/>
    </row>
    <row r="341" spans="1:8" ht="15.75">
      <c r="A341" s="346"/>
      <c r="B341" s="346"/>
      <c r="C341" s="347"/>
      <c r="D341" s="347"/>
      <c r="E341" s="347"/>
      <c r="F341" s="348"/>
      <c r="G341" s="348"/>
      <c r="H341" s="348"/>
    </row>
    <row r="342" spans="1:8" ht="15.75">
      <c r="A342" s="346"/>
      <c r="B342" s="346"/>
      <c r="C342" s="347"/>
      <c r="D342" s="347"/>
      <c r="E342" s="347"/>
      <c r="F342" s="348"/>
      <c r="G342" s="348"/>
      <c r="H342" s="348"/>
    </row>
    <row r="343" spans="1:8" ht="15.75">
      <c r="A343" s="346"/>
      <c r="B343" s="346"/>
      <c r="C343" s="347"/>
      <c r="D343" s="347"/>
      <c r="E343" s="347"/>
      <c r="F343" s="348"/>
      <c r="G343" s="348"/>
      <c r="H343" s="348"/>
    </row>
    <row r="344" spans="1:8" ht="15.75">
      <c r="A344" s="346"/>
      <c r="B344" s="346"/>
      <c r="C344" s="347"/>
      <c r="D344" s="347"/>
      <c r="E344" s="347"/>
      <c r="F344" s="348"/>
      <c r="G344" s="348"/>
      <c r="H344" s="348"/>
    </row>
    <row r="345" spans="1:8" ht="15.75">
      <c r="A345" s="346"/>
      <c r="B345" s="346"/>
      <c r="C345" s="347"/>
      <c r="D345" s="347"/>
      <c r="E345" s="347"/>
      <c r="F345" s="348"/>
      <c r="G345" s="348"/>
      <c r="H345" s="348"/>
    </row>
    <row r="346" spans="1:8" ht="15.75">
      <c r="A346" s="346"/>
      <c r="B346" s="346"/>
      <c r="C346" s="347"/>
      <c r="D346" s="347"/>
      <c r="E346" s="347"/>
      <c r="F346" s="348"/>
      <c r="G346" s="348"/>
      <c r="H346" s="348"/>
    </row>
    <row r="347" spans="1:8" ht="15.75">
      <c r="A347" s="346"/>
      <c r="B347" s="346"/>
      <c r="C347" s="347"/>
      <c r="D347" s="347"/>
      <c r="E347" s="347"/>
      <c r="F347" s="348"/>
      <c r="G347" s="348"/>
      <c r="H347" s="348"/>
    </row>
    <row r="348" spans="1:8" ht="15.75">
      <c r="A348" s="346"/>
      <c r="B348" s="346"/>
      <c r="C348" s="347"/>
      <c r="D348" s="347"/>
      <c r="E348" s="347"/>
      <c r="F348" s="348"/>
      <c r="G348" s="348"/>
      <c r="H348" s="348"/>
    </row>
    <row r="349" spans="1:8" ht="15.75">
      <c r="A349" s="346"/>
      <c r="B349" s="346"/>
      <c r="C349" s="347"/>
      <c r="D349" s="347"/>
      <c r="E349" s="347"/>
      <c r="F349" s="348"/>
      <c r="G349" s="348"/>
      <c r="H349" s="348"/>
    </row>
    <row r="350" spans="1:8" ht="15.75">
      <c r="A350" s="346"/>
      <c r="B350" s="346"/>
      <c r="C350" s="347"/>
      <c r="D350" s="347"/>
      <c r="E350" s="347"/>
      <c r="F350" s="348"/>
      <c r="G350" s="348"/>
      <c r="H350" s="348"/>
    </row>
    <row r="351" spans="1:8" ht="15.75">
      <c r="A351" s="346"/>
      <c r="B351" s="346"/>
      <c r="C351" s="347"/>
      <c r="D351" s="347"/>
      <c r="E351" s="347"/>
      <c r="F351" s="348"/>
      <c r="G351" s="348"/>
      <c r="H351" s="348"/>
    </row>
    <row r="352" spans="1:8" ht="15.75">
      <c r="A352" s="346"/>
      <c r="B352" s="346"/>
      <c r="C352" s="347"/>
      <c r="D352" s="347"/>
      <c r="E352" s="347"/>
      <c r="F352" s="348"/>
      <c r="G352" s="348"/>
      <c r="H352" s="348"/>
    </row>
    <row r="353" spans="1:8" ht="15.75">
      <c r="A353" s="346"/>
      <c r="B353" s="346"/>
      <c r="C353" s="347"/>
      <c r="D353" s="347"/>
      <c r="E353" s="347"/>
      <c r="F353" s="348"/>
      <c r="G353" s="348"/>
      <c r="H353" s="348"/>
    </row>
    <row r="354" spans="1:8" ht="15.75">
      <c r="A354" s="346"/>
      <c r="B354" s="346"/>
      <c r="C354" s="347"/>
      <c r="D354" s="347"/>
      <c r="E354" s="347"/>
      <c r="F354" s="348"/>
      <c r="G354" s="348"/>
      <c r="H354" s="348"/>
    </row>
    <row r="355" spans="1:8" ht="15.75">
      <c r="A355" s="346"/>
      <c r="B355" s="346"/>
      <c r="C355" s="347"/>
      <c r="D355" s="347"/>
      <c r="E355" s="347"/>
      <c r="F355" s="348"/>
      <c r="G355" s="348"/>
      <c r="H355" s="348"/>
    </row>
    <row r="356" spans="1:8" ht="15.75">
      <c r="A356" s="346"/>
      <c r="B356" s="346"/>
      <c r="C356" s="347"/>
      <c r="D356" s="347"/>
      <c r="E356" s="347"/>
      <c r="F356" s="348"/>
      <c r="G356" s="348"/>
      <c r="H356" s="348"/>
    </row>
    <row r="357" spans="1:8" ht="15.75">
      <c r="A357" s="346"/>
      <c r="B357" s="346"/>
      <c r="C357" s="347"/>
      <c r="D357" s="347"/>
      <c r="E357" s="347"/>
      <c r="F357" s="348"/>
      <c r="G357" s="348"/>
      <c r="H357" s="348"/>
    </row>
    <row r="358" spans="1:8" ht="15.75">
      <c r="A358" s="346"/>
      <c r="B358" s="346"/>
      <c r="C358" s="347"/>
      <c r="D358" s="347"/>
      <c r="E358" s="347"/>
      <c r="F358" s="348"/>
      <c r="G358" s="348"/>
      <c r="H358" s="348"/>
    </row>
    <row r="359" spans="1:8" ht="15.75">
      <c r="A359" s="346"/>
      <c r="B359" s="346"/>
      <c r="C359" s="347"/>
      <c r="D359" s="347"/>
      <c r="E359" s="347"/>
      <c r="F359" s="348"/>
      <c r="G359" s="348"/>
      <c r="H359" s="348"/>
    </row>
    <row r="360" spans="1:8" ht="15.75">
      <c r="A360" s="346"/>
      <c r="B360" s="346"/>
      <c r="C360" s="347"/>
      <c r="D360" s="347"/>
      <c r="E360" s="347"/>
      <c r="F360" s="348"/>
      <c r="G360" s="348"/>
      <c r="H360" s="348"/>
    </row>
    <row r="361" spans="1:8" ht="15.75">
      <c r="A361" s="346"/>
      <c r="B361" s="346"/>
      <c r="C361" s="347"/>
      <c r="D361" s="347"/>
      <c r="E361" s="347"/>
      <c r="F361" s="348"/>
      <c r="G361" s="348"/>
      <c r="H361" s="348"/>
    </row>
    <row r="362" spans="1:8" ht="15.75">
      <c r="A362" s="346"/>
      <c r="B362" s="346"/>
      <c r="C362" s="347"/>
      <c r="D362" s="347"/>
      <c r="E362" s="347"/>
      <c r="F362" s="348"/>
      <c r="G362" s="348"/>
      <c r="H362" s="348"/>
    </row>
    <row r="363" spans="1:8" ht="15.75">
      <c r="A363" s="346"/>
      <c r="B363" s="346"/>
      <c r="C363" s="347"/>
      <c r="D363" s="347"/>
      <c r="E363" s="347"/>
      <c r="F363" s="348"/>
      <c r="G363" s="348"/>
      <c r="H363" s="348"/>
    </row>
    <row r="364" spans="1:8" ht="15.75">
      <c r="A364" s="346"/>
      <c r="B364" s="346"/>
      <c r="C364" s="347"/>
      <c r="D364" s="347"/>
      <c r="E364" s="347"/>
      <c r="F364" s="348"/>
      <c r="G364" s="348"/>
      <c r="H364" s="348"/>
    </row>
    <row r="365" spans="1:8" ht="15.75">
      <c r="A365" s="346"/>
      <c r="B365" s="346"/>
      <c r="C365" s="347"/>
      <c r="D365" s="347"/>
      <c r="E365" s="347"/>
      <c r="F365" s="348"/>
      <c r="G365" s="348"/>
      <c r="H365" s="348"/>
    </row>
    <row r="366" spans="1:8" ht="15.75">
      <c r="A366" s="346"/>
      <c r="B366" s="346"/>
      <c r="C366" s="347"/>
      <c r="D366" s="347"/>
      <c r="E366" s="347"/>
      <c r="F366" s="348"/>
      <c r="G366" s="348"/>
      <c r="H366" s="348"/>
    </row>
    <row r="367" spans="1:8" ht="15.75">
      <c r="A367" s="346"/>
      <c r="B367" s="346"/>
      <c r="C367" s="347"/>
      <c r="D367" s="347"/>
      <c r="E367" s="347"/>
      <c r="F367" s="348"/>
      <c r="G367" s="348"/>
      <c r="H367" s="348"/>
    </row>
    <row r="368" spans="1:8" ht="15.75">
      <c r="A368" s="346"/>
      <c r="B368" s="346"/>
      <c r="C368" s="347"/>
      <c r="D368" s="347"/>
      <c r="E368" s="347"/>
      <c r="F368" s="348"/>
      <c r="G368" s="348"/>
      <c r="H368" s="348"/>
    </row>
    <row r="369" spans="1:8" ht="15.75">
      <c r="A369" s="346"/>
      <c r="B369" s="346"/>
      <c r="C369" s="347"/>
      <c r="D369" s="347"/>
      <c r="E369" s="347"/>
      <c r="F369" s="348"/>
      <c r="G369" s="348"/>
      <c r="H369" s="348"/>
    </row>
    <row r="370" spans="1:8" ht="15.75">
      <c r="A370" s="346"/>
      <c r="B370" s="346"/>
      <c r="C370" s="347"/>
      <c r="D370" s="347"/>
      <c r="E370" s="347"/>
      <c r="F370" s="348"/>
      <c r="G370" s="348"/>
      <c r="H370" s="348"/>
    </row>
    <row r="371" spans="1:8" ht="15.75">
      <c r="A371" s="346"/>
      <c r="B371" s="346"/>
      <c r="C371" s="347"/>
      <c r="D371" s="347"/>
      <c r="E371" s="347"/>
      <c r="F371" s="348"/>
      <c r="G371" s="348"/>
      <c r="H371" s="348"/>
    </row>
    <row r="372" spans="1:8" ht="15.75">
      <c r="A372" s="346"/>
      <c r="B372" s="346"/>
      <c r="C372" s="347"/>
      <c r="D372" s="347"/>
      <c r="E372" s="347"/>
      <c r="F372" s="348"/>
      <c r="G372" s="348"/>
      <c r="H372" s="348"/>
    </row>
    <row r="373" spans="1:8" ht="15.75">
      <c r="A373" s="346"/>
      <c r="B373" s="346"/>
      <c r="C373" s="347"/>
      <c r="D373" s="347"/>
      <c r="E373" s="347"/>
      <c r="F373" s="348"/>
      <c r="G373" s="348"/>
      <c r="H373" s="348"/>
    </row>
    <row r="374" spans="1:8" ht="15.75">
      <c r="A374" s="346"/>
      <c r="B374" s="346"/>
      <c r="C374" s="347"/>
      <c r="D374" s="347"/>
      <c r="E374" s="347"/>
      <c r="F374" s="348"/>
      <c r="G374" s="348"/>
      <c r="H374" s="348"/>
    </row>
    <row r="375" spans="1:8" ht="15.75">
      <c r="A375" s="346"/>
      <c r="B375" s="346"/>
      <c r="C375" s="347"/>
      <c r="D375" s="347"/>
      <c r="E375" s="347"/>
      <c r="F375" s="348"/>
      <c r="G375" s="348"/>
      <c r="H375" s="348"/>
    </row>
    <row r="376" spans="1:8" ht="15.75">
      <c r="A376" s="346"/>
      <c r="B376" s="346"/>
      <c r="C376" s="347"/>
      <c r="D376" s="347"/>
      <c r="E376" s="347"/>
      <c r="F376" s="348"/>
      <c r="G376" s="348"/>
      <c r="H376" s="348"/>
    </row>
    <row r="377" spans="1:8" ht="15.75">
      <c r="A377" s="346"/>
      <c r="B377" s="346"/>
      <c r="C377" s="347"/>
      <c r="D377" s="347"/>
      <c r="E377" s="347"/>
      <c r="F377" s="348"/>
      <c r="G377" s="348"/>
      <c r="H377" s="348"/>
    </row>
    <row r="378" spans="1:8" ht="15.75">
      <c r="A378" s="346"/>
      <c r="B378" s="346"/>
      <c r="C378" s="347"/>
      <c r="D378" s="347"/>
      <c r="E378" s="347"/>
      <c r="F378" s="348"/>
      <c r="G378" s="348"/>
      <c r="H378" s="348"/>
    </row>
    <row r="379" spans="1:8" ht="15.75">
      <c r="A379" s="346"/>
      <c r="B379" s="346"/>
      <c r="C379" s="347"/>
      <c r="D379" s="347"/>
      <c r="E379" s="347"/>
      <c r="F379" s="348"/>
      <c r="G379" s="348"/>
      <c r="H379" s="348"/>
    </row>
    <row r="380" spans="1:8" ht="15.75">
      <c r="A380" s="346"/>
      <c r="B380" s="346"/>
      <c r="C380" s="347"/>
      <c r="D380" s="347"/>
      <c r="E380" s="347"/>
      <c r="F380" s="348"/>
      <c r="G380" s="348"/>
      <c r="H380" s="348"/>
    </row>
    <row r="381" spans="1:8" ht="15.75">
      <c r="A381" s="346"/>
      <c r="B381" s="346"/>
      <c r="C381" s="347"/>
      <c r="D381" s="347"/>
      <c r="E381" s="347"/>
      <c r="F381" s="348"/>
      <c r="G381" s="348"/>
      <c r="H381" s="348"/>
    </row>
    <row r="382" spans="1:8" ht="15.75">
      <c r="A382" s="346"/>
      <c r="B382" s="346"/>
      <c r="C382" s="347"/>
      <c r="D382" s="347"/>
      <c r="E382" s="347"/>
      <c r="F382" s="348"/>
      <c r="G382" s="348"/>
      <c r="H382" s="348"/>
    </row>
    <row r="383" spans="1:8" ht="15.75">
      <c r="A383" s="346"/>
      <c r="B383" s="346"/>
      <c r="C383" s="347"/>
      <c r="D383" s="347"/>
      <c r="E383" s="347"/>
      <c r="F383" s="348"/>
      <c r="G383" s="348"/>
      <c r="H383" s="348"/>
    </row>
    <row r="384" spans="1:8" ht="15.75">
      <c r="A384" s="346"/>
      <c r="B384" s="346"/>
      <c r="C384" s="347"/>
      <c r="D384" s="347"/>
      <c r="E384" s="347"/>
      <c r="F384" s="348"/>
      <c r="G384" s="348"/>
      <c r="H384" s="348"/>
    </row>
    <row r="385" spans="1:8" ht="15.75">
      <c r="A385" s="346"/>
      <c r="B385" s="346"/>
      <c r="C385" s="347"/>
      <c r="D385" s="347"/>
      <c r="E385" s="347"/>
      <c r="F385" s="348"/>
      <c r="G385" s="348"/>
      <c r="H385" s="348"/>
    </row>
    <row r="386" spans="1:8" ht="15.75">
      <c r="A386" s="346"/>
      <c r="B386" s="346"/>
      <c r="C386" s="347"/>
      <c r="D386" s="347"/>
      <c r="E386" s="347"/>
      <c r="F386" s="348"/>
      <c r="G386" s="348"/>
      <c r="H386" s="348"/>
    </row>
    <row r="387" spans="1:8" ht="15.75">
      <c r="A387" s="346"/>
      <c r="B387" s="346"/>
      <c r="C387" s="347"/>
      <c r="D387" s="347"/>
      <c r="E387" s="347"/>
      <c r="F387" s="348"/>
      <c r="G387" s="348"/>
      <c r="H387" s="348"/>
    </row>
    <row r="388" spans="1:8" ht="15.75">
      <c r="A388" s="346"/>
      <c r="B388" s="346"/>
      <c r="C388" s="347"/>
      <c r="D388" s="347"/>
      <c r="E388" s="347"/>
      <c r="F388" s="348"/>
      <c r="G388" s="348"/>
      <c r="H388" s="348"/>
    </row>
    <row r="389" spans="1:8" ht="15.75">
      <c r="A389" s="346"/>
      <c r="B389" s="346"/>
      <c r="C389" s="347"/>
      <c r="D389" s="347"/>
      <c r="E389" s="347"/>
      <c r="F389" s="348"/>
      <c r="G389" s="348"/>
      <c r="H389" s="348"/>
    </row>
    <row r="390" spans="1:8" ht="15.75">
      <c r="A390" s="346"/>
      <c r="B390" s="346"/>
      <c r="C390" s="347"/>
      <c r="D390" s="347"/>
      <c r="E390" s="347"/>
      <c r="F390" s="348"/>
      <c r="G390" s="348"/>
      <c r="H390" s="348"/>
    </row>
    <row r="391" spans="1:8" ht="15.75">
      <c r="A391" s="346"/>
      <c r="B391" s="346"/>
      <c r="C391" s="347"/>
      <c r="D391" s="347"/>
      <c r="E391" s="347"/>
      <c r="F391" s="348"/>
      <c r="G391" s="348"/>
      <c r="H391" s="348"/>
    </row>
    <row r="392" spans="1:8" ht="15.75">
      <c r="A392" s="346"/>
      <c r="B392" s="346"/>
      <c r="C392" s="347"/>
      <c r="D392" s="347"/>
      <c r="E392" s="347"/>
      <c r="F392" s="348"/>
      <c r="G392" s="348"/>
      <c r="H392" s="348"/>
    </row>
    <row r="393" spans="1:8" ht="15.75">
      <c r="A393" s="346"/>
      <c r="B393" s="346"/>
      <c r="C393" s="347"/>
      <c r="D393" s="347"/>
      <c r="E393" s="347"/>
      <c r="F393" s="348"/>
      <c r="G393" s="348"/>
      <c r="H393" s="348"/>
    </row>
    <row r="394" spans="1:8" ht="15.75">
      <c r="A394" s="346"/>
      <c r="B394" s="346"/>
      <c r="C394" s="347"/>
      <c r="D394" s="347"/>
      <c r="E394" s="347"/>
      <c r="F394" s="348"/>
      <c r="G394" s="348"/>
      <c r="H394" s="348"/>
    </row>
    <row r="395" spans="1:8" ht="15.75">
      <c r="A395" s="346"/>
      <c r="B395" s="346"/>
      <c r="C395" s="347"/>
      <c r="D395" s="347"/>
      <c r="E395" s="347"/>
      <c r="F395" s="348"/>
      <c r="G395" s="348"/>
      <c r="H395" s="348"/>
    </row>
    <row r="396" spans="1:8" ht="15.75">
      <c r="A396" s="346"/>
      <c r="B396" s="346"/>
      <c r="C396" s="347"/>
      <c r="D396" s="347"/>
      <c r="E396" s="347"/>
      <c r="F396" s="348"/>
      <c r="G396" s="348"/>
      <c r="H396" s="348"/>
    </row>
    <row r="397" spans="1:8" ht="15.75">
      <c r="A397" s="346"/>
      <c r="B397" s="346"/>
      <c r="C397" s="347"/>
      <c r="D397" s="347"/>
      <c r="E397" s="347"/>
      <c r="F397" s="348"/>
      <c r="G397" s="348"/>
      <c r="H397" s="348"/>
    </row>
    <row r="398" spans="1:8" ht="15.75">
      <c r="A398" s="346"/>
      <c r="B398" s="346"/>
      <c r="C398" s="347"/>
      <c r="D398" s="347"/>
      <c r="E398" s="347"/>
      <c r="F398" s="348"/>
      <c r="G398" s="348"/>
      <c r="H398" s="348"/>
    </row>
    <row r="399" spans="1:8" ht="15.75">
      <c r="A399" s="346"/>
      <c r="B399" s="346"/>
      <c r="C399" s="347"/>
      <c r="D399" s="347"/>
      <c r="E399" s="347"/>
      <c r="F399" s="348"/>
      <c r="G399" s="348"/>
      <c r="H399" s="348"/>
    </row>
    <row r="400" spans="1:8" ht="15.75">
      <c r="A400" s="346"/>
      <c r="B400" s="346"/>
      <c r="C400" s="347"/>
      <c r="D400" s="347"/>
      <c r="E400" s="347"/>
      <c r="F400" s="348"/>
      <c r="G400" s="348"/>
      <c r="H400" s="348"/>
    </row>
    <row r="401" spans="1:8" ht="15.75">
      <c r="A401" s="346"/>
      <c r="B401" s="346"/>
      <c r="C401" s="347"/>
      <c r="D401" s="347"/>
      <c r="E401" s="347"/>
      <c r="F401" s="348"/>
      <c r="G401" s="348"/>
      <c r="H401" s="348"/>
    </row>
    <row r="402" spans="1:8" ht="15.75">
      <c r="A402" s="346"/>
      <c r="B402" s="346"/>
      <c r="C402" s="347"/>
      <c r="D402" s="347"/>
      <c r="E402" s="347"/>
      <c r="F402" s="348"/>
      <c r="G402" s="348"/>
      <c r="H402" s="348"/>
    </row>
    <row r="403" spans="1:8" ht="15.75">
      <c r="A403" s="346"/>
      <c r="B403" s="346"/>
      <c r="C403" s="347"/>
      <c r="D403" s="347"/>
      <c r="E403" s="347"/>
      <c r="F403" s="348"/>
      <c r="G403" s="348"/>
      <c r="H403" s="348"/>
    </row>
    <row r="404" spans="1:8" ht="15.75">
      <c r="A404" s="346"/>
      <c r="B404" s="346"/>
      <c r="C404" s="347"/>
      <c r="D404" s="347"/>
      <c r="E404" s="347"/>
      <c r="F404" s="348"/>
      <c r="G404" s="348"/>
      <c r="H404" s="348"/>
    </row>
    <row r="405" spans="1:8" ht="15.75">
      <c r="A405" s="346"/>
      <c r="B405" s="346"/>
      <c r="C405" s="347"/>
      <c r="D405" s="347"/>
      <c r="E405" s="347"/>
      <c r="F405" s="348"/>
      <c r="G405" s="348"/>
      <c r="H405" s="348"/>
    </row>
    <row r="406" spans="1:8" ht="15.75">
      <c r="A406" s="346"/>
      <c r="B406" s="346"/>
      <c r="C406" s="347"/>
      <c r="D406" s="347"/>
      <c r="E406" s="347"/>
      <c r="F406" s="348"/>
      <c r="G406" s="348"/>
      <c r="H406" s="348"/>
    </row>
    <row r="407" spans="1:8" ht="15.75">
      <c r="A407" s="346"/>
      <c r="B407" s="346"/>
      <c r="C407" s="347"/>
      <c r="D407" s="347"/>
      <c r="E407" s="347"/>
      <c r="F407" s="348"/>
      <c r="G407" s="348"/>
      <c r="H407" s="348"/>
    </row>
    <row r="408" spans="1:8" ht="15.75">
      <c r="A408" s="346"/>
      <c r="B408" s="346"/>
      <c r="C408" s="347"/>
      <c r="D408" s="347"/>
      <c r="E408" s="347"/>
      <c r="F408" s="348"/>
      <c r="G408" s="348"/>
      <c r="H408" s="348"/>
    </row>
    <row r="409" spans="1:8" ht="15.75">
      <c r="A409" s="346"/>
      <c r="B409" s="346"/>
      <c r="C409" s="347"/>
      <c r="D409" s="347"/>
      <c r="E409" s="347"/>
      <c r="F409" s="348"/>
      <c r="G409" s="348"/>
      <c r="H409" s="348"/>
    </row>
    <row r="410" spans="1:8" ht="15.75">
      <c r="A410" s="346"/>
      <c r="B410" s="346"/>
      <c r="C410" s="347"/>
      <c r="D410" s="347"/>
      <c r="E410" s="347"/>
      <c r="F410" s="348"/>
      <c r="G410" s="348"/>
      <c r="H410" s="348"/>
    </row>
    <row r="411" spans="1:8" ht="15.75">
      <c r="A411" s="346"/>
      <c r="B411" s="346"/>
      <c r="C411" s="347"/>
      <c r="D411" s="347"/>
      <c r="E411" s="347"/>
      <c r="F411" s="348"/>
      <c r="G411" s="348"/>
      <c r="H411" s="348"/>
    </row>
    <row r="412" spans="1:8" ht="15.75">
      <c r="A412" s="346"/>
      <c r="B412" s="346"/>
      <c r="C412" s="347"/>
      <c r="D412" s="347"/>
      <c r="E412" s="347"/>
      <c r="F412" s="348"/>
      <c r="G412" s="348"/>
      <c r="H412" s="348"/>
    </row>
    <row r="413" spans="1:8" ht="15.75">
      <c r="A413" s="346"/>
      <c r="B413" s="346"/>
      <c r="C413" s="347"/>
      <c r="D413" s="347"/>
      <c r="E413" s="347"/>
      <c r="F413" s="348"/>
      <c r="G413" s="348"/>
      <c r="H413" s="348"/>
    </row>
    <row r="414" spans="1:8" ht="15.75">
      <c r="A414" s="346"/>
      <c r="B414" s="346"/>
      <c r="C414" s="347"/>
      <c r="D414" s="347"/>
      <c r="E414" s="347"/>
      <c r="F414" s="348"/>
      <c r="G414" s="348"/>
      <c r="H414" s="348"/>
    </row>
    <row r="415" spans="1:8" ht="15.75">
      <c r="A415" s="346"/>
      <c r="B415" s="346"/>
      <c r="C415" s="347"/>
      <c r="D415" s="347"/>
      <c r="E415" s="347"/>
      <c r="F415" s="348"/>
      <c r="G415" s="348"/>
      <c r="H415" s="348"/>
    </row>
    <row r="416" spans="1:8" ht="15.75">
      <c r="A416" s="346"/>
      <c r="B416" s="346"/>
      <c r="C416" s="347"/>
      <c r="D416" s="347"/>
      <c r="E416" s="347"/>
      <c r="F416" s="348"/>
      <c r="G416" s="348"/>
      <c r="H416" s="348"/>
    </row>
    <row r="417" spans="1:8" ht="15.75">
      <c r="A417" s="346"/>
      <c r="B417" s="346"/>
      <c r="C417" s="347"/>
      <c r="D417" s="347"/>
      <c r="E417" s="347"/>
      <c r="F417" s="348"/>
      <c r="G417" s="348"/>
      <c r="H417" s="348"/>
    </row>
    <row r="418" spans="1:8" ht="15.75">
      <c r="A418" s="346"/>
      <c r="B418" s="346"/>
      <c r="C418" s="347"/>
      <c r="D418" s="347"/>
      <c r="E418" s="347"/>
      <c r="F418" s="348"/>
      <c r="G418" s="348"/>
      <c r="H418" s="348"/>
    </row>
    <row r="419" spans="1:8" ht="15.75">
      <c r="A419" s="346"/>
      <c r="B419" s="346"/>
      <c r="C419" s="347"/>
      <c r="D419" s="347"/>
      <c r="E419" s="347"/>
      <c r="F419" s="348"/>
      <c r="G419" s="348"/>
      <c r="H419" s="348"/>
    </row>
    <row r="420" spans="1:8" ht="15.75">
      <c r="A420" s="346"/>
      <c r="B420" s="346"/>
      <c r="C420" s="347"/>
      <c r="D420" s="347"/>
      <c r="E420" s="347"/>
      <c r="F420" s="348"/>
      <c r="G420" s="348"/>
      <c r="H420" s="348"/>
    </row>
    <row r="421" spans="1:8" ht="15.75">
      <c r="A421" s="346"/>
      <c r="B421" s="346"/>
      <c r="C421" s="347"/>
      <c r="D421" s="347"/>
      <c r="E421" s="347"/>
      <c r="F421" s="348"/>
      <c r="G421" s="348"/>
      <c r="H421" s="348"/>
    </row>
    <row r="422" spans="1:8" ht="15.75">
      <c r="A422" s="346"/>
      <c r="B422" s="346"/>
      <c r="C422" s="347"/>
      <c r="D422" s="347"/>
      <c r="E422" s="347"/>
      <c r="F422" s="348"/>
      <c r="G422" s="348"/>
      <c r="H422" s="348"/>
    </row>
    <row r="423" spans="1:8" ht="15.75">
      <c r="A423" s="346"/>
      <c r="B423" s="346"/>
      <c r="C423" s="347"/>
      <c r="D423" s="347"/>
      <c r="E423" s="347"/>
      <c r="F423" s="348"/>
      <c r="G423" s="348"/>
      <c r="H423" s="348"/>
    </row>
    <row r="424" spans="1:8" ht="15.75">
      <c r="A424" s="346"/>
      <c r="B424" s="346"/>
      <c r="C424" s="347"/>
      <c r="D424" s="347"/>
      <c r="E424" s="347"/>
      <c r="F424" s="348"/>
      <c r="G424" s="348"/>
      <c r="H424" s="348"/>
    </row>
    <row r="425" spans="1:8" ht="15.75">
      <c r="A425" s="346"/>
      <c r="B425" s="346"/>
      <c r="C425" s="347"/>
      <c r="D425" s="347"/>
      <c r="E425" s="347"/>
      <c r="F425" s="348"/>
      <c r="G425" s="348"/>
      <c r="H425" s="348"/>
    </row>
    <row r="426" spans="1:8" ht="15.75">
      <c r="A426" s="346"/>
      <c r="B426" s="346"/>
      <c r="C426" s="347"/>
      <c r="D426" s="347"/>
      <c r="E426" s="347"/>
      <c r="F426" s="348"/>
      <c r="G426" s="348"/>
      <c r="H426" s="348"/>
    </row>
    <row r="427" spans="1:8" ht="15.75">
      <c r="A427" s="346"/>
      <c r="B427" s="346"/>
      <c r="C427" s="347"/>
      <c r="D427" s="347"/>
      <c r="E427" s="347"/>
      <c r="F427" s="348"/>
      <c r="G427" s="348"/>
      <c r="H427" s="348"/>
    </row>
    <row r="428" spans="1:8" ht="15.75">
      <c r="A428" s="346"/>
      <c r="B428" s="346"/>
      <c r="C428" s="347"/>
      <c r="D428" s="347"/>
      <c r="E428" s="347"/>
      <c r="F428" s="348"/>
      <c r="G428" s="348"/>
      <c r="H428" s="348"/>
    </row>
    <row r="429" spans="1:8" ht="15.75">
      <c r="A429" s="346"/>
      <c r="B429" s="346"/>
      <c r="C429" s="347"/>
      <c r="D429" s="347"/>
      <c r="E429" s="347"/>
      <c r="F429" s="348"/>
      <c r="G429" s="348"/>
      <c r="H429" s="348"/>
    </row>
    <row r="430" spans="1:8" ht="15.75">
      <c r="A430" s="346"/>
      <c r="B430" s="346"/>
      <c r="C430" s="347"/>
      <c r="D430" s="347"/>
      <c r="E430" s="347"/>
      <c r="F430" s="348"/>
      <c r="G430" s="348"/>
      <c r="H430" s="348"/>
    </row>
    <row r="431" spans="1:8" ht="15.75">
      <c r="A431" s="346"/>
      <c r="B431" s="346"/>
      <c r="C431" s="347"/>
      <c r="D431" s="347"/>
      <c r="E431" s="347"/>
      <c r="F431" s="348"/>
      <c r="G431" s="348"/>
      <c r="H431" s="348"/>
    </row>
    <row r="432" spans="1:8" ht="15.75">
      <c r="A432" s="346"/>
      <c r="B432" s="346"/>
      <c r="C432" s="347"/>
      <c r="D432" s="347"/>
      <c r="E432" s="347"/>
      <c r="F432" s="348"/>
      <c r="G432" s="348"/>
      <c r="H432" s="348"/>
    </row>
    <row r="433" spans="1:8" ht="15.75">
      <c r="A433" s="346"/>
      <c r="B433" s="346"/>
      <c r="C433" s="347"/>
      <c r="D433" s="347"/>
      <c r="E433" s="347"/>
      <c r="F433" s="348"/>
      <c r="G433" s="348"/>
      <c r="H433" s="348"/>
    </row>
    <row r="434" spans="1:8" ht="15.75">
      <c r="A434" s="346"/>
      <c r="B434" s="346"/>
      <c r="C434" s="347"/>
      <c r="D434" s="347"/>
      <c r="E434" s="347"/>
      <c r="F434" s="348"/>
      <c r="G434" s="348"/>
      <c r="H434" s="348"/>
    </row>
    <row r="435" spans="1:8" ht="15.75">
      <c r="A435" s="346"/>
      <c r="B435" s="346"/>
      <c r="C435" s="347"/>
      <c r="D435" s="347"/>
      <c r="E435" s="347"/>
      <c r="F435" s="348"/>
      <c r="G435" s="348"/>
      <c r="H435" s="348"/>
    </row>
    <row r="436" spans="1:8" ht="15.75">
      <c r="A436" s="346"/>
      <c r="B436" s="346"/>
      <c r="C436" s="347"/>
      <c r="D436" s="347"/>
      <c r="E436" s="347"/>
      <c r="F436" s="348"/>
      <c r="G436" s="348"/>
      <c r="H436" s="348"/>
    </row>
    <row r="437" spans="1:8" ht="15.75">
      <c r="A437" s="346"/>
      <c r="B437" s="346"/>
      <c r="C437" s="347"/>
      <c r="D437" s="347"/>
      <c r="E437" s="347"/>
      <c r="F437" s="348"/>
      <c r="G437" s="348"/>
      <c r="H437" s="348"/>
    </row>
    <row r="438" spans="1:8" ht="15.75">
      <c r="A438" s="346"/>
      <c r="B438" s="346"/>
      <c r="C438" s="347"/>
      <c r="D438" s="347"/>
      <c r="E438" s="347"/>
      <c r="F438" s="348"/>
      <c r="G438" s="348"/>
      <c r="H438" s="348"/>
    </row>
    <row r="439" spans="1:8" ht="15.75">
      <c r="A439" s="346"/>
      <c r="B439" s="346"/>
      <c r="C439" s="347"/>
      <c r="D439" s="347"/>
      <c r="E439" s="347"/>
      <c r="F439" s="348"/>
      <c r="G439" s="348"/>
      <c r="H439" s="348"/>
    </row>
    <row r="440" spans="1:8" ht="15.75">
      <c r="A440" s="346"/>
      <c r="B440" s="346"/>
      <c r="C440" s="347"/>
      <c r="D440" s="347"/>
      <c r="E440" s="347"/>
      <c r="F440" s="348"/>
      <c r="G440" s="348"/>
      <c r="H440" s="348"/>
    </row>
    <row r="441" spans="1:8" ht="15.75">
      <c r="A441" s="346"/>
      <c r="B441" s="346"/>
      <c r="C441" s="347"/>
      <c r="D441" s="347"/>
      <c r="E441" s="347"/>
      <c r="F441" s="348"/>
      <c r="G441" s="348"/>
      <c r="H441" s="348"/>
    </row>
    <row r="442" spans="1:8" ht="15.75">
      <c r="A442" s="346"/>
      <c r="B442" s="346"/>
      <c r="C442" s="347"/>
      <c r="D442" s="347"/>
      <c r="E442" s="347"/>
      <c r="F442" s="348"/>
      <c r="G442" s="348"/>
      <c r="H442" s="348"/>
    </row>
    <row r="443" spans="1:8" ht="15.75">
      <c r="A443" s="346"/>
      <c r="B443" s="346"/>
      <c r="C443" s="347"/>
      <c r="D443" s="347"/>
      <c r="E443" s="347"/>
      <c r="F443" s="348"/>
      <c r="G443" s="348"/>
      <c r="H443" s="348"/>
    </row>
    <row r="444" spans="1:8" ht="15.75">
      <c r="A444" s="346"/>
      <c r="B444" s="346"/>
      <c r="C444" s="347"/>
      <c r="D444" s="347"/>
      <c r="E444" s="347"/>
      <c r="F444" s="348"/>
      <c r="G444" s="348"/>
      <c r="H444" s="348"/>
    </row>
    <row r="445" spans="1:8" ht="15.75">
      <c r="A445" s="346"/>
      <c r="B445" s="346"/>
      <c r="C445" s="347"/>
      <c r="D445" s="347"/>
      <c r="E445" s="347"/>
      <c r="F445" s="348"/>
      <c r="G445" s="348"/>
      <c r="H445" s="348"/>
    </row>
    <row r="446" spans="1:8" ht="15.75">
      <c r="A446" s="346"/>
      <c r="B446" s="346"/>
      <c r="C446" s="347"/>
      <c r="D446" s="347"/>
      <c r="E446" s="347"/>
      <c r="F446" s="348"/>
      <c r="G446" s="348"/>
      <c r="H446" s="348"/>
    </row>
    <row r="447" spans="1:8" ht="15.75">
      <c r="A447" s="346"/>
      <c r="B447" s="346"/>
      <c r="C447" s="347"/>
      <c r="D447" s="347"/>
      <c r="E447" s="347"/>
      <c r="F447" s="348"/>
      <c r="G447" s="348"/>
      <c r="H447" s="348"/>
    </row>
    <row r="448" spans="1:8" ht="15.75">
      <c r="A448" s="346"/>
      <c r="B448" s="346"/>
      <c r="C448" s="347"/>
      <c r="D448" s="347"/>
      <c r="E448" s="347"/>
      <c r="F448" s="348"/>
      <c r="G448" s="348"/>
      <c r="H448" s="348"/>
    </row>
    <row r="449" spans="1:8" ht="15.75">
      <c r="A449" s="346"/>
      <c r="B449" s="346"/>
      <c r="C449" s="347"/>
      <c r="D449" s="347"/>
      <c r="E449" s="347"/>
      <c r="F449" s="348"/>
      <c r="G449" s="348"/>
      <c r="H449" s="348"/>
    </row>
    <row r="450" spans="1:8" ht="15.75">
      <c r="A450" s="346"/>
      <c r="B450" s="346"/>
      <c r="C450" s="347"/>
      <c r="D450" s="347"/>
      <c r="E450" s="347"/>
      <c r="F450" s="348"/>
      <c r="G450" s="348"/>
      <c r="H450" s="348"/>
    </row>
    <row r="451" spans="1:8" ht="15.75">
      <c r="A451" s="346"/>
      <c r="B451" s="346"/>
      <c r="C451" s="347"/>
      <c r="D451" s="347"/>
      <c r="E451" s="347"/>
      <c r="F451" s="348"/>
      <c r="G451" s="348"/>
      <c r="H451" s="348"/>
    </row>
    <row r="452" spans="1:8" ht="15.75">
      <c r="A452" s="346"/>
      <c r="B452" s="346"/>
      <c r="C452" s="347"/>
      <c r="D452" s="347"/>
      <c r="E452" s="347"/>
      <c r="F452" s="348"/>
      <c r="G452" s="348"/>
      <c r="H452" s="348"/>
    </row>
    <row r="453" spans="1:8" ht="15.75">
      <c r="A453" s="346"/>
      <c r="B453" s="346"/>
      <c r="C453" s="347"/>
      <c r="D453" s="347"/>
      <c r="E453" s="347"/>
      <c r="F453" s="348"/>
      <c r="G453" s="348"/>
      <c r="H453" s="348"/>
    </row>
    <row r="454" spans="1:8" ht="15.75">
      <c r="A454" s="346"/>
      <c r="B454" s="346"/>
      <c r="C454" s="347"/>
      <c r="D454" s="347"/>
      <c r="E454" s="347"/>
      <c r="F454" s="348"/>
      <c r="G454" s="348"/>
      <c r="H454" s="348"/>
    </row>
    <row r="455" spans="1:8" ht="15.75">
      <c r="A455" s="346"/>
      <c r="B455" s="346"/>
      <c r="C455" s="347"/>
      <c r="D455" s="347"/>
      <c r="E455" s="347"/>
      <c r="F455" s="348"/>
      <c r="G455" s="348"/>
      <c r="H455" s="348"/>
    </row>
    <row r="456" spans="1:8" ht="15.75">
      <c r="A456" s="346"/>
      <c r="B456" s="346"/>
      <c r="C456" s="347"/>
      <c r="D456" s="347"/>
      <c r="E456" s="347"/>
      <c r="F456" s="348"/>
      <c r="G456" s="348"/>
      <c r="H456" s="348"/>
    </row>
    <row r="457" spans="1:8" ht="15.75">
      <c r="A457" s="346"/>
      <c r="B457" s="346"/>
      <c r="C457" s="347"/>
      <c r="D457" s="347"/>
      <c r="E457" s="347"/>
      <c r="F457" s="348"/>
      <c r="G457" s="348"/>
      <c r="H457" s="348"/>
    </row>
    <row r="458" spans="1:8" ht="15.75">
      <c r="A458" s="346"/>
      <c r="B458" s="346"/>
      <c r="C458" s="347"/>
      <c r="D458" s="347"/>
      <c r="E458" s="347"/>
      <c r="F458" s="348"/>
      <c r="G458" s="348"/>
      <c r="H458" s="348"/>
    </row>
    <row r="459" spans="1:8" ht="15.75">
      <c r="A459" s="346"/>
      <c r="B459" s="346"/>
      <c r="C459" s="347"/>
      <c r="D459" s="347"/>
      <c r="E459" s="347"/>
      <c r="F459" s="348"/>
      <c r="G459" s="348"/>
      <c r="H459" s="348"/>
    </row>
    <row r="460" spans="1:8" ht="15.75">
      <c r="A460" s="346"/>
      <c r="B460" s="346"/>
      <c r="C460" s="347"/>
      <c r="D460" s="347"/>
      <c r="E460" s="347"/>
      <c r="F460" s="348"/>
      <c r="G460" s="348"/>
      <c r="H460" s="348"/>
    </row>
    <row r="461" spans="1:8" ht="15.75">
      <c r="A461" s="346"/>
      <c r="B461" s="346"/>
      <c r="C461" s="347"/>
      <c r="D461" s="347"/>
      <c r="E461" s="347"/>
      <c r="F461" s="348"/>
      <c r="G461" s="348"/>
      <c r="H461" s="348"/>
    </row>
    <row r="462" spans="1:8" ht="15.75">
      <c r="A462" s="346"/>
      <c r="B462" s="346"/>
      <c r="C462" s="347"/>
      <c r="D462" s="347"/>
      <c r="E462" s="347"/>
      <c r="F462" s="348"/>
      <c r="G462" s="348"/>
      <c r="H462" s="348"/>
    </row>
    <row r="463" spans="1:8" ht="15.75">
      <c r="A463" s="346"/>
      <c r="B463" s="346"/>
      <c r="C463" s="347"/>
      <c r="D463" s="347"/>
      <c r="E463" s="347"/>
      <c r="F463" s="348"/>
      <c r="G463" s="348"/>
      <c r="H463" s="348"/>
    </row>
    <row r="464" spans="1:8" ht="15.75">
      <c r="A464" s="346"/>
      <c r="B464" s="346"/>
      <c r="C464" s="347"/>
      <c r="D464" s="347"/>
      <c r="E464" s="347"/>
      <c r="F464" s="348"/>
      <c r="G464" s="348"/>
      <c r="H464" s="348"/>
    </row>
    <row r="465" spans="1:8" ht="15.75">
      <c r="A465" s="346"/>
      <c r="B465" s="346"/>
      <c r="C465" s="347"/>
      <c r="D465" s="347"/>
      <c r="E465" s="347"/>
      <c r="F465" s="348"/>
      <c r="G465" s="348"/>
      <c r="H465" s="348"/>
    </row>
    <row r="466" spans="1:8" ht="15.75">
      <c r="A466" s="346"/>
      <c r="B466" s="346"/>
      <c r="C466" s="347"/>
      <c r="D466" s="347"/>
      <c r="E466" s="347"/>
      <c r="F466" s="348"/>
      <c r="G466" s="348"/>
      <c r="H466" s="348"/>
    </row>
    <row r="467" spans="1:8" ht="15.75">
      <c r="A467" s="346"/>
      <c r="B467" s="346"/>
      <c r="C467" s="347"/>
      <c r="D467" s="347"/>
      <c r="E467" s="347"/>
      <c r="F467" s="348"/>
      <c r="G467" s="348"/>
      <c r="H467" s="348"/>
    </row>
    <row r="468" spans="1:8" ht="15.75">
      <c r="A468" s="346"/>
      <c r="B468" s="346"/>
      <c r="C468" s="347"/>
      <c r="D468" s="347"/>
      <c r="E468" s="347"/>
      <c r="F468" s="348"/>
      <c r="G468" s="348"/>
      <c r="H468" s="348"/>
    </row>
    <row r="469" spans="1:8" ht="15.75">
      <c r="A469" s="346"/>
      <c r="B469" s="346"/>
      <c r="C469" s="347"/>
      <c r="D469" s="347"/>
      <c r="E469" s="347"/>
      <c r="F469" s="348"/>
      <c r="G469" s="348"/>
      <c r="H469" s="348"/>
    </row>
    <row r="470" spans="1:8" ht="15.75">
      <c r="A470" s="346"/>
      <c r="B470" s="346"/>
      <c r="C470" s="347"/>
      <c r="D470" s="347"/>
      <c r="E470" s="347"/>
      <c r="F470" s="348"/>
      <c r="G470" s="348"/>
      <c r="H470" s="348"/>
    </row>
    <row r="471" spans="1:8" ht="15.75">
      <c r="A471" s="346"/>
      <c r="B471" s="346"/>
      <c r="C471" s="347"/>
      <c r="D471" s="347"/>
      <c r="E471" s="347"/>
      <c r="F471" s="348"/>
      <c r="G471" s="348"/>
      <c r="H471" s="348"/>
    </row>
    <row r="472" spans="1:8" ht="15.75">
      <c r="A472" s="346"/>
      <c r="B472" s="346"/>
      <c r="C472" s="347"/>
      <c r="D472" s="347"/>
      <c r="E472" s="347"/>
      <c r="F472" s="348"/>
      <c r="G472" s="348"/>
      <c r="H472" s="348"/>
    </row>
    <row r="473" spans="1:8" ht="15.75">
      <c r="A473" s="346"/>
      <c r="B473" s="346"/>
      <c r="C473" s="347"/>
      <c r="D473" s="347"/>
      <c r="E473" s="347"/>
      <c r="F473" s="348"/>
      <c r="G473" s="348"/>
      <c r="H473" s="348"/>
    </row>
    <row r="474" spans="1:8" ht="15.75">
      <c r="A474" s="346"/>
      <c r="B474" s="346"/>
      <c r="C474" s="347"/>
      <c r="D474" s="347"/>
      <c r="E474" s="347"/>
      <c r="F474" s="348"/>
      <c r="G474" s="348"/>
      <c r="H474" s="348"/>
    </row>
    <row r="475" spans="1:8" ht="15.75">
      <c r="A475" s="346"/>
      <c r="B475" s="346"/>
      <c r="C475" s="347"/>
      <c r="D475" s="347"/>
      <c r="E475" s="347"/>
      <c r="F475" s="348"/>
      <c r="G475" s="348"/>
      <c r="H475" s="348"/>
    </row>
    <row r="476" spans="1:8" ht="15.75">
      <c r="A476" s="346"/>
      <c r="B476" s="346"/>
      <c r="C476" s="347"/>
      <c r="D476" s="347"/>
      <c r="E476" s="347"/>
      <c r="F476" s="348"/>
      <c r="G476" s="348"/>
      <c r="H476" s="348"/>
    </row>
    <row r="477" spans="1:8" ht="15.75">
      <c r="A477" s="346"/>
      <c r="B477" s="346"/>
      <c r="C477" s="347"/>
      <c r="D477" s="347"/>
      <c r="E477" s="347"/>
      <c r="F477" s="348"/>
      <c r="G477" s="348"/>
      <c r="H477" s="348"/>
    </row>
    <row r="478" spans="1:8" ht="15.75">
      <c r="A478" s="346"/>
      <c r="B478" s="346"/>
      <c r="C478" s="347"/>
      <c r="D478" s="347"/>
      <c r="E478" s="347"/>
      <c r="F478" s="348"/>
      <c r="G478" s="348"/>
      <c r="H478" s="348"/>
    </row>
    <row r="479" spans="1:8" ht="15.75">
      <c r="A479" s="346"/>
      <c r="B479" s="346"/>
      <c r="C479" s="347"/>
      <c r="D479" s="347"/>
      <c r="E479" s="347"/>
      <c r="F479" s="348"/>
      <c r="G479" s="348"/>
      <c r="H479" s="348"/>
    </row>
    <row r="480" spans="1:8" ht="15.75">
      <c r="A480" s="346"/>
      <c r="B480" s="346"/>
      <c r="C480" s="347"/>
      <c r="D480" s="347"/>
      <c r="E480" s="347"/>
      <c r="F480" s="348"/>
      <c r="G480" s="348"/>
      <c r="H480" s="348"/>
    </row>
    <row r="481" spans="1:8" ht="15.75">
      <c r="A481" s="346"/>
      <c r="B481" s="346"/>
      <c r="C481" s="347"/>
      <c r="D481" s="347"/>
      <c r="E481" s="347"/>
      <c r="F481" s="348"/>
      <c r="G481" s="348"/>
      <c r="H481" s="348"/>
    </row>
    <row r="482" spans="1:8" ht="15.75">
      <c r="A482" s="346"/>
      <c r="B482" s="346"/>
      <c r="C482" s="347"/>
      <c r="D482" s="347"/>
      <c r="E482" s="347"/>
      <c r="F482" s="348"/>
      <c r="G482" s="348"/>
      <c r="H482" s="348"/>
    </row>
    <row r="483" spans="1:8" ht="15.75">
      <c r="A483" s="346"/>
      <c r="B483" s="346"/>
      <c r="C483" s="347"/>
      <c r="D483" s="347"/>
      <c r="E483" s="347"/>
      <c r="F483" s="348"/>
      <c r="G483" s="348"/>
      <c r="H483" s="348"/>
    </row>
    <row r="484" spans="1:8" ht="15.75">
      <c r="A484" s="346"/>
      <c r="B484" s="346"/>
      <c r="C484" s="347"/>
      <c r="D484" s="347"/>
      <c r="E484" s="347"/>
      <c r="F484" s="348"/>
      <c r="G484" s="348"/>
      <c r="H484" s="348"/>
    </row>
    <row r="485" spans="1:8" ht="15.75">
      <c r="A485" s="346"/>
      <c r="B485" s="346"/>
      <c r="C485" s="347"/>
      <c r="D485" s="347"/>
      <c r="E485" s="347"/>
      <c r="F485" s="348"/>
      <c r="G485" s="348"/>
      <c r="H485" s="348"/>
    </row>
    <row r="486" spans="1:8" ht="15.75">
      <c r="A486" s="346"/>
      <c r="B486" s="346"/>
      <c r="C486" s="347"/>
      <c r="D486" s="347"/>
      <c r="E486" s="347"/>
      <c r="F486" s="348"/>
      <c r="G486" s="348"/>
      <c r="H486" s="348"/>
    </row>
    <row r="487" spans="1:8" ht="15.75">
      <c r="A487" s="346"/>
      <c r="B487" s="346"/>
      <c r="C487" s="347"/>
      <c r="D487" s="347"/>
      <c r="E487" s="347"/>
      <c r="F487" s="348"/>
      <c r="G487" s="348"/>
      <c r="H487" s="348"/>
    </row>
    <row r="488" spans="1:8" ht="15.75">
      <c r="A488" s="346"/>
      <c r="B488" s="346"/>
      <c r="C488" s="347"/>
      <c r="D488" s="347"/>
      <c r="E488" s="347"/>
      <c r="F488" s="348"/>
      <c r="G488" s="348"/>
      <c r="H488" s="348"/>
    </row>
    <row r="489" spans="1:8" ht="15.75">
      <c r="A489" s="346"/>
      <c r="B489" s="346"/>
      <c r="C489" s="347"/>
      <c r="D489" s="347"/>
      <c r="E489" s="347"/>
      <c r="F489" s="348"/>
      <c r="G489" s="348"/>
      <c r="H489" s="348"/>
    </row>
    <row r="490" spans="1:8" ht="15.75">
      <c r="A490" s="346"/>
      <c r="B490" s="346"/>
      <c r="C490" s="347"/>
      <c r="D490" s="347"/>
      <c r="E490" s="347"/>
      <c r="F490" s="348"/>
      <c r="G490" s="348"/>
      <c r="H490" s="348"/>
    </row>
    <row r="491" spans="1:8" ht="15.75">
      <c r="A491" s="346"/>
      <c r="B491" s="346"/>
      <c r="C491" s="347"/>
      <c r="D491" s="347"/>
      <c r="E491" s="347"/>
      <c r="F491" s="348"/>
      <c r="G491" s="348"/>
      <c r="H491" s="348"/>
    </row>
    <row r="492" spans="1:8" ht="15.75">
      <c r="A492" s="346"/>
      <c r="B492" s="346"/>
      <c r="C492" s="347"/>
      <c r="D492" s="347"/>
      <c r="E492" s="347"/>
      <c r="F492" s="348"/>
      <c r="G492" s="348"/>
      <c r="H492" s="348"/>
    </row>
    <row r="493" spans="1:8" ht="15.75">
      <c r="A493" s="346"/>
      <c r="B493" s="346"/>
      <c r="C493" s="347"/>
      <c r="D493" s="347"/>
      <c r="E493" s="347"/>
      <c r="F493" s="348"/>
      <c r="G493" s="348"/>
      <c r="H493" s="348"/>
    </row>
    <row r="494" spans="1:8" ht="15.75">
      <c r="A494" s="346"/>
      <c r="B494" s="346"/>
      <c r="C494" s="347"/>
      <c r="D494" s="347"/>
      <c r="E494" s="347"/>
      <c r="F494" s="348"/>
      <c r="G494" s="348"/>
      <c r="H494" s="348"/>
    </row>
    <row r="495" spans="1:8" ht="15.75">
      <c r="A495" s="346"/>
      <c r="B495" s="346"/>
      <c r="C495" s="347"/>
      <c r="D495" s="347"/>
      <c r="E495" s="347"/>
      <c r="F495" s="348"/>
      <c r="G495" s="348"/>
      <c r="H495" s="348"/>
    </row>
    <row r="496" spans="1:8" ht="15.75">
      <c r="A496" s="346"/>
      <c r="B496" s="346"/>
      <c r="C496" s="347"/>
      <c r="D496" s="347"/>
      <c r="E496" s="347"/>
      <c r="F496" s="348"/>
      <c r="G496" s="348"/>
      <c r="H496" s="348"/>
    </row>
    <row r="497" spans="1:8" ht="15.75">
      <c r="A497" s="346"/>
      <c r="B497" s="346"/>
      <c r="C497" s="347"/>
      <c r="D497" s="347"/>
      <c r="E497" s="347"/>
      <c r="F497" s="348"/>
      <c r="G497" s="348"/>
      <c r="H497" s="348"/>
    </row>
    <row r="498" spans="1:8" ht="15.75">
      <c r="A498" s="346"/>
      <c r="B498" s="346"/>
      <c r="C498" s="347"/>
      <c r="D498" s="347"/>
      <c r="E498" s="347"/>
      <c r="F498" s="348"/>
      <c r="G498" s="348"/>
      <c r="H498" s="348"/>
    </row>
    <row r="499" spans="1:8" ht="15.75">
      <c r="A499" s="346"/>
      <c r="B499" s="346"/>
      <c r="C499" s="347"/>
      <c r="D499" s="347"/>
      <c r="E499" s="347"/>
      <c r="F499" s="348"/>
      <c r="G499" s="348"/>
      <c r="H499" s="348"/>
    </row>
    <row r="500" spans="1:8" ht="15.75">
      <c r="A500" s="346"/>
      <c r="B500" s="346"/>
      <c r="C500" s="347"/>
      <c r="D500" s="347"/>
      <c r="E500" s="347"/>
      <c r="F500" s="348"/>
      <c r="G500" s="348"/>
      <c r="H500" s="348"/>
    </row>
    <row r="501" spans="1:8" ht="15.75">
      <c r="A501" s="346"/>
      <c r="B501" s="346"/>
      <c r="C501" s="347"/>
      <c r="D501" s="347"/>
      <c r="E501" s="347"/>
      <c r="F501" s="348"/>
      <c r="G501" s="348"/>
      <c r="H501" s="348"/>
    </row>
    <row r="502" spans="1:8" ht="15.75">
      <c r="A502" s="346"/>
      <c r="B502" s="346"/>
      <c r="C502" s="347"/>
      <c r="D502" s="347"/>
      <c r="E502" s="347"/>
      <c r="F502" s="348"/>
      <c r="G502" s="348"/>
      <c r="H502" s="348"/>
    </row>
    <row r="503" spans="1:8" ht="15.75">
      <c r="A503" s="346"/>
      <c r="B503" s="346"/>
      <c r="C503" s="347"/>
      <c r="D503" s="347"/>
      <c r="E503" s="347"/>
      <c r="F503" s="348"/>
      <c r="G503" s="348"/>
      <c r="H503" s="348"/>
    </row>
    <row r="504" spans="1:8" ht="15.75">
      <c r="A504" s="346"/>
      <c r="B504" s="346"/>
      <c r="C504" s="347"/>
      <c r="D504" s="347"/>
      <c r="E504" s="347"/>
      <c r="F504" s="348"/>
      <c r="G504" s="348"/>
      <c r="H504" s="348"/>
    </row>
    <row r="505" spans="1:8" ht="15.75">
      <c r="A505" s="346"/>
      <c r="B505" s="346"/>
      <c r="C505" s="347"/>
      <c r="D505" s="347"/>
      <c r="E505" s="347"/>
      <c r="F505" s="348"/>
      <c r="G505" s="348"/>
      <c r="H505" s="348"/>
    </row>
    <row r="506" spans="1:8" ht="15.75">
      <c r="A506" s="346"/>
      <c r="B506" s="346"/>
      <c r="C506" s="347"/>
      <c r="D506" s="347"/>
      <c r="E506" s="347"/>
      <c r="F506" s="348"/>
      <c r="G506" s="348"/>
      <c r="H506" s="348"/>
    </row>
    <row r="507" spans="1:8" ht="15.75">
      <c r="A507" s="346"/>
      <c r="B507" s="346"/>
      <c r="C507" s="347"/>
      <c r="D507" s="347"/>
      <c r="E507" s="347"/>
      <c r="F507" s="348"/>
      <c r="G507" s="348"/>
      <c r="H507" s="348"/>
    </row>
    <row r="508" spans="1:8" ht="15.75">
      <c r="A508" s="346"/>
      <c r="B508" s="346"/>
      <c r="C508" s="347"/>
      <c r="D508" s="347"/>
      <c r="E508" s="347"/>
      <c r="F508" s="348"/>
      <c r="G508" s="348"/>
      <c r="H508" s="348"/>
    </row>
    <row r="509" spans="1:8" ht="15.75">
      <c r="A509" s="346"/>
      <c r="B509" s="346"/>
      <c r="C509" s="347"/>
      <c r="D509" s="347"/>
      <c r="E509" s="347"/>
      <c r="F509" s="348"/>
      <c r="G509" s="348"/>
      <c r="H509" s="348"/>
    </row>
    <row r="510" spans="1:8" ht="15.75">
      <c r="A510" s="346"/>
      <c r="B510" s="346"/>
      <c r="C510" s="347"/>
      <c r="D510" s="347"/>
      <c r="E510" s="347"/>
      <c r="F510" s="348"/>
      <c r="G510" s="348"/>
      <c r="H510" s="348"/>
    </row>
    <row r="511" spans="1:8" ht="15.75">
      <c r="A511" s="346"/>
      <c r="B511" s="346"/>
      <c r="C511" s="347"/>
      <c r="D511" s="347"/>
      <c r="E511" s="347"/>
      <c r="F511" s="348"/>
      <c r="G511" s="348"/>
      <c r="H511" s="348"/>
    </row>
    <row r="512" spans="1:8" ht="15.75">
      <c r="A512" s="346"/>
      <c r="B512" s="346"/>
      <c r="C512" s="347"/>
      <c r="D512" s="347"/>
      <c r="E512" s="347"/>
      <c r="F512" s="348"/>
      <c r="G512" s="348"/>
      <c r="H512" s="348"/>
    </row>
    <row r="513" spans="1:8" ht="15.75">
      <c r="A513" s="346"/>
      <c r="B513" s="346"/>
      <c r="C513" s="347"/>
      <c r="D513" s="347"/>
      <c r="E513" s="347"/>
      <c r="F513" s="348"/>
      <c r="G513" s="348"/>
      <c r="H513" s="348"/>
    </row>
    <row r="514" spans="1:8" ht="15.75">
      <c r="A514" s="346"/>
      <c r="B514" s="346"/>
      <c r="C514" s="347"/>
      <c r="D514" s="347"/>
      <c r="E514" s="347"/>
      <c r="F514" s="348"/>
      <c r="G514" s="348"/>
      <c r="H514" s="348"/>
    </row>
    <row r="515" spans="1:8" ht="15.75">
      <c r="A515" s="346"/>
      <c r="B515" s="346"/>
      <c r="C515" s="347"/>
      <c r="D515" s="347"/>
      <c r="E515" s="347"/>
      <c r="F515" s="348"/>
      <c r="G515" s="348"/>
      <c r="H515" s="348"/>
    </row>
    <row r="516" spans="1:8" ht="15.75">
      <c r="A516" s="346"/>
      <c r="B516" s="346"/>
      <c r="C516" s="347"/>
      <c r="D516" s="347"/>
      <c r="E516" s="347"/>
      <c r="F516" s="348"/>
      <c r="G516" s="348"/>
      <c r="H516" s="348"/>
    </row>
    <row r="517" spans="1:8" ht="15.75">
      <c r="A517" s="346"/>
      <c r="B517" s="346"/>
      <c r="C517" s="347"/>
      <c r="D517" s="347"/>
      <c r="E517" s="347"/>
      <c r="F517" s="348"/>
      <c r="G517" s="348"/>
      <c r="H517" s="348"/>
    </row>
    <row r="518" spans="1:8" ht="15.75">
      <c r="A518" s="346"/>
      <c r="B518" s="346"/>
      <c r="C518" s="347"/>
      <c r="D518" s="347"/>
      <c r="E518" s="347"/>
      <c r="F518" s="348"/>
      <c r="G518" s="348"/>
      <c r="H518" s="348"/>
    </row>
    <row r="519" spans="1:8" ht="15.75">
      <c r="A519" s="346"/>
      <c r="B519" s="346"/>
      <c r="C519" s="347"/>
      <c r="D519" s="347"/>
      <c r="E519" s="347"/>
      <c r="F519" s="348"/>
      <c r="G519" s="348"/>
      <c r="H519" s="348"/>
    </row>
    <row r="520" spans="1:8" ht="15.75">
      <c r="A520" s="346"/>
      <c r="B520" s="346"/>
      <c r="C520" s="347"/>
      <c r="D520" s="347"/>
      <c r="E520" s="347"/>
      <c r="F520" s="348"/>
      <c r="G520" s="348"/>
      <c r="H520" s="348"/>
    </row>
    <row r="521" spans="1:8" ht="15.75">
      <c r="A521" s="346"/>
      <c r="B521" s="346"/>
      <c r="C521" s="347"/>
      <c r="D521" s="347"/>
      <c r="E521" s="347"/>
      <c r="F521" s="348"/>
      <c r="G521" s="348"/>
      <c r="H521" s="348"/>
    </row>
    <row r="522" spans="1:8" ht="15.75">
      <c r="A522" s="346"/>
      <c r="B522" s="346"/>
      <c r="C522" s="347"/>
      <c r="D522" s="347"/>
      <c r="E522" s="347"/>
      <c r="F522" s="348"/>
      <c r="G522" s="348"/>
      <c r="H522" s="348"/>
    </row>
    <row r="523" spans="1:8" ht="15.75">
      <c r="A523" s="346"/>
      <c r="B523" s="346"/>
      <c r="C523" s="347"/>
      <c r="D523" s="347"/>
      <c r="E523" s="347"/>
      <c r="F523" s="348"/>
      <c r="G523" s="348"/>
      <c r="H523" s="348"/>
    </row>
    <row r="524" spans="1:8" ht="15.75">
      <c r="A524" s="346"/>
      <c r="B524" s="346"/>
      <c r="C524" s="347"/>
      <c r="D524" s="347"/>
      <c r="E524" s="347"/>
      <c r="F524" s="348"/>
      <c r="G524" s="348"/>
      <c r="H524" s="348"/>
    </row>
    <row r="525" spans="1:8" ht="15.75">
      <c r="A525" s="346"/>
      <c r="B525" s="346"/>
      <c r="C525" s="347"/>
      <c r="D525" s="347"/>
      <c r="E525" s="347"/>
      <c r="F525" s="348"/>
      <c r="G525" s="348"/>
      <c r="H525" s="348"/>
    </row>
    <row r="526" spans="1:8" ht="15.75">
      <c r="A526" s="346"/>
      <c r="B526" s="346"/>
      <c r="C526" s="347"/>
      <c r="D526" s="347"/>
      <c r="E526" s="347"/>
      <c r="F526" s="348"/>
      <c r="G526" s="348"/>
      <c r="H526" s="348"/>
    </row>
    <row r="527" spans="1:8" ht="15.75">
      <c r="A527" s="346"/>
      <c r="B527" s="346"/>
      <c r="C527" s="347"/>
      <c r="D527" s="347"/>
      <c r="E527" s="347"/>
      <c r="F527" s="348"/>
      <c r="G527" s="348"/>
      <c r="H527" s="348"/>
    </row>
    <row r="528" spans="1:8" ht="15.75">
      <c r="A528" s="346"/>
      <c r="B528" s="346"/>
      <c r="C528" s="347"/>
      <c r="D528" s="347"/>
      <c r="E528" s="347"/>
      <c r="F528" s="348"/>
      <c r="G528" s="348"/>
      <c r="H528" s="348"/>
    </row>
    <row r="529" spans="1:8" ht="15.75">
      <c r="A529" s="346"/>
      <c r="B529" s="346"/>
      <c r="C529" s="347"/>
      <c r="D529" s="347"/>
      <c r="E529" s="347"/>
      <c r="F529" s="348"/>
      <c r="G529" s="348"/>
      <c r="H529" s="348"/>
    </row>
    <row r="530" spans="1:8" ht="15.75">
      <c r="A530" s="346"/>
      <c r="B530" s="346"/>
      <c r="C530" s="347"/>
      <c r="D530" s="347"/>
      <c r="E530" s="347"/>
      <c r="F530" s="348"/>
      <c r="G530" s="348"/>
      <c r="H530" s="348"/>
    </row>
    <row r="531" spans="1:8" ht="15.75">
      <c r="A531" s="346"/>
      <c r="B531" s="346"/>
      <c r="C531" s="347"/>
      <c r="D531" s="347"/>
      <c r="E531" s="347"/>
      <c r="F531" s="348"/>
      <c r="G531" s="348"/>
      <c r="H531" s="348"/>
    </row>
    <row r="532" spans="1:8" ht="15.75">
      <c r="A532" s="346"/>
      <c r="B532" s="346"/>
      <c r="C532" s="347"/>
      <c r="D532" s="347"/>
      <c r="E532" s="347"/>
      <c r="F532" s="348"/>
      <c r="G532" s="348"/>
      <c r="H532" s="348"/>
    </row>
    <row r="533" spans="1:8" ht="15.75">
      <c r="A533" s="346"/>
      <c r="B533" s="346"/>
      <c r="C533" s="347"/>
      <c r="D533" s="347"/>
      <c r="E533" s="347"/>
      <c r="F533" s="348"/>
      <c r="G533" s="348"/>
      <c r="H533" s="348"/>
    </row>
    <row r="534" spans="1:8" ht="15.75">
      <c r="A534" s="346"/>
      <c r="B534" s="346"/>
      <c r="C534" s="347"/>
      <c r="D534" s="347"/>
      <c r="E534" s="347"/>
      <c r="F534" s="348"/>
      <c r="G534" s="348"/>
      <c r="H534" s="348"/>
    </row>
    <row r="535" spans="1:8" ht="15.75">
      <c r="A535" s="346"/>
      <c r="B535" s="346"/>
      <c r="C535" s="347"/>
      <c r="D535" s="347"/>
      <c r="E535" s="347"/>
      <c r="F535" s="348"/>
      <c r="G535" s="348"/>
      <c r="H535" s="348"/>
    </row>
    <row r="536" spans="1:8" ht="15.75">
      <c r="A536" s="346"/>
      <c r="B536" s="346"/>
      <c r="C536" s="347"/>
      <c r="D536" s="347"/>
      <c r="E536" s="347"/>
      <c r="F536" s="348"/>
      <c r="G536" s="348"/>
      <c r="H536" s="348"/>
    </row>
    <row r="537" spans="1:8" ht="15.75">
      <c r="A537" s="346"/>
      <c r="B537" s="346"/>
      <c r="C537" s="347"/>
      <c r="D537" s="347"/>
      <c r="E537" s="347"/>
      <c r="F537" s="348"/>
      <c r="G537" s="348"/>
      <c r="H537" s="348"/>
    </row>
    <row r="538" spans="1:8" ht="15.75">
      <c r="A538" s="346"/>
      <c r="B538" s="346"/>
      <c r="C538" s="347"/>
      <c r="D538" s="347"/>
      <c r="E538" s="347"/>
      <c r="F538" s="348"/>
      <c r="G538" s="348"/>
      <c r="H538" s="348"/>
    </row>
    <row r="539" spans="1:8" ht="15.75">
      <c r="A539" s="346"/>
      <c r="B539" s="346"/>
      <c r="C539" s="347"/>
      <c r="D539" s="347"/>
      <c r="E539" s="347"/>
      <c r="F539" s="348"/>
      <c r="G539" s="348"/>
      <c r="H539" s="348"/>
    </row>
    <row r="540" spans="1:8" ht="15.75">
      <c r="A540" s="346"/>
      <c r="B540" s="346"/>
      <c r="C540" s="347"/>
      <c r="D540" s="347"/>
      <c r="E540" s="347"/>
      <c r="F540" s="348"/>
      <c r="G540" s="348"/>
      <c r="H540" s="348"/>
    </row>
    <row r="541" spans="1:8" ht="15.75">
      <c r="A541" s="346"/>
      <c r="B541" s="346"/>
      <c r="C541" s="347"/>
      <c r="D541" s="347"/>
      <c r="E541" s="347"/>
      <c r="F541" s="348"/>
      <c r="G541" s="348"/>
      <c r="H541" s="348"/>
    </row>
    <row r="542" spans="1:8" ht="15.75">
      <c r="A542" s="346"/>
      <c r="B542" s="346"/>
      <c r="C542" s="347"/>
      <c r="D542" s="347"/>
      <c r="E542" s="347"/>
      <c r="F542" s="348"/>
      <c r="G542" s="348"/>
      <c r="H542" s="348"/>
    </row>
    <row r="543" spans="1:8" ht="15.75">
      <c r="A543" s="346"/>
      <c r="B543" s="346"/>
      <c r="C543" s="347"/>
      <c r="D543" s="347"/>
      <c r="E543" s="347"/>
      <c r="F543" s="348"/>
      <c r="G543" s="348"/>
      <c r="H543" s="348"/>
    </row>
    <row r="544" spans="1:8" ht="15.75">
      <c r="A544" s="346"/>
      <c r="B544" s="346"/>
      <c r="C544" s="347"/>
      <c r="D544" s="347"/>
      <c r="E544" s="347"/>
      <c r="F544" s="348"/>
      <c r="G544" s="348"/>
      <c r="H544" s="348"/>
    </row>
    <row r="545" spans="1:8" ht="15.75">
      <c r="A545" s="346"/>
      <c r="B545" s="346"/>
      <c r="C545" s="347"/>
      <c r="D545" s="347"/>
      <c r="E545" s="347"/>
      <c r="F545" s="348"/>
      <c r="G545" s="348"/>
      <c r="H545" s="348"/>
    </row>
    <row r="546" spans="1:8" ht="15.75">
      <c r="A546" s="346"/>
      <c r="B546" s="346"/>
      <c r="C546" s="347"/>
      <c r="D546" s="347"/>
      <c r="E546" s="347"/>
      <c r="F546" s="348"/>
      <c r="G546" s="348"/>
      <c r="H546" s="348"/>
    </row>
    <row r="547" spans="1:8" ht="15.75">
      <c r="A547" s="346"/>
      <c r="B547" s="346"/>
      <c r="C547" s="347"/>
      <c r="D547" s="347"/>
      <c r="E547" s="347"/>
      <c r="F547" s="348"/>
      <c r="G547" s="348"/>
      <c r="H547" s="348"/>
    </row>
    <row r="548" spans="1:8" ht="15.75">
      <c r="A548" s="346"/>
      <c r="B548" s="346"/>
      <c r="C548" s="347"/>
      <c r="D548" s="347"/>
      <c r="E548" s="347"/>
      <c r="F548" s="348"/>
      <c r="G548" s="348"/>
      <c r="H548" s="348"/>
    </row>
    <row r="549" spans="1:8" ht="15.75">
      <c r="A549" s="346"/>
      <c r="B549" s="346"/>
      <c r="C549" s="347"/>
      <c r="D549" s="347"/>
      <c r="E549" s="347"/>
      <c r="F549" s="348"/>
      <c r="G549" s="348"/>
      <c r="H549" s="348"/>
    </row>
    <row r="550" spans="1:8" ht="15.75">
      <c r="A550" s="346"/>
      <c r="B550" s="346"/>
      <c r="C550" s="347"/>
      <c r="D550" s="347"/>
      <c r="E550" s="347"/>
      <c r="F550" s="348"/>
      <c r="G550" s="348"/>
      <c r="H550" s="348"/>
    </row>
    <row r="551" spans="1:8" ht="15.75">
      <c r="A551" s="346"/>
      <c r="B551" s="346"/>
      <c r="C551" s="347"/>
      <c r="D551" s="347"/>
      <c r="E551" s="347"/>
      <c r="F551" s="348"/>
      <c r="G551" s="348"/>
      <c r="H551" s="348"/>
    </row>
    <row r="552" spans="1:8" ht="15.75">
      <c r="A552" s="346"/>
      <c r="B552" s="346"/>
      <c r="C552" s="347"/>
      <c r="D552" s="347"/>
      <c r="E552" s="347"/>
      <c r="F552" s="348"/>
      <c r="G552" s="348"/>
      <c r="H552" s="348"/>
    </row>
    <row r="553" spans="1:8" ht="15.75">
      <c r="A553" s="346"/>
      <c r="B553" s="346"/>
      <c r="C553" s="347"/>
      <c r="D553" s="347"/>
      <c r="E553" s="347"/>
      <c r="F553" s="348"/>
      <c r="G553" s="348"/>
      <c r="H553" s="348"/>
    </row>
    <row r="554" spans="1:8" ht="15.75">
      <c r="A554" s="346"/>
      <c r="B554" s="346"/>
      <c r="C554" s="347"/>
      <c r="D554" s="347"/>
      <c r="E554" s="347"/>
      <c r="F554" s="348"/>
      <c r="G554" s="348"/>
      <c r="H554" s="348"/>
    </row>
    <row r="555" spans="1:8" ht="15.75">
      <c r="A555" s="346"/>
      <c r="B555" s="346"/>
      <c r="C555" s="347"/>
      <c r="D555" s="347"/>
      <c r="E555" s="347"/>
      <c r="F555" s="348"/>
      <c r="G555" s="348"/>
      <c r="H555" s="348"/>
    </row>
    <row r="556" spans="1:8" ht="15.75">
      <c r="A556" s="346"/>
      <c r="B556" s="346"/>
      <c r="C556" s="347"/>
      <c r="D556" s="347"/>
      <c r="E556" s="347"/>
      <c r="F556" s="348"/>
      <c r="G556" s="348"/>
      <c r="H556" s="348"/>
    </row>
    <row r="557" spans="1:8" ht="15.75">
      <c r="A557" s="346"/>
      <c r="B557" s="346"/>
      <c r="C557" s="347"/>
      <c r="D557" s="347"/>
      <c r="E557" s="347"/>
      <c r="F557" s="348"/>
      <c r="G557" s="348"/>
      <c r="H557" s="348"/>
    </row>
    <row r="558" spans="1:8" ht="15.75">
      <c r="A558" s="346"/>
      <c r="B558" s="346"/>
      <c r="C558" s="347"/>
      <c r="D558" s="347"/>
      <c r="E558" s="347"/>
      <c r="F558" s="348"/>
      <c r="G558" s="348"/>
      <c r="H558" s="348"/>
    </row>
    <row r="559" spans="1:8" ht="15.75">
      <c r="A559" s="346"/>
      <c r="B559" s="346"/>
      <c r="C559" s="347"/>
      <c r="D559" s="347"/>
      <c r="E559" s="347"/>
      <c r="F559" s="348"/>
      <c r="G559" s="348"/>
      <c r="H559" s="348"/>
    </row>
    <row r="560" spans="1:8" ht="15.75">
      <c r="A560" s="346"/>
      <c r="B560" s="346"/>
      <c r="C560" s="347"/>
      <c r="D560" s="347"/>
      <c r="E560" s="347"/>
      <c r="F560" s="348"/>
      <c r="G560" s="348"/>
      <c r="H560" s="348"/>
    </row>
    <row r="561" spans="1:8" ht="15.75">
      <c r="A561" s="346"/>
      <c r="B561" s="346"/>
      <c r="C561" s="347"/>
      <c r="D561" s="347"/>
      <c r="E561" s="347"/>
      <c r="F561" s="348"/>
      <c r="G561" s="348"/>
      <c r="H561" s="348"/>
    </row>
    <row r="562" spans="1:8" ht="15.75">
      <c r="A562" s="346"/>
      <c r="B562" s="346"/>
      <c r="C562" s="347"/>
      <c r="D562" s="347"/>
      <c r="E562" s="347"/>
      <c r="F562" s="348"/>
      <c r="G562" s="348"/>
      <c r="H562" s="348"/>
    </row>
    <row r="563" spans="1:8" ht="15.75">
      <c r="A563" s="346"/>
      <c r="B563" s="346"/>
      <c r="C563" s="347"/>
      <c r="D563" s="347"/>
      <c r="E563" s="347"/>
      <c r="F563" s="348"/>
      <c r="G563" s="348"/>
      <c r="H563" s="348"/>
    </row>
    <row r="564" spans="1:8" ht="15.75">
      <c r="A564" s="346"/>
      <c r="B564" s="346"/>
      <c r="C564" s="347"/>
      <c r="D564" s="347"/>
      <c r="E564" s="347"/>
      <c r="F564" s="348"/>
      <c r="G564" s="348"/>
      <c r="H564" s="348"/>
    </row>
    <row r="565" spans="1:8" ht="15.75">
      <c r="A565" s="346"/>
      <c r="B565" s="346"/>
      <c r="C565" s="347"/>
      <c r="D565" s="347"/>
      <c r="E565" s="347"/>
      <c r="F565" s="348"/>
      <c r="G565" s="348"/>
      <c r="H565" s="348"/>
    </row>
    <row r="566" spans="1:8" ht="15.75">
      <c r="A566" s="346"/>
      <c r="B566" s="346"/>
      <c r="C566" s="347"/>
      <c r="D566" s="347"/>
      <c r="E566" s="347"/>
      <c r="F566" s="348"/>
      <c r="G566" s="348"/>
      <c r="H566" s="348"/>
    </row>
    <row r="567" spans="1:8" ht="15.75">
      <c r="A567" s="346"/>
      <c r="B567" s="346"/>
      <c r="C567" s="347"/>
      <c r="D567" s="347"/>
      <c r="E567" s="347"/>
      <c r="F567" s="348"/>
      <c r="G567" s="348"/>
      <c r="H567" s="348"/>
    </row>
    <row r="568" spans="1:8" ht="15.75">
      <c r="A568" s="346"/>
      <c r="B568" s="346"/>
      <c r="C568" s="347"/>
      <c r="D568" s="347"/>
      <c r="E568" s="347"/>
      <c r="F568" s="348"/>
      <c r="G568" s="348"/>
      <c r="H568" s="348"/>
    </row>
    <row r="569" spans="1:8" ht="15.75">
      <c r="A569" s="346"/>
      <c r="B569" s="346"/>
      <c r="C569" s="347"/>
      <c r="D569" s="347"/>
      <c r="E569" s="347"/>
      <c r="F569" s="348"/>
      <c r="G569" s="348"/>
      <c r="H569" s="348"/>
    </row>
    <row r="570" spans="1:8" ht="15.75">
      <c r="A570" s="346"/>
      <c r="B570" s="346"/>
      <c r="C570" s="347"/>
      <c r="D570" s="347"/>
      <c r="E570" s="347"/>
      <c r="F570" s="348"/>
      <c r="G570" s="348"/>
      <c r="H570" s="348"/>
    </row>
    <row r="571" spans="1:8" ht="15.75">
      <c r="A571" s="346"/>
      <c r="B571" s="346"/>
      <c r="C571" s="347"/>
      <c r="D571" s="347"/>
      <c r="E571" s="347"/>
      <c r="F571" s="348"/>
      <c r="G571" s="348"/>
      <c r="H571" s="348"/>
    </row>
    <row r="572" spans="1:8" ht="15.75">
      <c r="A572" s="346"/>
      <c r="B572" s="346"/>
      <c r="C572" s="347"/>
      <c r="D572" s="347"/>
      <c r="E572" s="347"/>
      <c r="F572" s="348"/>
      <c r="G572" s="348"/>
      <c r="H572" s="348"/>
    </row>
    <row r="573" spans="1:8" ht="15.75">
      <c r="A573" s="346"/>
      <c r="B573" s="346"/>
      <c r="C573" s="347"/>
      <c r="D573" s="347"/>
      <c r="E573" s="347"/>
      <c r="F573" s="348"/>
      <c r="G573" s="348"/>
      <c r="H573" s="348"/>
    </row>
    <row r="574" spans="1:8" ht="15.75">
      <c r="A574" s="346"/>
      <c r="B574" s="346"/>
      <c r="C574" s="347"/>
      <c r="D574" s="347"/>
      <c r="E574" s="347"/>
      <c r="F574" s="348"/>
      <c r="G574" s="348"/>
      <c r="H574" s="348"/>
    </row>
    <row r="575" spans="1:8" ht="15.75">
      <c r="A575" s="346"/>
      <c r="B575" s="346"/>
      <c r="C575" s="347"/>
      <c r="D575" s="347"/>
      <c r="E575" s="347"/>
      <c r="F575" s="348"/>
      <c r="G575" s="348"/>
      <c r="H575" s="348"/>
    </row>
    <row r="576" spans="1:8" ht="15.75">
      <c r="A576" s="346"/>
      <c r="B576" s="346"/>
      <c r="C576" s="347"/>
      <c r="D576" s="347"/>
      <c r="E576" s="347"/>
      <c r="F576" s="348"/>
      <c r="G576" s="348"/>
      <c r="H576" s="348"/>
    </row>
    <row r="577" spans="1:8" ht="15.75">
      <c r="A577" s="346"/>
      <c r="B577" s="346"/>
      <c r="C577" s="347"/>
      <c r="D577" s="347"/>
      <c r="E577" s="347"/>
      <c r="F577" s="348"/>
      <c r="G577" s="348"/>
      <c r="H577" s="348"/>
    </row>
    <row r="578" spans="1:8" ht="15.75">
      <c r="A578" s="346"/>
      <c r="B578" s="346"/>
      <c r="C578" s="347"/>
      <c r="D578" s="347"/>
      <c r="E578" s="347"/>
      <c r="F578" s="348"/>
      <c r="G578" s="348"/>
      <c r="H578" s="348"/>
    </row>
    <row r="579" spans="1:8" ht="15.75">
      <c r="A579" s="346"/>
      <c r="B579" s="346"/>
      <c r="C579" s="347"/>
      <c r="D579" s="347"/>
      <c r="E579" s="347"/>
      <c r="F579" s="348"/>
      <c r="G579" s="348"/>
      <c r="H579" s="348"/>
    </row>
    <row r="580" spans="1:8" ht="15.75">
      <c r="A580" s="346"/>
      <c r="B580" s="346"/>
      <c r="C580" s="347"/>
      <c r="D580" s="347"/>
      <c r="E580" s="347"/>
      <c r="F580" s="348"/>
      <c r="G580" s="348"/>
      <c r="H580" s="348"/>
    </row>
    <row r="581" spans="1:8" ht="15.75">
      <c r="A581" s="346"/>
      <c r="B581" s="346"/>
      <c r="C581" s="347"/>
      <c r="D581" s="347"/>
      <c r="E581" s="347"/>
      <c r="F581" s="348"/>
      <c r="G581" s="348"/>
      <c r="H581" s="348"/>
    </row>
    <row r="582" spans="1:8" ht="15.75">
      <c r="A582" s="346"/>
      <c r="B582" s="346"/>
      <c r="C582" s="347"/>
      <c r="D582" s="347"/>
      <c r="E582" s="347"/>
      <c r="F582" s="348"/>
      <c r="G582" s="348"/>
      <c r="H582" s="348"/>
    </row>
    <row r="583" spans="1:8" ht="15.75">
      <c r="A583" s="346"/>
      <c r="B583" s="346"/>
      <c r="C583" s="347"/>
      <c r="D583" s="347"/>
      <c r="E583" s="347"/>
      <c r="F583" s="348"/>
      <c r="G583" s="348"/>
      <c r="H583" s="348"/>
    </row>
    <row r="584" spans="1:8" ht="15.75">
      <c r="A584" s="346"/>
      <c r="B584" s="346"/>
      <c r="C584" s="347"/>
      <c r="D584" s="347"/>
      <c r="E584" s="347"/>
      <c r="F584" s="348"/>
      <c r="G584" s="348"/>
      <c r="H584" s="348"/>
    </row>
    <row r="585" spans="1:8" ht="15.75">
      <c r="A585" s="346"/>
      <c r="B585" s="346"/>
      <c r="C585" s="347"/>
      <c r="D585" s="347"/>
      <c r="E585" s="347"/>
      <c r="F585" s="348"/>
      <c r="G585" s="348"/>
      <c r="H585" s="348"/>
    </row>
    <row r="586" spans="1:8" ht="15.75">
      <c r="A586" s="346"/>
      <c r="B586" s="346"/>
      <c r="C586" s="347"/>
      <c r="D586" s="347"/>
      <c r="E586" s="347"/>
      <c r="F586" s="348"/>
      <c r="G586" s="348"/>
      <c r="H586" s="348"/>
    </row>
    <row r="587" spans="1:8" ht="15.75">
      <c r="A587" s="346"/>
      <c r="B587" s="346"/>
      <c r="C587" s="347"/>
      <c r="D587" s="347"/>
      <c r="E587" s="347"/>
      <c r="F587" s="348"/>
      <c r="G587" s="348"/>
      <c r="H587" s="348"/>
    </row>
    <row r="588" spans="1:8" ht="15.75">
      <c r="A588" s="346"/>
      <c r="B588" s="346"/>
      <c r="C588" s="347"/>
      <c r="D588" s="347"/>
      <c r="E588" s="347"/>
      <c r="F588" s="348"/>
      <c r="G588" s="348"/>
      <c r="H588" s="348"/>
    </row>
    <row r="589" spans="1:8" ht="15.75">
      <c r="A589" s="346"/>
      <c r="B589" s="346"/>
      <c r="C589" s="347"/>
      <c r="D589" s="347"/>
      <c r="E589" s="347"/>
      <c r="F589" s="348"/>
      <c r="G589" s="348"/>
      <c r="H589" s="348"/>
    </row>
    <row r="590" spans="1:8" ht="15.75">
      <c r="A590" s="346"/>
      <c r="B590" s="346"/>
      <c r="C590" s="347"/>
      <c r="D590" s="347"/>
      <c r="E590" s="347"/>
      <c r="F590" s="348"/>
      <c r="G590" s="348"/>
      <c r="H590" s="348"/>
    </row>
    <row r="591" spans="1:8" ht="15.75">
      <c r="A591" s="346"/>
      <c r="B591" s="346"/>
      <c r="C591" s="347"/>
      <c r="D591" s="347"/>
      <c r="E591" s="347"/>
      <c r="F591" s="348"/>
      <c r="G591" s="348"/>
      <c r="H591" s="348"/>
    </row>
    <row r="592" spans="1:8" ht="15.75">
      <c r="A592" s="346"/>
      <c r="B592" s="346"/>
      <c r="C592" s="347"/>
      <c r="D592" s="347"/>
      <c r="E592" s="347"/>
      <c r="F592" s="348"/>
      <c r="G592" s="348"/>
      <c r="H592" s="348"/>
    </row>
    <row r="593" spans="1:8" ht="15.75">
      <c r="A593" s="346"/>
      <c r="B593" s="346"/>
      <c r="C593" s="347"/>
      <c r="D593" s="347"/>
      <c r="E593" s="347"/>
      <c r="F593" s="348"/>
      <c r="G593" s="348"/>
      <c r="H593" s="348"/>
    </row>
    <row r="594" spans="1:8" ht="15.75">
      <c r="A594" s="346"/>
      <c r="B594" s="346"/>
      <c r="C594" s="347"/>
      <c r="D594" s="347"/>
      <c r="E594" s="347"/>
      <c r="F594" s="348"/>
      <c r="G594" s="348"/>
      <c r="H594" s="348"/>
    </row>
    <row r="595" spans="1:8" ht="15.75">
      <c r="A595" s="346"/>
      <c r="B595" s="346"/>
      <c r="C595" s="347"/>
      <c r="D595" s="347"/>
      <c r="E595" s="347"/>
      <c r="F595" s="348"/>
      <c r="G595" s="348"/>
      <c r="H595" s="348"/>
    </row>
    <row r="596" spans="1:8" ht="15.75">
      <c r="A596" s="346"/>
      <c r="B596" s="346"/>
      <c r="C596" s="347"/>
      <c r="D596" s="347"/>
      <c r="E596" s="347"/>
      <c r="F596" s="348"/>
      <c r="G596" s="348"/>
      <c r="H596" s="348"/>
    </row>
    <row r="597" spans="1:8" ht="15.75">
      <c r="A597" s="346"/>
      <c r="B597" s="346"/>
      <c r="C597" s="347"/>
      <c r="D597" s="347"/>
      <c r="E597" s="347"/>
      <c r="F597" s="348"/>
      <c r="G597" s="348"/>
      <c r="H597" s="348"/>
    </row>
    <row r="598" spans="1:8" ht="15.75">
      <c r="A598" s="346"/>
      <c r="B598" s="346"/>
      <c r="C598" s="347"/>
      <c r="D598" s="347"/>
      <c r="E598" s="347"/>
      <c r="F598" s="348"/>
      <c r="G598" s="348"/>
      <c r="H598" s="348"/>
    </row>
    <row r="599" spans="1:8" ht="15.75">
      <c r="A599" s="346"/>
      <c r="B599" s="346"/>
      <c r="C599" s="347"/>
      <c r="D599" s="347"/>
      <c r="E599" s="347"/>
      <c r="F599" s="348"/>
      <c r="G599" s="348"/>
      <c r="H599" s="348"/>
    </row>
    <row r="600" spans="1:8" ht="15.75">
      <c r="A600" s="346"/>
      <c r="B600" s="346"/>
      <c r="C600" s="347"/>
      <c r="D600" s="347"/>
      <c r="E600" s="347"/>
      <c r="F600" s="348"/>
      <c r="G600" s="348"/>
      <c r="H600" s="348"/>
    </row>
    <row r="601" spans="1:8" ht="15.75">
      <c r="A601" s="346"/>
      <c r="B601" s="346"/>
      <c r="C601" s="347"/>
      <c r="D601" s="347"/>
      <c r="E601" s="347"/>
      <c r="F601" s="348"/>
      <c r="G601" s="348"/>
      <c r="H601" s="348"/>
    </row>
    <row r="602" spans="1:8" ht="15.75">
      <c r="A602" s="346"/>
      <c r="B602" s="346"/>
      <c r="C602" s="347"/>
      <c r="D602" s="347"/>
      <c r="E602" s="347"/>
      <c r="F602" s="348"/>
      <c r="G602" s="348"/>
      <c r="H602" s="348"/>
    </row>
    <row r="603" spans="1:8" ht="15.75">
      <c r="A603" s="346"/>
      <c r="B603" s="346"/>
      <c r="C603" s="347"/>
      <c r="D603" s="347"/>
      <c r="E603" s="347"/>
      <c r="F603" s="348"/>
      <c r="G603" s="348"/>
      <c r="H603" s="348"/>
    </row>
    <row r="604" spans="1:8" ht="15.75">
      <c r="A604" s="346"/>
      <c r="B604" s="346"/>
      <c r="C604" s="347"/>
      <c r="D604" s="347"/>
      <c r="E604" s="347"/>
      <c r="F604" s="348"/>
      <c r="G604" s="348"/>
      <c r="H604" s="348"/>
    </row>
    <row r="605" spans="1:8" ht="15.75">
      <c r="A605" s="346"/>
      <c r="B605" s="346"/>
      <c r="C605" s="347"/>
      <c r="D605" s="347"/>
      <c r="E605" s="347"/>
      <c r="F605" s="348"/>
      <c r="G605" s="348"/>
      <c r="H605" s="348"/>
    </row>
    <row r="606" spans="1:8" ht="15.75">
      <c r="A606" s="346"/>
      <c r="B606" s="346"/>
      <c r="C606" s="347"/>
      <c r="D606" s="347"/>
      <c r="E606" s="347"/>
      <c r="F606" s="348"/>
      <c r="G606" s="348"/>
      <c r="H606" s="348"/>
    </row>
    <row r="607" spans="1:8" ht="15.75">
      <c r="A607" s="346"/>
      <c r="B607" s="346"/>
      <c r="C607" s="347"/>
      <c r="D607" s="347"/>
      <c r="E607" s="347"/>
      <c r="F607" s="348"/>
      <c r="G607" s="348"/>
      <c r="H607" s="348"/>
    </row>
    <row r="608" spans="1:8" ht="15.75">
      <c r="A608" s="346"/>
      <c r="B608" s="346"/>
      <c r="C608" s="347"/>
      <c r="D608" s="347"/>
      <c r="E608" s="347"/>
      <c r="F608" s="348"/>
      <c r="G608" s="348"/>
      <c r="H608" s="348"/>
    </row>
    <row r="609" spans="1:8" ht="15.75">
      <c r="A609" s="346"/>
      <c r="B609" s="346"/>
      <c r="C609" s="347"/>
      <c r="D609" s="347"/>
      <c r="E609" s="347"/>
      <c r="F609" s="348"/>
      <c r="G609" s="348"/>
      <c r="H609" s="348"/>
    </row>
    <row r="610" spans="1:8" ht="15.75">
      <c r="A610" s="346"/>
      <c r="B610" s="346"/>
      <c r="C610" s="347"/>
      <c r="D610" s="347"/>
      <c r="E610" s="347"/>
      <c r="F610" s="348"/>
      <c r="G610" s="348"/>
      <c r="H610" s="348"/>
    </row>
    <row r="611" spans="1:8" ht="15.75">
      <c r="A611" s="346"/>
      <c r="B611" s="346"/>
      <c r="C611" s="347"/>
      <c r="D611" s="347"/>
      <c r="E611" s="347"/>
      <c r="F611" s="348"/>
      <c r="G611" s="348"/>
      <c r="H611" s="348"/>
    </row>
    <row r="612" spans="1:8" ht="15.75">
      <c r="A612" s="346"/>
      <c r="B612" s="346"/>
      <c r="C612" s="347"/>
      <c r="D612" s="347"/>
      <c r="E612" s="347"/>
      <c r="F612" s="348"/>
      <c r="G612" s="348"/>
      <c r="H612" s="348"/>
    </row>
    <row r="613" spans="1:8" ht="15.75">
      <c r="A613" s="346"/>
      <c r="B613" s="346"/>
      <c r="C613" s="347"/>
      <c r="D613" s="347"/>
      <c r="E613" s="347"/>
      <c r="F613" s="348"/>
      <c r="G613" s="348"/>
      <c r="H613" s="348"/>
    </row>
    <row r="614" spans="1:8" ht="15.75">
      <c r="A614" s="346"/>
      <c r="B614" s="346"/>
      <c r="C614" s="347"/>
      <c r="D614" s="347"/>
      <c r="E614" s="347"/>
      <c r="F614" s="348"/>
      <c r="G614" s="348"/>
      <c r="H614" s="348"/>
    </row>
    <row r="615" spans="1:8" ht="15.75">
      <c r="A615" s="346"/>
      <c r="B615" s="346"/>
      <c r="C615" s="347"/>
      <c r="D615" s="347"/>
      <c r="E615" s="347"/>
      <c r="F615" s="348"/>
      <c r="G615" s="348"/>
      <c r="H615" s="348"/>
    </row>
    <row r="616" spans="1:8" ht="15.75">
      <c r="A616" s="346"/>
      <c r="B616" s="346"/>
      <c r="C616" s="347"/>
      <c r="D616" s="347"/>
      <c r="E616" s="347"/>
      <c r="F616" s="348"/>
      <c r="G616" s="348"/>
      <c r="H616" s="348"/>
    </row>
    <row r="617" spans="1:8" ht="15.75">
      <c r="A617" s="346"/>
      <c r="B617" s="346"/>
      <c r="C617" s="347"/>
      <c r="D617" s="347"/>
      <c r="E617" s="347"/>
      <c r="F617" s="348"/>
      <c r="G617" s="348"/>
      <c r="H617" s="348"/>
    </row>
    <row r="618" spans="1:8" ht="15.75">
      <c r="A618" s="346"/>
      <c r="B618" s="346"/>
      <c r="C618" s="347"/>
      <c r="D618" s="347"/>
      <c r="E618" s="347"/>
      <c r="F618" s="348"/>
      <c r="G618" s="348"/>
      <c r="H618" s="348"/>
    </row>
    <row r="619" spans="1:8" ht="15.75">
      <c r="A619" s="346"/>
      <c r="B619" s="346"/>
      <c r="C619" s="347"/>
      <c r="D619" s="347"/>
      <c r="E619" s="347"/>
      <c r="F619" s="348"/>
      <c r="G619" s="348"/>
      <c r="H619" s="348"/>
    </row>
    <row r="620" spans="1:8" ht="15.75">
      <c r="A620" s="346"/>
      <c r="B620" s="346"/>
      <c r="C620" s="347"/>
      <c r="D620" s="347"/>
      <c r="E620" s="347"/>
      <c r="F620" s="348"/>
      <c r="G620" s="348"/>
      <c r="H620" s="348"/>
    </row>
    <row r="621" spans="1:8" ht="15.75">
      <c r="A621" s="346"/>
      <c r="B621" s="346"/>
      <c r="C621" s="347"/>
      <c r="D621" s="347"/>
      <c r="E621" s="347"/>
      <c r="F621" s="348"/>
      <c r="G621" s="348"/>
      <c r="H621" s="348"/>
    </row>
    <row r="622" spans="1:8" ht="15.75">
      <c r="A622" s="346"/>
      <c r="B622" s="346"/>
      <c r="C622" s="347"/>
      <c r="D622" s="347"/>
      <c r="E622" s="347"/>
      <c r="F622" s="348"/>
      <c r="G622" s="348"/>
      <c r="H622" s="348"/>
    </row>
    <row r="623" spans="1:8" ht="15.75">
      <c r="A623" s="346"/>
      <c r="B623" s="346"/>
      <c r="C623" s="347"/>
      <c r="D623" s="347"/>
      <c r="E623" s="347"/>
      <c r="F623" s="348"/>
      <c r="G623" s="348"/>
      <c r="H623" s="348"/>
    </row>
    <row r="624" spans="1:8" ht="15.75">
      <c r="A624" s="346"/>
      <c r="B624" s="346"/>
      <c r="C624" s="347"/>
      <c r="D624" s="347"/>
      <c r="E624" s="347"/>
      <c r="F624" s="348"/>
      <c r="G624" s="348"/>
      <c r="H624" s="348"/>
    </row>
    <row r="625" spans="1:8" ht="15.75">
      <c r="A625" s="346"/>
      <c r="B625" s="346"/>
      <c r="C625" s="347"/>
      <c r="D625" s="347"/>
      <c r="E625" s="347"/>
      <c r="F625" s="348"/>
      <c r="G625" s="348"/>
      <c r="H625" s="348"/>
    </row>
    <row r="626" spans="1:8" ht="15.75">
      <c r="A626" s="346"/>
      <c r="B626" s="346"/>
      <c r="C626" s="347"/>
      <c r="D626" s="347"/>
      <c r="E626" s="347"/>
      <c r="F626" s="348"/>
      <c r="G626" s="348"/>
      <c r="H626" s="348"/>
    </row>
    <row r="627" spans="1:8" ht="15.75">
      <c r="A627" s="346"/>
      <c r="B627" s="346"/>
      <c r="C627" s="347"/>
      <c r="D627" s="347"/>
      <c r="E627" s="347"/>
      <c r="F627" s="348"/>
      <c r="G627" s="348"/>
      <c r="H627" s="348"/>
    </row>
    <row r="628" spans="1:8" ht="15.75">
      <c r="A628" s="346"/>
      <c r="B628" s="346"/>
      <c r="C628" s="347"/>
      <c r="D628" s="347"/>
      <c r="E628" s="347"/>
      <c r="F628" s="348"/>
      <c r="G628" s="348"/>
      <c r="H628" s="348"/>
    </row>
    <row r="629" spans="1:8" ht="15.75">
      <c r="A629" s="346"/>
      <c r="B629" s="346"/>
      <c r="C629" s="347"/>
      <c r="D629" s="347"/>
      <c r="E629" s="347"/>
      <c r="F629" s="348"/>
      <c r="G629" s="348"/>
      <c r="H629" s="348"/>
    </row>
    <row r="630" spans="1:8" ht="15.75">
      <c r="A630" s="346"/>
      <c r="B630" s="346"/>
      <c r="C630" s="347"/>
      <c r="D630" s="347"/>
      <c r="E630" s="347"/>
      <c r="F630" s="348"/>
      <c r="G630" s="348"/>
      <c r="H630" s="348"/>
    </row>
    <row r="631" spans="1:8" ht="15.75">
      <c r="A631" s="346"/>
      <c r="B631" s="346"/>
      <c r="C631" s="347"/>
      <c r="D631" s="347"/>
      <c r="E631" s="347"/>
      <c r="F631" s="348"/>
      <c r="G631" s="348"/>
      <c r="H631" s="348"/>
    </row>
    <row r="632" spans="1:8" ht="15.75">
      <c r="A632" s="346"/>
      <c r="B632" s="346"/>
      <c r="C632" s="347"/>
      <c r="D632" s="347"/>
      <c r="E632" s="347"/>
      <c r="F632" s="348"/>
      <c r="G632" s="348"/>
      <c r="H632" s="348"/>
    </row>
    <row r="633" spans="1:8" ht="15.75">
      <c r="A633" s="346"/>
      <c r="B633" s="346"/>
      <c r="C633" s="347"/>
      <c r="D633" s="347"/>
      <c r="E633" s="347"/>
      <c r="F633" s="348"/>
      <c r="G633" s="348"/>
      <c r="H633" s="348"/>
    </row>
    <row r="634" spans="1:8" ht="15.75">
      <c r="A634" s="346"/>
      <c r="B634" s="346"/>
      <c r="C634" s="347"/>
      <c r="D634" s="347"/>
      <c r="E634" s="347"/>
      <c r="F634" s="348"/>
      <c r="G634" s="348"/>
      <c r="H634" s="348"/>
    </row>
    <row r="635" spans="1:8" ht="15.75">
      <c r="A635" s="346"/>
      <c r="B635" s="346"/>
      <c r="C635" s="347"/>
      <c r="D635" s="347"/>
      <c r="E635" s="347"/>
      <c r="F635" s="348"/>
      <c r="G635" s="348"/>
      <c r="H635" s="348"/>
    </row>
    <row r="636" spans="1:8" ht="15.75">
      <c r="A636" s="346"/>
      <c r="B636" s="346"/>
      <c r="C636" s="347"/>
      <c r="D636" s="347"/>
      <c r="E636" s="347"/>
      <c r="F636" s="348"/>
      <c r="G636" s="348"/>
      <c r="H636" s="348"/>
    </row>
    <row r="637" spans="1:8" ht="15.75">
      <c r="A637" s="346"/>
      <c r="B637" s="346"/>
      <c r="C637" s="347"/>
      <c r="D637" s="347"/>
      <c r="E637" s="347"/>
      <c r="F637" s="348"/>
      <c r="G637" s="348"/>
      <c r="H637" s="348"/>
    </row>
    <row r="638" spans="1:8" ht="15.75">
      <c r="A638" s="346"/>
      <c r="B638" s="346"/>
      <c r="C638" s="347"/>
      <c r="D638" s="347"/>
      <c r="E638" s="347"/>
      <c r="F638" s="348"/>
      <c r="G638" s="348"/>
      <c r="H638" s="348"/>
    </row>
    <row r="639" spans="1:8" ht="15.75">
      <c r="A639" s="346"/>
      <c r="B639" s="346"/>
      <c r="C639" s="347"/>
      <c r="D639" s="347"/>
      <c r="E639" s="347"/>
      <c r="F639" s="348"/>
      <c r="G639" s="348"/>
      <c r="H639" s="348"/>
    </row>
    <row r="640" spans="1:8" ht="15.75">
      <c r="A640" s="346"/>
      <c r="B640" s="346"/>
      <c r="C640" s="347"/>
      <c r="D640" s="347"/>
      <c r="E640" s="347"/>
      <c r="F640" s="348"/>
      <c r="G640" s="348"/>
      <c r="H640" s="348"/>
    </row>
    <row r="641" spans="1:8" ht="15.75">
      <c r="A641" s="346"/>
      <c r="B641" s="346"/>
      <c r="C641" s="347"/>
      <c r="D641" s="347"/>
      <c r="E641" s="347"/>
      <c r="F641" s="348"/>
      <c r="G641" s="348"/>
      <c r="H641" s="348"/>
    </row>
    <row r="642" spans="1:8" ht="15.75">
      <c r="A642" s="346"/>
      <c r="B642" s="346"/>
      <c r="C642" s="347"/>
      <c r="D642" s="347"/>
      <c r="E642" s="347"/>
      <c r="F642" s="348"/>
      <c r="G642" s="348"/>
      <c r="H642" s="348"/>
    </row>
    <row r="643" spans="1:8" ht="15.75">
      <c r="A643" s="346"/>
      <c r="B643" s="346"/>
      <c r="C643" s="347"/>
      <c r="D643" s="347"/>
      <c r="E643" s="347"/>
      <c r="F643" s="348"/>
      <c r="G643" s="348"/>
      <c r="H643" s="348"/>
    </row>
    <row r="644" spans="1:8" ht="15.75">
      <c r="A644" s="346"/>
      <c r="B644" s="346"/>
      <c r="C644" s="347"/>
      <c r="D644" s="347"/>
      <c r="E644" s="347"/>
      <c r="F644" s="348"/>
      <c r="G644" s="348"/>
      <c r="H644" s="348"/>
    </row>
    <row r="645" spans="1:8" ht="15.75">
      <c r="A645" s="346"/>
      <c r="B645" s="346"/>
      <c r="C645" s="347"/>
      <c r="D645" s="347"/>
      <c r="E645" s="347"/>
      <c r="F645" s="348"/>
      <c r="G645" s="348"/>
      <c r="H645" s="348"/>
    </row>
    <row r="646" spans="1:8" ht="15.75">
      <c r="A646" s="346"/>
      <c r="B646" s="346"/>
      <c r="C646" s="347"/>
      <c r="D646" s="347"/>
      <c r="E646" s="347"/>
      <c r="F646" s="348"/>
      <c r="G646" s="348"/>
      <c r="H646" s="348"/>
    </row>
    <row r="647" spans="1:8" ht="15.75">
      <c r="A647" s="346"/>
      <c r="B647" s="346"/>
      <c r="C647" s="347"/>
      <c r="D647" s="347"/>
      <c r="E647" s="347"/>
      <c r="F647" s="348"/>
      <c r="G647" s="348"/>
      <c r="H647" s="348"/>
    </row>
    <row r="648" spans="1:8" ht="15.75">
      <c r="A648" s="346"/>
      <c r="B648" s="346"/>
      <c r="C648" s="347"/>
      <c r="D648" s="347"/>
      <c r="E648" s="347"/>
      <c r="F648" s="348"/>
      <c r="G648" s="348"/>
      <c r="H648" s="348"/>
    </row>
    <row r="649" spans="1:8" ht="15.75">
      <c r="A649" s="346"/>
      <c r="B649" s="346"/>
      <c r="C649" s="347"/>
      <c r="D649" s="347"/>
      <c r="E649" s="347"/>
      <c r="F649" s="348"/>
      <c r="G649" s="348"/>
      <c r="H649" s="348"/>
    </row>
    <row r="650" spans="1:8" ht="15.75">
      <c r="A650" s="346"/>
      <c r="B650" s="346"/>
      <c r="C650" s="347"/>
      <c r="D650" s="347"/>
      <c r="E650" s="347"/>
      <c r="F650" s="348"/>
      <c r="G650" s="348"/>
      <c r="H650" s="348"/>
    </row>
    <row r="651" spans="1:8" ht="15.75">
      <c r="A651" s="346"/>
      <c r="B651" s="346"/>
      <c r="C651" s="347"/>
      <c r="D651" s="347"/>
      <c r="E651" s="347"/>
      <c r="F651" s="348"/>
      <c r="G651" s="348"/>
      <c r="H651" s="348"/>
    </row>
    <row r="652" spans="1:8" ht="15.75">
      <c r="A652" s="346"/>
      <c r="B652" s="346"/>
      <c r="C652" s="347"/>
      <c r="D652" s="347"/>
      <c r="E652" s="347"/>
      <c r="F652" s="348"/>
      <c r="G652" s="348"/>
      <c r="H652" s="348"/>
    </row>
    <row r="653" spans="1:8" ht="15.75">
      <c r="A653" s="346"/>
      <c r="B653" s="346"/>
      <c r="C653" s="347"/>
      <c r="D653" s="347"/>
      <c r="E653" s="347"/>
      <c r="F653" s="348"/>
      <c r="G653" s="348"/>
      <c r="H653" s="348"/>
    </row>
    <row r="654" spans="1:8" ht="15.75">
      <c r="A654" s="346"/>
      <c r="B654" s="346"/>
      <c r="C654" s="347"/>
      <c r="D654" s="347"/>
      <c r="E654" s="347"/>
      <c r="F654" s="348"/>
      <c r="G654" s="348"/>
      <c r="H654" s="348"/>
    </row>
    <row r="655" spans="1:8" ht="15.75">
      <c r="A655" s="346"/>
      <c r="B655" s="346"/>
      <c r="C655" s="347"/>
      <c r="D655" s="347"/>
      <c r="E655" s="347"/>
      <c r="F655" s="348"/>
      <c r="G655" s="348"/>
      <c r="H655" s="348"/>
    </row>
    <row r="656" spans="1:8" ht="15.75">
      <c r="A656" s="346"/>
      <c r="B656" s="346"/>
      <c r="C656" s="347"/>
      <c r="D656" s="347"/>
      <c r="E656" s="347"/>
      <c r="F656" s="348"/>
      <c r="G656" s="348"/>
      <c r="H656" s="348"/>
    </row>
    <row r="657" spans="1:8" ht="15.75">
      <c r="A657" s="346"/>
      <c r="B657" s="346"/>
      <c r="C657" s="347"/>
      <c r="D657" s="347"/>
      <c r="E657" s="347"/>
      <c r="F657" s="348"/>
      <c r="G657" s="348"/>
      <c r="H657" s="348"/>
    </row>
    <row r="658" spans="1:8" ht="15.75">
      <c r="A658" s="346"/>
      <c r="B658" s="346"/>
      <c r="C658" s="347"/>
      <c r="D658" s="347"/>
      <c r="E658" s="347"/>
      <c r="F658" s="348"/>
      <c r="G658" s="348"/>
      <c r="H658" s="348"/>
    </row>
    <row r="659" spans="1:8" ht="15.75">
      <c r="A659" s="346"/>
      <c r="B659" s="346"/>
      <c r="C659" s="347"/>
      <c r="D659" s="347"/>
      <c r="E659" s="347"/>
      <c r="F659" s="348"/>
      <c r="G659" s="348"/>
      <c r="H659" s="348"/>
    </row>
    <row r="660" spans="1:8" ht="15.75">
      <c r="A660" s="346"/>
      <c r="B660" s="346"/>
      <c r="C660" s="347"/>
      <c r="D660" s="347"/>
      <c r="E660" s="347"/>
      <c r="F660" s="348"/>
      <c r="G660" s="348"/>
      <c r="H660" s="348"/>
    </row>
    <row r="661" spans="1:8" ht="15.75">
      <c r="A661" s="346"/>
      <c r="B661" s="346"/>
      <c r="C661" s="347"/>
      <c r="D661" s="347"/>
      <c r="E661" s="347"/>
      <c r="F661" s="348"/>
      <c r="G661" s="348"/>
      <c r="H661" s="348"/>
    </row>
    <row r="662" spans="1:8" ht="15.75">
      <c r="A662" s="346"/>
      <c r="B662" s="346"/>
      <c r="C662" s="347"/>
      <c r="D662" s="347"/>
      <c r="E662" s="347"/>
      <c r="F662" s="348"/>
      <c r="G662" s="348"/>
      <c r="H662" s="348"/>
    </row>
    <row r="663" spans="1:8" ht="15.75">
      <c r="A663" s="346"/>
      <c r="B663" s="346"/>
      <c r="C663" s="347"/>
      <c r="D663" s="347"/>
      <c r="E663" s="347"/>
      <c r="F663" s="348"/>
      <c r="G663" s="348"/>
      <c r="H663" s="348"/>
    </row>
    <row r="664" spans="1:8" ht="15.75">
      <c r="A664" s="346"/>
      <c r="B664" s="346"/>
      <c r="C664" s="347"/>
      <c r="D664" s="347"/>
      <c r="E664" s="347"/>
      <c r="F664" s="348"/>
      <c r="G664" s="348"/>
      <c r="H664" s="348"/>
    </row>
    <row r="665" spans="1:8" ht="15.75">
      <c r="A665" s="346"/>
      <c r="B665" s="346"/>
      <c r="C665" s="347"/>
      <c r="D665" s="347"/>
      <c r="E665" s="347"/>
      <c r="F665" s="348"/>
      <c r="G665" s="348"/>
      <c r="H665" s="348"/>
    </row>
    <row r="666" spans="1:8" ht="15.75">
      <c r="A666" s="346"/>
      <c r="B666" s="346"/>
      <c r="C666" s="347"/>
      <c r="D666" s="347"/>
      <c r="E666" s="347"/>
      <c r="F666" s="348"/>
      <c r="G666" s="348"/>
      <c r="H666" s="348"/>
    </row>
    <row r="667" spans="1:8" ht="15.75">
      <c r="A667" s="346"/>
      <c r="B667" s="346"/>
      <c r="C667" s="347"/>
      <c r="D667" s="347"/>
      <c r="E667" s="347"/>
      <c r="F667" s="348"/>
      <c r="G667" s="348"/>
      <c r="H667" s="348"/>
    </row>
    <row r="668" spans="1:8" ht="15.75">
      <c r="A668" s="346"/>
      <c r="B668" s="346"/>
      <c r="C668" s="347"/>
      <c r="D668" s="347"/>
      <c r="E668" s="347"/>
      <c r="F668" s="348"/>
      <c r="G668" s="348"/>
      <c r="H668" s="348"/>
    </row>
    <row r="669" spans="1:8" ht="15.75">
      <c r="A669" s="346"/>
      <c r="B669" s="346"/>
      <c r="C669" s="347"/>
      <c r="D669" s="347"/>
      <c r="E669" s="347"/>
      <c r="F669" s="348"/>
      <c r="G669" s="348"/>
      <c r="H669" s="348"/>
    </row>
    <row r="670" spans="1:8" ht="15.75">
      <c r="A670" s="346"/>
      <c r="B670" s="346"/>
      <c r="C670" s="347"/>
      <c r="D670" s="347"/>
      <c r="E670" s="347"/>
      <c r="F670" s="348"/>
      <c r="G670" s="348"/>
      <c r="H670" s="348"/>
    </row>
    <row r="671" spans="1:8" ht="15.75">
      <c r="A671" s="346"/>
      <c r="B671" s="346"/>
      <c r="C671" s="347"/>
      <c r="D671" s="347"/>
      <c r="E671" s="347"/>
      <c r="F671" s="348"/>
      <c r="G671" s="348"/>
      <c r="H671" s="348"/>
    </row>
    <row r="672" spans="1:8" ht="15.75">
      <c r="A672" s="346"/>
      <c r="B672" s="346"/>
      <c r="C672" s="347"/>
      <c r="D672" s="347"/>
      <c r="E672" s="347"/>
      <c r="F672" s="348"/>
      <c r="G672" s="348"/>
      <c r="H672" s="348"/>
    </row>
    <row r="673" spans="1:8" ht="15.75">
      <c r="A673" s="346"/>
      <c r="B673" s="346"/>
      <c r="C673" s="347"/>
      <c r="D673" s="347"/>
      <c r="E673" s="347"/>
      <c r="F673" s="348"/>
      <c r="G673" s="348"/>
      <c r="H673" s="348"/>
    </row>
    <row r="674" spans="1:8" ht="15.75">
      <c r="A674" s="346"/>
      <c r="B674" s="346"/>
      <c r="C674" s="347"/>
      <c r="D674" s="347"/>
      <c r="E674" s="347"/>
      <c r="F674" s="348"/>
      <c r="G674" s="348"/>
      <c r="H674" s="348"/>
    </row>
    <row r="675" spans="1:8" ht="15.75">
      <c r="A675" s="346"/>
      <c r="B675" s="346"/>
      <c r="C675" s="347"/>
      <c r="D675" s="347"/>
      <c r="E675" s="347"/>
      <c r="F675" s="348"/>
      <c r="G675" s="348"/>
      <c r="H675" s="348"/>
    </row>
    <row r="676" spans="1:8" ht="15.75">
      <c r="A676" s="346"/>
      <c r="B676" s="346"/>
      <c r="C676" s="347"/>
      <c r="D676" s="347"/>
      <c r="E676" s="347"/>
      <c r="F676" s="348"/>
      <c r="G676" s="348"/>
      <c r="H676" s="348"/>
    </row>
    <row r="677" spans="1:8" ht="15.75">
      <c r="A677" s="346"/>
      <c r="B677" s="346"/>
      <c r="C677" s="347"/>
      <c r="D677" s="347"/>
      <c r="E677" s="347"/>
      <c r="F677" s="348"/>
      <c r="G677" s="348"/>
      <c r="H677" s="348"/>
    </row>
    <row r="678" spans="1:8" ht="15.75">
      <c r="A678" s="346"/>
      <c r="B678" s="346"/>
      <c r="C678" s="347"/>
      <c r="D678" s="347"/>
      <c r="E678" s="347"/>
      <c r="F678" s="348"/>
      <c r="G678" s="348"/>
      <c r="H678" s="348"/>
    </row>
    <row r="679" spans="1:8" ht="15.75">
      <c r="A679" s="346"/>
      <c r="B679" s="346"/>
      <c r="C679" s="347"/>
      <c r="D679" s="347"/>
      <c r="E679" s="347"/>
      <c r="F679" s="348"/>
      <c r="G679" s="348"/>
      <c r="H679" s="348"/>
    </row>
    <row r="680" spans="1:8" ht="15.75">
      <c r="A680" s="346"/>
      <c r="B680" s="346"/>
      <c r="C680" s="347"/>
      <c r="D680" s="347"/>
      <c r="E680" s="347"/>
      <c r="F680" s="348"/>
      <c r="G680" s="348"/>
      <c r="H680" s="348"/>
    </row>
    <row r="681" spans="1:8" ht="15.75">
      <c r="A681" s="346"/>
      <c r="B681" s="346"/>
      <c r="C681" s="347"/>
      <c r="D681" s="347"/>
      <c r="E681" s="347"/>
      <c r="F681" s="348"/>
      <c r="G681" s="348"/>
      <c r="H681" s="348"/>
    </row>
    <row r="682" spans="1:8" ht="15.75">
      <c r="A682" s="346"/>
      <c r="B682" s="346"/>
      <c r="C682" s="347"/>
      <c r="D682" s="347"/>
      <c r="E682" s="347"/>
      <c r="F682" s="348"/>
      <c r="G682" s="348"/>
      <c r="H682" s="348"/>
    </row>
    <row r="683" spans="1:8" ht="15.75">
      <c r="A683" s="346"/>
      <c r="B683" s="346"/>
      <c r="C683" s="347"/>
      <c r="D683" s="347"/>
      <c r="E683" s="347"/>
      <c r="F683" s="348"/>
      <c r="G683" s="348"/>
      <c r="H683" s="348"/>
    </row>
    <row r="684" spans="1:8" ht="15.75">
      <c r="A684" s="346"/>
      <c r="B684" s="346"/>
      <c r="C684" s="347"/>
      <c r="D684" s="347"/>
      <c r="E684" s="347"/>
      <c r="F684" s="348"/>
      <c r="G684" s="348"/>
      <c r="H684" s="348"/>
    </row>
    <row r="685" spans="1:8" ht="15.75">
      <c r="A685" s="346"/>
      <c r="B685" s="346"/>
      <c r="C685" s="347"/>
      <c r="D685" s="347"/>
      <c r="E685" s="347"/>
      <c r="F685" s="348"/>
      <c r="G685" s="348"/>
      <c r="H685" s="348"/>
    </row>
    <row r="686" spans="1:8" ht="15.75">
      <c r="A686" s="346"/>
      <c r="B686" s="346"/>
      <c r="C686" s="347"/>
      <c r="D686" s="347"/>
      <c r="E686" s="347"/>
      <c r="F686" s="348"/>
      <c r="G686" s="348"/>
      <c r="H686" s="348"/>
    </row>
    <row r="687" spans="1:8" ht="15.75">
      <c r="A687" s="346"/>
      <c r="B687" s="346"/>
      <c r="C687" s="347"/>
      <c r="D687" s="347"/>
      <c r="E687" s="347"/>
      <c r="F687" s="348"/>
      <c r="G687" s="348"/>
      <c r="H687" s="348"/>
    </row>
    <row r="688" spans="1:8" ht="15.75">
      <c r="A688" s="346"/>
      <c r="B688" s="346"/>
      <c r="C688" s="347"/>
      <c r="D688" s="347"/>
      <c r="E688" s="347"/>
      <c r="F688" s="348"/>
      <c r="G688" s="348"/>
      <c r="H688" s="348"/>
    </row>
    <row r="689" spans="1:8" ht="15.75">
      <c r="A689" s="346"/>
      <c r="B689" s="346"/>
      <c r="C689" s="347"/>
      <c r="D689" s="347"/>
      <c r="E689" s="347"/>
      <c r="F689" s="348"/>
      <c r="G689" s="348"/>
      <c r="H689" s="348"/>
    </row>
    <row r="690" spans="1:8" ht="15.75">
      <c r="A690" s="346"/>
      <c r="B690" s="346"/>
      <c r="C690" s="347"/>
      <c r="D690" s="347"/>
      <c r="E690" s="347"/>
      <c r="F690" s="348"/>
      <c r="G690" s="348"/>
      <c r="H690" s="348"/>
    </row>
    <row r="691" spans="1:8" ht="15.75">
      <c r="A691" s="346"/>
      <c r="B691" s="346"/>
      <c r="C691" s="347"/>
      <c r="D691" s="347"/>
      <c r="E691" s="347"/>
      <c r="F691" s="348"/>
      <c r="G691" s="348"/>
      <c r="H691" s="348"/>
    </row>
    <row r="692" spans="1:8" ht="15.75">
      <c r="A692" s="346"/>
      <c r="B692" s="346"/>
      <c r="C692" s="347"/>
      <c r="D692" s="347"/>
      <c r="E692" s="347"/>
      <c r="F692" s="348"/>
      <c r="G692" s="348"/>
      <c r="H692" s="348"/>
    </row>
    <row r="693" spans="1:8" ht="15.75">
      <c r="A693" s="346"/>
      <c r="B693" s="346"/>
      <c r="C693" s="347"/>
      <c r="D693" s="347"/>
      <c r="E693" s="347"/>
      <c r="F693" s="348"/>
      <c r="G693" s="348"/>
      <c r="H693" s="348"/>
    </row>
    <row r="694" spans="1:8" ht="15.75">
      <c r="A694" s="346"/>
      <c r="B694" s="346"/>
      <c r="C694" s="347"/>
      <c r="D694" s="347"/>
      <c r="E694" s="347"/>
      <c r="F694" s="348"/>
      <c r="G694" s="348"/>
      <c r="H694" s="348"/>
    </row>
    <row r="695" spans="1:8" ht="15.75">
      <c r="A695" s="346"/>
      <c r="B695" s="346"/>
      <c r="C695" s="347"/>
      <c r="D695" s="347"/>
      <c r="E695" s="347"/>
      <c r="F695" s="348"/>
      <c r="G695" s="348"/>
      <c r="H695" s="348"/>
    </row>
    <row r="696" spans="1:8" ht="15.75">
      <c r="A696" s="346"/>
      <c r="B696" s="346"/>
      <c r="C696" s="347"/>
      <c r="D696" s="347"/>
      <c r="E696" s="347"/>
      <c r="F696" s="348"/>
      <c r="G696" s="348"/>
      <c r="H696" s="348"/>
    </row>
    <row r="697" spans="1:8" ht="15.75">
      <c r="A697" s="346"/>
      <c r="B697" s="346"/>
      <c r="C697" s="347"/>
      <c r="D697" s="347"/>
      <c r="E697" s="347"/>
      <c r="F697" s="348"/>
      <c r="G697" s="348"/>
      <c r="H697" s="348"/>
    </row>
    <row r="698" spans="1:8" ht="15.75">
      <c r="A698" s="346"/>
      <c r="B698" s="346"/>
      <c r="C698" s="347"/>
      <c r="D698" s="347"/>
      <c r="E698" s="347"/>
      <c r="F698" s="348"/>
      <c r="G698" s="348"/>
      <c r="H698" s="348"/>
    </row>
    <row r="699" spans="1:8" ht="15.75">
      <c r="A699" s="346"/>
      <c r="B699" s="346"/>
      <c r="C699" s="347"/>
      <c r="D699" s="347"/>
      <c r="E699" s="347"/>
      <c r="F699" s="348"/>
      <c r="G699" s="348"/>
      <c r="H699" s="348"/>
    </row>
    <row r="700" spans="1:8" ht="15.75">
      <c r="A700" s="346"/>
      <c r="B700" s="346"/>
      <c r="C700" s="347"/>
      <c r="D700" s="347"/>
      <c r="E700" s="347"/>
      <c r="F700" s="348"/>
      <c r="G700" s="348"/>
      <c r="H700" s="348"/>
    </row>
    <row r="701" spans="1:8" ht="15.75">
      <c r="A701" s="346"/>
      <c r="B701" s="346"/>
      <c r="C701" s="347"/>
      <c r="D701" s="347"/>
      <c r="E701" s="347"/>
      <c r="F701" s="348"/>
      <c r="G701" s="348"/>
      <c r="H701" s="348"/>
    </row>
    <row r="702" spans="1:8" ht="15.75">
      <c r="A702" s="346"/>
      <c r="B702" s="346"/>
      <c r="C702" s="347"/>
      <c r="D702" s="347"/>
      <c r="E702" s="347"/>
      <c r="F702" s="348"/>
      <c r="G702" s="348"/>
      <c r="H702" s="348"/>
    </row>
    <row r="703" spans="1:8" ht="15.75">
      <c r="A703" s="346"/>
      <c r="B703" s="346"/>
      <c r="C703" s="347"/>
      <c r="D703" s="347"/>
      <c r="E703" s="347"/>
      <c r="F703" s="348"/>
      <c r="G703" s="348"/>
      <c r="H703" s="348"/>
    </row>
    <row r="704" spans="1:8" ht="15.75">
      <c r="A704" s="346"/>
      <c r="B704" s="346"/>
      <c r="C704" s="347"/>
      <c r="D704" s="347"/>
      <c r="E704" s="347"/>
      <c r="F704" s="348"/>
      <c r="G704" s="348"/>
      <c r="H704" s="348"/>
    </row>
    <row r="705" spans="1:8" ht="15.75">
      <c r="A705" s="346"/>
      <c r="B705" s="346"/>
      <c r="C705" s="347"/>
      <c r="D705" s="347"/>
      <c r="E705" s="347"/>
      <c r="F705" s="348"/>
      <c r="G705" s="348"/>
      <c r="H705" s="348"/>
    </row>
    <row r="706" spans="1:8" ht="15.75">
      <c r="A706" s="346"/>
      <c r="B706" s="346"/>
      <c r="C706" s="347"/>
      <c r="D706" s="347"/>
      <c r="E706" s="347"/>
      <c r="F706" s="348"/>
      <c r="G706" s="348"/>
      <c r="H706" s="348"/>
    </row>
    <row r="707" spans="1:8" ht="15.75">
      <c r="A707" s="346"/>
      <c r="B707" s="346"/>
      <c r="C707" s="347"/>
      <c r="D707" s="347"/>
      <c r="E707" s="347"/>
      <c r="F707" s="348"/>
      <c r="G707" s="348"/>
      <c r="H707" s="348"/>
    </row>
    <row r="708" spans="1:8" ht="15.75">
      <c r="A708" s="346"/>
      <c r="B708" s="346"/>
      <c r="C708" s="347"/>
      <c r="D708" s="347"/>
      <c r="E708" s="347"/>
      <c r="F708" s="348"/>
      <c r="G708" s="348"/>
      <c r="H708" s="348"/>
    </row>
    <row r="709" spans="1:8" ht="15.75">
      <c r="A709" s="346"/>
      <c r="B709" s="346"/>
      <c r="C709" s="347"/>
      <c r="D709" s="347"/>
      <c r="E709" s="347"/>
      <c r="F709" s="348"/>
      <c r="G709" s="348"/>
      <c r="H709" s="348"/>
    </row>
    <row r="710" spans="1:8" ht="15.75">
      <c r="A710" s="346"/>
      <c r="B710" s="346"/>
      <c r="C710" s="347"/>
      <c r="D710" s="347"/>
      <c r="E710" s="347"/>
      <c r="F710" s="348"/>
      <c r="G710" s="348"/>
      <c r="H710" s="348"/>
    </row>
    <row r="711" spans="1:8" ht="15.75">
      <c r="A711" s="346"/>
      <c r="B711" s="346"/>
      <c r="C711" s="347"/>
      <c r="D711" s="347"/>
      <c r="E711" s="347"/>
      <c r="F711" s="348"/>
      <c r="G711" s="348"/>
      <c r="H711" s="348"/>
    </row>
    <row r="712" spans="1:8" ht="15.75">
      <c r="A712" s="346"/>
      <c r="B712" s="346"/>
      <c r="C712" s="347"/>
      <c r="D712" s="347"/>
      <c r="E712" s="347"/>
      <c r="F712" s="348"/>
      <c r="G712" s="348"/>
      <c r="H712" s="348"/>
    </row>
    <row r="713" spans="1:8" ht="15.75">
      <c r="A713" s="346"/>
      <c r="B713" s="346"/>
      <c r="C713" s="347"/>
      <c r="D713" s="347"/>
      <c r="E713" s="347"/>
      <c r="F713" s="348"/>
      <c r="G713" s="348"/>
      <c r="H713" s="348"/>
    </row>
    <row r="714" spans="1:8" ht="15.75">
      <c r="A714" s="346"/>
      <c r="B714" s="346"/>
      <c r="C714" s="347"/>
      <c r="D714" s="347"/>
      <c r="E714" s="347"/>
      <c r="F714" s="348"/>
      <c r="G714" s="348"/>
      <c r="H714" s="348"/>
    </row>
    <row r="715" spans="1:8" ht="15.75">
      <c r="A715" s="346"/>
      <c r="B715" s="346"/>
      <c r="C715" s="347"/>
      <c r="D715" s="347"/>
      <c r="E715" s="347"/>
      <c r="F715" s="348"/>
      <c r="G715" s="348"/>
      <c r="H715" s="348"/>
    </row>
    <row r="716" spans="1:8" ht="15.75">
      <c r="A716" s="346"/>
      <c r="B716" s="346"/>
      <c r="C716" s="347"/>
      <c r="D716" s="347"/>
      <c r="E716" s="347"/>
      <c r="F716" s="348"/>
      <c r="G716" s="348"/>
      <c r="H716" s="348"/>
    </row>
    <row r="717" spans="1:8" ht="15.75">
      <c r="A717" s="346"/>
      <c r="B717" s="346"/>
      <c r="C717" s="347"/>
      <c r="D717" s="347"/>
      <c r="E717" s="347"/>
      <c r="F717" s="348"/>
      <c r="G717" s="348"/>
      <c r="H717" s="348"/>
    </row>
    <row r="718" spans="1:8" ht="15.75">
      <c r="A718" s="346"/>
      <c r="B718" s="346"/>
      <c r="C718" s="347"/>
      <c r="D718" s="347"/>
      <c r="E718" s="347"/>
      <c r="F718" s="348"/>
      <c r="G718" s="348"/>
      <c r="H718" s="348"/>
    </row>
    <row r="719" spans="1:8" ht="15.75">
      <c r="A719" s="346"/>
      <c r="B719" s="346"/>
      <c r="C719" s="347"/>
      <c r="D719" s="347"/>
      <c r="E719" s="347"/>
      <c r="F719" s="348"/>
      <c r="G719" s="348"/>
      <c r="H719" s="348"/>
    </row>
    <row r="720" spans="1:8" ht="15.75">
      <c r="A720" s="346"/>
      <c r="B720" s="346"/>
      <c r="C720" s="347"/>
      <c r="D720" s="347"/>
      <c r="E720" s="347"/>
      <c r="F720" s="348"/>
      <c r="G720" s="348"/>
      <c r="H720" s="348"/>
    </row>
    <row r="721" spans="1:8" ht="15.75">
      <c r="A721" s="346"/>
      <c r="B721" s="346"/>
      <c r="C721" s="347"/>
      <c r="D721" s="347"/>
      <c r="E721" s="347"/>
      <c r="F721" s="348"/>
      <c r="G721" s="348"/>
      <c r="H721" s="348"/>
    </row>
    <row r="722" spans="1:8" ht="15.75">
      <c r="A722" s="346"/>
      <c r="B722" s="346"/>
      <c r="C722" s="347"/>
      <c r="D722" s="347"/>
      <c r="E722" s="347"/>
      <c r="F722" s="348"/>
      <c r="G722" s="348"/>
      <c r="H722" s="348"/>
    </row>
    <row r="723" spans="1:8" ht="15.75">
      <c r="A723" s="346"/>
      <c r="B723" s="346"/>
      <c r="C723" s="347"/>
      <c r="D723" s="347"/>
      <c r="E723" s="347"/>
      <c r="F723" s="348"/>
      <c r="G723" s="348"/>
      <c r="H723" s="348"/>
    </row>
    <row r="724" spans="1:8" ht="15.75">
      <c r="A724" s="346"/>
      <c r="B724" s="346"/>
      <c r="C724" s="347"/>
      <c r="D724" s="347"/>
      <c r="E724" s="347"/>
      <c r="F724" s="348"/>
      <c r="G724" s="348"/>
      <c r="H724" s="348"/>
    </row>
    <row r="725" spans="1:8" ht="15.75">
      <c r="A725" s="346"/>
      <c r="B725" s="346"/>
      <c r="C725" s="347"/>
      <c r="D725" s="347"/>
      <c r="E725" s="347"/>
      <c r="F725" s="348"/>
      <c r="G725" s="348"/>
      <c r="H725" s="348"/>
    </row>
    <row r="726" spans="1:8" ht="15.75">
      <c r="A726" s="346"/>
      <c r="B726" s="346"/>
      <c r="C726" s="347"/>
      <c r="D726" s="347"/>
      <c r="E726" s="347"/>
      <c r="F726" s="348"/>
      <c r="G726" s="348"/>
      <c r="H726" s="348"/>
    </row>
    <row r="727" spans="1:8" ht="15.75">
      <c r="A727" s="346"/>
      <c r="B727" s="346"/>
      <c r="C727" s="347"/>
      <c r="D727" s="347"/>
      <c r="E727" s="347"/>
      <c r="F727" s="348"/>
      <c r="G727" s="348"/>
      <c r="H727" s="348"/>
    </row>
    <row r="728" spans="1:8" ht="15.75">
      <c r="A728" s="346"/>
      <c r="B728" s="346"/>
      <c r="C728" s="347"/>
      <c r="D728" s="347"/>
      <c r="E728" s="347"/>
      <c r="F728" s="348"/>
      <c r="G728" s="348"/>
      <c r="H728" s="348"/>
    </row>
    <row r="729" spans="1:8" ht="15.75">
      <c r="A729" s="346"/>
      <c r="B729" s="346"/>
      <c r="C729" s="347"/>
      <c r="D729" s="347"/>
      <c r="E729" s="347"/>
      <c r="F729" s="348"/>
      <c r="G729" s="348"/>
      <c r="H729" s="348"/>
    </row>
    <row r="730" spans="1:8" ht="15.75">
      <c r="A730" s="346"/>
      <c r="B730" s="346"/>
      <c r="C730" s="347"/>
      <c r="D730" s="347"/>
      <c r="E730" s="347"/>
      <c r="F730" s="348"/>
      <c r="G730" s="348"/>
      <c r="H730" s="348"/>
    </row>
    <row r="731" spans="1:8" ht="15.75">
      <c r="A731" s="346"/>
      <c r="B731" s="346"/>
      <c r="C731" s="347"/>
      <c r="D731" s="347"/>
      <c r="E731" s="347"/>
      <c r="F731" s="348"/>
      <c r="G731" s="348"/>
      <c r="H731" s="348"/>
    </row>
    <row r="732" spans="1:8" ht="15.75">
      <c r="A732" s="346"/>
      <c r="B732" s="346"/>
      <c r="C732" s="347"/>
      <c r="D732" s="347"/>
      <c r="E732" s="347"/>
      <c r="F732" s="348"/>
      <c r="G732" s="348"/>
      <c r="H732" s="348"/>
    </row>
    <row r="733" spans="1:8" ht="15.75">
      <c r="A733" s="346"/>
      <c r="B733" s="346"/>
      <c r="C733" s="347"/>
      <c r="D733" s="347"/>
      <c r="E733" s="347"/>
      <c r="F733" s="348"/>
      <c r="G733" s="348"/>
      <c r="H733" s="348"/>
    </row>
    <row r="734" spans="1:8" ht="15.75">
      <c r="A734" s="346"/>
      <c r="B734" s="346"/>
      <c r="C734" s="347"/>
      <c r="D734" s="347"/>
      <c r="E734" s="347"/>
      <c r="F734" s="348"/>
      <c r="G734" s="348"/>
      <c r="H734" s="348"/>
    </row>
    <row r="735" spans="1:8" ht="15.75">
      <c r="A735" s="346"/>
      <c r="B735" s="346"/>
      <c r="C735" s="347"/>
      <c r="D735" s="347"/>
      <c r="E735" s="347"/>
      <c r="F735" s="348"/>
      <c r="G735" s="348"/>
      <c r="H735" s="348"/>
    </row>
    <row r="736" spans="1:8" ht="15.75">
      <c r="A736" s="346"/>
      <c r="B736" s="346"/>
      <c r="C736" s="347"/>
      <c r="D736" s="347"/>
      <c r="E736" s="347"/>
      <c r="F736" s="348"/>
      <c r="G736" s="348"/>
      <c r="H736" s="348"/>
    </row>
    <row r="737" spans="1:8" ht="15.75">
      <c r="A737" s="346"/>
      <c r="B737" s="346"/>
      <c r="C737" s="347"/>
      <c r="D737" s="347"/>
      <c r="E737" s="347"/>
      <c r="F737" s="348"/>
      <c r="G737" s="348"/>
      <c r="H737" s="348"/>
    </row>
    <row r="738" spans="1:8" ht="15.75">
      <c r="A738" s="346"/>
      <c r="B738" s="346"/>
      <c r="C738" s="347"/>
      <c r="D738" s="347"/>
      <c r="E738" s="347"/>
      <c r="F738" s="348"/>
      <c r="G738" s="348"/>
      <c r="H738" s="348"/>
    </row>
    <row r="739" spans="1:8" ht="15.75">
      <c r="A739" s="346"/>
      <c r="B739" s="346"/>
      <c r="C739" s="347"/>
      <c r="D739" s="347"/>
      <c r="E739" s="347"/>
      <c r="F739" s="348"/>
      <c r="G739" s="348"/>
      <c r="H739" s="348"/>
    </row>
    <row r="740" spans="1:8" ht="15.75">
      <c r="A740" s="346"/>
      <c r="B740" s="346"/>
      <c r="C740" s="347"/>
      <c r="D740" s="347"/>
      <c r="E740" s="347"/>
      <c r="F740" s="348"/>
      <c r="G740" s="348"/>
      <c r="H740" s="348"/>
    </row>
    <row r="741" spans="1:8" ht="15.75">
      <c r="A741" s="346"/>
      <c r="B741" s="346"/>
      <c r="C741" s="347"/>
      <c r="D741" s="347"/>
      <c r="E741" s="347"/>
      <c r="F741" s="348"/>
      <c r="G741" s="348"/>
      <c r="H741" s="348"/>
    </row>
    <row r="742" spans="1:8" ht="15.75">
      <c r="A742" s="346"/>
      <c r="B742" s="346"/>
      <c r="C742" s="347"/>
      <c r="D742" s="347"/>
      <c r="E742" s="347"/>
      <c r="F742" s="348"/>
      <c r="G742" s="348"/>
      <c r="H742" s="348"/>
    </row>
    <row r="743" spans="1:8" ht="15.75">
      <c r="A743" s="346"/>
      <c r="B743" s="346"/>
      <c r="C743" s="347"/>
      <c r="D743" s="347"/>
      <c r="E743" s="347"/>
      <c r="F743" s="348"/>
      <c r="G743" s="348"/>
      <c r="H743" s="348"/>
    </row>
    <row r="744" spans="1:8" ht="15.75">
      <c r="A744" s="346"/>
      <c r="B744" s="346"/>
      <c r="C744" s="347"/>
      <c r="D744" s="347"/>
      <c r="E744" s="347"/>
      <c r="F744" s="348"/>
      <c r="G744" s="348"/>
      <c r="H744" s="348"/>
    </row>
    <row r="745" spans="1:8" ht="15.75">
      <c r="A745" s="346"/>
      <c r="B745" s="346"/>
      <c r="C745" s="347"/>
      <c r="D745" s="347"/>
      <c r="E745" s="347"/>
      <c r="F745" s="348"/>
      <c r="G745" s="348"/>
      <c r="H745" s="348"/>
    </row>
    <row r="746" spans="1:8" ht="15.75">
      <c r="A746" s="346"/>
      <c r="B746" s="346"/>
      <c r="C746" s="347"/>
      <c r="D746" s="347"/>
      <c r="E746" s="347"/>
      <c r="F746" s="348"/>
      <c r="G746" s="348"/>
      <c r="H746" s="348"/>
    </row>
    <row r="747" spans="1:8" ht="15.75">
      <c r="A747" s="346"/>
      <c r="B747" s="346"/>
      <c r="C747" s="347"/>
      <c r="D747" s="347"/>
      <c r="E747" s="347"/>
      <c r="F747" s="348"/>
      <c r="G747" s="348"/>
      <c r="H747" s="348"/>
    </row>
    <row r="748" spans="1:8" ht="15.75">
      <c r="A748" s="346"/>
      <c r="B748" s="346"/>
      <c r="C748" s="347"/>
      <c r="D748" s="347"/>
      <c r="E748" s="347"/>
      <c r="F748" s="348"/>
      <c r="G748" s="348"/>
      <c r="H748" s="348"/>
    </row>
    <row r="749" spans="1:8" ht="15.75">
      <c r="A749" s="346"/>
      <c r="B749" s="346"/>
      <c r="C749" s="347"/>
      <c r="D749" s="347"/>
      <c r="E749" s="347"/>
      <c r="F749" s="348"/>
      <c r="G749" s="348"/>
      <c r="H749" s="348"/>
    </row>
    <row r="750" spans="1:8" ht="15.75">
      <c r="A750" s="346"/>
      <c r="B750" s="346"/>
      <c r="C750" s="347"/>
      <c r="D750" s="347"/>
      <c r="E750" s="347"/>
      <c r="F750" s="348"/>
      <c r="G750" s="348"/>
      <c r="H750" s="348"/>
    </row>
    <row r="751" spans="1:8" ht="15.75">
      <c r="A751" s="346"/>
      <c r="B751" s="346"/>
      <c r="C751" s="347"/>
      <c r="D751" s="347"/>
      <c r="E751" s="347"/>
      <c r="F751" s="348"/>
      <c r="G751" s="348"/>
      <c r="H751" s="348"/>
    </row>
    <row r="752" spans="1:8" ht="15.75">
      <c r="A752" s="346"/>
      <c r="B752" s="346"/>
      <c r="C752" s="347"/>
      <c r="D752" s="347"/>
      <c r="E752" s="347"/>
      <c r="F752" s="348"/>
      <c r="G752" s="348"/>
      <c r="H752" s="348"/>
    </row>
    <row r="753" spans="1:8" ht="15.75">
      <c r="A753" s="346"/>
      <c r="B753" s="346"/>
      <c r="C753" s="347"/>
      <c r="D753" s="347"/>
      <c r="E753" s="347"/>
      <c r="F753" s="348"/>
      <c r="G753" s="348"/>
      <c r="H753" s="348"/>
    </row>
    <row r="754" spans="1:8" ht="15.75">
      <c r="A754" s="346"/>
      <c r="B754" s="346"/>
      <c r="C754" s="347"/>
      <c r="D754" s="347"/>
      <c r="E754" s="347"/>
      <c r="F754" s="348"/>
      <c r="G754" s="348"/>
      <c r="H754" s="348"/>
    </row>
    <row r="755" spans="1:8" ht="15.75">
      <c r="A755" s="346"/>
      <c r="B755" s="346"/>
      <c r="C755" s="347"/>
      <c r="D755" s="347"/>
      <c r="E755" s="347"/>
      <c r="F755" s="348"/>
      <c r="G755" s="348"/>
      <c r="H755" s="348"/>
    </row>
    <row r="756" spans="1:8" ht="15.75">
      <c r="A756" s="346"/>
      <c r="B756" s="346"/>
      <c r="C756" s="347"/>
      <c r="D756" s="347"/>
      <c r="E756" s="347"/>
      <c r="F756" s="348"/>
      <c r="G756" s="348"/>
      <c r="H756" s="348"/>
    </row>
    <row r="757" spans="1:8" ht="15.75">
      <c r="A757" s="346"/>
      <c r="B757" s="346"/>
      <c r="C757" s="347"/>
      <c r="D757" s="347"/>
      <c r="E757" s="347"/>
      <c r="F757" s="348"/>
      <c r="G757" s="348"/>
      <c r="H757" s="348"/>
    </row>
    <row r="758" spans="1:8" ht="15.75">
      <c r="A758" s="346"/>
      <c r="B758" s="346"/>
      <c r="C758" s="347"/>
      <c r="D758" s="347"/>
      <c r="E758" s="347"/>
      <c r="F758" s="348"/>
      <c r="G758" s="348"/>
      <c r="H758" s="348"/>
    </row>
    <row r="759" spans="1:8" ht="15.75">
      <c r="A759" s="346"/>
      <c r="B759" s="346"/>
      <c r="C759" s="347"/>
      <c r="D759" s="347"/>
      <c r="E759" s="347"/>
      <c r="F759" s="348"/>
      <c r="G759" s="348"/>
      <c r="H759" s="348"/>
    </row>
    <row r="760" spans="1:8" ht="15.75">
      <c r="A760" s="346"/>
      <c r="B760" s="346"/>
      <c r="C760" s="347"/>
      <c r="D760" s="347"/>
      <c r="E760" s="347"/>
      <c r="F760" s="348"/>
      <c r="G760" s="348"/>
      <c r="H760" s="348"/>
    </row>
    <row r="761" spans="1:8" ht="15.75">
      <c r="A761" s="346"/>
      <c r="B761" s="346"/>
      <c r="C761" s="347"/>
      <c r="D761" s="347"/>
      <c r="E761" s="347"/>
      <c r="F761" s="348"/>
      <c r="G761" s="348"/>
      <c r="H761" s="348"/>
    </row>
    <row r="762" spans="1:8" ht="15.75">
      <c r="A762" s="346"/>
      <c r="B762" s="346"/>
      <c r="C762" s="347"/>
      <c r="D762" s="347"/>
      <c r="E762" s="347"/>
      <c r="F762" s="348"/>
      <c r="G762" s="348"/>
      <c r="H762" s="348"/>
    </row>
    <row r="763" spans="1:8" ht="15.75">
      <c r="A763" s="346"/>
      <c r="B763" s="346"/>
      <c r="C763" s="347"/>
      <c r="D763" s="347"/>
      <c r="E763" s="347"/>
      <c r="F763" s="348"/>
      <c r="G763" s="348"/>
      <c r="H763" s="348"/>
    </row>
    <row r="764" spans="1:8" ht="15.75">
      <c r="A764" s="346"/>
      <c r="B764" s="346"/>
      <c r="C764" s="347"/>
      <c r="D764" s="347"/>
      <c r="E764" s="347"/>
      <c r="F764" s="348"/>
      <c r="G764" s="348"/>
      <c r="H764" s="348"/>
    </row>
    <row r="765" spans="1:8" ht="15.75">
      <c r="A765" s="346"/>
      <c r="B765" s="346"/>
      <c r="C765" s="347"/>
      <c r="D765" s="347"/>
      <c r="E765" s="347"/>
      <c r="F765" s="348"/>
      <c r="G765" s="348"/>
      <c r="H765" s="348"/>
    </row>
    <row r="766" spans="1:8" ht="15.75">
      <c r="A766" s="346"/>
      <c r="B766" s="346"/>
      <c r="C766" s="347"/>
      <c r="D766" s="347"/>
      <c r="E766" s="347"/>
      <c r="F766" s="348"/>
      <c r="G766" s="348"/>
      <c r="H766" s="348"/>
    </row>
    <row r="767" spans="1:8" ht="15.75">
      <c r="A767" s="346"/>
      <c r="B767" s="346"/>
      <c r="C767" s="347"/>
      <c r="D767" s="347"/>
      <c r="E767" s="347"/>
      <c r="F767" s="348"/>
      <c r="G767" s="348"/>
      <c r="H767" s="348"/>
    </row>
    <row r="768" spans="1:8" ht="15.75">
      <c r="A768" s="346"/>
      <c r="B768" s="346"/>
      <c r="C768" s="347"/>
      <c r="D768" s="347"/>
      <c r="E768" s="347"/>
      <c r="F768" s="348"/>
      <c r="G768" s="348"/>
      <c r="H768" s="348"/>
    </row>
    <row r="769" spans="1:8" ht="15.75">
      <c r="A769" s="346"/>
      <c r="B769" s="346"/>
      <c r="C769" s="347"/>
      <c r="D769" s="347"/>
      <c r="E769" s="347"/>
      <c r="F769" s="348"/>
      <c r="G769" s="348"/>
      <c r="H769" s="348"/>
    </row>
    <row r="770" spans="1:8" ht="15.75">
      <c r="A770" s="346"/>
      <c r="B770" s="346"/>
      <c r="C770" s="347"/>
      <c r="D770" s="347"/>
      <c r="E770" s="347"/>
      <c r="F770" s="348"/>
      <c r="G770" s="348"/>
      <c r="H770" s="348"/>
    </row>
    <row r="771" spans="1:8" ht="15.75">
      <c r="A771" s="346"/>
      <c r="B771" s="346"/>
      <c r="C771" s="347"/>
      <c r="D771" s="347"/>
      <c r="E771" s="347"/>
      <c r="F771" s="348"/>
      <c r="G771" s="348"/>
      <c r="H771" s="348"/>
    </row>
    <row r="772" spans="1:8" ht="15.75">
      <c r="A772" s="346"/>
      <c r="B772" s="346"/>
      <c r="C772" s="347"/>
      <c r="D772" s="347"/>
      <c r="E772" s="347"/>
      <c r="F772" s="348"/>
      <c r="G772" s="348"/>
      <c r="H772" s="348"/>
    </row>
    <row r="773" spans="1:8" ht="15.75">
      <c r="A773" s="346"/>
      <c r="B773" s="346"/>
      <c r="C773" s="347"/>
      <c r="D773" s="347"/>
      <c r="E773" s="347"/>
      <c r="F773" s="348"/>
      <c r="G773" s="348"/>
      <c r="H773" s="348"/>
    </row>
    <row r="774" spans="1:8" ht="15.75">
      <c r="A774" s="346"/>
      <c r="B774" s="346"/>
      <c r="C774" s="347"/>
      <c r="D774" s="347"/>
      <c r="E774" s="347"/>
      <c r="F774" s="348"/>
      <c r="G774" s="348"/>
      <c r="H774" s="348"/>
    </row>
    <row r="775" spans="1:8" ht="15.75">
      <c r="A775" s="346"/>
      <c r="B775" s="346"/>
      <c r="C775" s="347"/>
      <c r="D775" s="347"/>
      <c r="E775" s="347"/>
      <c r="F775" s="348"/>
      <c r="G775" s="348"/>
      <c r="H775" s="348"/>
    </row>
    <row r="776" spans="1:8" ht="15.75">
      <c r="A776" s="346"/>
      <c r="B776" s="346"/>
      <c r="C776" s="347"/>
      <c r="D776" s="347"/>
      <c r="E776" s="347"/>
      <c r="F776" s="348"/>
      <c r="G776" s="348"/>
      <c r="H776" s="348"/>
    </row>
    <row r="777" spans="1:8" ht="15.75">
      <c r="A777" s="346"/>
      <c r="B777" s="346"/>
      <c r="C777" s="347"/>
      <c r="D777" s="347"/>
      <c r="E777" s="347"/>
      <c r="F777" s="348"/>
      <c r="G777" s="348"/>
      <c r="H777" s="348"/>
    </row>
    <row r="778" spans="1:8" ht="15.75">
      <c r="A778" s="346"/>
      <c r="B778" s="346"/>
      <c r="C778" s="347"/>
      <c r="D778" s="347"/>
      <c r="E778" s="347"/>
      <c r="F778" s="348"/>
      <c r="G778" s="348"/>
      <c r="H778" s="348"/>
    </row>
    <row r="779" spans="1:8" ht="15.75">
      <c r="A779" s="346"/>
      <c r="B779" s="346"/>
      <c r="C779" s="347"/>
      <c r="D779" s="347"/>
      <c r="E779" s="347"/>
      <c r="F779" s="348"/>
      <c r="G779" s="348"/>
      <c r="H779" s="348"/>
    </row>
    <row r="780" spans="1:8" ht="15.75">
      <c r="A780" s="346"/>
      <c r="B780" s="346"/>
      <c r="C780" s="347"/>
      <c r="D780" s="347"/>
      <c r="E780" s="347"/>
      <c r="F780" s="348"/>
      <c r="G780" s="348"/>
      <c r="H780" s="348"/>
    </row>
    <row r="781" spans="1:8" ht="15.75">
      <c r="A781" s="346"/>
      <c r="B781" s="346"/>
      <c r="C781" s="347"/>
      <c r="D781" s="347"/>
      <c r="E781" s="347"/>
      <c r="F781" s="348"/>
      <c r="G781" s="348"/>
      <c r="H781" s="348"/>
    </row>
    <row r="782" spans="1:8" ht="15.75">
      <c r="A782" s="346"/>
      <c r="B782" s="346"/>
      <c r="C782" s="347"/>
      <c r="D782" s="347"/>
      <c r="E782" s="347"/>
      <c r="F782" s="348"/>
      <c r="G782" s="348"/>
      <c r="H782" s="348"/>
    </row>
    <row r="783" spans="1:8" ht="15.75">
      <c r="A783" s="346"/>
      <c r="B783" s="346"/>
      <c r="C783" s="347"/>
      <c r="D783" s="347"/>
      <c r="E783" s="347"/>
      <c r="F783" s="348"/>
      <c r="G783" s="348"/>
      <c r="H783" s="348"/>
    </row>
    <row r="784" spans="1:8" ht="15.75">
      <c r="A784" s="346"/>
      <c r="B784" s="346"/>
      <c r="C784" s="347"/>
      <c r="D784" s="347"/>
      <c r="E784" s="347"/>
      <c r="F784" s="348"/>
      <c r="G784" s="348"/>
      <c r="H784" s="348"/>
    </row>
    <row r="785" spans="1:8" ht="15.75">
      <c r="A785" s="346"/>
      <c r="B785" s="346"/>
      <c r="C785" s="347"/>
      <c r="D785" s="347"/>
      <c r="E785" s="347"/>
      <c r="F785" s="348"/>
      <c r="G785" s="348"/>
      <c r="H785" s="348"/>
    </row>
    <row r="786" spans="1:8" ht="15.75">
      <c r="A786" s="346"/>
      <c r="B786" s="346"/>
      <c r="C786" s="347"/>
      <c r="D786" s="347"/>
      <c r="E786" s="347"/>
      <c r="F786" s="348"/>
      <c r="G786" s="348"/>
      <c r="H786" s="348"/>
    </row>
    <row r="787" spans="1:8" ht="15.75">
      <c r="A787" s="346"/>
      <c r="B787" s="346"/>
      <c r="C787" s="347"/>
      <c r="D787" s="347"/>
      <c r="E787" s="347"/>
      <c r="F787" s="348"/>
      <c r="G787" s="348"/>
      <c r="H787" s="348"/>
    </row>
    <row r="788" spans="1:8" ht="15.75">
      <c r="A788" s="346"/>
      <c r="B788" s="346"/>
      <c r="C788" s="347"/>
      <c r="D788" s="347"/>
      <c r="E788" s="347"/>
      <c r="F788" s="348"/>
      <c r="G788" s="348"/>
      <c r="H788" s="348"/>
    </row>
    <row r="789" spans="1:8" ht="15.75">
      <c r="A789" s="346"/>
      <c r="B789" s="346"/>
      <c r="C789" s="347"/>
      <c r="D789" s="347"/>
      <c r="E789" s="347"/>
      <c r="F789" s="348"/>
      <c r="G789" s="348"/>
      <c r="H789" s="348"/>
    </row>
    <row r="790" spans="1:8" ht="15.75">
      <c r="A790" s="346"/>
      <c r="B790" s="346"/>
      <c r="C790" s="347"/>
      <c r="D790" s="347"/>
      <c r="E790" s="347"/>
      <c r="F790" s="348"/>
      <c r="G790" s="348"/>
      <c r="H790" s="348"/>
    </row>
    <row r="791" spans="1:8" ht="15.75">
      <c r="A791" s="346"/>
      <c r="B791" s="346"/>
      <c r="C791" s="347"/>
      <c r="D791" s="347"/>
      <c r="E791" s="347"/>
      <c r="F791" s="348"/>
      <c r="G791" s="348"/>
      <c r="H791" s="348"/>
    </row>
    <row r="792" spans="1:8" ht="15.75">
      <c r="A792" s="346"/>
      <c r="B792" s="346"/>
      <c r="C792" s="347"/>
      <c r="D792" s="347"/>
      <c r="E792" s="347"/>
      <c r="F792" s="348"/>
      <c r="G792" s="348"/>
      <c r="H792" s="348"/>
    </row>
    <row r="793" spans="1:8" ht="15.75">
      <c r="A793" s="346"/>
      <c r="B793" s="346"/>
      <c r="C793" s="347"/>
      <c r="D793" s="347"/>
      <c r="E793" s="347"/>
      <c r="F793" s="348"/>
      <c r="G793" s="348"/>
      <c r="H793" s="348"/>
    </row>
    <row r="794" spans="1:8" ht="15.75">
      <c r="A794" s="346"/>
      <c r="B794" s="346"/>
      <c r="C794" s="347"/>
      <c r="D794" s="347"/>
      <c r="E794" s="347"/>
      <c r="F794" s="348"/>
      <c r="G794" s="348"/>
      <c r="H794" s="348"/>
    </row>
    <row r="795" spans="1:8" ht="15.75">
      <c r="A795" s="346"/>
      <c r="B795" s="346"/>
      <c r="C795" s="347"/>
      <c r="D795" s="347"/>
      <c r="E795" s="347"/>
      <c r="F795" s="348"/>
      <c r="G795" s="348"/>
      <c r="H795" s="348"/>
    </row>
    <row r="796" spans="1:8" ht="15.75">
      <c r="A796" s="346"/>
      <c r="B796" s="346"/>
      <c r="C796" s="347"/>
      <c r="D796" s="347"/>
      <c r="E796" s="347"/>
      <c r="F796" s="348"/>
      <c r="G796" s="348"/>
      <c r="H796" s="348"/>
    </row>
    <row r="797" spans="1:8" ht="15.75">
      <c r="A797" s="346"/>
      <c r="B797" s="346"/>
      <c r="C797" s="347"/>
      <c r="D797" s="347"/>
      <c r="E797" s="347"/>
      <c r="F797" s="348"/>
      <c r="G797" s="348"/>
      <c r="H797" s="348"/>
    </row>
    <row r="798" spans="1:8" ht="15.75">
      <c r="A798" s="346"/>
      <c r="B798" s="346"/>
      <c r="C798" s="347"/>
      <c r="D798" s="347"/>
      <c r="E798" s="347"/>
      <c r="F798" s="348"/>
      <c r="G798" s="348"/>
      <c r="H798" s="348"/>
    </row>
    <row r="799" spans="1:8" ht="15.75">
      <c r="A799" s="346"/>
      <c r="B799" s="346"/>
      <c r="C799" s="347"/>
      <c r="D799" s="347"/>
      <c r="E799" s="347"/>
      <c r="F799" s="348"/>
      <c r="G799" s="348"/>
      <c r="H799" s="348"/>
    </row>
    <row r="800" spans="1:8" ht="15.75">
      <c r="A800" s="346"/>
      <c r="B800" s="346"/>
      <c r="C800" s="347"/>
      <c r="D800" s="347"/>
      <c r="E800" s="347"/>
      <c r="F800" s="348"/>
      <c r="G800" s="348"/>
      <c r="H800" s="348"/>
    </row>
    <row r="801" spans="1:8" ht="15.75">
      <c r="A801" s="346"/>
      <c r="B801" s="346"/>
      <c r="C801" s="347"/>
      <c r="D801" s="347"/>
      <c r="E801" s="347"/>
      <c r="F801" s="348"/>
      <c r="G801" s="348"/>
      <c r="H801" s="348"/>
    </row>
    <row r="802" spans="1:8" ht="15.75">
      <c r="A802" s="346"/>
      <c r="B802" s="346"/>
      <c r="C802" s="347"/>
      <c r="D802" s="347"/>
      <c r="E802" s="347"/>
      <c r="F802" s="348"/>
      <c r="G802" s="348"/>
      <c r="H802" s="348"/>
    </row>
    <row r="803" spans="1:8" ht="15.75">
      <c r="A803" s="346"/>
      <c r="B803" s="346"/>
      <c r="C803" s="347"/>
      <c r="D803" s="347"/>
      <c r="E803" s="347"/>
      <c r="F803" s="348"/>
      <c r="G803" s="348"/>
      <c r="H803" s="348"/>
    </row>
    <row r="804" spans="1:8" ht="15.75">
      <c r="A804" s="346"/>
      <c r="B804" s="346"/>
      <c r="C804" s="347"/>
      <c r="D804" s="347"/>
      <c r="E804" s="347"/>
      <c r="F804" s="348"/>
      <c r="G804" s="348"/>
      <c r="H804" s="348"/>
    </row>
    <row r="805" spans="1:8" ht="15.75">
      <c r="A805" s="346"/>
      <c r="B805" s="346"/>
      <c r="C805" s="347"/>
      <c r="D805" s="347"/>
      <c r="E805" s="347"/>
      <c r="F805" s="348"/>
      <c r="G805" s="348"/>
      <c r="H805" s="348"/>
    </row>
    <row r="806" spans="1:8" ht="15.75">
      <c r="A806" s="346"/>
      <c r="B806" s="346"/>
      <c r="C806" s="347"/>
      <c r="D806" s="347"/>
      <c r="E806" s="347"/>
      <c r="F806" s="348"/>
      <c r="G806" s="348"/>
      <c r="H806" s="348"/>
    </row>
    <row r="807" spans="1:8" ht="15.75">
      <c r="A807" s="346"/>
      <c r="B807" s="346"/>
      <c r="C807" s="347"/>
      <c r="D807" s="347"/>
      <c r="E807" s="347"/>
      <c r="F807" s="348"/>
      <c r="G807" s="348"/>
      <c r="H807" s="348"/>
    </row>
    <row r="808" spans="1:8" ht="15.75">
      <c r="A808" s="346"/>
      <c r="B808" s="346"/>
      <c r="C808" s="347"/>
      <c r="D808" s="347"/>
      <c r="E808" s="347"/>
      <c r="F808" s="348"/>
      <c r="G808" s="348"/>
      <c r="H808" s="348"/>
    </row>
    <row r="809" spans="1:8" ht="15.75">
      <c r="A809" s="346"/>
      <c r="B809" s="346"/>
      <c r="C809" s="347"/>
      <c r="D809" s="347"/>
      <c r="E809" s="347"/>
      <c r="F809" s="348"/>
      <c r="G809" s="348"/>
      <c r="H809" s="348"/>
    </row>
    <row r="810" spans="1:8" ht="15.75">
      <c r="A810" s="346"/>
      <c r="B810" s="346"/>
      <c r="C810" s="347"/>
      <c r="D810" s="347"/>
      <c r="E810" s="347"/>
      <c r="F810" s="348"/>
      <c r="G810" s="348"/>
      <c r="H810" s="348"/>
    </row>
    <row r="811" spans="1:8" ht="15.75">
      <c r="A811" s="346"/>
      <c r="B811" s="346"/>
      <c r="C811" s="347"/>
      <c r="D811" s="347"/>
      <c r="E811" s="347"/>
      <c r="F811" s="348"/>
      <c r="G811" s="348"/>
      <c r="H811" s="348"/>
    </row>
    <row r="812" spans="1:8" ht="15.75">
      <c r="A812" s="346"/>
      <c r="B812" s="346"/>
      <c r="C812" s="347"/>
      <c r="D812" s="347"/>
      <c r="E812" s="347"/>
      <c r="F812" s="348"/>
      <c r="G812" s="348"/>
      <c r="H812" s="348"/>
    </row>
    <row r="813" spans="1:8" ht="15.75">
      <c r="A813" s="346"/>
      <c r="B813" s="346"/>
      <c r="C813" s="347"/>
      <c r="D813" s="347"/>
      <c r="E813" s="347"/>
      <c r="F813" s="348"/>
      <c r="G813" s="348"/>
      <c r="H813" s="348"/>
    </row>
    <row r="814" spans="1:8" ht="15.75">
      <c r="A814" s="346"/>
      <c r="B814" s="346"/>
      <c r="C814" s="347"/>
      <c r="D814" s="347"/>
      <c r="E814" s="347"/>
      <c r="F814" s="348"/>
      <c r="G814" s="348"/>
      <c r="H814" s="348"/>
    </row>
    <row r="815" spans="1:8" ht="15.75">
      <c r="A815" s="346"/>
      <c r="B815" s="346"/>
      <c r="C815" s="347"/>
      <c r="D815" s="347"/>
      <c r="E815" s="347"/>
      <c r="F815" s="348"/>
      <c r="G815" s="348"/>
      <c r="H815" s="348"/>
    </row>
    <row r="816" spans="1:8" ht="15.75">
      <c r="A816" s="346"/>
      <c r="B816" s="346"/>
      <c r="C816" s="347"/>
      <c r="D816" s="347"/>
      <c r="E816" s="347"/>
      <c r="F816" s="348"/>
      <c r="G816" s="348"/>
      <c r="H816" s="348"/>
    </row>
    <row r="817" spans="1:8" ht="15.75">
      <c r="A817" s="346"/>
      <c r="B817" s="346"/>
      <c r="C817" s="347"/>
      <c r="D817" s="347"/>
      <c r="E817" s="347"/>
      <c r="F817" s="348"/>
      <c r="G817" s="348"/>
      <c r="H817" s="348"/>
    </row>
    <row r="818" spans="1:8" ht="15.75">
      <c r="A818" s="346"/>
      <c r="B818" s="346"/>
      <c r="C818" s="347"/>
      <c r="D818" s="347"/>
      <c r="E818" s="347"/>
      <c r="F818" s="348"/>
      <c r="G818" s="348"/>
      <c r="H818" s="348"/>
    </row>
    <row r="819" spans="1:8" ht="15.75">
      <c r="A819" s="346"/>
      <c r="B819" s="346"/>
      <c r="C819" s="347"/>
      <c r="D819" s="347"/>
      <c r="E819" s="347"/>
      <c r="F819" s="348"/>
      <c r="G819" s="348"/>
      <c r="H819" s="348"/>
    </row>
    <row r="820" spans="1:8" ht="15.75">
      <c r="A820" s="346"/>
      <c r="B820" s="346"/>
      <c r="C820" s="347"/>
      <c r="D820" s="347"/>
      <c r="E820" s="347"/>
      <c r="F820" s="348"/>
      <c r="G820" s="348"/>
      <c r="H820" s="348"/>
    </row>
    <row r="821" spans="1:8" ht="15.75">
      <c r="A821" s="346"/>
      <c r="B821" s="346"/>
      <c r="C821" s="347"/>
      <c r="D821" s="347"/>
      <c r="E821" s="347"/>
      <c r="F821" s="348"/>
      <c r="G821" s="348"/>
      <c r="H821" s="348"/>
    </row>
    <row r="822" spans="1:8" ht="15.75">
      <c r="A822" s="346"/>
      <c r="B822" s="346"/>
      <c r="C822" s="347"/>
      <c r="D822" s="347"/>
      <c r="E822" s="347"/>
      <c r="F822" s="348"/>
      <c r="G822" s="348"/>
      <c r="H822" s="348"/>
    </row>
    <row r="823" spans="1:8" ht="15.75">
      <c r="A823" s="346"/>
      <c r="B823" s="346"/>
      <c r="C823" s="347"/>
      <c r="D823" s="347"/>
      <c r="E823" s="347"/>
      <c r="F823" s="348"/>
      <c r="G823" s="348"/>
      <c r="H823" s="348"/>
    </row>
    <row r="824" spans="1:8" ht="15.75">
      <c r="A824" s="346"/>
      <c r="B824" s="346"/>
      <c r="C824" s="347"/>
      <c r="D824" s="347"/>
      <c r="E824" s="347"/>
      <c r="F824" s="348"/>
      <c r="G824" s="348"/>
      <c r="H824" s="348"/>
    </row>
    <row r="825" spans="1:8" ht="15.75">
      <c r="A825" s="346"/>
      <c r="B825" s="346"/>
      <c r="C825" s="347"/>
      <c r="D825" s="347"/>
      <c r="E825" s="347"/>
      <c r="F825" s="348"/>
      <c r="G825" s="348"/>
      <c r="H825" s="348"/>
    </row>
    <row r="826" spans="1:8" ht="15.75">
      <c r="A826" s="346"/>
      <c r="B826" s="346"/>
      <c r="C826" s="347"/>
      <c r="D826" s="347"/>
      <c r="E826" s="347"/>
      <c r="F826" s="348"/>
      <c r="G826" s="348"/>
      <c r="H826" s="348"/>
    </row>
    <row r="827" spans="1:8" ht="15.75">
      <c r="A827" s="346"/>
      <c r="B827" s="346"/>
      <c r="C827" s="347"/>
      <c r="D827" s="347"/>
      <c r="E827" s="347"/>
      <c r="F827" s="348"/>
      <c r="G827" s="348"/>
      <c r="H827" s="348"/>
    </row>
    <row r="828" spans="1:8" ht="15.75">
      <c r="A828" s="346"/>
      <c r="B828" s="346"/>
      <c r="C828" s="347"/>
      <c r="D828" s="347"/>
      <c r="E828" s="347"/>
      <c r="F828" s="348"/>
      <c r="G828" s="348"/>
      <c r="H828" s="348"/>
    </row>
    <row r="829" spans="1:8" ht="15.75">
      <c r="A829" s="346"/>
      <c r="B829" s="346"/>
      <c r="C829" s="347"/>
      <c r="D829" s="347"/>
      <c r="E829" s="347"/>
      <c r="F829" s="348"/>
      <c r="G829" s="348"/>
      <c r="H829" s="348"/>
    </row>
    <row r="830" spans="1:8" ht="15.75">
      <c r="A830" s="346"/>
      <c r="B830" s="346"/>
      <c r="C830" s="347"/>
      <c r="D830" s="347"/>
      <c r="E830" s="347"/>
      <c r="F830" s="348"/>
      <c r="G830" s="348"/>
      <c r="H830" s="348"/>
    </row>
    <row r="831" spans="1:8" ht="15.75">
      <c r="A831" s="346"/>
      <c r="B831" s="346"/>
      <c r="C831" s="347"/>
      <c r="D831" s="347"/>
      <c r="E831" s="347"/>
      <c r="F831" s="348"/>
      <c r="G831" s="348"/>
      <c r="H831" s="348"/>
    </row>
    <row r="832" spans="1:8" ht="15.75">
      <c r="A832" s="346"/>
      <c r="B832" s="346"/>
      <c r="C832" s="347"/>
      <c r="D832" s="347"/>
      <c r="E832" s="347"/>
      <c r="F832" s="348"/>
      <c r="G832" s="348"/>
      <c r="H832" s="348"/>
    </row>
    <row r="833" spans="1:8" ht="15.75">
      <c r="A833" s="346"/>
      <c r="B833" s="346"/>
      <c r="C833" s="347"/>
      <c r="D833" s="347"/>
      <c r="E833" s="347"/>
      <c r="F833" s="348"/>
      <c r="G833" s="348"/>
      <c r="H833" s="348"/>
    </row>
    <row r="834" spans="1:8" ht="15.75">
      <c r="A834" s="346"/>
      <c r="B834" s="346"/>
      <c r="C834" s="347"/>
      <c r="D834" s="347"/>
      <c r="E834" s="347"/>
      <c r="F834" s="348"/>
      <c r="G834" s="348"/>
      <c r="H834" s="348"/>
    </row>
    <row r="835" spans="1:8" ht="15.75">
      <c r="A835" s="346"/>
      <c r="B835" s="346"/>
      <c r="C835" s="347"/>
      <c r="D835" s="347"/>
      <c r="E835" s="347"/>
      <c r="F835" s="348"/>
      <c r="G835" s="348"/>
      <c r="H835" s="348"/>
    </row>
    <row r="836" spans="1:8" ht="15.75">
      <c r="A836" s="346"/>
      <c r="B836" s="346"/>
      <c r="C836" s="347"/>
      <c r="D836" s="347"/>
      <c r="E836" s="347"/>
      <c r="F836" s="348"/>
      <c r="G836" s="348"/>
      <c r="H836" s="348"/>
    </row>
    <row r="837" spans="1:8" ht="15.75">
      <c r="A837" s="346"/>
      <c r="B837" s="346"/>
      <c r="C837" s="347"/>
      <c r="D837" s="347"/>
      <c r="E837" s="347"/>
      <c r="F837" s="348"/>
      <c r="G837" s="348"/>
      <c r="H837" s="348"/>
    </row>
    <row r="838" spans="1:8" ht="15.75">
      <c r="A838" s="346"/>
      <c r="B838" s="346"/>
      <c r="C838" s="347"/>
      <c r="D838" s="347"/>
      <c r="E838" s="347"/>
      <c r="F838" s="348"/>
      <c r="G838" s="348"/>
      <c r="H838" s="348"/>
    </row>
    <row r="839" spans="1:8" ht="15.75">
      <c r="A839" s="346"/>
      <c r="B839" s="346"/>
      <c r="C839" s="347"/>
      <c r="D839" s="347"/>
      <c r="E839" s="347"/>
      <c r="F839" s="348"/>
      <c r="G839" s="348"/>
      <c r="H839" s="348"/>
    </row>
    <row r="840" spans="1:8" ht="15.75">
      <c r="A840" s="346"/>
      <c r="B840" s="346"/>
      <c r="C840" s="347"/>
      <c r="D840" s="347"/>
      <c r="E840" s="347"/>
      <c r="F840" s="348"/>
      <c r="G840" s="348"/>
      <c r="H840" s="348"/>
    </row>
    <row r="841" spans="1:8" ht="15.75">
      <c r="A841" s="346"/>
      <c r="B841" s="346"/>
      <c r="C841" s="347"/>
      <c r="D841" s="347"/>
      <c r="E841" s="347"/>
      <c r="F841" s="348"/>
      <c r="G841" s="348"/>
      <c r="H841" s="348"/>
    </row>
    <row r="842" spans="1:8" ht="15.75">
      <c r="A842" s="346"/>
      <c r="B842" s="346"/>
      <c r="C842" s="347"/>
      <c r="D842" s="347"/>
      <c r="E842" s="347"/>
      <c r="F842" s="348"/>
      <c r="G842" s="348"/>
      <c r="H842" s="348"/>
    </row>
    <row r="843" spans="1:8" ht="15.75">
      <c r="A843" s="346"/>
      <c r="B843" s="346"/>
      <c r="C843" s="347"/>
      <c r="D843" s="347"/>
      <c r="E843" s="347"/>
      <c r="F843" s="348"/>
      <c r="G843" s="348"/>
      <c r="H843" s="348"/>
    </row>
    <row r="844" spans="1:8" ht="15.75">
      <c r="A844" s="346"/>
      <c r="B844" s="346"/>
      <c r="C844" s="347"/>
      <c r="D844" s="347"/>
      <c r="E844" s="347"/>
      <c r="F844" s="348"/>
      <c r="G844" s="348"/>
      <c r="H844" s="348"/>
    </row>
    <row r="845" spans="1:8" ht="15.75">
      <c r="A845" s="346"/>
      <c r="B845" s="346"/>
      <c r="C845" s="347"/>
      <c r="D845" s="347"/>
      <c r="E845" s="347"/>
      <c r="F845" s="348"/>
      <c r="G845" s="348"/>
      <c r="H845" s="348"/>
    </row>
    <row r="846" spans="1:8" ht="15.75">
      <c r="A846" s="346"/>
      <c r="B846" s="346"/>
      <c r="C846" s="347"/>
      <c r="D846" s="347"/>
      <c r="E846" s="347"/>
      <c r="F846" s="348"/>
      <c r="G846" s="348"/>
      <c r="H846" s="348"/>
    </row>
    <row r="847" spans="1:8" ht="15.75">
      <c r="A847" s="346"/>
      <c r="B847" s="346"/>
      <c r="C847" s="347"/>
      <c r="D847" s="347"/>
      <c r="E847" s="347"/>
      <c r="F847" s="348"/>
      <c r="G847" s="348"/>
      <c r="H847" s="348"/>
    </row>
    <row r="848" spans="1:8" ht="15.75">
      <c r="A848" s="346"/>
      <c r="B848" s="346"/>
      <c r="C848" s="347"/>
      <c r="D848" s="347"/>
      <c r="E848" s="347"/>
      <c r="F848" s="348"/>
      <c r="G848" s="348"/>
      <c r="H848" s="348"/>
    </row>
    <row r="849" spans="1:8" ht="15.75">
      <c r="A849" s="346"/>
      <c r="B849" s="346"/>
      <c r="C849" s="347"/>
      <c r="D849" s="347"/>
      <c r="E849" s="347"/>
      <c r="F849" s="348"/>
      <c r="G849" s="348"/>
      <c r="H849" s="348"/>
    </row>
    <row r="850" spans="1:8" ht="15.75">
      <c r="A850" s="346"/>
      <c r="B850" s="346"/>
      <c r="C850" s="347"/>
      <c r="D850" s="347"/>
      <c r="E850" s="347"/>
      <c r="F850" s="348"/>
      <c r="G850" s="348"/>
      <c r="H850" s="348"/>
    </row>
    <row r="851" spans="1:8" ht="15.75">
      <c r="A851" s="346"/>
      <c r="B851" s="346"/>
      <c r="C851" s="347"/>
      <c r="D851" s="347"/>
      <c r="E851" s="347"/>
      <c r="F851" s="348"/>
      <c r="G851" s="348"/>
      <c r="H851" s="348"/>
    </row>
    <row r="852" spans="1:8" ht="15.75">
      <c r="A852" s="346"/>
      <c r="B852" s="346"/>
      <c r="C852" s="347"/>
      <c r="D852" s="347"/>
      <c r="E852" s="347"/>
      <c r="F852" s="348"/>
      <c r="G852" s="348"/>
      <c r="H852" s="348"/>
    </row>
    <row r="853" spans="1:8" ht="15.75">
      <c r="A853" s="346"/>
      <c r="B853" s="346"/>
      <c r="C853" s="347"/>
      <c r="D853" s="347"/>
      <c r="E853" s="347"/>
      <c r="F853" s="348"/>
      <c r="G853" s="348"/>
      <c r="H853" s="348"/>
    </row>
    <row r="854" spans="1:8" ht="15.75">
      <c r="A854" s="346"/>
      <c r="B854" s="346"/>
      <c r="C854" s="347"/>
      <c r="D854" s="347"/>
      <c r="E854" s="347"/>
      <c r="F854" s="348"/>
      <c r="G854" s="348"/>
      <c r="H854" s="348"/>
    </row>
    <row r="855" spans="1:8" ht="15.75">
      <c r="A855" s="346"/>
      <c r="B855" s="346"/>
      <c r="C855" s="347"/>
      <c r="D855" s="347"/>
      <c r="E855" s="347"/>
      <c r="F855" s="348"/>
      <c r="G855" s="348"/>
      <c r="H855" s="348"/>
    </row>
    <row r="856" spans="1:8" ht="15.75">
      <c r="A856" s="346"/>
      <c r="B856" s="346"/>
      <c r="C856" s="347"/>
      <c r="D856" s="347"/>
      <c r="E856" s="347"/>
      <c r="F856" s="348"/>
      <c r="G856" s="348"/>
      <c r="H856" s="348"/>
    </row>
    <row r="857" spans="1:8" ht="15.75">
      <c r="A857" s="346"/>
      <c r="B857" s="346"/>
      <c r="C857" s="347"/>
      <c r="D857" s="347"/>
      <c r="E857" s="347"/>
      <c r="F857" s="348"/>
      <c r="G857" s="348"/>
      <c r="H857" s="348"/>
    </row>
    <row r="858" spans="1:8" ht="15.75">
      <c r="A858" s="346"/>
      <c r="B858" s="346"/>
      <c r="C858" s="347"/>
      <c r="D858" s="347"/>
      <c r="E858" s="347"/>
      <c r="F858" s="348"/>
      <c r="G858" s="348"/>
      <c r="H858" s="348"/>
    </row>
    <row r="859" spans="1:8" ht="15.75">
      <c r="A859" s="346"/>
      <c r="B859" s="346"/>
      <c r="C859" s="347"/>
      <c r="D859" s="347"/>
      <c r="E859" s="347"/>
      <c r="F859" s="348"/>
      <c r="G859" s="348"/>
      <c r="H859" s="348"/>
    </row>
    <row r="860" spans="1:8" ht="15.75">
      <c r="A860" s="346"/>
      <c r="B860" s="346"/>
      <c r="C860" s="347"/>
      <c r="D860" s="347"/>
      <c r="E860" s="347"/>
      <c r="F860" s="348"/>
      <c r="G860" s="348"/>
      <c r="H860" s="348"/>
    </row>
    <row r="861" spans="1:8" ht="15.75">
      <c r="A861" s="346"/>
      <c r="B861" s="346"/>
      <c r="C861" s="347"/>
      <c r="D861" s="347"/>
      <c r="E861" s="347"/>
      <c r="F861" s="348"/>
      <c r="G861" s="348"/>
      <c r="H861" s="348"/>
    </row>
    <row r="862" spans="1:8" ht="15.75">
      <c r="A862" s="346"/>
      <c r="B862" s="346"/>
      <c r="C862" s="347"/>
      <c r="D862" s="347"/>
      <c r="E862" s="347"/>
      <c r="F862" s="348"/>
      <c r="G862" s="348"/>
      <c r="H862" s="348"/>
    </row>
    <row r="863" spans="1:8" ht="15.75">
      <c r="A863" s="346"/>
      <c r="B863" s="346"/>
      <c r="C863" s="347"/>
      <c r="D863" s="347"/>
      <c r="E863" s="347"/>
      <c r="F863" s="348"/>
      <c r="G863" s="348"/>
      <c r="H863" s="348"/>
    </row>
    <row r="864" spans="1:8" ht="15.75">
      <c r="A864" s="346"/>
      <c r="B864" s="346"/>
      <c r="C864" s="347"/>
      <c r="D864" s="347"/>
      <c r="E864" s="347"/>
      <c r="F864" s="348"/>
      <c r="G864" s="348"/>
      <c r="H864" s="348"/>
    </row>
    <row r="865" spans="1:8" ht="15.75">
      <c r="A865" s="346"/>
      <c r="B865" s="346"/>
      <c r="C865" s="347"/>
      <c r="D865" s="347"/>
      <c r="E865" s="347"/>
      <c r="F865" s="348"/>
      <c r="G865" s="348"/>
      <c r="H865" s="348"/>
    </row>
    <row r="866" spans="1:8" ht="15.75">
      <c r="A866" s="346"/>
      <c r="B866" s="346"/>
      <c r="C866" s="347"/>
      <c r="D866" s="347"/>
      <c r="E866" s="347"/>
      <c r="F866" s="348"/>
      <c r="G866" s="348"/>
      <c r="H866" s="348"/>
    </row>
    <row r="867" spans="1:8" ht="15.75">
      <c r="A867" s="346"/>
      <c r="B867" s="346"/>
      <c r="C867" s="347"/>
      <c r="D867" s="347"/>
      <c r="E867" s="347"/>
      <c r="F867" s="348"/>
      <c r="G867" s="348"/>
      <c r="H867" s="348"/>
    </row>
    <row r="868" spans="1:8" ht="15.75">
      <c r="A868" s="346"/>
      <c r="B868" s="346"/>
      <c r="C868" s="347"/>
      <c r="D868" s="347"/>
      <c r="E868" s="347"/>
      <c r="F868" s="348"/>
      <c r="G868" s="348"/>
      <c r="H868" s="348"/>
    </row>
    <row r="869" spans="1:8" ht="15.75">
      <c r="A869" s="346"/>
      <c r="B869" s="346"/>
      <c r="C869" s="347"/>
      <c r="D869" s="347"/>
      <c r="E869" s="347"/>
      <c r="F869" s="348"/>
      <c r="G869" s="348"/>
      <c r="H869" s="348"/>
    </row>
    <row r="870" spans="1:8" ht="15.75">
      <c r="A870" s="346"/>
      <c r="B870" s="346"/>
      <c r="C870" s="347"/>
      <c r="D870" s="347"/>
      <c r="E870" s="347"/>
      <c r="F870" s="348"/>
      <c r="G870" s="348"/>
      <c r="H870" s="348"/>
    </row>
    <row r="871" spans="1:8" ht="15.75">
      <c r="A871" s="346"/>
      <c r="B871" s="346"/>
      <c r="C871" s="347"/>
      <c r="D871" s="347"/>
      <c r="E871" s="347"/>
      <c r="F871" s="348"/>
      <c r="G871" s="348"/>
      <c r="H871" s="348"/>
    </row>
    <row r="872" spans="1:8" ht="15.75">
      <c r="A872" s="346"/>
      <c r="B872" s="346"/>
      <c r="C872" s="347"/>
      <c r="D872" s="347"/>
      <c r="E872" s="347"/>
      <c r="F872" s="348"/>
      <c r="G872" s="348"/>
      <c r="H872" s="348"/>
    </row>
    <row r="873" spans="1:8" ht="15.75">
      <c r="A873" s="346"/>
      <c r="B873" s="346"/>
      <c r="C873" s="347"/>
      <c r="D873" s="347"/>
      <c r="E873" s="347"/>
      <c r="F873" s="348"/>
      <c r="G873" s="348"/>
      <c r="H873" s="348"/>
    </row>
    <row r="874" spans="1:8" ht="15.75">
      <c r="A874" s="346"/>
      <c r="B874" s="346"/>
      <c r="C874" s="347"/>
      <c r="D874" s="347"/>
      <c r="E874" s="347"/>
      <c r="F874" s="348"/>
      <c r="G874" s="348"/>
      <c r="H874" s="348"/>
    </row>
    <row r="875" spans="1:8" ht="15.75">
      <c r="A875" s="346"/>
      <c r="B875" s="346"/>
      <c r="C875" s="347"/>
      <c r="D875" s="347"/>
      <c r="E875" s="347"/>
      <c r="F875" s="348"/>
      <c r="G875" s="348"/>
      <c r="H875" s="348"/>
    </row>
    <row r="876" spans="1:8" ht="15.75">
      <c r="A876" s="346"/>
      <c r="B876" s="346"/>
      <c r="C876" s="347"/>
      <c r="D876" s="347"/>
      <c r="E876" s="347"/>
      <c r="F876" s="348"/>
      <c r="G876" s="348"/>
      <c r="H876" s="348"/>
    </row>
    <row r="877" spans="1:8" ht="15.75">
      <c r="A877" s="346"/>
      <c r="B877" s="346"/>
      <c r="C877" s="347"/>
      <c r="D877" s="347"/>
      <c r="E877" s="347"/>
      <c r="F877" s="348"/>
      <c r="G877" s="348"/>
      <c r="H877" s="348"/>
    </row>
    <row r="878" spans="1:8" ht="15.75">
      <c r="A878" s="346"/>
      <c r="B878" s="346"/>
      <c r="C878" s="347"/>
      <c r="D878" s="347"/>
      <c r="E878" s="347"/>
      <c r="F878" s="348"/>
      <c r="G878" s="348"/>
      <c r="H878" s="348"/>
    </row>
    <row r="879" spans="1:8" ht="15.75">
      <c r="A879" s="346"/>
      <c r="B879" s="346"/>
      <c r="C879" s="347"/>
      <c r="D879" s="347"/>
      <c r="E879" s="347"/>
      <c r="F879" s="348"/>
      <c r="G879" s="348"/>
      <c r="H879" s="348"/>
    </row>
    <row r="880" spans="1:8" ht="15.75">
      <c r="A880" s="346"/>
      <c r="B880" s="346"/>
      <c r="C880" s="347"/>
      <c r="D880" s="347"/>
      <c r="E880" s="347"/>
      <c r="F880" s="348"/>
      <c r="G880" s="348"/>
      <c r="H880" s="348"/>
    </row>
    <row r="881" spans="1:8" ht="15.75">
      <c r="A881" s="346"/>
      <c r="B881" s="346"/>
      <c r="C881" s="347"/>
      <c r="D881" s="347"/>
      <c r="E881" s="347"/>
      <c r="F881" s="348"/>
      <c r="G881" s="348"/>
      <c r="H881" s="348"/>
    </row>
    <row r="882" spans="1:8" ht="15.75">
      <c r="A882" s="346"/>
      <c r="B882" s="346"/>
      <c r="C882" s="347"/>
      <c r="D882" s="347"/>
      <c r="E882" s="347"/>
      <c r="F882" s="348"/>
      <c r="G882" s="348"/>
      <c r="H882" s="348"/>
    </row>
    <row r="883" spans="1:8" ht="15.75">
      <c r="A883" s="346"/>
      <c r="B883" s="346"/>
      <c r="C883" s="347"/>
      <c r="D883" s="347"/>
      <c r="E883" s="347"/>
      <c r="F883" s="348"/>
      <c r="G883" s="348"/>
      <c r="H883" s="348"/>
    </row>
    <row r="884" spans="1:8" ht="15.75">
      <c r="A884" s="346"/>
      <c r="B884" s="346"/>
      <c r="C884" s="347"/>
      <c r="D884" s="347"/>
      <c r="E884" s="347"/>
      <c r="F884" s="348"/>
      <c r="G884" s="348"/>
      <c r="H884" s="348"/>
    </row>
    <row r="885" spans="1:8" ht="15.75">
      <c r="A885" s="346"/>
      <c r="B885" s="346"/>
      <c r="C885" s="347"/>
      <c r="D885" s="347"/>
      <c r="E885" s="347"/>
      <c r="F885" s="348"/>
      <c r="G885" s="348"/>
      <c r="H885" s="348"/>
    </row>
    <row r="886" spans="1:8" ht="15.75">
      <c r="A886" s="346"/>
      <c r="B886" s="346"/>
      <c r="C886" s="347"/>
      <c r="D886" s="347"/>
      <c r="E886" s="347"/>
      <c r="F886" s="348"/>
      <c r="G886" s="348"/>
      <c r="H886" s="348"/>
    </row>
    <row r="887" spans="1:8" ht="15.75">
      <c r="A887" s="346"/>
      <c r="B887" s="346"/>
      <c r="C887" s="347"/>
      <c r="D887" s="347"/>
      <c r="E887" s="347"/>
      <c r="F887" s="348"/>
      <c r="G887" s="348"/>
      <c r="H887" s="348"/>
    </row>
    <row r="888" spans="1:8" ht="15.75">
      <c r="A888" s="346"/>
      <c r="B888" s="346"/>
      <c r="C888" s="347"/>
      <c r="D888" s="347"/>
      <c r="E888" s="347"/>
      <c r="F888" s="348"/>
      <c r="G888" s="348"/>
      <c r="H888" s="348"/>
    </row>
    <row r="889" spans="1:8" ht="15.75">
      <c r="A889" s="346"/>
      <c r="B889" s="346"/>
      <c r="C889" s="347"/>
      <c r="D889" s="347"/>
      <c r="E889" s="347"/>
      <c r="F889" s="348"/>
      <c r="G889" s="348"/>
      <c r="H889" s="348"/>
    </row>
    <row r="890" spans="1:8" ht="15.75">
      <c r="A890" s="346"/>
      <c r="B890" s="346"/>
      <c r="C890" s="347"/>
      <c r="D890" s="347"/>
      <c r="E890" s="347"/>
      <c r="F890" s="348"/>
      <c r="G890" s="348"/>
      <c r="H890" s="348"/>
    </row>
    <row r="891" spans="1:8" ht="15.75">
      <c r="A891" s="346"/>
      <c r="B891" s="346"/>
      <c r="C891" s="347"/>
      <c r="D891" s="347"/>
      <c r="E891" s="347"/>
      <c r="F891" s="348"/>
      <c r="G891" s="348"/>
      <c r="H891" s="348"/>
    </row>
    <row r="892" spans="1:8" ht="15.75">
      <c r="A892" s="346"/>
      <c r="B892" s="346"/>
      <c r="C892" s="347"/>
      <c r="D892" s="347"/>
      <c r="E892" s="347"/>
      <c r="F892" s="348"/>
      <c r="G892" s="348"/>
      <c r="H892" s="348"/>
    </row>
    <row r="893" spans="1:8" ht="15.75">
      <c r="A893" s="346"/>
      <c r="B893" s="346"/>
      <c r="C893" s="347"/>
      <c r="D893" s="347"/>
      <c r="E893" s="347"/>
      <c r="F893" s="348"/>
      <c r="G893" s="348"/>
      <c r="H893" s="348"/>
    </row>
    <row r="894" spans="1:8" ht="15.75">
      <c r="A894" s="346"/>
      <c r="B894" s="346"/>
      <c r="C894" s="347"/>
      <c r="D894" s="347"/>
      <c r="E894" s="347"/>
      <c r="F894" s="348"/>
      <c r="G894" s="348"/>
      <c r="H894" s="348"/>
    </row>
    <row r="895" spans="1:8" ht="15.75">
      <c r="A895" s="346"/>
      <c r="B895" s="346"/>
      <c r="C895" s="347"/>
      <c r="D895" s="347"/>
      <c r="E895" s="347"/>
      <c r="F895" s="348"/>
      <c r="G895" s="348"/>
      <c r="H895" s="348"/>
    </row>
    <row r="896" spans="1:8" ht="15.75">
      <c r="A896" s="346"/>
      <c r="B896" s="346"/>
      <c r="C896" s="347"/>
      <c r="D896" s="347"/>
      <c r="E896" s="347"/>
      <c r="F896" s="348"/>
      <c r="G896" s="348"/>
      <c r="H896" s="348"/>
    </row>
    <row r="897" spans="1:8" ht="15.75">
      <c r="A897" s="346"/>
      <c r="B897" s="346"/>
      <c r="C897" s="347"/>
      <c r="D897" s="347"/>
      <c r="E897" s="347"/>
      <c r="F897" s="348"/>
      <c r="G897" s="348"/>
      <c r="H897" s="348"/>
    </row>
    <row r="898" spans="1:8" ht="15.75">
      <c r="A898" s="346"/>
      <c r="B898" s="346"/>
      <c r="C898" s="347"/>
      <c r="D898" s="347"/>
      <c r="E898" s="347"/>
      <c r="F898" s="348"/>
      <c r="G898" s="348"/>
      <c r="H898" s="348"/>
    </row>
    <row r="899" spans="1:8" ht="15.75">
      <c r="A899" s="346"/>
      <c r="B899" s="346"/>
      <c r="C899" s="347"/>
      <c r="D899" s="347"/>
      <c r="E899" s="347"/>
      <c r="F899" s="348"/>
      <c r="G899" s="348"/>
      <c r="H899" s="348"/>
    </row>
    <row r="900" spans="1:8" ht="15.75">
      <c r="A900" s="346"/>
      <c r="B900" s="346"/>
      <c r="C900" s="347"/>
      <c r="D900" s="347"/>
      <c r="E900" s="347"/>
      <c r="F900" s="348"/>
      <c r="G900" s="348"/>
      <c r="H900" s="348"/>
    </row>
    <row r="901" spans="1:8" ht="15.75">
      <c r="A901" s="346"/>
      <c r="B901" s="346"/>
      <c r="C901" s="347"/>
      <c r="D901" s="347"/>
      <c r="E901" s="347"/>
      <c r="F901" s="348"/>
      <c r="G901" s="348"/>
      <c r="H901" s="348"/>
    </row>
    <row r="902" spans="1:8" ht="15.75">
      <c r="A902" s="346"/>
      <c r="B902" s="346"/>
      <c r="C902" s="347"/>
      <c r="D902" s="347"/>
      <c r="E902" s="347"/>
      <c r="F902" s="348"/>
      <c r="G902" s="348"/>
      <c r="H902" s="348"/>
    </row>
    <row r="903" spans="1:8" ht="15.75">
      <c r="A903" s="346"/>
      <c r="B903" s="346"/>
      <c r="C903" s="347"/>
      <c r="D903" s="347"/>
      <c r="E903" s="347"/>
      <c r="F903" s="348"/>
      <c r="G903" s="348"/>
      <c r="H903" s="348"/>
    </row>
    <row r="904" spans="1:8" ht="15.75">
      <c r="A904" s="346"/>
      <c r="B904" s="346"/>
      <c r="C904" s="347"/>
      <c r="D904" s="347"/>
      <c r="E904" s="347"/>
      <c r="F904" s="348"/>
      <c r="G904" s="348"/>
      <c r="H904" s="348"/>
    </row>
    <row r="905" spans="1:8" ht="15.75">
      <c r="A905" s="346"/>
      <c r="B905" s="346"/>
      <c r="C905" s="347"/>
      <c r="D905" s="347"/>
      <c r="E905" s="347"/>
      <c r="F905" s="348"/>
      <c r="G905" s="348"/>
      <c r="H905" s="348"/>
    </row>
    <row r="906" spans="1:8" ht="15.75">
      <c r="A906" s="346"/>
      <c r="B906" s="346"/>
      <c r="C906" s="347"/>
      <c r="D906" s="347"/>
      <c r="E906" s="347"/>
      <c r="F906" s="348"/>
      <c r="G906" s="348"/>
      <c r="H906" s="348"/>
    </row>
    <row r="907" spans="1:8" ht="15.75">
      <c r="A907" s="346"/>
      <c r="B907" s="346"/>
      <c r="C907" s="347"/>
      <c r="D907" s="347"/>
      <c r="E907" s="347"/>
      <c r="F907" s="348"/>
      <c r="G907" s="348"/>
      <c r="H907" s="348"/>
    </row>
    <row r="908" spans="1:8" ht="15.75">
      <c r="A908" s="346"/>
      <c r="B908" s="346"/>
      <c r="C908" s="347"/>
      <c r="D908" s="347"/>
      <c r="E908" s="347"/>
      <c r="F908" s="348"/>
      <c r="G908" s="348"/>
      <c r="H908" s="348"/>
    </row>
    <row r="909" spans="1:8" ht="15.75">
      <c r="A909" s="346"/>
      <c r="B909" s="346"/>
      <c r="C909" s="347"/>
      <c r="D909" s="347"/>
      <c r="E909" s="347"/>
      <c r="F909" s="348"/>
      <c r="G909" s="348"/>
      <c r="H909" s="348"/>
    </row>
    <row r="910" spans="1:8" ht="15.75">
      <c r="A910" s="346"/>
      <c r="B910" s="346"/>
      <c r="C910" s="347"/>
      <c r="D910" s="347"/>
      <c r="E910" s="347"/>
      <c r="F910" s="348"/>
      <c r="G910" s="348"/>
      <c r="H910" s="348"/>
    </row>
    <row r="911" spans="1:8" ht="15.75">
      <c r="A911" s="346"/>
      <c r="B911" s="346"/>
      <c r="C911" s="347"/>
      <c r="D911" s="347"/>
      <c r="E911" s="347"/>
      <c r="F911" s="348"/>
      <c r="G911" s="348"/>
      <c r="H911" s="348"/>
    </row>
    <row r="912" spans="1:8" ht="15.75">
      <c r="A912" s="346"/>
      <c r="B912" s="346"/>
      <c r="C912" s="347"/>
      <c r="D912" s="347"/>
      <c r="E912" s="347"/>
      <c r="F912" s="348"/>
      <c r="G912" s="348"/>
      <c r="H912" s="348"/>
    </row>
    <row r="913" spans="1:8" ht="15.75">
      <c r="A913" s="346"/>
      <c r="B913" s="346"/>
      <c r="C913" s="347"/>
      <c r="D913" s="347"/>
      <c r="E913" s="347"/>
      <c r="F913" s="348"/>
      <c r="G913" s="348"/>
      <c r="H913" s="348"/>
    </row>
    <row r="914" spans="1:8" ht="15.75">
      <c r="A914" s="346"/>
      <c r="B914" s="346"/>
      <c r="C914" s="347"/>
      <c r="D914" s="347"/>
      <c r="E914" s="347"/>
      <c r="F914" s="348"/>
      <c r="G914" s="348"/>
      <c r="H914" s="348"/>
    </row>
    <row r="915" spans="1:8" ht="15.75">
      <c r="A915" s="346"/>
      <c r="B915" s="346"/>
      <c r="C915" s="347"/>
      <c r="D915" s="347"/>
      <c r="E915" s="347"/>
      <c r="F915" s="348"/>
      <c r="G915" s="348"/>
      <c r="H915" s="348"/>
    </row>
    <row r="916" spans="1:8" ht="15.75">
      <c r="A916" s="346"/>
      <c r="B916" s="346"/>
      <c r="C916" s="347"/>
      <c r="D916" s="347"/>
      <c r="E916" s="347"/>
      <c r="F916" s="348"/>
      <c r="G916" s="348"/>
      <c r="H916" s="348"/>
    </row>
    <row r="917" spans="1:8" ht="15.75">
      <c r="A917" s="346"/>
      <c r="B917" s="346"/>
      <c r="C917" s="347"/>
      <c r="D917" s="347"/>
      <c r="E917" s="347"/>
      <c r="F917" s="348"/>
      <c r="G917" s="348"/>
      <c r="H917" s="348"/>
    </row>
    <row r="918" spans="1:8" ht="15.75">
      <c r="A918" s="346"/>
      <c r="B918" s="346"/>
      <c r="C918" s="347"/>
      <c r="D918" s="347"/>
      <c r="E918" s="347"/>
      <c r="F918" s="348"/>
      <c r="G918" s="348"/>
      <c r="H918" s="348"/>
    </row>
    <row r="919" spans="1:8" ht="15.75">
      <c r="A919" s="346"/>
      <c r="B919" s="346"/>
      <c r="C919" s="347"/>
      <c r="D919" s="347"/>
      <c r="E919" s="347"/>
      <c r="F919" s="348"/>
      <c r="G919" s="348"/>
      <c r="H919" s="348"/>
    </row>
    <row r="920" spans="1:8" ht="15.75">
      <c r="A920" s="346"/>
      <c r="B920" s="346"/>
      <c r="C920" s="347"/>
      <c r="D920" s="347"/>
      <c r="E920" s="347"/>
      <c r="F920" s="348"/>
      <c r="G920" s="348"/>
      <c r="H920" s="348"/>
    </row>
    <row r="921" spans="1:8" ht="15.75">
      <c r="A921" s="346"/>
      <c r="B921" s="346"/>
      <c r="C921" s="347"/>
      <c r="D921" s="347"/>
      <c r="E921" s="347"/>
      <c r="F921" s="348"/>
      <c r="G921" s="348"/>
      <c r="H921" s="348"/>
    </row>
    <row r="922" spans="1:8" ht="15.75">
      <c r="A922" s="346"/>
      <c r="B922" s="346"/>
      <c r="C922" s="347"/>
      <c r="D922" s="347"/>
      <c r="E922" s="347"/>
      <c r="F922" s="348"/>
      <c r="G922" s="348"/>
      <c r="H922" s="348"/>
    </row>
    <row r="923" spans="1:8" ht="15.75">
      <c r="A923" s="346"/>
      <c r="B923" s="346"/>
      <c r="C923" s="347"/>
      <c r="D923" s="347"/>
      <c r="E923" s="347"/>
      <c r="F923" s="348"/>
      <c r="G923" s="348"/>
      <c r="H923" s="348"/>
    </row>
    <row r="924" spans="1:8" ht="15.75">
      <c r="A924" s="346"/>
      <c r="B924" s="346"/>
      <c r="C924" s="347"/>
      <c r="D924" s="347"/>
      <c r="E924" s="347"/>
      <c r="F924" s="348"/>
      <c r="G924" s="348"/>
      <c r="H924" s="348"/>
    </row>
    <row r="925" spans="1:8" ht="15.75">
      <c r="A925" s="346"/>
      <c r="B925" s="346"/>
      <c r="C925" s="347"/>
      <c r="D925" s="347"/>
      <c r="E925" s="347"/>
      <c r="F925" s="348"/>
      <c r="G925" s="348"/>
      <c r="H925" s="348"/>
    </row>
    <row r="926" spans="1:8" ht="15.75">
      <c r="A926" s="346"/>
      <c r="B926" s="346"/>
      <c r="C926" s="347"/>
      <c r="D926" s="347"/>
      <c r="E926" s="347"/>
      <c r="F926" s="348"/>
      <c r="G926" s="348"/>
      <c r="H926" s="348"/>
    </row>
    <row r="927" spans="1:8" ht="15.75">
      <c r="A927" s="346"/>
      <c r="B927" s="346"/>
      <c r="C927" s="347"/>
      <c r="D927" s="347"/>
      <c r="E927" s="347"/>
      <c r="F927" s="348"/>
      <c r="G927" s="348"/>
      <c r="H927" s="348"/>
    </row>
    <row r="928" spans="1:8" ht="15.75">
      <c r="A928" s="346"/>
      <c r="B928" s="346"/>
      <c r="C928" s="347"/>
      <c r="D928" s="347"/>
      <c r="E928" s="347"/>
      <c r="F928" s="348"/>
      <c r="G928" s="348"/>
      <c r="H928" s="348"/>
    </row>
    <row r="929" spans="1:8" ht="15.75">
      <c r="A929" s="346"/>
      <c r="B929" s="346"/>
      <c r="C929" s="347"/>
      <c r="D929" s="347"/>
      <c r="E929" s="347"/>
      <c r="F929" s="348"/>
      <c r="G929" s="348"/>
      <c r="H929" s="348"/>
    </row>
    <row r="930" spans="1:8" ht="15.75">
      <c r="A930" s="346"/>
      <c r="B930" s="346"/>
      <c r="C930" s="347"/>
      <c r="D930" s="347"/>
      <c r="E930" s="347"/>
      <c r="F930" s="348"/>
      <c r="G930" s="348"/>
      <c r="H930" s="348"/>
    </row>
    <row r="931" spans="1:8" ht="15.75">
      <c r="A931" s="346"/>
      <c r="B931" s="346"/>
      <c r="C931" s="347"/>
      <c r="D931" s="347"/>
      <c r="E931" s="347"/>
      <c r="F931" s="348"/>
      <c r="G931" s="348"/>
      <c r="H931" s="348"/>
    </row>
    <row r="932" spans="1:8" ht="15.75">
      <c r="A932" s="346"/>
      <c r="B932" s="346"/>
      <c r="C932" s="347"/>
      <c r="D932" s="347"/>
      <c r="E932" s="347"/>
      <c r="F932" s="348"/>
      <c r="G932" s="348"/>
      <c r="H932" s="348"/>
    </row>
    <row r="933" spans="1:8" ht="15.75">
      <c r="A933" s="346"/>
      <c r="B933" s="346"/>
      <c r="C933" s="347"/>
      <c r="D933" s="347"/>
      <c r="E933" s="347"/>
      <c r="F933" s="348"/>
      <c r="G933" s="348"/>
      <c r="H933" s="348"/>
    </row>
    <row r="934" spans="1:8" ht="15.75">
      <c r="A934" s="346"/>
      <c r="B934" s="346"/>
      <c r="C934" s="347"/>
      <c r="D934" s="347"/>
      <c r="E934" s="347"/>
      <c r="F934" s="348"/>
      <c r="G934" s="348"/>
      <c r="H934" s="348"/>
    </row>
    <row r="935" spans="1:8" ht="15.75">
      <c r="A935" s="346"/>
      <c r="B935" s="346"/>
      <c r="C935" s="347"/>
      <c r="D935" s="347"/>
      <c r="E935" s="347"/>
      <c r="F935" s="348"/>
      <c r="G935" s="348"/>
      <c r="H935" s="348"/>
    </row>
    <row r="936" spans="1:8" ht="15.75">
      <c r="A936" s="346"/>
      <c r="B936" s="346"/>
      <c r="C936" s="347"/>
      <c r="D936" s="347"/>
      <c r="E936" s="347"/>
      <c r="F936" s="348"/>
      <c r="G936" s="348"/>
      <c r="H936" s="348"/>
    </row>
    <row r="937" spans="1:8" ht="15.75">
      <c r="A937" s="346"/>
      <c r="B937" s="346"/>
      <c r="C937" s="347"/>
      <c r="D937" s="347"/>
      <c r="E937" s="347"/>
      <c r="F937" s="348"/>
      <c r="G937" s="348"/>
      <c r="H937" s="348"/>
    </row>
    <row r="938" spans="1:8" ht="15.75">
      <c r="A938" s="346"/>
      <c r="B938" s="346"/>
      <c r="C938" s="347"/>
      <c r="D938" s="347"/>
      <c r="E938" s="347"/>
      <c r="F938" s="348"/>
      <c r="G938" s="348"/>
      <c r="H938" s="348"/>
    </row>
    <row r="939" spans="1:8" ht="15.75">
      <c r="A939" s="346"/>
      <c r="B939" s="346"/>
      <c r="C939" s="347"/>
      <c r="D939" s="347"/>
      <c r="E939" s="347"/>
      <c r="F939" s="348"/>
      <c r="G939" s="348"/>
      <c r="H939" s="348"/>
    </row>
    <row r="940" spans="1:8" ht="15.75">
      <c r="A940" s="346"/>
      <c r="B940" s="346"/>
      <c r="C940" s="347"/>
      <c r="D940" s="347"/>
      <c r="E940" s="347"/>
      <c r="F940" s="348"/>
      <c r="G940" s="348"/>
      <c r="H940" s="348"/>
    </row>
    <row r="941" spans="1:8" ht="15.75">
      <c r="A941" s="346"/>
      <c r="B941" s="346"/>
      <c r="C941" s="347"/>
      <c r="D941" s="347"/>
      <c r="E941" s="347"/>
      <c r="F941" s="348"/>
      <c r="G941" s="348"/>
      <c r="H941" s="348"/>
    </row>
    <row r="942" spans="1:8" ht="15.75">
      <c r="A942" s="346"/>
      <c r="B942" s="346"/>
      <c r="C942" s="347"/>
      <c r="D942" s="347"/>
      <c r="E942" s="347"/>
      <c r="F942" s="348"/>
      <c r="G942" s="348"/>
      <c r="H942" s="348"/>
    </row>
    <row r="943" spans="1:8" ht="15.75">
      <c r="A943" s="346"/>
      <c r="B943" s="346"/>
      <c r="C943" s="347"/>
      <c r="D943" s="347"/>
      <c r="E943" s="347"/>
      <c r="F943" s="348"/>
      <c r="G943" s="348"/>
      <c r="H943" s="348"/>
    </row>
    <row r="944" spans="1:8" ht="15.75">
      <c r="A944" s="346"/>
      <c r="B944" s="346"/>
      <c r="C944" s="347"/>
      <c r="D944" s="347"/>
      <c r="E944" s="347"/>
      <c r="F944" s="348"/>
      <c r="G944" s="348"/>
      <c r="H944" s="348"/>
    </row>
    <row r="945" spans="1:8" ht="15.75">
      <c r="A945" s="346"/>
      <c r="B945" s="346"/>
      <c r="C945" s="347"/>
      <c r="D945" s="347"/>
      <c r="E945" s="347"/>
      <c r="F945" s="348"/>
      <c r="G945" s="348"/>
      <c r="H945" s="348"/>
    </row>
    <row r="946" spans="1:8" ht="15.75">
      <c r="A946" s="346"/>
      <c r="B946" s="346"/>
      <c r="C946" s="347"/>
      <c r="D946" s="347"/>
      <c r="E946" s="347"/>
      <c r="F946" s="348"/>
      <c r="G946" s="348"/>
      <c r="H946" s="348"/>
    </row>
    <row r="947" spans="1:8" ht="15.75">
      <c r="A947" s="346"/>
      <c r="B947" s="346"/>
      <c r="C947" s="347"/>
      <c r="D947" s="347"/>
      <c r="E947" s="347"/>
      <c r="F947" s="348"/>
      <c r="G947" s="348"/>
      <c r="H947" s="348"/>
    </row>
    <row r="948" spans="1:8" ht="15.75">
      <c r="A948" s="346"/>
      <c r="B948" s="346"/>
      <c r="C948" s="347"/>
      <c r="D948" s="347"/>
      <c r="E948" s="347"/>
      <c r="F948" s="348"/>
      <c r="G948" s="348"/>
      <c r="H948" s="348"/>
    </row>
    <row r="949" spans="1:8" ht="15.75">
      <c r="A949" s="346"/>
      <c r="B949" s="346"/>
      <c r="C949" s="347"/>
      <c r="D949" s="347"/>
      <c r="E949" s="347"/>
      <c r="F949" s="348"/>
      <c r="G949" s="348"/>
      <c r="H949" s="348"/>
    </row>
    <row r="950" spans="1:8" ht="15.75">
      <c r="A950" s="346"/>
      <c r="B950" s="346"/>
      <c r="C950" s="347"/>
      <c r="D950" s="347"/>
      <c r="E950" s="347"/>
      <c r="F950" s="348"/>
      <c r="G950" s="348"/>
      <c r="H950" s="348"/>
    </row>
    <row r="951" spans="1:8" ht="15.75">
      <c r="A951" s="346"/>
      <c r="B951" s="346"/>
      <c r="C951" s="347"/>
      <c r="D951" s="347"/>
      <c r="E951" s="347"/>
      <c r="F951" s="348"/>
      <c r="G951" s="348"/>
      <c r="H951" s="348"/>
    </row>
    <row r="952" spans="1:8" ht="15.75">
      <c r="A952" s="346"/>
      <c r="B952" s="346"/>
      <c r="C952" s="347"/>
      <c r="D952" s="347"/>
      <c r="E952" s="347"/>
      <c r="F952" s="348"/>
      <c r="G952" s="348"/>
      <c r="H952" s="348"/>
    </row>
    <row r="953" spans="1:8" ht="15.75">
      <c r="A953" s="346"/>
      <c r="B953" s="346"/>
      <c r="C953" s="347"/>
      <c r="D953" s="347"/>
      <c r="E953" s="347"/>
      <c r="F953" s="348"/>
      <c r="G953" s="348"/>
      <c r="H953" s="348"/>
    </row>
    <row r="954" spans="1:8" ht="15.75">
      <c r="A954" s="346"/>
      <c r="B954" s="346"/>
      <c r="C954" s="347"/>
      <c r="D954" s="347"/>
      <c r="E954" s="347"/>
      <c r="F954" s="348"/>
      <c r="G954" s="348"/>
      <c r="H954" s="348"/>
    </row>
    <row r="955" spans="1:8" ht="15.75">
      <c r="A955" s="346"/>
      <c r="B955" s="346"/>
      <c r="C955" s="347"/>
      <c r="D955" s="347"/>
      <c r="E955" s="347"/>
      <c r="F955" s="348"/>
      <c r="G955" s="348"/>
      <c r="H955" s="348"/>
    </row>
    <row r="956" spans="1:8" ht="15.75">
      <c r="A956" s="346"/>
      <c r="B956" s="346"/>
      <c r="C956" s="347"/>
      <c r="D956" s="347"/>
      <c r="E956" s="347"/>
      <c r="F956" s="348"/>
      <c r="G956" s="348"/>
      <c r="H956" s="348"/>
    </row>
    <row r="957" spans="1:8" ht="15.75">
      <c r="A957" s="346"/>
      <c r="B957" s="346"/>
      <c r="C957" s="347"/>
      <c r="D957" s="347"/>
      <c r="E957" s="347"/>
      <c r="F957" s="348"/>
      <c r="G957" s="348"/>
      <c r="H957" s="348"/>
    </row>
    <row r="958" spans="1:8" ht="15.75">
      <c r="A958" s="346"/>
      <c r="B958" s="346"/>
      <c r="C958" s="347"/>
      <c r="D958" s="347"/>
      <c r="E958" s="347"/>
      <c r="F958" s="348"/>
      <c r="G958" s="348"/>
      <c r="H958" s="348"/>
    </row>
    <row r="959" spans="1:8" ht="15.75">
      <c r="A959" s="346"/>
      <c r="B959" s="346"/>
      <c r="C959" s="347"/>
      <c r="D959" s="347"/>
      <c r="E959" s="347"/>
      <c r="F959" s="348"/>
      <c r="G959" s="348"/>
      <c r="H959" s="348"/>
    </row>
    <row r="960" spans="1:8" ht="15.75">
      <c r="A960" s="346"/>
      <c r="B960" s="346"/>
      <c r="C960" s="347"/>
      <c r="D960" s="347"/>
      <c r="E960" s="347"/>
      <c r="F960" s="348"/>
      <c r="G960" s="348"/>
      <c r="H960" s="348"/>
    </row>
    <row r="961" spans="1:8" ht="15.75">
      <c r="A961" s="346"/>
      <c r="B961" s="346"/>
      <c r="C961" s="347"/>
      <c r="D961" s="347"/>
      <c r="E961" s="347"/>
      <c r="F961" s="348"/>
      <c r="G961" s="348"/>
      <c r="H961" s="348"/>
    </row>
    <row r="962" spans="1:8" ht="15.75">
      <c r="A962" s="346"/>
      <c r="B962" s="346"/>
      <c r="C962" s="347"/>
      <c r="D962" s="347"/>
      <c r="E962" s="347"/>
      <c r="F962" s="348"/>
      <c r="G962" s="348"/>
      <c r="H962" s="348"/>
    </row>
    <row r="963" spans="1:8" ht="15.75">
      <c r="A963" s="346"/>
      <c r="B963" s="346"/>
      <c r="C963" s="347"/>
      <c r="D963" s="347"/>
      <c r="E963" s="347"/>
      <c r="F963" s="348"/>
      <c r="G963" s="348"/>
      <c r="H963" s="348"/>
    </row>
    <row r="964" spans="1:8" ht="15.75">
      <c r="A964" s="346"/>
      <c r="B964" s="346"/>
      <c r="C964" s="347"/>
      <c r="D964" s="347"/>
      <c r="E964" s="347"/>
      <c r="F964" s="348"/>
      <c r="G964" s="348"/>
      <c r="H964" s="348"/>
    </row>
    <row r="965" spans="1:8" ht="15.75">
      <c r="A965" s="346"/>
      <c r="B965" s="346"/>
      <c r="C965" s="347"/>
      <c r="D965" s="347"/>
      <c r="E965" s="347"/>
      <c r="F965" s="348"/>
      <c r="G965" s="348"/>
      <c r="H965" s="348"/>
    </row>
    <row r="966" spans="1:8" ht="15.75">
      <c r="A966" s="346"/>
      <c r="B966" s="346"/>
      <c r="C966" s="347"/>
      <c r="D966" s="347"/>
      <c r="E966" s="347"/>
      <c r="F966" s="348"/>
      <c r="G966" s="348"/>
      <c r="H966" s="348"/>
    </row>
    <row r="967" spans="1:8" ht="15.75">
      <c r="A967" s="346"/>
      <c r="B967" s="346"/>
      <c r="C967" s="347"/>
      <c r="D967" s="347"/>
      <c r="E967" s="347"/>
      <c r="F967" s="348"/>
      <c r="G967" s="348"/>
      <c r="H967" s="348"/>
    </row>
    <row r="968" spans="1:8" ht="15.75">
      <c r="A968" s="346"/>
      <c r="B968" s="346"/>
      <c r="C968" s="347"/>
      <c r="D968" s="347"/>
      <c r="E968" s="347"/>
      <c r="F968" s="348"/>
      <c r="G968" s="348"/>
      <c r="H968" s="348"/>
    </row>
    <row r="969" spans="1:8" ht="15.75">
      <c r="A969" s="346"/>
      <c r="B969" s="346"/>
      <c r="C969" s="347"/>
      <c r="D969" s="347"/>
      <c r="E969" s="347"/>
      <c r="F969" s="348"/>
      <c r="G969" s="348"/>
      <c r="H969" s="348"/>
    </row>
    <row r="970" spans="1:8" ht="15.75">
      <c r="A970" s="346"/>
      <c r="B970" s="346"/>
      <c r="C970" s="347"/>
      <c r="D970" s="347"/>
      <c r="E970" s="347"/>
      <c r="F970" s="348"/>
      <c r="G970" s="348"/>
      <c r="H970" s="348"/>
    </row>
    <row r="971" spans="1:8" ht="15.75">
      <c r="A971" s="346"/>
      <c r="B971" s="346"/>
      <c r="C971" s="347"/>
      <c r="D971" s="347"/>
      <c r="E971" s="347"/>
      <c r="F971" s="348"/>
      <c r="G971" s="348"/>
      <c r="H971" s="348"/>
    </row>
    <row r="972" spans="1:8" ht="15.75">
      <c r="A972" s="346"/>
      <c r="B972" s="346"/>
      <c r="C972" s="347"/>
      <c r="D972" s="347"/>
      <c r="E972" s="347"/>
      <c r="F972" s="348"/>
      <c r="G972" s="348"/>
      <c r="H972" s="348"/>
    </row>
    <row r="973" spans="1:8" ht="15.75">
      <c r="A973" s="346"/>
      <c r="B973" s="346"/>
      <c r="C973" s="347"/>
      <c r="D973" s="347"/>
      <c r="E973" s="347"/>
      <c r="F973" s="348"/>
      <c r="G973" s="348"/>
      <c r="H973" s="348"/>
    </row>
    <row r="974" spans="1:8" ht="15.75">
      <c r="A974" s="346"/>
      <c r="B974" s="346"/>
      <c r="C974" s="347"/>
      <c r="D974" s="347"/>
      <c r="E974" s="347"/>
      <c r="F974" s="348"/>
      <c r="G974" s="348"/>
      <c r="H974" s="348"/>
    </row>
    <row r="975" spans="1:8" ht="15.75">
      <c r="A975" s="346"/>
      <c r="B975" s="346"/>
      <c r="C975" s="347"/>
      <c r="D975" s="347"/>
      <c r="E975" s="347"/>
      <c r="F975" s="348"/>
      <c r="G975" s="348"/>
      <c r="H975" s="348"/>
    </row>
    <row r="976" spans="1:8" ht="15.75">
      <c r="A976" s="346"/>
      <c r="B976" s="346"/>
      <c r="C976" s="347"/>
      <c r="D976" s="347"/>
      <c r="E976" s="347"/>
      <c r="F976" s="348"/>
      <c r="G976" s="348"/>
      <c r="H976" s="348"/>
    </row>
    <row r="977" spans="1:8" ht="15.75">
      <c r="A977" s="346"/>
      <c r="B977" s="346"/>
      <c r="C977" s="347"/>
      <c r="D977" s="347"/>
      <c r="E977" s="347"/>
      <c r="F977" s="348"/>
      <c r="G977" s="348"/>
      <c r="H977" s="348"/>
    </row>
    <row r="978" spans="1:8" ht="15.75">
      <c r="A978" s="346"/>
      <c r="B978" s="346"/>
      <c r="C978" s="347"/>
      <c r="D978" s="347"/>
      <c r="E978" s="347"/>
      <c r="F978" s="348"/>
      <c r="G978" s="348"/>
      <c r="H978" s="348"/>
    </row>
    <row r="979" spans="1:8" ht="15.75">
      <c r="A979" s="346"/>
      <c r="B979" s="346"/>
      <c r="C979" s="347"/>
      <c r="D979" s="347"/>
      <c r="E979" s="347"/>
      <c r="F979" s="348"/>
      <c r="G979" s="348"/>
      <c r="H979" s="348"/>
    </row>
    <row r="980" spans="1:8" ht="15.75">
      <c r="A980" s="346"/>
      <c r="B980" s="346"/>
      <c r="C980" s="347"/>
      <c r="D980" s="347"/>
      <c r="E980" s="347"/>
      <c r="F980" s="348"/>
      <c r="G980" s="348"/>
      <c r="H980" s="348"/>
    </row>
    <row r="981" spans="1:8" ht="15.75">
      <c r="A981" s="346"/>
      <c r="B981" s="346"/>
      <c r="C981" s="347"/>
      <c r="D981" s="347"/>
      <c r="E981" s="347"/>
      <c r="F981" s="348"/>
      <c r="G981" s="348"/>
      <c r="H981" s="348"/>
    </row>
    <row r="982" spans="1:8" ht="15.75">
      <c r="A982" s="346"/>
      <c r="B982" s="346"/>
      <c r="C982" s="347"/>
      <c r="D982" s="347"/>
      <c r="E982" s="347"/>
      <c r="F982" s="348"/>
      <c r="G982" s="348"/>
      <c r="H982" s="348"/>
    </row>
    <row r="983" spans="1:8" ht="15.75">
      <c r="A983" s="346"/>
      <c r="B983" s="346"/>
      <c r="C983" s="347"/>
      <c r="D983" s="347"/>
      <c r="E983" s="347"/>
      <c r="F983" s="348"/>
      <c r="G983" s="348"/>
      <c r="H983" s="348"/>
    </row>
    <row r="984" spans="1:8" ht="15.75">
      <c r="A984" s="346"/>
      <c r="B984" s="346"/>
      <c r="C984" s="347"/>
      <c r="D984" s="347"/>
      <c r="E984" s="347"/>
      <c r="F984" s="348"/>
      <c r="G984" s="348"/>
      <c r="H984" s="348"/>
    </row>
    <row r="985" spans="1:8" ht="15.75">
      <c r="A985" s="346"/>
      <c r="B985" s="346"/>
      <c r="C985" s="347"/>
      <c r="D985" s="347"/>
      <c r="E985" s="347"/>
      <c r="F985" s="348"/>
      <c r="G985" s="348"/>
      <c r="H985" s="348"/>
    </row>
    <row r="986" spans="1:8" ht="15.75">
      <c r="A986" s="346"/>
      <c r="B986" s="346"/>
      <c r="C986" s="347"/>
      <c r="D986" s="347"/>
      <c r="E986" s="347"/>
      <c r="F986" s="348"/>
      <c r="G986" s="348"/>
      <c r="H986" s="348"/>
    </row>
    <row r="987" spans="1:8" ht="15.75">
      <c r="A987" s="346"/>
      <c r="B987" s="346"/>
      <c r="C987" s="347"/>
      <c r="D987" s="347"/>
      <c r="E987" s="347"/>
      <c r="F987" s="348"/>
      <c r="G987" s="348"/>
      <c r="H987" s="348"/>
    </row>
    <row r="988" spans="1:8" ht="15.75">
      <c r="A988" s="346"/>
      <c r="B988" s="346"/>
      <c r="C988" s="347"/>
      <c r="D988" s="347"/>
      <c r="E988" s="347"/>
      <c r="F988" s="348"/>
      <c r="G988" s="348"/>
      <c r="H988" s="348"/>
    </row>
    <row r="989" spans="1:8" ht="15.75">
      <c r="A989" s="346"/>
      <c r="B989" s="346"/>
      <c r="C989" s="347"/>
      <c r="D989" s="347"/>
      <c r="E989" s="347"/>
      <c r="F989" s="348"/>
      <c r="G989" s="348"/>
      <c r="H989" s="348"/>
    </row>
    <row r="990" spans="1:8" ht="15.75">
      <c r="A990" s="346"/>
      <c r="B990" s="346"/>
      <c r="C990" s="347"/>
      <c r="D990" s="347"/>
      <c r="E990" s="347"/>
      <c r="F990" s="348"/>
      <c r="G990" s="348"/>
      <c r="H990" s="348"/>
    </row>
    <row r="991" spans="1:8" ht="15.75">
      <c r="A991" s="346"/>
      <c r="B991" s="346"/>
      <c r="C991" s="347"/>
      <c r="D991" s="347"/>
      <c r="E991" s="347"/>
      <c r="F991" s="348"/>
      <c r="G991" s="348"/>
      <c r="H991" s="348"/>
    </row>
    <row r="992" spans="1:8" ht="15.75">
      <c r="A992" s="346"/>
      <c r="B992" s="346"/>
      <c r="C992" s="347"/>
      <c r="D992" s="347"/>
      <c r="E992" s="347"/>
      <c r="F992" s="348"/>
      <c r="G992" s="348"/>
      <c r="H992" s="348"/>
    </row>
    <row r="993" spans="1:8" ht="15.75">
      <c r="A993" s="346"/>
      <c r="B993" s="346"/>
      <c r="C993" s="347"/>
      <c r="D993" s="347"/>
      <c r="E993" s="347"/>
      <c r="F993" s="348"/>
      <c r="G993" s="348"/>
      <c r="H993" s="348"/>
    </row>
    <row r="994" spans="1:8" ht="15.75">
      <c r="A994" s="346"/>
      <c r="B994" s="346"/>
      <c r="C994" s="347"/>
      <c r="D994" s="347"/>
      <c r="E994" s="347"/>
      <c r="F994" s="348"/>
      <c r="G994" s="348"/>
      <c r="H994" s="348"/>
    </row>
    <row r="995" spans="1:8" ht="15.75">
      <c r="A995" s="346"/>
      <c r="B995" s="346"/>
      <c r="C995" s="347"/>
      <c r="D995" s="347"/>
      <c r="E995" s="347"/>
      <c r="F995" s="348"/>
      <c r="G995" s="348"/>
      <c r="H995" s="348"/>
    </row>
    <row r="996" spans="1:8" ht="15.75">
      <c r="A996" s="346"/>
      <c r="B996" s="346"/>
      <c r="C996" s="347"/>
      <c r="D996" s="347"/>
      <c r="E996" s="347"/>
      <c r="F996" s="348"/>
      <c r="G996" s="348"/>
      <c r="H996" s="348"/>
    </row>
    <row r="997" spans="1:8" ht="15.75">
      <c r="A997" s="346"/>
      <c r="B997" s="346"/>
      <c r="C997" s="347"/>
      <c r="D997" s="347"/>
      <c r="E997" s="347"/>
      <c r="F997" s="348"/>
      <c r="G997" s="348"/>
      <c r="H997" s="348"/>
    </row>
    <row r="998" spans="1:8" ht="15.75">
      <c r="A998" s="346"/>
      <c r="B998" s="346"/>
      <c r="C998" s="347"/>
      <c r="D998" s="347"/>
      <c r="E998" s="347"/>
      <c r="F998" s="348"/>
      <c r="G998" s="348"/>
      <c r="H998" s="348"/>
    </row>
    <row r="999" spans="1:8" ht="15.75">
      <c r="A999" s="346"/>
      <c r="B999" s="346"/>
      <c r="C999" s="347"/>
      <c r="D999" s="347"/>
      <c r="E999" s="347"/>
      <c r="F999" s="348"/>
      <c r="G999" s="348"/>
      <c r="H999" s="348"/>
    </row>
    <row r="1000" spans="1:8" ht="15.75">
      <c r="A1000" s="346"/>
      <c r="B1000" s="346"/>
      <c r="C1000" s="347"/>
      <c r="D1000" s="347"/>
      <c r="E1000" s="347"/>
      <c r="F1000" s="348"/>
      <c r="G1000" s="348"/>
      <c r="H1000" s="348"/>
    </row>
    <row r="1001" spans="1:8" ht="15.75">
      <c r="A1001" s="346"/>
      <c r="B1001" s="346"/>
      <c r="C1001" s="347"/>
      <c r="D1001" s="347"/>
      <c r="E1001" s="347"/>
      <c r="F1001" s="348"/>
      <c r="G1001" s="348"/>
      <c r="H1001" s="348"/>
    </row>
    <row r="1002" spans="1:8" ht="15.75">
      <c r="A1002" s="346"/>
      <c r="B1002" s="346"/>
      <c r="C1002" s="347"/>
      <c r="D1002" s="347"/>
      <c r="E1002" s="347"/>
      <c r="F1002" s="348"/>
      <c r="G1002" s="348"/>
      <c r="H1002" s="348"/>
    </row>
    <row r="1003" spans="1:8" ht="15.75">
      <c r="A1003" s="346"/>
      <c r="B1003" s="346"/>
      <c r="C1003" s="347"/>
      <c r="D1003" s="347"/>
      <c r="E1003" s="347"/>
      <c r="F1003" s="348"/>
      <c r="G1003" s="348"/>
      <c r="H1003" s="348"/>
    </row>
    <row r="1004" spans="1:8" ht="15.75">
      <c r="A1004" s="346"/>
      <c r="B1004" s="346"/>
      <c r="C1004" s="347"/>
      <c r="D1004" s="347"/>
      <c r="E1004" s="347"/>
      <c r="F1004" s="348"/>
      <c r="G1004" s="348"/>
      <c r="H1004" s="348"/>
    </row>
    <row r="1005" spans="1:8" ht="15.75">
      <c r="A1005" s="346"/>
      <c r="B1005" s="346"/>
      <c r="C1005" s="347"/>
      <c r="D1005" s="347"/>
      <c r="E1005" s="347"/>
      <c r="F1005" s="348"/>
      <c r="G1005" s="348"/>
      <c r="H1005" s="348"/>
    </row>
    <row r="1006" spans="1:8" ht="15.75">
      <c r="A1006" s="346"/>
      <c r="B1006" s="346"/>
      <c r="C1006" s="347"/>
      <c r="D1006" s="347"/>
      <c r="E1006" s="347"/>
      <c r="F1006" s="348"/>
      <c r="G1006" s="348"/>
      <c r="H1006" s="348"/>
    </row>
    <row r="1007" spans="1:8" ht="15.75">
      <c r="A1007" s="346"/>
      <c r="B1007" s="346"/>
      <c r="C1007" s="347"/>
      <c r="D1007" s="347"/>
      <c r="E1007" s="347"/>
      <c r="F1007" s="348"/>
      <c r="G1007" s="348"/>
      <c r="H1007" s="348"/>
    </row>
    <row r="1008" spans="1:8" ht="15.75">
      <c r="A1008" s="346"/>
      <c r="B1008" s="346"/>
      <c r="C1008" s="347"/>
      <c r="D1008" s="347"/>
      <c r="E1008" s="347"/>
      <c r="F1008" s="348"/>
      <c r="G1008" s="348"/>
      <c r="H1008" s="348"/>
    </row>
    <row r="1009" spans="1:8" ht="15.75">
      <c r="A1009" s="346"/>
      <c r="B1009" s="346"/>
      <c r="C1009" s="347"/>
      <c r="D1009" s="347"/>
      <c r="E1009" s="347"/>
      <c r="F1009" s="348"/>
      <c r="G1009" s="348"/>
      <c r="H1009" s="348"/>
    </row>
    <row r="1010" spans="1:8" ht="15.75">
      <c r="A1010" s="346"/>
      <c r="B1010" s="346"/>
      <c r="C1010" s="347"/>
      <c r="D1010" s="347"/>
      <c r="E1010" s="347"/>
      <c r="F1010" s="348"/>
      <c r="G1010" s="348"/>
      <c r="H1010" s="348"/>
    </row>
    <row r="1011" spans="1:8" ht="15.75">
      <c r="A1011" s="346"/>
      <c r="B1011" s="346"/>
      <c r="C1011" s="347"/>
      <c r="D1011" s="347"/>
      <c r="E1011" s="347"/>
      <c r="F1011" s="348"/>
      <c r="G1011" s="348"/>
      <c r="H1011" s="348"/>
    </row>
    <row r="1012" spans="1:8" ht="15.75">
      <c r="A1012" s="346"/>
      <c r="B1012" s="346"/>
      <c r="C1012" s="347"/>
      <c r="D1012" s="347"/>
      <c r="E1012" s="347"/>
      <c r="F1012" s="348"/>
      <c r="G1012" s="348"/>
      <c r="H1012" s="348"/>
    </row>
    <row r="1013" spans="1:8" ht="15.75">
      <c r="A1013" s="346"/>
      <c r="B1013" s="346"/>
      <c r="C1013" s="347"/>
      <c r="D1013" s="347"/>
      <c r="E1013" s="347"/>
      <c r="F1013" s="348"/>
      <c r="G1013" s="348"/>
      <c r="H1013" s="348"/>
    </row>
    <row r="1014" spans="1:8" ht="15.75">
      <c r="A1014" s="346"/>
      <c r="B1014" s="346"/>
      <c r="C1014" s="347"/>
      <c r="D1014" s="347"/>
      <c r="E1014" s="347"/>
      <c r="F1014" s="348"/>
      <c r="G1014" s="348"/>
      <c r="H1014" s="348"/>
    </row>
    <row r="1015" spans="1:8" ht="15.75">
      <c r="A1015" s="346"/>
      <c r="B1015" s="346"/>
      <c r="C1015" s="347"/>
      <c r="D1015" s="347"/>
      <c r="E1015" s="347"/>
      <c r="F1015" s="348"/>
      <c r="G1015" s="348"/>
      <c r="H1015" s="348"/>
    </row>
    <row r="1016" spans="1:8" ht="15.75">
      <c r="A1016" s="346"/>
      <c r="B1016" s="346"/>
      <c r="C1016" s="347"/>
      <c r="D1016" s="347"/>
      <c r="E1016" s="347"/>
      <c r="F1016" s="348"/>
      <c r="G1016" s="348"/>
      <c r="H1016" s="348"/>
    </row>
    <row r="1017" spans="1:8" ht="15.75">
      <c r="A1017" s="346"/>
      <c r="B1017" s="346"/>
      <c r="C1017" s="347"/>
      <c r="D1017" s="347"/>
      <c r="E1017" s="347"/>
      <c r="F1017" s="348"/>
      <c r="G1017" s="348"/>
      <c r="H1017" s="348"/>
    </row>
    <row r="1018" spans="1:8" ht="15.75">
      <c r="A1018" s="346"/>
      <c r="B1018" s="346"/>
      <c r="C1018" s="347"/>
      <c r="D1018" s="347"/>
      <c r="E1018" s="347"/>
      <c r="F1018" s="348"/>
      <c r="G1018" s="348"/>
      <c r="H1018" s="348"/>
    </row>
    <row r="1019" spans="1:8" ht="15.75">
      <c r="A1019" s="346"/>
      <c r="B1019" s="346"/>
      <c r="C1019" s="347"/>
      <c r="D1019" s="347"/>
      <c r="E1019" s="347"/>
      <c r="F1019" s="348"/>
      <c r="G1019" s="348"/>
      <c r="H1019" s="348"/>
    </row>
    <row r="1020" spans="1:8" ht="15.75">
      <c r="A1020" s="346"/>
      <c r="B1020" s="346"/>
      <c r="C1020" s="347"/>
      <c r="D1020" s="347"/>
      <c r="E1020" s="347"/>
      <c r="F1020" s="348"/>
      <c r="G1020" s="348"/>
      <c r="H1020" s="348"/>
    </row>
    <row r="1021" spans="1:8" ht="15.75">
      <c r="A1021" s="346"/>
      <c r="B1021" s="346"/>
      <c r="C1021" s="347"/>
      <c r="D1021" s="347"/>
      <c r="E1021" s="347"/>
      <c r="F1021" s="348"/>
      <c r="G1021" s="348"/>
      <c r="H1021" s="348"/>
    </row>
    <row r="1022" spans="1:8" ht="15.75">
      <c r="A1022" s="346"/>
      <c r="B1022" s="346"/>
      <c r="C1022" s="347"/>
      <c r="D1022" s="347"/>
      <c r="E1022" s="347"/>
      <c r="F1022" s="348"/>
      <c r="G1022" s="348"/>
      <c r="H1022" s="348"/>
    </row>
    <row r="1023" spans="1:8" ht="15.75">
      <c r="A1023" s="346"/>
      <c r="B1023" s="346"/>
      <c r="C1023" s="347"/>
      <c r="D1023" s="347"/>
      <c r="E1023" s="347"/>
      <c r="F1023" s="348"/>
      <c r="G1023" s="348"/>
      <c r="H1023" s="348"/>
    </row>
    <row r="1024" spans="1:8" ht="15.75">
      <c r="A1024" s="346"/>
      <c r="B1024" s="346"/>
      <c r="C1024" s="347"/>
      <c r="D1024" s="347"/>
      <c r="E1024" s="347"/>
      <c r="F1024" s="348"/>
      <c r="G1024" s="348"/>
      <c r="H1024" s="348"/>
    </row>
    <row r="1025" spans="1:8" ht="15.75">
      <c r="A1025" s="346"/>
      <c r="B1025" s="346"/>
      <c r="C1025" s="347"/>
      <c r="D1025" s="347"/>
      <c r="E1025" s="347"/>
      <c r="F1025" s="348"/>
      <c r="G1025" s="348"/>
      <c r="H1025" s="348"/>
    </row>
    <row r="1026" spans="1:8" ht="15.75">
      <c r="A1026" s="346"/>
      <c r="B1026" s="346"/>
      <c r="C1026" s="347"/>
      <c r="D1026" s="347"/>
      <c r="E1026" s="347"/>
      <c r="F1026" s="348"/>
      <c r="G1026" s="348"/>
      <c r="H1026" s="348"/>
    </row>
    <row r="1027" spans="1:8" ht="15.75">
      <c r="A1027" s="346"/>
      <c r="B1027" s="346"/>
      <c r="C1027" s="347"/>
      <c r="D1027" s="347"/>
      <c r="E1027" s="347"/>
      <c r="F1027" s="348"/>
      <c r="G1027" s="348"/>
      <c r="H1027" s="348"/>
    </row>
    <row r="1028" spans="1:8" ht="15.75">
      <c r="A1028" s="346"/>
      <c r="B1028" s="346"/>
      <c r="C1028" s="347"/>
      <c r="D1028" s="347"/>
      <c r="E1028" s="347"/>
      <c r="F1028" s="348"/>
      <c r="G1028" s="348"/>
      <c r="H1028" s="348"/>
    </row>
    <row r="1029" spans="1:8" ht="15.75">
      <c r="A1029" s="346"/>
      <c r="B1029" s="346"/>
      <c r="C1029" s="347"/>
      <c r="D1029" s="347"/>
      <c r="E1029" s="347"/>
      <c r="F1029" s="348"/>
      <c r="G1029" s="348"/>
      <c r="H1029" s="348"/>
    </row>
    <row r="1030" spans="1:8" ht="15.75">
      <c r="A1030" s="346"/>
      <c r="B1030" s="346"/>
      <c r="C1030" s="347"/>
      <c r="D1030" s="347"/>
      <c r="E1030" s="347"/>
      <c r="F1030" s="348"/>
      <c r="G1030" s="348"/>
      <c r="H1030" s="348"/>
    </row>
    <row r="1031" spans="1:8" ht="15.75">
      <c r="A1031" s="346"/>
      <c r="B1031" s="346"/>
      <c r="C1031" s="347"/>
      <c r="D1031" s="347"/>
      <c r="E1031" s="347"/>
      <c r="F1031" s="348"/>
      <c r="G1031" s="348"/>
      <c r="H1031" s="348"/>
    </row>
    <row r="1032" spans="1:8" ht="15.75">
      <c r="A1032" s="346"/>
      <c r="B1032" s="346"/>
      <c r="C1032" s="347"/>
      <c r="D1032" s="347"/>
      <c r="E1032" s="347"/>
      <c r="F1032" s="348"/>
      <c r="G1032" s="348"/>
      <c r="H1032" s="348"/>
    </row>
    <row r="1033" spans="1:8" ht="15.75">
      <c r="A1033" s="346"/>
      <c r="B1033" s="346"/>
      <c r="C1033" s="347"/>
      <c r="D1033" s="347"/>
      <c r="E1033" s="347"/>
      <c r="F1033" s="348"/>
      <c r="G1033" s="348"/>
      <c r="H1033" s="348"/>
    </row>
    <row r="1034" spans="1:8" ht="15.75">
      <c r="A1034" s="346"/>
      <c r="B1034" s="346"/>
      <c r="C1034" s="347"/>
      <c r="D1034" s="347"/>
      <c r="E1034" s="347"/>
      <c r="F1034" s="348"/>
      <c r="G1034" s="348"/>
      <c r="H1034" s="348"/>
    </row>
    <row r="1035" spans="1:8" ht="15.75">
      <c r="A1035" s="346"/>
      <c r="B1035" s="346"/>
      <c r="C1035" s="347"/>
      <c r="D1035" s="347"/>
      <c r="E1035" s="347"/>
      <c r="F1035" s="348"/>
      <c r="G1035" s="348"/>
      <c r="H1035" s="348"/>
    </row>
    <row r="1036" spans="1:8" ht="15.75">
      <c r="A1036" s="346"/>
      <c r="B1036" s="346"/>
      <c r="C1036" s="347"/>
      <c r="D1036" s="347"/>
      <c r="E1036" s="347"/>
      <c r="F1036" s="348"/>
      <c r="G1036" s="348"/>
      <c r="H1036" s="348"/>
    </row>
    <row r="1037" spans="1:8" ht="15.75">
      <c r="A1037" s="346"/>
      <c r="B1037" s="346"/>
      <c r="C1037" s="347"/>
      <c r="D1037" s="347"/>
      <c r="E1037" s="347"/>
      <c r="F1037" s="348"/>
      <c r="G1037" s="348"/>
      <c r="H1037" s="348"/>
    </row>
    <row r="1038" spans="1:8" ht="15.75">
      <c r="A1038" s="346"/>
      <c r="B1038" s="346"/>
      <c r="C1038" s="347"/>
      <c r="D1038" s="347"/>
      <c r="E1038" s="347"/>
      <c r="F1038" s="348"/>
      <c r="G1038" s="348"/>
      <c r="H1038" s="348"/>
    </row>
    <row r="1039" spans="1:8" ht="15.75">
      <c r="A1039" s="346"/>
      <c r="B1039" s="346"/>
      <c r="C1039" s="347"/>
      <c r="D1039" s="347"/>
      <c r="E1039" s="347"/>
      <c r="F1039" s="348"/>
      <c r="G1039" s="348"/>
      <c r="H1039" s="348"/>
    </row>
    <row r="1040" spans="1:8" ht="15.75">
      <c r="A1040" s="346"/>
      <c r="B1040" s="346"/>
      <c r="C1040" s="347"/>
      <c r="D1040" s="347"/>
      <c r="E1040" s="347"/>
      <c r="F1040" s="348"/>
      <c r="G1040" s="348"/>
      <c r="H1040" s="348"/>
    </row>
    <row r="1041" spans="1:8" ht="15.75">
      <c r="A1041" s="346"/>
      <c r="B1041" s="346"/>
      <c r="C1041" s="347"/>
      <c r="D1041" s="347"/>
      <c r="E1041" s="347"/>
      <c r="F1041" s="348"/>
      <c r="G1041" s="348"/>
      <c r="H1041" s="348"/>
    </row>
    <row r="1042" spans="1:8" ht="15.75">
      <c r="A1042" s="346"/>
      <c r="B1042" s="346"/>
      <c r="C1042" s="347"/>
      <c r="D1042" s="347"/>
      <c r="E1042" s="347"/>
      <c r="F1042" s="348"/>
      <c r="G1042" s="348"/>
    </row>
  </sheetData>
  <sheetProtection algorithmName="SHA-512" hashValue="Oct9ZbC53UUKd4BhmqMwj5LCgroyf2MGk/j103oPb/lF3ntuJFhxbbzMYB6a9hUQlvjvy6p7SV6Hphr8q3LSRg==" saltValue="fBikl7Lq13MyS17w8BHtXg==" spinCount="100000" sheet="1" objects="1" scenarios="1"/>
  <mergeCells count="2">
    <mergeCell ref="A1:I1"/>
    <mergeCell ref="A2:H2"/>
  </mergeCell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53F15-129C-4EA5-A4C2-C6CA4E0C4FE5}">
  <dimension ref="A1:AH548"/>
  <sheetViews>
    <sheetView topLeftCell="A23" workbookViewId="0">
      <selection activeCell="D31" sqref="D31"/>
    </sheetView>
  </sheetViews>
  <sheetFormatPr defaultColWidth="11.28515625" defaultRowHeight="15" customHeight="1"/>
  <cols>
    <col min="1" max="1" width="5.140625" style="339" customWidth="1"/>
    <col min="2" max="2" width="10.5703125" style="339" hidden="1" customWidth="1"/>
    <col min="3" max="3" width="53.5703125" style="339" customWidth="1"/>
    <col min="4" max="4" width="8.140625" style="339" customWidth="1"/>
    <col min="5" max="5" width="13.28515625" style="339" customWidth="1"/>
    <col min="6" max="6" width="10" style="339" hidden="1" customWidth="1"/>
    <col min="7" max="7" width="10" style="339" customWidth="1"/>
    <col min="8" max="8" width="11.42578125" style="384" customWidth="1"/>
    <col min="9" max="34" width="11.28515625" style="319"/>
    <col min="35" max="16384" width="11.28515625" style="339"/>
  </cols>
  <sheetData>
    <row r="1" spans="1:34" s="318" customFormat="1" ht="22.5" customHeight="1" thickBot="1">
      <c r="A1" s="499" t="s">
        <v>864</v>
      </c>
      <c r="B1" s="499"/>
      <c r="C1" s="499"/>
      <c r="D1" s="499"/>
      <c r="E1" s="499"/>
      <c r="F1" s="499"/>
      <c r="G1" s="499"/>
      <c r="H1" s="499"/>
      <c r="I1" s="499"/>
      <c r="J1" s="385"/>
    </row>
    <row r="2" spans="1:34" s="352" customFormat="1" ht="18.75">
      <c r="A2" s="503" t="s">
        <v>865</v>
      </c>
      <c r="B2" s="504"/>
      <c r="C2" s="504"/>
      <c r="D2" s="504"/>
      <c r="E2" s="504"/>
      <c r="F2" s="504"/>
      <c r="G2" s="504"/>
      <c r="H2" s="502"/>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row>
    <row r="3" spans="1:34" ht="15.75" hidden="1">
      <c r="B3" s="320"/>
      <c r="C3" s="353" t="s">
        <v>866</v>
      </c>
      <c r="D3" s="320"/>
      <c r="E3" s="320"/>
      <c r="F3" s="320"/>
      <c r="G3" s="380"/>
      <c r="H3" s="320"/>
    </row>
    <row r="4" spans="1:34" hidden="1">
      <c r="A4" s="325"/>
      <c r="B4" s="320"/>
      <c r="C4" s="354" t="s">
        <v>812</v>
      </c>
      <c r="D4" s="323"/>
      <c r="E4" s="324"/>
      <c r="F4" s="320"/>
      <c r="G4" s="380"/>
      <c r="H4" s="320"/>
    </row>
    <row r="5" spans="1:34">
      <c r="A5" s="320"/>
      <c r="B5" s="320"/>
      <c r="C5" s="354" t="s">
        <v>813</v>
      </c>
      <c r="D5" s="320"/>
      <c r="E5" s="320"/>
      <c r="F5" s="320"/>
      <c r="G5" s="380"/>
      <c r="H5" s="320"/>
    </row>
    <row r="6" spans="1:34" s="357" customFormat="1" ht="11.25">
      <c r="A6" s="355" t="s">
        <v>867</v>
      </c>
      <c r="B6" s="355" t="s">
        <v>868</v>
      </c>
      <c r="C6" s="356" t="s">
        <v>869</v>
      </c>
      <c r="D6" s="355" t="s">
        <v>47</v>
      </c>
      <c r="E6" s="355" t="s">
        <v>99</v>
      </c>
      <c r="F6" s="355" t="s">
        <v>84</v>
      </c>
      <c r="G6" s="383" t="s">
        <v>84</v>
      </c>
      <c r="H6" s="355" t="s">
        <v>100</v>
      </c>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row>
    <row r="7" spans="1:34" s="254" customFormat="1" ht="55.5" customHeight="1">
      <c r="A7" s="328"/>
      <c r="B7" s="358" t="s">
        <v>41</v>
      </c>
      <c r="C7" s="359" t="s">
        <v>870</v>
      </c>
      <c r="D7" s="330"/>
      <c r="E7" s="330"/>
      <c r="F7" s="331"/>
      <c r="G7" s="388"/>
      <c r="H7" s="244"/>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row>
    <row r="8" spans="1:34" s="254" customFormat="1" ht="76.5">
      <c r="A8" s="328">
        <v>1</v>
      </c>
      <c r="B8" s="328" t="s">
        <v>871</v>
      </c>
      <c r="C8" s="329" t="s">
        <v>872</v>
      </c>
      <c r="D8" s="330"/>
      <c r="E8" s="244"/>
      <c r="F8" s="331"/>
      <c r="G8" s="388"/>
      <c r="H8" s="244"/>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row>
    <row r="9" spans="1:34" s="254" customFormat="1" ht="12.75">
      <c r="A9" s="328"/>
      <c r="B9" s="328" t="s">
        <v>873</v>
      </c>
      <c r="C9" s="329" t="s">
        <v>117</v>
      </c>
      <c r="D9" s="330" t="s">
        <v>48</v>
      </c>
      <c r="E9" s="244">
        <v>82</v>
      </c>
      <c r="F9" s="331">
        <v>260.3</v>
      </c>
      <c r="G9" s="388">
        <f>F9*100/118</f>
        <v>220.59322033898306</v>
      </c>
      <c r="H9" s="244">
        <f>G9*E9</f>
        <v>18088.644067796609</v>
      </c>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row>
    <row r="10" spans="1:34" s="254" customFormat="1" ht="25.5">
      <c r="A10" s="328">
        <v>2</v>
      </c>
      <c r="B10" s="328" t="s">
        <v>874</v>
      </c>
      <c r="C10" s="329" t="s">
        <v>875</v>
      </c>
      <c r="D10" s="330" t="s">
        <v>48</v>
      </c>
      <c r="E10" s="244">
        <v>2</v>
      </c>
      <c r="F10" s="331">
        <v>2123.75</v>
      </c>
      <c r="G10" s="388">
        <f t="shared" ref="G10:G33" si="0">F10*100/118</f>
        <v>1799.7881355932204</v>
      </c>
      <c r="H10" s="244">
        <f t="shared" ref="H10:H33" si="1">G10*E10</f>
        <v>3599.5762711864409</v>
      </c>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row>
    <row r="11" spans="1:34" s="254" customFormat="1" ht="38.25">
      <c r="A11" s="328">
        <v>3</v>
      </c>
      <c r="B11" s="328" t="s">
        <v>876</v>
      </c>
      <c r="C11" s="329" t="s">
        <v>877</v>
      </c>
      <c r="D11" s="330"/>
      <c r="E11" s="244"/>
      <c r="F11" s="331"/>
      <c r="G11" s="388">
        <f t="shared" si="0"/>
        <v>0</v>
      </c>
      <c r="H11" s="244">
        <f t="shared" si="1"/>
        <v>0</v>
      </c>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row>
    <row r="12" spans="1:34" s="254" customFormat="1" ht="38.25">
      <c r="A12" s="328"/>
      <c r="B12" s="328" t="s">
        <v>878</v>
      </c>
      <c r="C12" s="329" t="s">
        <v>822</v>
      </c>
      <c r="D12" s="330" t="s">
        <v>48</v>
      </c>
      <c r="E12" s="244">
        <v>2</v>
      </c>
      <c r="F12" s="331">
        <v>7878.5</v>
      </c>
      <c r="G12" s="388">
        <f t="shared" si="0"/>
        <v>6676.6949152542375</v>
      </c>
      <c r="H12" s="244">
        <f t="shared" si="1"/>
        <v>13353.389830508475</v>
      </c>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row>
    <row r="13" spans="1:34" s="254" customFormat="1" ht="38.25">
      <c r="A13" s="328">
        <v>4</v>
      </c>
      <c r="B13" s="328" t="s">
        <v>823</v>
      </c>
      <c r="C13" s="247" t="s">
        <v>824</v>
      </c>
      <c r="G13" s="388">
        <f t="shared" si="0"/>
        <v>0</v>
      </c>
      <c r="H13" s="244">
        <f t="shared" si="1"/>
        <v>0</v>
      </c>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row>
    <row r="14" spans="1:34" s="254" customFormat="1" ht="14.25">
      <c r="A14" s="328"/>
      <c r="B14" s="328" t="s">
        <v>825</v>
      </c>
      <c r="C14" s="329" t="s">
        <v>826</v>
      </c>
      <c r="D14" s="330" t="s">
        <v>827</v>
      </c>
      <c r="E14" s="244">
        <v>20</v>
      </c>
      <c r="F14" s="331">
        <v>965.55</v>
      </c>
      <c r="G14" s="388">
        <f t="shared" si="0"/>
        <v>818.26271186440681</v>
      </c>
      <c r="H14" s="244">
        <f t="shared" si="1"/>
        <v>16365.254237288136</v>
      </c>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row>
    <row r="15" spans="1:34" s="254" customFormat="1" ht="25.5">
      <c r="A15" s="328">
        <v>5</v>
      </c>
      <c r="B15" s="328" t="s">
        <v>879</v>
      </c>
      <c r="C15" s="247" t="s">
        <v>201</v>
      </c>
      <c r="D15" s="330"/>
      <c r="E15" s="244"/>
      <c r="F15" s="331"/>
      <c r="G15" s="388">
        <f t="shared" si="0"/>
        <v>0</v>
      </c>
      <c r="H15" s="244">
        <f t="shared" si="1"/>
        <v>0</v>
      </c>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row>
    <row r="16" spans="1:34" s="254" customFormat="1" ht="12.75">
      <c r="A16" s="328"/>
      <c r="B16" s="328" t="s">
        <v>880</v>
      </c>
      <c r="C16" s="247" t="s">
        <v>881</v>
      </c>
      <c r="D16" s="330" t="s">
        <v>48</v>
      </c>
      <c r="E16" s="244">
        <v>1</v>
      </c>
      <c r="F16" s="331">
        <v>7132.25</v>
      </c>
      <c r="G16" s="388">
        <f t="shared" si="0"/>
        <v>6044.2796610169489</v>
      </c>
      <c r="H16" s="244">
        <f t="shared" si="1"/>
        <v>6044.2796610169489</v>
      </c>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row>
    <row r="17" spans="1:34" s="254" customFormat="1" ht="25.5">
      <c r="A17" s="328">
        <v>6</v>
      </c>
      <c r="B17" s="328" t="s">
        <v>882</v>
      </c>
      <c r="C17" s="247" t="s">
        <v>883</v>
      </c>
      <c r="D17" s="330" t="s">
        <v>79</v>
      </c>
      <c r="E17" s="244">
        <v>65</v>
      </c>
      <c r="F17" s="331">
        <v>437.2</v>
      </c>
      <c r="G17" s="388">
        <f t="shared" si="0"/>
        <v>370.50847457627117</v>
      </c>
      <c r="H17" s="244">
        <f t="shared" si="1"/>
        <v>24083.050847457627</v>
      </c>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row>
    <row r="18" spans="1:34" s="254" customFormat="1" ht="138.75" customHeight="1">
      <c r="A18" s="328">
        <v>7</v>
      </c>
      <c r="B18" s="328" t="s">
        <v>884</v>
      </c>
      <c r="C18" s="247" t="s">
        <v>885</v>
      </c>
      <c r="D18" s="330" t="s">
        <v>48</v>
      </c>
      <c r="E18" s="244">
        <v>15</v>
      </c>
      <c r="F18" s="331">
        <v>11505.5</v>
      </c>
      <c r="G18" s="388">
        <f t="shared" si="0"/>
        <v>9750.4237288135591</v>
      </c>
      <c r="H18" s="244">
        <f t="shared" si="1"/>
        <v>146256.35593220338</v>
      </c>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row>
    <row r="19" spans="1:34" s="239" customFormat="1" ht="28.5" customHeight="1">
      <c r="A19" s="277">
        <v>8</v>
      </c>
      <c r="B19" s="328" t="s">
        <v>886</v>
      </c>
      <c r="C19" s="247" t="s">
        <v>846</v>
      </c>
      <c r="D19" s="256"/>
      <c r="E19" s="244"/>
      <c r="F19" s="244"/>
      <c r="G19" s="388">
        <f t="shared" si="0"/>
        <v>0</v>
      </c>
      <c r="H19" s="244">
        <f t="shared" si="1"/>
        <v>0</v>
      </c>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row>
    <row r="20" spans="1:34" s="239" customFormat="1" ht="27.75" customHeight="1">
      <c r="B20" s="328" t="s">
        <v>847</v>
      </c>
      <c r="C20" s="247" t="s">
        <v>848</v>
      </c>
      <c r="D20" s="256" t="s">
        <v>33</v>
      </c>
      <c r="E20" s="244">
        <v>3</v>
      </c>
      <c r="F20" s="244">
        <v>392.15</v>
      </c>
      <c r="G20" s="388">
        <f t="shared" si="0"/>
        <v>332.33050847457628</v>
      </c>
      <c r="H20" s="244">
        <f t="shared" si="1"/>
        <v>996.99152542372883</v>
      </c>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row>
    <row r="21" spans="1:34" s="239" customFormat="1" ht="27" customHeight="1">
      <c r="B21" s="328" t="s">
        <v>849</v>
      </c>
      <c r="C21" s="247" t="s">
        <v>63</v>
      </c>
      <c r="D21" s="256" t="s">
        <v>33</v>
      </c>
      <c r="E21" s="244">
        <v>14</v>
      </c>
      <c r="F21" s="244">
        <v>927.25</v>
      </c>
      <c r="G21" s="388">
        <f t="shared" si="0"/>
        <v>785.80508474576266</v>
      </c>
      <c r="H21" s="244">
        <f t="shared" si="1"/>
        <v>11001.271186440677</v>
      </c>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row>
    <row r="22" spans="1:34" s="239" customFormat="1" ht="15.75" customHeight="1">
      <c r="B22" s="328" t="s">
        <v>887</v>
      </c>
      <c r="C22" s="247" t="s">
        <v>888</v>
      </c>
      <c r="D22" s="256" t="s">
        <v>33</v>
      </c>
      <c r="E22" s="244">
        <v>116</v>
      </c>
      <c r="F22" s="244">
        <v>961.3</v>
      </c>
      <c r="G22" s="388">
        <f t="shared" si="0"/>
        <v>814.66101694915255</v>
      </c>
      <c r="H22" s="244">
        <f t="shared" si="1"/>
        <v>94500.677966101692</v>
      </c>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row>
    <row r="23" spans="1:34" s="254" customFormat="1" ht="51">
      <c r="A23" s="328">
        <v>9</v>
      </c>
      <c r="B23" s="328" t="s">
        <v>889</v>
      </c>
      <c r="C23" s="247" t="s">
        <v>890</v>
      </c>
      <c r="D23" s="330" t="s">
        <v>792</v>
      </c>
      <c r="E23" s="244">
        <v>0.32</v>
      </c>
      <c r="F23" s="331">
        <v>1509.8</v>
      </c>
      <c r="G23" s="388">
        <f t="shared" si="0"/>
        <v>1279.4915254237287</v>
      </c>
      <c r="H23" s="244">
        <f t="shared" si="1"/>
        <v>409.43728813559318</v>
      </c>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row>
    <row r="24" spans="1:34" s="254" customFormat="1" ht="51">
      <c r="A24" s="328">
        <v>10</v>
      </c>
      <c r="B24" s="328" t="s">
        <v>891</v>
      </c>
      <c r="C24" s="247" t="s">
        <v>791</v>
      </c>
      <c r="D24" s="330" t="s">
        <v>792</v>
      </c>
      <c r="E24" s="244">
        <v>0.08</v>
      </c>
      <c r="F24" s="331">
        <v>1538.25</v>
      </c>
      <c r="G24" s="388">
        <f t="shared" si="0"/>
        <v>1303.6016949152543</v>
      </c>
      <c r="H24" s="244">
        <f t="shared" si="1"/>
        <v>104.28813559322035</v>
      </c>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row>
    <row r="25" spans="1:34" s="254" customFormat="1" ht="51">
      <c r="A25" s="328">
        <v>11</v>
      </c>
      <c r="B25" s="328" t="s">
        <v>892</v>
      </c>
      <c r="C25" s="247" t="s">
        <v>893</v>
      </c>
      <c r="D25" s="330" t="s">
        <v>792</v>
      </c>
      <c r="E25" s="244">
        <v>0.14000000000000001</v>
      </c>
      <c r="F25" s="331">
        <v>1538.25</v>
      </c>
      <c r="G25" s="388">
        <f t="shared" si="0"/>
        <v>1303.6016949152543</v>
      </c>
      <c r="H25" s="244">
        <f t="shared" si="1"/>
        <v>182.50423728813561</v>
      </c>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row>
    <row r="26" spans="1:34" s="254" customFormat="1" ht="38.25">
      <c r="A26" s="328">
        <v>12</v>
      </c>
      <c r="B26" s="328" t="s">
        <v>851</v>
      </c>
      <c r="C26" s="247" t="s">
        <v>196</v>
      </c>
      <c r="D26" s="330"/>
      <c r="E26" s="330"/>
      <c r="F26" s="331"/>
      <c r="G26" s="388">
        <f t="shared" si="0"/>
        <v>0</v>
      </c>
      <c r="H26" s="244">
        <f t="shared" si="1"/>
        <v>0</v>
      </c>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row>
    <row r="27" spans="1:34" s="239" customFormat="1" ht="12.75">
      <c r="B27" s="279" t="s">
        <v>852</v>
      </c>
      <c r="C27" s="247" t="s">
        <v>853</v>
      </c>
      <c r="D27" s="256" t="s">
        <v>854</v>
      </c>
      <c r="E27" s="244">
        <v>1200</v>
      </c>
      <c r="F27" s="249">
        <v>107.85</v>
      </c>
      <c r="G27" s="388">
        <f t="shared" si="0"/>
        <v>91.398305084745758</v>
      </c>
      <c r="H27" s="244">
        <f t="shared" si="1"/>
        <v>109677.96610169491</v>
      </c>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row>
    <row r="28" spans="1:34" s="239" customFormat="1" ht="12.75">
      <c r="B28" s="279" t="s">
        <v>60</v>
      </c>
      <c r="C28" s="247" t="s">
        <v>855</v>
      </c>
      <c r="D28" s="256" t="s">
        <v>854</v>
      </c>
      <c r="E28" s="244">
        <v>265</v>
      </c>
      <c r="F28" s="249">
        <v>107.85</v>
      </c>
      <c r="G28" s="388">
        <f t="shared" si="0"/>
        <v>91.398305084745758</v>
      </c>
      <c r="H28" s="244">
        <f t="shared" si="1"/>
        <v>24220.550847457627</v>
      </c>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row>
    <row r="29" spans="1:34" s="239" customFormat="1" ht="12.75">
      <c r="B29" s="279" t="s">
        <v>60</v>
      </c>
      <c r="C29" s="247" t="s">
        <v>856</v>
      </c>
      <c r="D29" s="256" t="s">
        <v>854</v>
      </c>
      <c r="E29" s="244">
        <v>350</v>
      </c>
      <c r="F29" s="249">
        <v>107.85</v>
      </c>
      <c r="G29" s="388">
        <f t="shared" si="0"/>
        <v>91.398305084745758</v>
      </c>
      <c r="H29" s="244">
        <f t="shared" si="1"/>
        <v>31989.406779661014</v>
      </c>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row>
    <row r="30" spans="1:34" s="254" customFormat="1" ht="25.5">
      <c r="A30" s="328">
        <v>13</v>
      </c>
      <c r="B30" s="328" t="s">
        <v>894</v>
      </c>
      <c r="C30" s="247" t="s">
        <v>80</v>
      </c>
      <c r="D30" s="330"/>
      <c r="E30" s="330"/>
      <c r="F30" s="331"/>
      <c r="G30" s="388">
        <f t="shared" si="0"/>
        <v>0</v>
      </c>
      <c r="H30" s="244">
        <f t="shared" si="1"/>
        <v>0</v>
      </c>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row>
    <row r="31" spans="1:34" s="254" customFormat="1" ht="25.5">
      <c r="A31" s="328"/>
      <c r="B31" s="328" t="s">
        <v>895</v>
      </c>
      <c r="C31" s="247" t="s">
        <v>81</v>
      </c>
      <c r="D31" s="330" t="s">
        <v>40</v>
      </c>
      <c r="E31" s="244">
        <v>2</v>
      </c>
      <c r="F31" s="331">
        <v>3441.2</v>
      </c>
      <c r="G31" s="388">
        <f t="shared" si="0"/>
        <v>2916.2711864406779</v>
      </c>
      <c r="H31" s="244">
        <f t="shared" si="1"/>
        <v>5832.5423728813557</v>
      </c>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row>
    <row r="32" spans="1:34" s="239" customFormat="1" ht="63" customHeight="1">
      <c r="A32" s="277">
        <v>14</v>
      </c>
      <c r="B32" s="328" t="s">
        <v>896</v>
      </c>
      <c r="C32" s="262" t="s">
        <v>860</v>
      </c>
      <c r="G32" s="388">
        <f t="shared" si="0"/>
        <v>0</v>
      </c>
      <c r="H32" s="244">
        <f t="shared" si="1"/>
        <v>0</v>
      </c>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row>
    <row r="33" spans="1:34" s="239" customFormat="1" ht="12.75">
      <c r="A33" s="277"/>
      <c r="B33" s="328" t="s">
        <v>861</v>
      </c>
      <c r="C33" s="247" t="s">
        <v>862</v>
      </c>
      <c r="D33" s="256" t="s">
        <v>40</v>
      </c>
      <c r="E33" s="244">
        <v>8</v>
      </c>
      <c r="F33" s="244">
        <v>544.70000000000005</v>
      </c>
      <c r="G33" s="388">
        <f t="shared" si="0"/>
        <v>461.61016949152548</v>
      </c>
      <c r="H33" s="244">
        <f t="shared" si="1"/>
        <v>3692.8813559322039</v>
      </c>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row>
    <row r="34" spans="1:34">
      <c r="A34" s="360"/>
      <c r="B34" s="279"/>
      <c r="C34" s="247"/>
      <c r="D34" s="361"/>
      <c r="E34" s="244"/>
      <c r="F34" s="244"/>
      <c r="G34" s="366"/>
      <c r="H34" s="244"/>
    </row>
    <row r="35" spans="1:34">
      <c r="A35" s="333"/>
      <c r="B35" s="279"/>
      <c r="C35" s="362" t="s">
        <v>362</v>
      </c>
      <c r="D35" s="363"/>
      <c r="E35" s="337"/>
      <c r="F35" s="364"/>
      <c r="G35" s="389"/>
      <c r="H35" s="242">
        <f>SUM(H9:H33)</f>
        <v>510399.0686440678</v>
      </c>
    </row>
    <row r="36" spans="1:34" s="342" customFormat="1" ht="12.75">
      <c r="A36" s="340"/>
      <c r="B36" s="340"/>
      <c r="C36" s="241"/>
      <c r="D36" s="241"/>
      <c r="E36" s="241"/>
      <c r="F36" s="341"/>
      <c r="G36" s="381"/>
      <c r="H36" s="341"/>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row>
    <row r="37" spans="1:34" s="342" customFormat="1" ht="12.75">
      <c r="A37" s="340"/>
      <c r="B37" s="340"/>
      <c r="C37" s="340" t="s">
        <v>897</v>
      </c>
      <c r="D37" s="241"/>
      <c r="E37" s="241"/>
      <c r="F37" s="341"/>
      <c r="G37" s="381"/>
      <c r="H37" s="242">
        <f>H35</f>
        <v>510399.0686440678</v>
      </c>
      <c r="I37" s="382"/>
      <c r="J37" s="382"/>
      <c r="K37" s="382"/>
      <c r="L37" s="382"/>
      <c r="M37" s="382"/>
      <c r="N37" s="382"/>
      <c r="O37" s="382"/>
      <c r="P37" s="382"/>
      <c r="Q37" s="382"/>
      <c r="R37" s="382"/>
      <c r="S37" s="382"/>
      <c r="T37" s="382"/>
      <c r="U37" s="382"/>
      <c r="V37" s="382"/>
      <c r="W37" s="382"/>
      <c r="X37" s="382"/>
      <c r="Y37" s="382"/>
      <c r="Z37" s="382"/>
      <c r="AA37" s="382"/>
      <c r="AB37" s="382"/>
      <c r="AC37" s="382"/>
      <c r="AD37" s="382"/>
      <c r="AE37" s="382"/>
      <c r="AF37" s="382"/>
      <c r="AG37" s="382"/>
      <c r="AH37" s="382"/>
    </row>
    <row r="38" spans="1:34" s="318" customFormat="1" ht="12.75">
      <c r="A38" s="260"/>
      <c r="B38" s="260"/>
      <c r="C38" s="257"/>
      <c r="D38" s="257"/>
      <c r="E38" s="257"/>
      <c r="F38" s="341" t="s">
        <v>898</v>
      </c>
      <c r="G38" s="341"/>
      <c r="H38" s="242">
        <f>ROUND(H37,0)</f>
        <v>510399</v>
      </c>
    </row>
    <row r="39" spans="1:34" s="254" customFormat="1" ht="12.75">
      <c r="A39" s="238"/>
      <c r="B39" s="391"/>
      <c r="C39" s="392"/>
      <c r="D39" s="393"/>
      <c r="E39" s="393"/>
      <c r="F39" s="394"/>
      <c r="G39" s="394"/>
      <c r="H39" s="390"/>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row>
    <row r="40" spans="1:34" s="254" customFormat="1" ht="12.75">
      <c r="A40" s="238"/>
      <c r="B40" s="391"/>
      <c r="C40" s="392"/>
      <c r="D40" s="393"/>
      <c r="E40" s="393"/>
      <c r="F40" s="394"/>
      <c r="G40" s="394"/>
      <c r="H40" s="390"/>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row>
    <row r="41" spans="1:34" s="254" customFormat="1" ht="12.75">
      <c r="A41" s="238"/>
      <c r="B41" s="391"/>
      <c r="C41" s="392"/>
      <c r="D41" s="393"/>
      <c r="E41" s="393"/>
      <c r="F41" s="394"/>
      <c r="G41" s="394"/>
      <c r="H41" s="390"/>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row>
    <row r="42" spans="1:34" s="254" customFormat="1" ht="12.75">
      <c r="A42" s="238"/>
      <c r="B42" s="391"/>
      <c r="C42" s="392"/>
      <c r="D42" s="393"/>
      <c r="E42" s="393"/>
      <c r="F42" s="394"/>
      <c r="G42" s="394"/>
      <c r="H42" s="390"/>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row>
    <row r="43" spans="1:34" s="254" customFormat="1" ht="12.75">
      <c r="A43" s="238"/>
      <c r="B43" s="391"/>
      <c r="C43" s="392"/>
      <c r="D43" s="393"/>
      <c r="E43" s="393"/>
      <c r="F43" s="394"/>
      <c r="G43" s="394"/>
      <c r="H43" s="390"/>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row>
    <row r="44" spans="1:34" s="254" customFormat="1" ht="12.75">
      <c r="A44" s="238"/>
      <c r="B44" s="391"/>
      <c r="C44" s="392"/>
      <c r="D44" s="393"/>
      <c r="E44" s="393"/>
      <c r="F44" s="394"/>
      <c r="G44" s="394"/>
      <c r="H44" s="390"/>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row>
    <row r="45" spans="1:34" s="254" customFormat="1" ht="12.75">
      <c r="A45" s="238"/>
      <c r="B45" s="391"/>
      <c r="C45" s="392"/>
      <c r="D45" s="393"/>
      <c r="E45" s="393"/>
      <c r="F45" s="394"/>
      <c r="G45" s="394"/>
      <c r="H45" s="390"/>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row>
    <row r="46" spans="1:34" s="254" customFormat="1" ht="12.75">
      <c r="A46" s="238"/>
      <c r="B46" s="391"/>
      <c r="C46" s="392"/>
      <c r="D46" s="393"/>
      <c r="E46" s="393"/>
      <c r="F46" s="394"/>
      <c r="G46" s="394"/>
      <c r="H46" s="390"/>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row>
    <row r="47" spans="1:34" s="254" customFormat="1" ht="12.75">
      <c r="A47" s="238"/>
      <c r="B47" s="391"/>
      <c r="C47" s="392"/>
      <c r="D47" s="393"/>
      <c r="E47" s="393"/>
      <c r="F47" s="394"/>
      <c r="G47" s="394"/>
      <c r="H47" s="390"/>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row>
    <row r="48" spans="1:34" s="254" customFormat="1" ht="12.75">
      <c r="A48" s="238"/>
      <c r="B48" s="391"/>
      <c r="C48" s="392"/>
      <c r="D48" s="393"/>
      <c r="E48" s="393"/>
      <c r="F48" s="394"/>
      <c r="G48" s="394"/>
      <c r="H48" s="390"/>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row>
    <row r="49" spans="1:34" s="254" customFormat="1" ht="12.75">
      <c r="A49" s="238"/>
      <c r="B49" s="391"/>
      <c r="C49" s="392"/>
      <c r="D49" s="393"/>
      <c r="E49" s="393"/>
      <c r="F49" s="394"/>
      <c r="G49" s="394"/>
      <c r="H49" s="390"/>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row>
    <row r="50" spans="1:34" s="254" customFormat="1" ht="12.75">
      <c r="A50" s="238"/>
      <c r="B50" s="391"/>
      <c r="C50" s="392"/>
      <c r="D50" s="393"/>
      <c r="E50" s="393"/>
      <c r="F50" s="394"/>
      <c r="G50" s="394"/>
      <c r="H50" s="390"/>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row>
    <row r="51" spans="1:34" s="254" customFormat="1" ht="12.75">
      <c r="A51" s="238"/>
      <c r="B51" s="391"/>
      <c r="C51" s="392"/>
      <c r="D51" s="393"/>
      <c r="E51" s="393"/>
      <c r="F51" s="394"/>
      <c r="G51" s="394"/>
      <c r="H51" s="390"/>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row>
    <row r="52" spans="1:34" s="254" customFormat="1" ht="12.75">
      <c r="A52" s="238"/>
      <c r="B52" s="391"/>
      <c r="C52" s="392"/>
      <c r="D52" s="393"/>
      <c r="E52" s="393"/>
      <c r="F52" s="394"/>
      <c r="G52" s="394"/>
      <c r="H52" s="390"/>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row>
    <row r="53" spans="1:34" s="254" customFormat="1" ht="12.75">
      <c r="A53" s="238"/>
      <c r="B53" s="391"/>
      <c r="C53" s="392"/>
      <c r="D53" s="393"/>
      <c r="E53" s="393"/>
      <c r="F53" s="394"/>
      <c r="G53" s="394"/>
      <c r="H53" s="390"/>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row>
    <row r="54" spans="1:34" s="239" customFormat="1" ht="12.75">
      <c r="A54" s="395"/>
      <c r="B54" s="395"/>
      <c r="C54" s="396"/>
      <c r="D54" s="397"/>
      <c r="E54" s="390"/>
      <c r="F54" s="390"/>
      <c r="G54" s="390"/>
      <c r="H54" s="390"/>
      <c r="I54" s="318"/>
      <c r="J54" s="387"/>
      <c r="K54" s="318"/>
      <c r="L54" s="318"/>
      <c r="M54" s="387"/>
      <c r="N54" s="318"/>
      <c r="O54" s="318"/>
      <c r="P54" s="318"/>
      <c r="Q54" s="318"/>
      <c r="R54" s="318"/>
      <c r="S54" s="318"/>
      <c r="T54" s="318"/>
      <c r="U54" s="318"/>
      <c r="V54" s="318"/>
      <c r="W54" s="318"/>
      <c r="X54" s="318"/>
      <c r="Y54" s="318"/>
      <c r="Z54" s="318"/>
      <c r="AA54" s="318"/>
      <c r="AB54" s="318"/>
      <c r="AC54" s="318"/>
      <c r="AD54" s="318"/>
      <c r="AE54" s="318"/>
      <c r="AF54" s="318"/>
      <c r="AG54" s="318"/>
      <c r="AH54" s="318"/>
    </row>
    <row r="55" spans="1:34" s="239" customFormat="1" ht="12.75">
      <c r="A55" s="343"/>
      <c r="B55" s="398"/>
      <c r="C55" s="318"/>
      <c r="D55" s="318"/>
      <c r="E55" s="344"/>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row>
    <row r="56" spans="1:34" s="239" customFormat="1" ht="12.75">
      <c r="A56" s="343"/>
      <c r="B56" s="399"/>
      <c r="C56" s="344"/>
      <c r="D56" s="344"/>
      <c r="E56" s="344"/>
      <c r="F56" s="345"/>
      <c r="G56" s="345"/>
      <c r="H56" s="370"/>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row>
    <row r="57" spans="1:34" s="239" customFormat="1" ht="12.75">
      <c r="A57" s="343"/>
      <c r="B57" s="399"/>
      <c r="C57" s="400"/>
      <c r="D57" s="344"/>
      <c r="E57" s="344"/>
      <c r="F57" s="345"/>
      <c r="G57" s="345"/>
      <c r="H57" s="370"/>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row>
    <row r="58" spans="1:34" ht="15" customHeight="1">
      <c r="A58" s="319"/>
      <c r="B58" s="319"/>
      <c r="C58" s="319"/>
      <c r="D58" s="319"/>
      <c r="E58" s="319"/>
      <c r="F58" s="319"/>
      <c r="G58" s="319"/>
      <c r="H58" s="319"/>
    </row>
    <row r="59" spans="1:34" ht="15" customHeight="1">
      <c r="A59" s="319"/>
      <c r="B59" s="319"/>
      <c r="C59" s="319"/>
      <c r="D59" s="319"/>
      <c r="E59" s="319"/>
      <c r="F59" s="319"/>
      <c r="G59" s="319"/>
      <c r="H59" s="319"/>
    </row>
    <row r="60" spans="1:34" ht="15" customHeight="1">
      <c r="A60" s="319"/>
      <c r="B60" s="319"/>
      <c r="C60" s="319"/>
      <c r="D60" s="319"/>
      <c r="E60" s="319"/>
      <c r="F60" s="319"/>
      <c r="G60" s="319"/>
      <c r="H60" s="319"/>
    </row>
    <row r="61" spans="1:34" ht="15" customHeight="1">
      <c r="A61" s="319"/>
      <c r="B61" s="319"/>
      <c r="C61" s="319"/>
      <c r="D61" s="319"/>
      <c r="E61" s="319"/>
      <c r="F61" s="319"/>
      <c r="G61" s="319"/>
      <c r="H61" s="319"/>
    </row>
    <row r="62" spans="1:34" ht="15" customHeight="1">
      <c r="A62" s="319"/>
      <c r="B62" s="319"/>
      <c r="C62" s="319"/>
      <c r="D62" s="319"/>
      <c r="E62" s="319"/>
      <c r="F62" s="319"/>
      <c r="G62" s="319"/>
      <c r="H62" s="319"/>
    </row>
    <row r="63" spans="1:34" ht="15" customHeight="1">
      <c r="A63" s="319"/>
      <c r="B63" s="319"/>
      <c r="C63" s="319"/>
      <c r="D63" s="319"/>
      <c r="E63" s="319"/>
      <c r="F63" s="319"/>
      <c r="G63" s="319"/>
      <c r="H63" s="319"/>
    </row>
    <row r="64" spans="1:34" ht="15" customHeight="1">
      <c r="A64" s="319"/>
      <c r="B64" s="319"/>
      <c r="C64" s="319"/>
      <c r="D64" s="319"/>
      <c r="E64" s="319"/>
      <c r="F64" s="319"/>
      <c r="G64" s="319"/>
      <c r="H64" s="319"/>
    </row>
    <row r="65" spans="1:8" ht="15" customHeight="1">
      <c r="A65" s="319"/>
      <c r="B65" s="319"/>
      <c r="C65" s="319"/>
      <c r="D65" s="319"/>
      <c r="E65" s="319"/>
      <c r="F65" s="319"/>
      <c r="G65" s="319"/>
      <c r="H65" s="319"/>
    </row>
    <row r="66" spans="1:8" ht="15" customHeight="1">
      <c r="A66" s="319"/>
      <c r="B66" s="319"/>
      <c r="C66" s="319"/>
      <c r="D66" s="319"/>
      <c r="E66" s="319"/>
      <c r="F66" s="319"/>
      <c r="G66" s="319"/>
      <c r="H66" s="319"/>
    </row>
    <row r="67" spans="1:8" ht="15" customHeight="1">
      <c r="A67" s="319"/>
      <c r="B67" s="319"/>
      <c r="C67" s="319"/>
      <c r="D67" s="319"/>
      <c r="E67" s="319"/>
      <c r="F67" s="319"/>
      <c r="G67" s="319"/>
      <c r="H67" s="319"/>
    </row>
    <row r="68" spans="1:8" ht="15" customHeight="1">
      <c r="A68" s="319"/>
      <c r="B68" s="319"/>
      <c r="C68" s="319"/>
      <c r="D68" s="319"/>
      <c r="E68" s="319"/>
      <c r="F68" s="319"/>
      <c r="G68" s="319"/>
      <c r="H68" s="319"/>
    </row>
    <row r="69" spans="1:8" ht="15" customHeight="1">
      <c r="A69" s="319"/>
      <c r="B69" s="319"/>
      <c r="C69" s="319"/>
      <c r="D69" s="319"/>
      <c r="E69" s="319"/>
      <c r="F69" s="319"/>
      <c r="G69" s="319"/>
      <c r="H69" s="319"/>
    </row>
    <row r="70" spans="1:8" ht="15" customHeight="1">
      <c r="A70" s="319"/>
      <c r="B70" s="319"/>
      <c r="C70" s="319"/>
      <c r="D70" s="319"/>
      <c r="E70" s="319"/>
      <c r="F70" s="319"/>
      <c r="G70" s="319"/>
      <c r="H70" s="319"/>
    </row>
    <row r="71" spans="1:8" ht="15" customHeight="1">
      <c r="A71" s="319"/>
      <c r="B71" s="319"/>
      <c r="C71" s="319"/>
      <c r="D71" s="319"/>
      <c r="E71" s="319"/>
      <c r="F71" s="319"/>
      <c r="G71" s="319"/>
      <c r="H71" s="319"/>
    </row>
    <row r="72" spans="1:8" ht="15" customHeight="1">
      <c r="A72" s="319"/>
      <c r="B72" s="319"/>
      <c r="C72" s="319"/>
      <c r="D72" s="319"/>
      <c r="E72" s="319"/>
      <c r="F72" s="319"/>
      <c r="G72" s="319"/>
      <c r="H72" s="319"/>
    </row>
    <row r="73" spans="1:8" ht="15" customHeight="1">
      <c r="A73" s="319"/>
      <c r="B73" s="319"/>
      <c r="C73" s="319"/>
      <c r="D73" s="319"/>
      <c r="E73" s="319"/>
      <c r="F73" s="319"/>
      <c r="G73" s="319"/>
      <c r="H73" s="319"/>
    </row>
    <row r="74" spans="1:8" ht="15" customHeight="1">
      <c r="A74" s="319"/>
      <c r="B74" s="319"/>
      <c r="C74" s="319"/>
      <c r="D74" s="319"/>
      <c r="E74" s="319"/>
      <c r="F74" s="319"/>
      <c r="G74" s="319"/>
      <c r="H74" s="319"/>
    </row>
    <row r="75" spans="1:8" ht="15" customHeight="1">
      <c r="A75" s="319"/>
      <c r="B75" s="319"/>
      <c r="C75" s="319"/>
      <c r="D75" s="319"/>
      <c r="E75" s="319"/>
      <c r="F75" s="319"/>
      <c r="G75" s="319"/>
      <c r="H75" s="319"/>
    </row>
    <row r="76" spans="1:8" ht="15" customHeight="1">
      <c r="A76" s="319"/>
      <c r="B76" s="319"/>
      <c r="C76" s="319"/>
      <c r="D76" s="319"/>
      <c r="E76" s="319"/>
      <c r="F76" s="319"/>
      <c r="G76" s="319"/>
      <c r="H76" s="319"/>
    </row>
    <row r="77" spans="1:8" ht="15" customHeight="1">
      <c r="A77" s="319"/>
      <c r="B77" s="319"/>
      <c r="C77" s="319"/>
      <c r="D77" s="319"/>
      <c r="E77" s="319"/>
      <c r="F77" s="319"/>
      <c r="G77" s="319"/>
      <c r="H77" s="319"/>
    </row>
    <row r="78" spans="1:8" ht="15" customHeight="1">
      <c r="A78" s="319"/>
      <c r="B78" s="319"/>
      <c r="C78" s="319"/>
      <c r="D78" s="319"/>
      <c r="E78" s="319"/>
      <c r="F78" s="319"/>
      <c r="G78" s="319"/>
      <c r="H78" s="319"/>
    </row>
    <row r="79" spans="1:8" ht="15" customHeight="1">
      <c r="A79" s="319"/>
      <c r="B79" s="319"/>
      <c r="C79" s="319"/>
      <c r="D79" s="319"/>
      <c r="E79" s="319"/>
      <c r="F79" s="319"/>
      <c r="G79" s="319"/>
      <c r="H79" s="319"/>
    </row>
    <row r="80" spans="1:8" ht="15" customHeight="1">
      <c r="A80" s="319"/>
      <c r="B80" s="319"/>
      <c r="C80" s="319"/>
      <c r="D80" s="319"/>
      <c r="E80" s="319"/>
      <c r="F80" s="319"/>
      <c r="G80" s="319"/>
      <c r="H80" s="319"/>
    </row>
    <row r="81" spans="1:8" ht="15" customHeight="1">
      <c r="A81" s="319"/>
      <c r="B81" s="319"/>
      <c r="C81" s="319"/>
      <c r="D81" s="319"/>
      <c r="E81" s="319"/>
      <c r="F81" s="319"/>
      <c r="G81" s="319"/>
      <c r="H81" s="319"/>
    </row>
    <row r="82" spans="1:8" ht="15" customHeight="1">
      <c r="A82" s="319"/>
      <c r="B82" s="319"/>
      <c r="C82" s="319"/>
      <c r="D82" s="319"/>
      <c r="E82" s="319"/>
      <c r="F82" s="319"/>
      <c r="G82" s="319"/>
      <c r="H82" s="319"/>
    </row>
    <row r="83" spans="1:8" ht="15" customHeight="1">
      <c r="A83" s="319"/>
      <c r="B83" s="319"/>
      <c r="C83" s="319"/>
      <c r="D83" s="319"/>
      <c r="E83" s="319"/>
      <c r="F83" s="319"/>
      <c r="G83" s="319"/>
      <c r="H83" s="319"/>
    </row>
    <row r="84" spans="1:8" ht="15" customHeight="1">
      <c r="A84" s="319"/>
      <c r="B84" s="319"/>
      <c r="C84" s="319"/>
      <c r="D84" s="319"/>
      <c r="E84" s="319"/>
      <c r="F84" s="319"/>
      <c r="G84" s="319"/>
      <c r="H84" s="319"/>
    </row>
    <row r="85" spans="1:8" ht="15" customHeight="1">
      <c r="A85" s="319"/>
      <c r="B85" s="319"/>
      <c r="C85" s="319"/>
      <c r="D85" s="319"/>
      <c r="E85" s="319"/>
      <c r="F85" s="319"/>
      <c r="G85" s="319"/>
      <c r="H85" s="319"/>
    </row>
    <row r="86" spans="1:8" ht="15" customHeight="1">
      <c r="A86" s="319"/>
      <c r="B86" s="319"/>
      <c r="C86" s="319"/>
      <c r="D86" s="319"/>
      <c r="E86" s="319"/>
      <c r="F86" s="319"/>
      <c r="G86" s="319"/>
      <c r="H86" s="319"/>
    </row>
    <row r="87" spans="1:8" ht="15" customHeight="1">
      <c r="A87" s="319"/>
      <c r="B87" s="319"/>
      <c r="C87" s="319"/>
      <c r="D87" s="319"/>
      <c r="E87" s="319"/>
      <c r="F87" s="319"/>
      <c r="G87" s="319"/>
      <c r="H87" s="319"/>
    </row>
    <row r="88" spans="1:8" ht="15" customHeight="1">
      <c r="A88" s="319"/>
      <c r="B88" s="319"/>
      <c r="C88" s="319"/>
      <c r="D88" s="319"/>
      <c r="E88" s="319"/>
      <c r="F88" s="319"/>
      <c r="G88" s="319"/>
      <c r="H88" s="319"/>
    </row>
    <row r="89" spans="1:8" ht="15" customHeight="1">
      <c r="A89" s="319"/>
      <c r="B89" s="319"/>
      <c r="C89" s="319"/>
      <c r="D89" s="319"/>
      <c r="E89" s="319"/>
      <c r="F89" s="319"/>
      <c r="G89" s="319"/>
      <c r="H89" s="319"/>
    </row>
    <row r="90" spans="1:8" ht="15" customHeight="1">
      <c r="A90" s="319"/>
      <c r="B90" s="319"/>
      <c r="C90" s="319"/>
      <c r="D90" s="319"/>
      <c r="E90" s="319"/>
      <c r="F90" s="319"/>
      <c r="G90" s="319"/>
      <c r="H90" s="319"/>
    </row>
    <row r="91" spans="1:8" ht="15" customHeight="1">
      <c r="A91" s="319"/>
      <c r="B91" s="319"/>
      <c r="C91" s="319"/>
      <c r="D91" s="319"/>
      <c r="E91" s="319"/>
      <c r="F91" s="319"/>
      <c r="G91" s="319"/>
      <c r="H91" s="319"/>
    </row>
    <row r="92" spans="1:8" ht="15" customHeight="1">
      <c r="A92" s="319"/>
      <c r="B92" s="319"/>
      <c r="C92" s="319"/>
      <c r="D92" s="319"/>
      <c r="E92" s="319"/>
      <c r="F92" s="319"/>
      <c r="G92" s="319"/>
      <c r="H92" s="319"/>
    </row>
    <row r="93" spans="1:8" ht="15" customHeight="1">
      <c r="A93" s="319"/>
      <c r="B93" s="319"/>
      <c r="C93" s="319"/>
      <c r="D93" s="319"/>
      <c r="E93" s="319"/>
      <c r="F93" s="319"/>
      <c r="G93" s="319"/>
      <c r="H93" s="319"/>
    </row>
    <row r="94" spans="1:8" ht="15" customHeight="1">
      <c r="A94" s="319"/>
      <c r="B94" s="319"/>
      <c r="C94" s="319"/>
      <c r="D94" s="319"/>
      <c r="E94" s="319"/>
      <c r="F94" s="319"/>
      <c r="G94" s="319"/>
      <c r="H94" s="319"/>
    </row>
    <row r="95" spans="1:8" ht="15" customHeight="1">
      <c r="A95" s="319"/>
      <c r="B95" s="319"/>
      <c r="C95" s="319"/>
      <c r="D95" s="319"/>
      <c r="E95" s="319"/>
      <c r="F95" s="319"/>
      <c r="G95" s="319"/>
      <c r="H95" s="319"/>
    </row>
    <row r="96" spans="1:8" ht="15" customHeight="1">
      <c r="A96" s="319"/>
      <c r="B96" s="319"/>
      <c r="C96" s="319"/>
      <c r="D96" s="319"/>
      <c r="E96" s="319"/>
      <c r="F96" s="319"/>
      <c r="G96" s="319"/>
      <c r="H96" s="319"/>
    </row>
    <row r="97" spans="1:8" ht="15" customHeight="1">
      <c r="A97" s="319"/>
      <c r="B97" s="319"/>
      <c r="C97" s="319"/>
      <c r="D97" s="319"/>
      <c r="E97" s="319"/>
      <c r="F97" s="319"/>
      <c r="G97" s="319"/>
      <c r="H97" s="319"/>
    </row>
    <row r="98" spans="1:8" ht="15" customHeight="1">
      <c r="A98" s="319"/>
      <c r="B98" s="319"/>
      <c r="C98" s="319"/>
      <c r="D98" s="319"/>
      <c r="E98" s="319"/>
      <c r="F98" s="319"/>
      <c r="G98" s="319"/>
      <c r="H98" s="319"/>
    </row>
    <row r="99" spans="1:8" ht="15" customHeight="1">
      <c r="A99" s="319"/>
      <c r="B99" s="319"/>
      <c r="C99" s="319"/>
      <c r="D99" s="319"/>
      <c r="E99" s="319"/>
      <c r="F99" s="319"/>
      <c r="G99" s="319"/>
      <c r="H99" s="319"/>
    </row>
    <row r="100" spans="1:8" ht="15" customHeight="1">
      <c r="A100" s="319"/>
      <c r="B100" s="319"/>
      <c r="C100" s="319"/>
      <c r="D100" s="319"/>
      <c r="E100" s="319"/>
      <c r="F100" s="319"/>
      <c r="G100" s="319"/>
      <c r="H100" s="319"/>
    </row>
    <row r="101" spans="1:8" ht="15" customHeight="1">
      <c r="A101" s="319"/>
      <c r="B101" s="319"/>
      <c r="C101" s="319"/>
      <c r="D101" s="319"/>
      <c r="E101" s="319"/>
      <c r="F101" s="319"/>
      <c r="G101" s="319"/>
      <c r="H101" s="319"/>
    </row>
    <row r="102" spans="1:8" ht="15" customHeight="1">
      <c r="A102" s="319"/>
      <c r="B102" s="319"/>
      <c r="C102" s="319"/>
      <c r="D102" s="319"/>
      <c r="E102" s="319"/>
      <c r="F102" s="319"/>
      <c r="G102" s="319"/>
      <c r="H102" s="319"/>
    </row>
    <row r="103" spans="1:8" ht="15" customHeight="1">
      <c r="A103" s="319"/>
      <c r="B103" s="319"/>
      <c r="C103" s="319"/>
      <c r="D103" s="319"/>
      <c r="E103" s="319"/>
      <c r="F103" s="319"/>
      <c r="G103" s="319"/>
      <c r="H103" s="319"/>
    </row>
    <row r="104" spans="1:8" ht="15" customHeight="1">
      <c r="A104" s="319"/>
      <c r="B104" s="319"/>
      <c r="C104" s="319"/>
      <c r="D104" s="319"/>
      <c r="E104" s="319"/>
      <c r="F104" s="319"/>
      <c r="G104" s="319"/>
      <c r="H104" s="319"/>
    </row>
    <row r="105" spans="1:8" ht="15" customHeight="1">
      <c r="A105" s="319"/>
      <c r="B105" s="319"/>
      <c r="C105" s="319"/>
      <c r="D105" s="319"/>
      <c r="E105" s="319"/>
      <c r="F105" s="319"/>
      <c r="G105" s="319"/>
      <c r="H105" s="319"/>
    </row>
    <row r="106" spans="1:8" ht="15" customHeight="1">
      <c r="A106" s="319"/>
      <c r="B106" s="319"/>
      <c r="C106" s="319"/>
      <c r="D106" s="319"/>
      <c r="E106" s="319"/>
      <c r="F106" s="319"/>
      <c r="G106" s="319"/>
      <c r="H106" s="319"/>
    </row>
    <row r="107" spans="1:8" ht="15" customHeight="1">
      <c r="A107" s="319"/>
      <c r="B107" s="319"/>
      <c r="C107" s="319"/>
      <c r="D107" s="319"/>
      <c r="E107" s="319"/>
      <c r="F107" s="319"/>
      <c r="G107" s="319"/>
      <c r="H107" s="319"/>
    </row>
    <row r="108" spans="1:8" ht="15" customHeight="1">
      <c r="A108" s="319"/>
      <c r="B108" s="319"/>
      <c r="C108" s="319"/>
      <c r="D108" s="319"/>
      <c r="E108" s="319"/>
      <c r="F108" s="319"/>
      <c r="G108" s="319"/>
      <c r="H108" s="319"/>
    </row>
    <row r="109" spans="1:8" ht="15" customHeight="1">
      <c r="A109" s="319"/>
      <c r="B109" s="319"/>
      <c r="C109" s="319"/>
      <c r="D109" s="319"/>
      <c r="E109" s="319"/>
      <c r="F109" s="319"/>
      <c r="G109" s="319"/>
      <c r="H109" s="319"/>
    </row>
    <row r="110" spans="1:8" ht="15" customHeight="1">
      <c r="A110" s="319"/>
      <c r="B110" s="319"/>
      <c r="C110" s="319"/>
      <c r="D110" s="319"/>
      <c r="E110" s="319"/>
      <c r="F110" s="319"/>
      <c r="G110" s="319"/>
      <c r="H110" s="319"/>
    </row>
    <row r="111" spans="1:8" ht="15" customHeight="1">
      <c r="A111" s="319"/>
      <c r="B111" s="319"/>
      <c r="C111" s="319"/>
      <c r="D111" s="319"/>
      <c r="E111" s="319"/>
      <c r="F111" s="319"/>
      <c r="G111" s="319"/>
      <c r="H111" s="319"/>
    </row>
    <row r="112" spans="1:8" ht="15" customHeight="1">
      <c r="A112" s="319"/>
      <c r="B112" s="319"/>
      <c r="C112" s="319"/>
      <c r="D112" s="319"/>
      <c r="E112" s="319"/>
      <c r="F112" s="319"/>
      <c r="G112" s="319"/>
      <c r="H112" s="319"/>
    </row>
    <row r="113" spans="1:8" ht="15" customHeight="1">
      <c r="A113" s="319"/>
      <c r="B113" s="319"/>
      <c r="C113" s="319"/>
      <c r="D113" s="319"/>
      <c r="E113" s="319"/>
      <c r="F113" s="319"/>
      <c r="G113" s="319"/>
      <c r="H113" s="319"/>
    </row>
    <row r="114" spans="1:8" ht="15" customHeight="1">
      <c r="A114" s="319"/>
      <c r="B114" s="319"/>
      <c r="C114" s="319"/>
      <c r="D114" s="319"/>
      <c r="E114" s="319"/>
      <c r="F114" s="319"/>
      <c r="G114" s="319"/>
      <c r="H114" s="319"/>
    </row>
    <row r="115" spans="1:8" ht="15" customHeight="1">
      <c r="A115" s="319"/>
      <c r="B115" s="319"/>
      <c r="C115" s="319"/>
      <c r="D115" s="319"/>
      <c r="E115" s="319"/>
      <c r="F115" s="319"/>
      <c r="G115" s="319"/>
      <c r="H115" s="319"/>
    </row>
    <row r="116" spans="1:8" ht="15" customHeight="1">
      <c r="A116" s="319"/>
      <c r="B116" s="319"/>
      <c r="C116" s="319"/>
      <c r="D116" s="319"/>
      <c r="E116" s="319"/>
      <c r="F116" s="319"/>
      <c r="G116" s="319"/>
      <c r="H116" s="319"/>
    </row>
    <row r="117" spans="1:8" ht="15" customHeight="1">
      <c r="A117" s="319"/>
      <c r="B117" s="319"/>
      <c r="C117" s="319"/>
      <c r="D117" s="319"/>
      <c r="E117" s="319"/>
      <c r="F117" s="319"/>
      <c r="G117" s="319"/>
      <c r="H117" s="319"/>
    </row>
    <row r="118" spans="1:8" ht="15" customHeight="1">
      <c r="A118" s="319"/>
      <c r="B118" s="319"/>
      <c r="C118" s="319"/>
      <c r="D118" s="319"/>
      <c r="E118" s="319"/>
      <c r="F118" s="319"/>
      <c r="G118" s="319"/>
      <c r="H118" s="319"/>
    </row>
    <row r="119" spans="1:8" ht="15" customHeight="1">
      <c r="A119" s="319"/>
      <c r="B119" s="319"/>
      <c r="C119" s="319"/>
      <c r="D119" s="319"/>
      <c r="E119" s="319"/>
      <c r="F119" s="319"/>
      <c r="G119" s="319"/>
      <c r="H119" s="319"/>
    </row>
    <row r="120" spans="1:8" ht="15" customHeight="1">
      <c r="A120" s="319"/>
      <c r="B120" s="319"/>
      <c r="C120" s="319"/>
      <c r="D120" s="319"/>
      <c r="E120" s="319"/>
      <c r="F120" s="319"/>
      <c r="G120" s="319"/>
      <c r="H120" s="319"/>
    </row>
    <row r="121" spans="1:8" ht="15" customHeight="1">
      <c r="A121" s="319"/>
      <c r="B121" s="319"/>
      <c r="C121" s="319"/>
      <c r="D121" s="319"/>
      <c r="E121" s="319"/>
      <c r="F121" s="319"/>
      <c r="G121" s="319"/>
      <c r="H121" s="319"/>
    </row>
    <row r="122" spans="1:8" ht="15" customHeight="1">
      <c r="A122" s="319"/>
      <c r="B122" s="319"/>
      <c r="C122" s="319"/>
      <c r="D122" s="319"/>
      <c r="E122" s="319"/>
      <c r="F122" s="319"/>
      <c r="G122" s="319"/>
      <c r="H122" s="319"/>
    </row>
    <row r="123" spans="1:8" ht="15" customHeight="1">
      <c r="A123" s="319"/>
      <c r="B123" s="319"/>
      <c r="C123" s="319"/>
      <c r="D123" s="319"/>
      <c r="E123" s="319"/>
      <c r="F123" s="319"/>
      <c r="G123" s="319"/>
      <c r="H123" s="319"/>
    </row>
    <row r="124" spans="1:8" ht="15" customHeight="1">
      <c r="A124" s="319"/>
      <c r="B124" s="319"/>
      <c r="C124" s="319"/>
      <c r="D124" s="319"/>
      <c r="E124" s="319"/>
      <c r="F124" s="319"/>
      <c r="G124" s="319"/>
      <c r="H124" s="319"/>
    </row>
    <row r="125" spans="1:8" ht="15" customHeight="1">
      <c r="A125" s="319"/>
      <c r="B125" s="319"/>
      <c r="C125" s="319"/>
      <c r="D125" s="319"/>
      <c r="E125" s="319"/>
      <c r="F125" s="319"/>
      <c r="G125" s="319"/>
      <c r="H125" s="319"/>
    </row>
    <row r="126" spans="1:8" ht="15" customHeight="1">
      <c r="A126" s="319"/>
      <c r="B126" s="319"/>
      <c r="C126" s="319"/>
      <c r="D126" s="319"/>
      <c r="E126" s="319"/>
      <c r="F126" s="319"/>
      <c r="G126" s="319"/>
      <c r="H126" s="319"/>
    </row>
    <row r="127" spans="1:8" ht="15" customHeight="1">
      <c r="A127" s="319"/>
      <c r="B127" s="319"/>
      <c r="C127" s="319"/>
      <c r="D127" s="319"/>
      <c r="E127" s="319"/>
      <c r="F127" s="319"/>
      <c r="G127" s="319"/>
      <c r="H127" s="319"/>
    </row>
    <row r="128" spans="1:8" ht="15" customHeight="1">
      <c r="A128" s="319"/>
      <c r="B128" s="319"/>
      <c r="C128" s="319"/>
      <c r="D128" s="319"/>
      <c r="E128" s="319"/>
      <c r="F128" s="319"/>
      <c r="G128" s="319"/>
      <c r="H128" s="319"/>
    </row>
    <row r="129" spans="1:8" ht="15" customHeight="1">
      <c r="A129" s="319"/>
      <c r="B129" s="319"/>
      <c r="C129" s="319"/>
      <c r="D129" s="319"/>
      <c r="E129" s="319"/>
      <c r="F129" s="319"/>
      <c r="G129" s="319"/>
      <c r="H129" s="319"/>
    </row>
    <row r="130" spans="1:8" ht="15" customHeight="1">
      <c r="A130" s="319"/>
      <c r="B130" s="319"/>
      <c r="C130" s="319"/>
      <c r="D130" s="319"/>
      <c r="E130" s="319"/>
      <c r="F130" s="319"/>
      <c r="G130" s="319"/>
      <c r="H130" s="319"/>
    </row>
    <row r="131" spans="1:8" ht="15" customHeight="1">
      <c r="A131" s="319"/>
      <c r="B131" s="319"/>
      <c r="C131" s="319"/>
      <c r="D131" s="319"/>
      <c r="E131" s="319"/>
      <c r="F131" s="319"/>
      <c r="G131" s="319"/>
      <c r="H131" s="319"/>
    </row>
    <row r="132" spans="1:8" ht="15" customHeight="1">
      <c r="A132" s="319"/>
      <c r="B132" s="319"/>
      <c r="C132" s="319"/>
      <c r="D132" s="319"/>
      <c r="E132" s="319"/>
      <c r="F132" s="319"/>
      <c r="G132" s="319"/>
      <c r="H132" s="319"/>
    </row>
    <row r="133" spans="1:8" ht="15" customHeight="1">
      <c r="A133" s="319"/>
      <c r="B133" s="319"/>
      <c r="C133" s="319"/>
      <c r="D133" s="319"/>
      <c r="E133" s="319"/>
      <c r="F133" s="319"/>
      <c r="G133" s="319"/>
      <c r="H133" s="319"/>
    </row>
    <row r="134" spans="1:8" ht="15" customHeight="1">
      <c r="A134" s="319"/>
      <c r="B134" s="319"/>
      <c r="C134" s="319"/>
      <c r="D134" s="319"/>
      <c r="E134" s="319"/>
      <c r="F134" s="319"/>
      <c r="G134" s="319"/>
      <c r="H134" s="319"/>
    </row>
    <row r="135" spans="1:8" ht="15" customHeight="1">
      <c r="A135" s="319"/>
      <c r="B135" s="319"/>
      <c r="C135" s="319"/>
      <c r="D135" s="319"/>
      <c r="E135" s="319"/>
      <c r="F135" s="319"/>
      <c r="G135" s="319"/>
      <c r="H135" s="319"/>
    </row>
    <row r="136" spans="1:8" ht="15" customHeight="1">
      <c r="A136" s="319"/>
      <c r="B136" s="319"/>
      <c r="C136" s="319"/>
      <c r="D136" s="319"/>
      <c r="E136" s="319"/>
      <c r="F136" s="319"/>
      <c r="G136" s="319"/>
      <c r="H136" s="319"/>
    </row>
    <row r="137" spans="1:8" ht="15" customHeight="1">
      <c r="A137" s="319"/>
      <c r="B137" s="319"/>
      <c r="C137" s="319"/>
      <c r="D137" s="319"/>
      <c r="E137" s="319"/>
      <c r="F137" s="319"/>
      <c r="G137" s="319"/>
      <c r="H137" s="319"/>
    </row>
    <row r="138" spans="1:8" ht="15" customHeight="1">
      <c r="A138" s="319"/>
      <c r="B138" s="319"/>
      <c r="C138" s="319"/>
      <c r="D138" s="319"/>
      <c r="E138" s="319"/>
      <c r="F138" s="319"/>
      <c r="G138" s="319"/>
      <c r="H138" s="319"/>
    </row>
    <row r="139" spans="1:8" ht="15" customHeight="1">
      <c r="A139" s="319"/>
      <c r="B139" s="319"/>
      <c r="C139" s="319"/>
      <c r="D139" s="319"/>
      <c r="E139" s="319"/>
      <c r="F139" s="319"/>
      <c r="G139" s="319"/>
      <c r="H139" s="319"/>
    </row>
    <row r="140" spans="1:8" ht="15" customHeight="1">
      <c r="A140" s="319"/>
      <c r="B140" s="319"/>
      <c r="C140" s="319"/>
      <c r="D140" s="319"/>
      <c r="E140" s="319"/>
      <c r="F140" s="319"/>
      <c r="G140" s="319"/>
      <c r="H140" s="319"/>
    </row>
    <row r="141" spans="1:8" ht="15" customHeight="1">
      <c r="A141" s="319"/>
      <c r="B141" s="319"/>
      <c r="C141" s="319"/>
      <c r="D141" s="319"/>
      <c r="E141" s="319"/>
      <c r="F141" s="319"/>
      <c r="G141" s="319"/>
      <c r="H141" s="319"/>
    </row>
    <row r="142" spans="1:8" ht="15" customHeight="1">
      <c r="A142" s="319"/>
      <c r="B142" s="319"/>
      <c r="C142" s="319"/>
      <c r="D142" s="319"/>
      <c r="E142" s="319"/>
      <c r="F142" s="319"/>
      <c r="G142" s="319"/>
      <c r="H142" s="319"/>
    </row>
    <row r="143" spans="1:8" ht="15" customHeight="1">
      <c r="A143" s="319"/>
      <c r="B143" s="319"/>
      <c r="C143" s="319"/>
      <c r="D143" s="319"/>
      <c r="E143" s="319"/>
      <c r="F143" s="319"/>
      <c r="G143" s="319"/>
      <c r="H143" s="319"/>
    </row>
    <row r="144" spans="1:8" ht="15" customHeight="1">
      <c r="A144" s="319"/>
      <c r="B144" s="319"/>
      <c r="C144" s="319"/>
      <c r="D144" s="319"/>
      <c r="E144" s="319"/>
      <c r="F144" s="319"/>
      <c r="G144" s="319"/>
      <c r="H144" s="319"/>
    </row>
    <row r="145" spans="1:8" ht="15" customHeight="1">
      <c r="A145" s="319"/>
      <c r="B145" s="319"/>
      <c r="C145" s="319"/>
      <c r="D145" s="319"/>
      <c r="E145" s="319"/>
      <c r="F145" s="319"/>
      <c r="G145" s="319"/>
      <c r="H145" s="319"/>
    </row>
    <row r="146" spans="1:8" ht="15" customHeight="1">
      <c r="A146" s="319"/>
      <c r="B146" s="319"/>
      <c r="C146" s="319"/>
      <c r="D146" s="319"/>
      <c r="E146" s="319"/>
      <c r="F146" s="319"/>
      <c r="G146" s="319"/>
      <c r="H146" s="319"/>
    </row>
    <row r="147" spans="1:8" ht="15" customHeight="1">
      <c r="A147" s="319"/>
      <c r="B147" s="319"/>
      <c r="C147" s="319"/>
      <c r="D147" s="319"/>
      <c r="E147" s="319"/>
      <c r="F147" s="319"/>
      <c r="G147" s="319"/>
      <c r="H147" s="319"/>
    </row>
    <row r="148" spans="1:8" ht="15" customHeight="1">
      <c r="A148" s="319"/>
      <c r="B148" s="319"/>
      <c r="C148" s="319"/>
      <c r="D148" s="319"/>
      <c r="E148" s="319"/>
      <c r="F148" s="319"/>
      <c r="G148" s="319"/>
      <c r="H148" s="319"/>
    </row>
    <row r="149" spans="1:8" ht="15" customHeight="1">
      <c r="A149" s="319"/>
      <c r="B149" s="319"/>
      <c r="C149" s="319"/>
      <c r="D149" s="319"/>
      <c r="E149" s="319"/>
      <c r="F149" s="319"/>
      <c r="G149" s="319"/>
      <c r="H149" s="319"/>
    </row>
    <row r="150" spans="1:8" ht="15" customHeight="1">
      <c r="A150" s="319"/>
      <c r="B150" s="319"/>
      <c r="C150" s="319"/>
      <c r="D150" s="319"/>
      <c r="E150" s="319"/>
      <c r="F150" s="319"/>
      <c r="G150" s="319"/>
      <c r="H150" s="319"/>
    </row>
    <row r="151" spans="1:8" ht="15" customHeight="1">
      <c r="A151" s="319"/>
      <c r="B151" s="319"/>
      <c r="C151" s="319"/>
      <c r="D151" s="319"/>
      <c r="E151" s="319"/>
      <c r="F151" s="319"/>
      <c r="G151" s="319"/>
      <c r="H151" s="319"/>
    </row>
    <row r="152" spans="1:8" ht="15" customHeight="1">
      <c r="A152" s="319"/>
      <c r="B152" s="319"/>
      <c r="C152" s="319"/>
      <c r="D152" s="319"/>
      <c r="E152" s="319"/>
      <c r="F152" s="319"/>
      <c r="G152" s="319"/>
      <c r="H152" s="319"/>
    </row>
    <row r="153" spans="1:8" ht="15" customHeight="1">
      <c r="A153" s="319"/>
      <c r="B153" s="319"/>
      <c r="C153" s="319"/>
      <c r="D153" s="319"/>
      <c r="E153" s="319"/>
      <c r="F153" s="319"/>
      <c r="G153" s="319"/>
      <c r="H153" s="319"/>
    </row>
    <row r="154" spans="1:8" ht="15" customHeight="1">
      <c r="A154" s="319"/>
      <c r="B154" s="319"/>
      <c r="C154" s="319"/>
      <c r="D154" s="319"/>
      <c r="E154" s="319"/>
      <c r="F154" s="319"/>
      <c r="G154" s="319"/>
      <c r="H154" s="319"/>
    </row>
    <row r="155" spans="1:8" ht="15" customHeight="1">
      <c r="A155" s="319"/>
      <c r="B155" s="319"/>
      <c r="C155" s="319"/>
      <c r="D155" s="319"/>
      <c r="E155" s="319"/>
      <c r="F155" s="319"/>
      <c r="G155" s="319"/>
      <c r="H155" s="319"/>
    </row>
    <row r="156" spans="1:8" ht="15" customHeight="1">
      <c r="A156" s="319"/>
      <c r="B156" s="319"/>
      <c r="C156" s="319"/>
      <c r="D156" s="319"/>
      <c r="E156" s="319"/>
      <c r="F156" s="319"/>
      <c r="G156" s="319"/>
      <c r="H156" s="319"/>
    </row>
    <row r="157" spans="1:8" ht="15" customHeight="1">
      <c r="A157" s="319"/>
      <c r="B157" s="319"/>
      <c r="C157" s="319"/>
      <c r="D157" s="319"/>
      <c r="E157" s="319"/>
      <c r="F157" s="319"/>
      <c r="G157" s="319"/>
      <c r="H157" s="319"/>
    </row>
    <row r="158" spans="1:8" ht="15" customHeight="1">
      <c r="A158" s="319"/>
      <c r="B158" s="319"/>
      <c r="C158" s="319"/>
      <c r="D158" s="319"/>
      <c r="E158" s="319"/>
      <c r="F158" s="319"/>
      <c r="G158" s="319"/>
      <c r="H158" s="319"/>
    </row>
    <row r="159" spans="1:8" ht="15" customHeight="1">
      <c r="A159" s="319"/>
      <c r="B159" s="319"/>
      <c r="C159" s="319"/>
      <c r="D159" s="319"/>
      <c r="E159" s="319"/>
      <c r="F159" s="319"/>
      <c r="G159" s="319"/>
      <c r="H159" s="319"/>
    </row>
    <row r="160" spans="1:8" ht="15" customHeight="1">
      <c r="A160" s="319"/>
      <c r="B160" s="319"/>
      <c r="C160" s="319"/>
      <c r="D160" s="319"/>
      <c r="E160" s="319"/>
      <c r="F160" s="319"/>
      <c r="G160" s="319"/>
      <c r="H160" s="319"/>
    </row>
    <row r="161" spans="1:8" ht="15" customHeight="1">
      <c r="A161" s="319"/>
      <c r="B161" s="319"/>
      <c r="C161" s="319"/>
      <c r="D161" s="319"/>
      <c r="E161" s="319"/>
      <c r="F161" s="319"/>
      <c r="G161" s="319"/>
      <c r="H161" s="319"/>
    </row>
    <row r="162" spans="1:8" ht="15" customHeight="1">
      <c r="A162" s="319"/>
      <c r="B162" s="319"/>
      <c r="C162" s="319"/>
      <c r="D162" s="319"/>
      <c r="E162" s="319"/>
      <c r="F162" s="319"/>
      <c r="G162" s="319"/>
      <c r="H162" s="319"/>
    </row>
    <row r="163" spans="1:8" ht="15" customHeight="1">
      <c r="A163" s="319"/>
      <c r="B163" s="319"/>
      <c r="C163" s="319"/>
      <c r="D163" s="319"/>
      <c r="E163" s="319"/>
      <c r="F163" s="319"/>
      <c r="G163" s="319"/>
      <c r="H163" s="319"/>
    </row>
    <row r="164" spans="1:8" ht="15" customHeight="1">
      <c r="A164" s="319"/>
      <c r="B164" s="319"/>
      <c r="C164" s="319"/>
      <c r="D164" s="319"/>
      <c r="E164" s="319"/>
      <c r="F164" s="319"/>
      <c r="G164" s="319"/>
      <c r="H164" s="319"/>
    </row>
    <row r="165" spans="1:8" ht="15" customHeight="1">
      <c r="A165" s="319"/>
      <c r="B165" s="319"/>
      <c r="C165" s="319"/>
      <c r="D165" s="319"/>
      <c r="E165" s="319"/>
      <c r="F165" s="319"/>
      <c r="G165" s="319"/>
      <c r="H165" s="319"/>
    </row>
    <row r="166" spans="1:8" ht="15" customHeight="1">
      <c r="A166" s="319"/>
      <c r="B166" s="319"/>
      <c r="C166" s="319"/>
      <c r="D166" s="319"/>
      <c r="E166" s="319"/>
      <c r="F166" s="319"/>
      <c r="G166" s="319"/>
      <c r="H166" s="319"/>
    </row>
    <row r="167" spans="1:8" ht="15" customHeight="1">
      <c r="A167" s="319"/>
      <c r="B167" s="319"/>
      <c r="C167" s="319"/>
      <c r="D167" s="319"/>
      <c r="E167" s="319"/>
      <c r="F167" s="319"/>
      <c r="G167" s="319"/>
      <c r="H167" s="319"/>
    </row>
    <row r="168" spans="1:8" ht="15" customHeight="1">
      <c r="A168" s="319"/>
      <c r="B168" s="319"/>
      <c r="C168" s="319"/>
      <c r="D168" s="319"/>
      <c r="E168" s="319"/>
      <c r="F168" s="319"/>
      <c r="G168" s="319"/>
      <c r="H168" s="319"/>
    </row>
    <row r="169" spans="1:8" ht="15" customHeight="1">
      <c r="A169" s="319"/>
      <c r="B169" s="319"/>
      <c r="C169" s="319"/>
      <c r="D169" s="319"/>
      <c r="E169" s="319"/>
      <c r="F169" s="319"/>
      <c r="G169" s="319"/>
      <c r="H169" s="319"/>
    </row>
    <row r="170" spans="1:8" ht="15" customHeight="1">
      <c r="A170" s="319"/>
      <c r="B170" s="319"/>
      <c r="C170" s="319"/>
      <c r="D170" s="319"/>
      <c r="E170" s="319"/>
      <c r="F170" s="319"/>
      <c r="G170" s="319"/>
      <c r="H170" s="319"/>
    </row>
    <row r="171" spans="1:8" ht="15" customHeight="1">
      <c r="A171" s="319"/>
      <c r="B171" s="319"/>
      <c r="C171" s="319"/>
      <c r="D171" s="319"/>
      <c r="E171" s="319"/>
      <c r="F171" s="319"/>
      <c r="G171" s="319"/>
      <c r="H171" s="319"/>
    </row>
    <row r="172" spans="1:8" ht="15" customHeight="1">
      <c r="A172" s="319"/>
      <c r="B172" s="319"/>
      <c r="C172" s="319"/>
      <c r="D172" s="319"/>
      <c r="E172" s="319"/>
      <c r="F172" s="319"/>
      <c r="G172" s="319"/>
      <c r="H172" s="319"/>
    </row>
    <row r="173" spans="1:8" ht="15" customHeight="1">
      <c r="A173" s="319"/>
      <c r="B173" s="319"/>
      <c r="C173" s="319"/>
      <c r="D173" s="319"/>
      <c r="E173" s="319"/>
      <c r="F173" s="319"/>
      <c r="G173" s="319"/>
      <c r="H173" s="319"/>
    </row>
    <row r="174" spans="1:8" ht="15" customHeight="1">
      <c r="A174" s="319"/>
      <c r="B174" s="319"/>
      <c r="C174" s="319"/>
      <c r="D174" s="319"/>
      <c r="E174" s="319"/>
      <c r="F174" s="319"/>
      <c r="G174" s="319"/>
      <c r="H174" s="319"/>
    </row>
    <row r="175" spans="1:8" ht="15" customHeight="1">
      <c r="A175" s="319"/>
      <c r="B175" s="319"/>
      <c r="C175" s="319"/>
      <c r="D175" s="319"/>
      <c r="E175" s="319"/>
      <c r="F175" s="319"/>
      <c r="G175" s="319"/>
      <c r="H175" s="319"/>
    </row>
    <row r="176" spans="1:8" ht="15" customHeight="1">
      <c r="A176" s="319"/>
      <c r="B176" s="319"/>
      <c r="C176" s="319"/>
      <c r="D176" s="319"/>
      <c r="E176" s="319"/>
      <c r="F176" s="319"/>
      <c r="G176" s="319"/>
      <c r="H176" s="319"/>
    </row>
    <row r="177" spans="1:8" ht="15" customHeight="1">
      <c r="A177" s="319"/>
      <c r="B177" s="319"/>
      <c r="C177" s="319"/>
      <c r="D177" s="319"/>
      <c r="E177" s="319"/>
      <c r="F177" s="319"/>
      <c r="G177" s="319"/>
      <c r="H177" s="319"/>
    </row>
    <row r="178" spans="1:8" ht="15" customHeight="1">
      <c r="A178" s="319"/>
      <c r="B178" s="319"/>
      <c r="C178" s="319"/>
      <c r="D178" s="319"/>
      <c r="E178" s="319"/>
      <c r="F178" s="319"/>
      <c r="G178" s="319"/>
      <c r="H178" s="319"/>
    </row>
    <row r="179" spans="1:8" ht="15" customHeight="1">
      <c r="A179" s="319"/>
      <c r="B179" s="319"/>
      <c r="C179" s="319"/>
      <c r="D179" s="319"/>
      <c r="E179" s="319"/>
      <c r="F179" s="319"/>
      <c r="G179" s="319"/>
      <c r="H179" s="319"/>
    </row>
    <row r="180" spans="1:8" ht="15" customHeight="1">
      <c r="A180" s="319"/>
      <c r="B180" s="319"/>
      <c r="C180" s="319"/>
      <c r="D180" s="319"/>
      <c r="E180" s="319"/>
      <c r="F180" s="319"/>
      <c r="G180" s="319"/>
      <c r="H180" s="319"/>
    </row>
    <row r="181" spans="1:8" ht="15" customHeight="1">
      <c r="A181" s="319"/>
      <c r="B181" s="319"/>
      <c r="C181" s="319"/>
      <c r="D181" s="319"/>
      <c r="E181" s="319"/>
      <c r="F181" s="319"/>
      <c r="G181" s="319"/>
      <c r="H181" s="319"/>
    </row>
    <row r="182" spans="1:8" ht="15" customHeight="1">
      <c r="A182" s="319"/>
      <c r="B182" s="319"/>
      <c r="C182" s="319"/>
      <c r="D182" s="319"/>
      <c r="E182" s="319"/>
      <c r="F182" s="319"/>
      <c r="G182" s="319"/>
      <c r="H182" s="319"/>
    </row>
    <row r="183" spans="1:8" ht="15" customHeight="1">
      <c r="A183" s="319"/>
      <c r="B183" s="319"/>
      <c r="C183" s="319"/>
      <c r="D183" s="319"/>
      <c r="E183" s="319"/>
      <c r="F183" s="319"/>
      <c r="G183" s="319"/>
      <c r="H183" s="319"/>
    </row>
    <row r="184" spans="1:8" ht="15" customHeight="1">
      <c r="A184" s="319"/>
      <c r="B184" s="319"/>
      <c r="C184" s="319"/>
      <c r="D184" s="319"/>
      <c r="E184" s="319"/>
      <c r="F184" s="319"/>
      <c r="G184" s="319"/>
      <c r="H184" s="319"/>
    </row>
    <row r="185" spans="1:8" ht="15" customHeight="1">
      <c r="A185" s="319"/>
      <c r="B185" s="319"/>
      <c r="C185" s="319"/>
      <c r="D185" s="319"/>
      <c r="E185" s="319"/>
      <c r="F185" s="319"/>
      <c r="G185" s="319"/>
      <c r="H185" s="319"/>
    </row>
    <row r="186" spans="1:8" ht="15" customHeight="1">
      <c r="A186" s="319"/>
      <c r="B186" s="319"/>
      <c r="C186" s="319"/>
      <c r="D186" s="319"/>
      <c r="E186" s="319"/>
      <c r="F186" s="319"/>
      <c r="G186" s="319"/>
      <c r="H186" s="319"/>
    </row>
    <row r="187" spans="1:8" ht="15" customHeight="1">
      <c r="A187" s="319"/>
      <c r="B187" s="319"/>
      <c r="C187" s="319"/>
      <c r="D187" s="319"/>
      <c r="E187" s="319"/>
      <c r="F187" s="319"/>
      <c r="G187" s="319"/>
      <c r="H187" s="319"/>
    </row>
    <row r="188" spans="1:8" ht="15" customHeight="1">
      <c r="A188" s="319"/>
      <c r="B188" s="319"/>
      <c r="C188" s="319"/>
      <c r="D188" s="319"/>
      <c r="E188" s="319"/>
      <c r="F188" s="319"/>
      <c r="G188" s="319"/>
      <c r="H188" s="319"/>
    </row>
    <row r="189" spans="1:8" ht="15" customHeight="1">
      <c r="A189" s="319"/>
      <c r="B189" s="319"/>
      <c r="C189" s="319"/>
      <c r="D189" s="319"/>
      <c r="E189" s="319"/>
      <c r="F189" s="319"/>
      <c r="G189" s="319"/>
      <c r="H189" s="319"/>
    </row>
    <row r="190" spans="1:8" ht="15" customHeight="1">
      <c r="A190" s="319"/>
      <c r="B190" s="319"/>
      <c r="C190" s="319"/>
      <c r="D190" s="319"/>
      <c r="E190" s="319"/>
      <c r="F190" s="319"/>
      <c r="G190" s="319"/>
      <c r="H190" s="319"/>
    </row>
    <row r="191" spans="1:8" ht="15" customHeight="1">
      <c r="A191" s="319"/>
      <c r="B191" s="319"/>
      <c r="C191" s="319"/>
      <c r="D191" s="319"/>
      <c r="E191" s="319"/>
      <c r="F191" s="319"/>
      <c r="G191" s="319"/>
      <c r="H191" s="319"/>
    </row>
    <row r="192" spans="1:8" ht="15" customHeight="1">
      <c r="A192" s="319"/>
      <c r="B192" s="319"/>
      <c r="C192" s="319"/>
      <c r="D192" s="319"/>
      <c r="E192" s="319"/>
      <c r="F192" s="319"/>
      <c r="G192" s="319"/>
      <c r="H192" s="319"/>
    </row>
    <row r="193" spans="1:8" ht="15" customHeight="1">
      <c r="A193" s="319"/>
      <c r="B193" s="319"/>
      <c r="C193" s="319"/>
      <c r="D193" s="319"/>
      <c r="E193" s="319"/>
      <c r="F193" s="319"/>
      <c r="G193" s="319"/>
      <c r="H193" s="319"/>
    </row>
    <row r="194" spans="1:8" ht="15" customHeight="1">
      <c r="A194" s="319"/>
      <c r="B194" s="319"/>
      <c r="C194" s="319"/>
      <c r="D194" s="319"/>
      <c r="E194" s="319"/>
      <c r="F194" s="319"/>
      <c r="G194" s="319"/>
      <c r="H194" s="319"/>
    </row>
    <row r="195" spans="1:8" ht="15" customHeight="1">
      <c r="A195" s="319"/>
      <c r="B195" s="319"/>
      <c r="C195" s="319"/>
      <c r="D195" s="319"/>
      <c r="E195" s="319"/>
      <c r="F195" s="319"/>
      <c r="G195" s="319"/>
      <c r="H195" s="319"/>
    </row>
    <row r="196" spans="1:8" ht="15" customHeight="1">
      <c r="A196" s="319"/>
      <c r="B196" s="319"/>
      <c r="C196" s="319"/>
      <c r="D196" s="319"/>
      <c r="E196" s="319"/>
      <c r="F196" s="319"/>
      <c r="G196" s="319"/>
      <c r="H196" s="319"/>
    </row>
    <row r="197" spans="1:8" ht="15" customHeight="1">
      <c r="A197" s="319"/>
      <c r="B197" s="319"/>
      <c r="C197" s="319"/>
      <c r="D197" s="319"/>
      <c r="E197" s="319"/>
      <c r="F197" s="319"/>
      <c r="G197" s="319"/>
      <c r="H197" s="319"/>
    </row>
    <row r="198" spans="1:8" ht="15" customHeight="1">
      <c r="A198" s="319"/>
      <c r="B198" s="319"/>
      <c r="C198" s="319"/>
      <c r="D198" s="319"/>
      <c r="E198" s="319"/>
      <c r="F198" s="319"/>
      <c r="G198" s="319"/>
      <c r="H198" s="319"/>
    </row>
    <row r="199" spans="1:8" ht="15" customHeight="1">
      <c r="A199" s="319"/>
      <c r="B199" s="319"/>
      <c r="C199" s="319"/>
      <c r="D199" s="319"/>
      <c r="E199" s="319"/>
      <c r="F199" s="319"/>
      <c r="G199" s="319"/>
      <c r="H199" s="319"/>
    </row>
    <row r="200" spans="1:8" ht="15" customHeight="1">
      <c r="A200" s="319"/>
      <c r="B200" s="319"/>
      <c r="C200" s="319"/>
      <c r="D200" s="319"/>
      <c r="E200" s="319"/>
      <c r="F200" s="319"/>
      <c r="G200" s="319"/>
      <c r="H200" s="319"/>
    </row>
    <row r="201" spans="1:8" ht="15" customHeight="1">
      <c r="A201" s="319"/>
      <c r="B201" s="319"/>
      <c r="C201" s="319"/>
      <c r="D201" s="319"/>
      <c r="E201" s="319"/>
      <c r="F201" s="319"/>
      <c r="G201" s="319"/>
      <c r="H201" s="319"/>
    </row>
    <row r="202" spans="1:8" ht="15" customHeight="1">
      <c r="A202" s="319"/>
      <c r="B202" s="319"/>
      <c r="C202" s="319"/>
      <c r="D202" s="319"/>
      <c r="E202" s="319"/>
      <c r="F202" s="319"/>
      <c r="G202" s="319"/>
      <c r="H202" s="319"/>
    </row>
    <row r="203" spans="1:8" ht="15" customHeight="1">
      <c r="A203" s="319"/>
      <c r="B203" s="319"/>
      <c r="C203" s="319"/>
      <c r="D203" s="319"/>
      <c r="E203" s="319"/>
      <c r="F203" s="319"/>
      <c r="G203" s="319"/>
      <c r="H203" s="319"/>
    </row>
    <row r="204" spans="1:8" ht="15" customHeight="1">
      <c r="A204" s="319"/>
      <c r="B204" s="319"/>
      <c r="C204" s="319"/>
      <c r="D204" s="319"/>
      <c r="E204" s="319"/>
      <c r="F204" s="319"/>
      <c r="G204" s="319"/>
      <c r="H204" s="319"/>
    </row>
    <row r="205" spans="1:8" ht="15" customHeight="1">
      <c r="A205" s="319"/>
      <c r="B205" s="319"/>
      <c r="C205" s="319"/>
      <c r="D205" s="319"/>
      <c r="E205" s="319"/>
      <c r="F205" s="319"/>
      <c r="G205" s="319"/>
      <c r="H205" s="319"/>
    </row>
    <row r="206" spans="1:8" ht="15" customHeight="1">
      <c r="A206" s="319"/>
      <c r="B206" s="319"/>
      <c r="C206" s="319"/>
      <c r="D206" s="319"/>
      <c r="E206" s="319"/>
      <c r="F206" s="319"/>
      <c r="G206" s="319"/>
      <c r="H206" s="319"/>
    </row>
    <row r="207" spans="1:8" ht="15" customHeight="1">
      <c r="A207" s="319"/>
      <c r="B207" s="319"/>
      <c r="C207" s="319"/>
      <c r="D207" s="319"/>
      <c r="E207" s="319"/>
      <c r="F207" s="319"/>
      <c r="G207" s="319"/>
      <c r="H207" s="319"/>
    </row>
    <row r="208" spans="1:8" ht="15" customHeight="1">
      <c r="A208" s="319"/>
      <c r="B208" s="319"/>
      <c r="C208" s="319"/>
      <c r="D208" s="319"/>
      <c r="E208" s="319"/>
      <c r="F208" s="319"/>
      <c r="G208" s="319"/>
      <c r="H208" s="319"/>
    </row>
    <row r="209" spans="1:8" ht="15" customHeight="1">
      <c r="A209" s="319"/>
      <c r="B209" s="319"/>
      <c r="C209" s="319"/>
      <c r="D209" s="319"/>
      <c r="E209" s="319"/>
      <c r="F209" s="319"/>
      <c r="G209" s="319"/>
      <c r="H209" s="319"/>
    </row>
    <row r="210" spans="1:8" ht="15" customHeight="1">
      <c r="A210" s="319"/>
      <c r="B210" s="319"/>
      <c r="C210" s="319"/>
      <c r="D210" s="319"/>
      <c r="E210" s="319"/>
      <c r="F210" s="319"/>
      <c r="G210" s="319"/>
      <c r="H210" s="319"/>
    </row>
    <row r="211" spans="1:8" ht="15" customHeight="1">
      <c r="A211" s="319"/>
      <c r="B211" s="319"/>
      <c r="C211" s="319"/>
      <c r="D211" s="319"/>
      <c r="E211" s="319"/>
      <c r="F211" s="319"/>
      <c r="G211" s="319"/>
      <c r="H211" s="319"/>
    </row>
    <row r="212" spans="1:8" ht="15" customHeight="1">
      <c r="A212" s="319"/>
      <c r="B212" s="319"/>
      <c r="C212" s="319"/>
      <c r="D212" s="319"/>
      <c r="E212" s="319"/>
      <c r="F212" s="319"/>
      <c r="G212" s="319"/>
      <c r="H212" s="319"/>
    </row>
    <row r="213" spans="1:8" ht="15" customHeight="1">
      <c r="A213" s="319"/>
      <c r="B213" s="319"/>
      <c r="C213" s="319"/>
      <c r="D213" s="319"/>
      <c r="E213" s="319"/>
      <c r="F213" s="319"/>
      <c r="G213" s="319"/>
      <c r="H213" s="319"/>
    </row>
    <row r="214" spans="1:8" ht="15" customHeight="1">
      <c r="A214" s="319"/>
      <c r="B214" s="319"/>
      <c r="C214" s="319"/>
      <c r="D214" s="319"/>
      <c r="E214" s="319"/>
      <c r="F214" s="319"/>
      <c r="G214" s="319"/>
      <c r="H214" s="319"/>
    </row>
    <row r="215" spans="1:8" ht="15" customHeight="1">
      <c r="A215" s="319"/>
      <c r="B215" s="319"/>
      <c r="C215" s="319"/>
      <c r="D215" s="319"/>
      <c r="E215" s="319"/>
      <c r="F215" s="319"/>
      <c r="G215" s="319"/>
      <c r="H215" s="319"/>
    </row>
    <row r="216" spans="1:8" ht="15" customHeight="1">
      <c r="A216" s="319"/>
      <c r="B216" s="319"/>
      <c r="C216" s="319"/>
      <c r="D216" s="319"/>
      <c r="E216" s="319"/>
      <c r="F216" s="319"/>
      <c r="G216" s="319"/>
      <c r="H216" s="319"/>
    </row>
    <row r="217" spans="1:8" ht="15" customHeight="1">
      <c r="A217" s="319"/>
      <c r="B217" s="319"/>
      <c r="C217" s="319"/>
      <c r="D217" s="319"/>
      <c r="E217" s="319"/>
      <c r="F217" s="319"/>
      <c r="G217" s="319"/>
      <c r="H217" s="319"/>
    </row>
    <row r="218" spans="1:8" ht="15" customHeight="1">
      <c r="A218" s="319"/>
      <c r="B218" s="319"/>
      <c r="C218" s="319"/>
      <c r="D218" s="319"/>
      <c r="E218" s="319"/>
      <c r="F218" s="319"/>
      <c r="G218" s="319"/>
      <c r="H218" s="319"/>
    </row>
    <row r="219" spans="1:8" ht="15" customHeight="1">
      <c r="A219" s="319"/>
      <c r="B219" s="319"/>
      <c r="C219" s="319"/>
      <c r="D219" s="319"/>
      <c r="E219" s="319"/>
      <c r="F219" s="319"/>
      <c r="G219" s="319"/>
      <c r="H219" s="319"/>
    </row>
    <row r="220" spans="1:8" ht="15" customHeight="1">
      <c r="A220" s="319"/>
      <c r="B220" s="319"/>
      <c r="C220" s="319"/>
      <c r="D220" s="319"/>
      <c r="E220" s="319"/>
      <c r="F220" s="319"/>
      <c r="G220" s="319"/>
      <c r="H220" s="319"/>
    </row>
    <row r="221" spans="1:8" ht="15" customHeight="1">
      <c r="A221" s="319"/>
      <c r="B221" s="319"/>
      <c r="C221" s="319"/>
      <c r="D221" s="319"/>
      <c r="E221" s="319"/>
      <c r="F221" s="319"/>
      <c r="G221" s="319"/>
      <c r="H221" s="319"/>
    </row>
    <row r="222" spans="1:8" ht="15" customHeight="1">
      <c r="A222" s="319"/>
      <c r="B222" s="319"/>
      <c r="C222" s="319"/>
      <c r="D222" s="319"/>
      <c r="E222" s="319"/>
      <c r="F222" s="319"/>
      <c r="G222" s="319"/>
      <c r="H222" s="319"/>
    </row>
    <row r="223" spans="1:8" ht="15" customHeight="1">
      <c r="A223" s="319"/>
      <c r="B223" s="319"/>
      <c r="C223" s="319"/>
      <c r="D223" s="319"/>
      <c r="E223" s="319"/>
      <c r="F223" s="319"/>
      <c r="G223" s="319"/>
      <c r="H223" s="319"/>
    </row>
    <row r="224" spans="1:8" ht="15" customHeight="1">
      <c r="A224" s="319"/>
      <c r="B224" s="319"/>
      <c r="C224" s="319"/>
      <c r="D224" s="319"/>
      <c r="E224" s="319"/>
      <c r="F224" s="319"/>
      <c r="G224" s="319"/>
      <c r="H224" s="319"/>
    </row>
    <row r="225" spans="1:8" ht="15" customHeight="1">
      <c r="A225" s="319"/>
      <c r="B225" s="319"/>
      <c r="C225" s="319"/>
      <c r="D225" s="319"/>
      <c r="E225" s="319"/>
      <c r="F225" s="319"/>
      <c r="G225" s="319"/>
      <c r="H225" s="319"/>
    </row>
    <row r="226" spans="1:8" ht="15" customHeight="1">
      <c r="A226" s="319"/>
      <c r="B226" s="319"/>
      <c r="C226" s="319"/>
      <c r="D226" s="319"/>
      <c r="E226" s="319"/>
      <c r="F226" s="319"/>
      <c r="G226" s="319"/>
      <c r="H226" s="319"/>
    </row>
    <row r="227" spans="1:8" ht="15" customHeight="1">
      <c r="A227" s="319"/>
      <c r="B227" s="319"/>
      <c r="C227" s="319"/>
      <c r="D227" s="319"/>
      <c r="E227" s="319"/>
      <c r="F227" s="319"/>
      <c r="G227" s="319"/>
      <c r="H227" s="319"/>
    </row>
    <row r="228" spans="1:8" ht="15" customHeight="1">
      <c r="A228" s="319"/>
      <c r="B228" s="319"/>
      <c r="C228" s="319"/>
      <c r="D228" s="319"/>
      <c r="E228" s="319"/>
      <c r="F228" s="319"/>
      <c r="G228" s="319"/>
      <c r="H228" s="319"/>
    </row>
    <row r="229" spans="1:8" ht="15" customHeight="1">
      <c r="A229" s="319"/>
      <c r="B229" s="319"/>
      <c r="C229" s="319"/>
      <c r="D229" s="319"/>
      <c r="E229" s="319"/>
      <c r="F229" s="319"/>
      <c r="G229" s="319"/>
      <c r="H229" s="319"/>
    </row>
    <row r="230" spans="1:8" ht="15" customHeight="1">
      <c r="A230" s="319"/>
      <c r="B230" s="319"/>
      <c r="C230" s="319"/>
      <c r="D230" s="319"/>
      <c r="E230" s="319"/>
      <c r="F230" s="319"/>
      <c r="G230" s="319"/>
      <c r="H230" s="319"/>
    </row>
    <row r="231" spans="1:8" ht="15" customHeight="1">
      <c r="A231" s="319"/>
      <c r="B231" s="319"/>
      <c r="C231" s="319"/>
      <c r="D231" s="319"/>
      <c r="E231" s="319"/>
      <c r="F231" s="319"/>
      <c r="G231" s="319"/>
      <c r="H231" s="319"/>
    </row>
    <row r="232" spans="1:8" ht="15" customHeight="1">
      <c r="A232" s="319"/>
      <c r="B232" s="319"/>
      <c r="C232" s="319"/>
      <c r="D232" s="319"/>
      <c r="E232" s="319"/>
      <c r="F232" s="319"/>
      <c r="G232" s="319"/>
      <c r="H232" s="319"/>
    </row>
    <row r="233" spans="1:8" ht="15" customHeight="1">
      <c r="A233" s="319"/>
      <c r="B233" s="319"/>
      <c r="C233" s="319"/>
      <c r="D233" s="319"/>
      <c r="E233" s="319"/>
      <c r="F233" s="319"/>
      <c r="G233" s="319"/>
      <c r="H233" s="319"/>
    </row>
    <row r="234" spans="1:8" ht="15" customHeight="1">
      <c r="A234" s="319"/>
      <c r="B234" s="319"/>
      <c r="C234" s="319"/>
      <c r="D234" s="319"/>
      <c r="E234" s="319"/>
      <c r="F234" s="319"/>
      <c r="G234" s="319"/>
      <c r="H234" s="319"/>
    </row>
    <row r="235" spans="1:8" ht="15" customHeight="1">
      <c r="A235" s="319"/>
      <c r="B235" s="319"/>
      <c r="C235" s="319"/>
      <c r="D235" s="319"/>
      <c r="E235" s="319"/>
      <c r="F235" s="319"/>
      <c r="G235" s="319"/>
      <c r="H235" s="319"/>
    </row>
    <row r="236" spans="1:8" ht="15" customHeight="1">
      <c r="A236" s="319"/>
      <c r="B236" s="319"/>
      <c r="C236" s="319"/>
      <c r="D236" s="319"/>
      <c r="E236" s="319"/>
      <c r="F236" s="319"/>
      <c r="G236" s="319"/>
      <c r="H236" s="319"/>
    </row>
    <row r="237" spans="1:8" ht="15" customHeight="1">
      <c r="A237" s="319"/>
      <c r="B237" s="319"/>
      <c r="C237" s="319"/>
      <c r="D237" s="319"/>
      <c r="E237" s="319"/>
      <c r="F237" s="319"/>
      <c r="G237" s="319"/>
      <c r="H237" s="319"/>
    </row>
    <row r="238" spans="1:8" ht="15" customHeight="1">
      <c r="A238" s="319"/>
      <c r="B238" s="319"/>
      <c r="C238" s="319"/>
      <c r="D238" s="319"/>
      <c r="E238" s="319"/>
      <c r="F238" s="319"/>
      <c r="G238" s="319"/>
      <c r="H238" s="319"/>
    </row>
    <row r="239" spans="1:8" ht="15" customHeight="1">
      <c r="A239" s="319"/>
      <c r="B239" s="319"/>
      <c r="C239" s="319"/>
      <c r="D239" s="319"/>
      <c r="E239" s="319"/>
      <c r="F239" s="319"/>
      <c r="G239" s="319"/>
      <c r="H239" s="319"/>
    </row>
    <row r="240" spans="1:8" ht="15" customHeight="1">
      <c r="A240" s="319"/>
      <c r="B240" s="319"/>
      <c r="C240" s="319"/>
      <c r="D240" s="319"/>
      <c r="E240" s="319"/>
      <c r="F240" s="319"/>
      <c r="G240" s="319"/>
      <c r="H240" s="319"/>
    </row>
    <row r="241" spans="1:8" ht="15" customHeight="1">
      <c r="A241" s="319"/>
      <c r="B241" s="319"/>
      <c r="C241" s="319"/>
      <c r="D241" s="319"/>
      <c r="E241" s="319"/>
      <c r="F241" s="319"/>
      <c r="G241" s="319"/>
      <c r="H241" s="319"/>
    </row>
    <row r="242" spans="1:8" ht="15" customHeight="1">
      <c r="A242" s="319"/>
      <c r="B242" s="319"/>
      <c r="C242" s="319"/>
      <c r="D242" s="319"/>
      <c r="E242" s="319"/>
      <c r="F242" s="319"/>
      <c r="G242" s="319"/>
      <c r="H242" s="319"/>
    </row>
    <row r="243" spans="1:8" ht="15" customHeight="1">
      <c r="A243" s="319"/>
      <c r="B243" s="319"/>
      <c r="C243" s="319"/>
      <c r="D243" s="319"/>
      <c r="E243" s="319"/>
      <c r="F243" s="319"/>
      <c r="G243" s="319"/>
      <c r="H243" s="319"/>
    </row>
    <row r="244" spans="1:8" ht="15" customHeight="1">
      <c r="A244" s="319"/>
      <c r="B244" s="319"/>
      <c r="C244" s="319"/>
      <c r="D244" s="319"/>
      <c r="E244" s="319"/>
      <c r="F244" s="319"/>
      <c r="G244" s="319"/>
      <c r="H244" s="319"/>
    </row>
    <row r="245" spans="1:8" ht="15" customHeight="1">
      <c r="A245" s="319"/>
      <c r="B245" s="319"/>
      <c r="C245" s="319"/>
      <c r="D245" s="319"/>
      <c r="E245" s="319"/>
      <c r="F245" s="319"/>
      <c r="G245" s="319"/>
      <c r="H245" s="319"/>
    </row>
    <row r="246" spans="1:8" ht="15" customHeight="1">
      <c r="A246" s="319"/>
      <c r="B246" s="319"/>
      <c r="C246" s="319"/>
      <c r="D246" s="319"/>
      <c r="E246" s="319"/>
      <c r="F246" s="319"/>
      <c r="G246" s="319"/>
      <c r="H246" s="319"/>
    </row>
    <row r="247" spans="1:8" ht="15" customHeight="1">
      <c r="A247" s="319"/>
      <c r="B247" s="319"/>
      <c r="C247" s="319"/>
      <c r="D247" s="319"/>
      <c r="E247" s="319"/>
      <c r="F247" s="319"/>
      <c r="G247" s="319"/>
      <c r="H247" s="319"/>
    </row>
    <row r="248" spans="1:8" ht="15" customHeight="1">
      <c r="A248" s="319"/>
      <c r="B248" s="319"/>
      <c r="C248" s="319"/>
      <c r="D248" s="319"/>
      <c r="E248" s="319"/>
      <c r="F248" s="319"/>
      <c r="G248" s="319"/>
      <c r="H248" s="319"/>
    </row>
    <row r="249" spans="1:8" ht="15" customHeight="1">
      <c r="A249" s="319"/>
      <c r="B249" s="319"/>
      <c r="C249" s="319"/>
      <c r="D249" s="319"/>
      <c r="E249" s="319"/>
      <c r="F249" s="319"/>
      <c r="G249" s="319"/>
      <c r="H249" s="319"/>
    </row>
    <row r="250" spans="1:8" ht="15" customHeight="1">
      <c r="A250" s="319"/>
      <c r="B250" s="319"/>
      <c r="C250" s="319"/>
      <c r="D250" s="319"/>
      <c r="E250" s="319"/>
      <c r="F250" s="319"/>
      <c r="G250" s="319"/>
      <c r="H250" s="319"/>
    </row>
    <row r="251" spans="1:8" ht="15" customHeight="1">
      <c r="A251" s="319"/>
      <c r="B251" s="319"/>
      <c r="C251" s="319"/>
      <c r="D251" s="319"/>
      <c r="E251" s="319"/>
      <c r="F251" s="319"/>
      <c r="G251" s="319"/>
      <c r="H251" s="319"/>
    </row>
    <row r="252" spans="1:8" ht="15" customHeight="1">
      <c r="A252" s="319"/>
      <c r="B252" s="319"/>
      <c r="C252" s="319"/>
      <c r="D252" s="319"/>
      <c r="E252" s="319"/>
      <c r="F252" s="319"/>
      <c r="G252" s="319"/>
      <c r="H252" s="319"/>
    </row>
    <row r="253" spans="1:8" ht="15" customHeight="1">
      <c r="A253" s="319"/>
      <c r="B253" s="319"/>
      <c r="C253" s="319"/>
      <c r="D253" s="319"/>
      <c r="E253" s="319"/>
      <c r="F253" s="319"/>
      <c r="G253" s="319"/>
      <c r="H253" s="319"/>
    </row>
    <row r="254" spans="1:8" ht="15" customHeight="1">
      <c r="A254" s="319"/>
      <c r="B254" s="319"/>
      <c r="C254" s="319"/>
      <c r="D254" s="319"/>
      <c r="E254" s="319"/>
      <c r="F254" s="319"/>
      <c r="G254" s="319"/>
      <c r="H254" s="319"/>
    </row>
    <row r="255" spans="1:8" ht="15" customHeight="1">
      <c r="A255" s="319"/>
      <c r="B255" s="319"/>
      <c r="C255" s="319"/>
      <c r="D255" s="319"/>
      <c r="E255" s="319"/>
      <c r="F255" s="319"/>
      <c r="G255" s="319"/>
      <c r="H255" s="319"/>
    </row>
    <row r="256" spans="1:8" ht="15" customHeight="1">
      <c r="A256" s="319"/>
      <c r="B256" s="319"/>
      <c r="C256" s="319"/>
      <c r="D256" s="319"/>
      <c r="E256" s="319"/>
      <c r="F256" s="319"/>
      <c r="G256" s="319"/>
      <c r="H256" s="319"/>
    </row>
    <row r="257" spans="1:8" ht="15" customHeight="1">
      <c r="A257" s="319"/>
      <c r="B257" s="319"/>
      <c r="C257" s="319"/>
      <c r="D257" s="319"/>
      <c r="E257" s="319"/>
      <c r="F257" s="319"/>
      <c r="G257" s="319"/>
      <c r="H257" s="319"/>
    </row>
    <row r="258" spans="1:8" ht="15" customHeight="1">
      <c r="A258" s="319"/>
      <c r="B258" s="319"/>
      <c r="C258" s="319"/>
      <c r="D258" s="319"/>
      <c r="E258" s="319"/>
      <c r="F258" s="319"/>
      <c r="G258" s="319"/>
      <c r="H258" s="319"/>
    </row>
    <row r="259" spans="1:8" ht="15" customHeight="1">
      <c r="A259" s="319"/>
      <c r="B259" s="319"/>
      <c r="C259" s="319"/>
      <c r="D259" s="319"/>
      <c r="E259" s="319"/>
      <c r="F259" s="319"/>
      <c r="G259" s="319"/>
      <c r="H259" s="319"/>
    </row>
    <row r="260" spans="1:8" ht="15" customHeight="1">
      <c r="A260" s="319"/>
      <c r="B260" s="319"/>
      <c r="C260" s="319"/>
      <c r="D260" s="319"/>
      <c r="E260" s="319"/>
      <c r="F260" s="319"/>
      <c r="G260" s="319"/>
      <c r="H260" s="319"/>
    </row>
    <row r="261" spans="1:8" ht="15" customHeight="1">
      <c r="A261" s="319"/>
      <c r="B261" s="319"/>
      <c r="C261" s="319"/>
      <c r="D261" s="319"/>
      <c r="E261" s="319"/>
      <c r="F261" s="319"/>
      <c r="G261" s="319"/>
      <c r="H261" s="319"/>
    </row>
    <row r="262" spans="1:8" ht="15" customHeight="1">
      <c r="A262" s="319"/>
      <c r="B262" s="319"/>
      <c r="C262" s="319"/>
      <c r="D262" s="319"/>
      <c r="E262" s="319"/>
      <c r="F262" s="319"/>
      <c r="G262" s="319"/>
      <c r="H262" s="319"/>
    </row>
    <row r="263" spans="1:8" ht="15" customHeight="1">
      <c r="A263" s="319"/>
      <c r="B263" s="319"/>
      <c r="C263" s="319"/>
      <c r="D263" s="319"/>
      <c r="E263" s="319"/>
      <c r="F263" s="319"/>
      <c r="G263" s="319"/>
      <c r="H263" s="319"/>
    </row>
    <row r="264" spans="1:8" ht="15" customHeight="1">
      <c r="A264" s="319"/>
      <c r="B264" s="319"/>
      <c r="C264" s="319"/>
      <c r="D264" s="319"/>
      <c r="E264" s="319"/>
      <c r="F264" s="319"/>
      <c r="G264" s="319"/>
      <c r="H264" s="319"/>
    </row>
    <row r="265" spans="1:8" ht="15" customHeight="1">
      <c r="A265" s="319"/>
      <c r="B265" s="319"/>
      <c r="C265" s="319"/>
      <c r="D265" s="319"/>
      <c r="E265" s="319"/>
      <c r="F265" s="319"/>
      <c r="G265" s="319"/>
      <c r="H265" s="319"/>
    </row>
    <row r="266" spans="1:8" ht="15" customHeight="1">
      <c r="A266" s="319"/>
      <c r="B266" s="319"/>
      <c r="C266" s="319"/>
      <c r="D266" s="319"/>
      <c r="E266" s="319"/>
      <c r="F266" s="319"/>
      <c r="G266" s="319"/>
      <c r="H266" s="319"/>
    </row>
    <row r="267" spans="1:8" ht="15" customHeight="1">
      <c r="A267" s="319"/>
      <c r="B267" s="319"/>
      <c r="C267" s="319"/>
      <c r="D267" s="319"/>
      <c r="E267" s="319"/>
      <c r="F267" s="319"/>
      <c r="G267" s="319"/>
      <c r="H267" s="319"/>
    </row>
    <row r="268" spans="1:8" ht="15" customHeight="1">
      <c r="A268" s="319"/>
      <c r="B268" s="319"/>
      <c r="C268" s="319"/>
      <c r="D268" s="319"/>
      <c r="E268" s="319"/>
      <c r="F268" s="319"/>
      <c r="G268" s="319"/>
      <c r="H268" s="319"/>
    </row>
    <row r="269" spans="1:8" ht="15" customHeight="1">
      <c r="A269" s="319"/>
      <c r="B269" s="319"/>
      <c r="C269" s="319"/>
      <c r="D269" s="319"/>
      <c r="E269" s="319"/>
      <c r="F269" s="319"/>
      <c r="G269" s="319"/>
      <c r="H269" s="319"/>
    </row>
    <row r="270" spans="1:8" ht="15" customHeight="1">
      <c r="A270" s="319"/>
      <c r="B270" s="319"/>
      <c r="C270" s="319"/>
      <c r="D270" s="319"/>
      <c r="E270" s="319"/>
      <c r="F270" s="319"/>
      <c r="G270" s="319"/>
      <c r="H270" s="319"/>
    </row>
    <row r="271" spans="1:8" ht="15" customHeight="1">
      <c r="A271" s="319"/>
      <c r="B271" s="319"/>
      <c r="C271" s="319"/>
      <c r="D271" s="319"/>
      <c r="E271" s="319"/>
      <c r="F271" s="319"/>
      <c r="G271" s="319"/>
      <c r="H271" s="319"/>
    </row>
    <row r="272" spans="1:8" ht="15" customHeight="1">
      <c r="A272" s="319"/>
      <c r="B272" s="319"/>
      <c r="C272" s="319"/>
      <c r="D272" s="319"/>
      <c r="E272" s="319"/>
      <c r="F272" s="319"/>
      <c r="G272" s="319"/>
      <c r="H272" s="319"/>
    </row>
    <row r="273" spans="1:8" ht="15" customHeight="1">
      <c r="A273" s="319"/>
      <c r="B273" s="319"/>
      <c r="C273" s="319"/>
      <c r="D273" s="319"/>
      <c r="E273" s="319"/>
      <c r="F273" s="319"/>
      <c r="G273" s="319"/>
      <c r="H273" s="319"/>
    </row>
    <row r="274" spans="1:8" ht="15" customHeight="1">
      <c r="A274" s="319"/>
      <c r="B274" s="319"/>
      <c r="C274" s="319"/>
      <c r="D274" s="319"/>
      <c r="E274" s="319"/>
      <c r="F274" s="319"/>
      <c r="G274" s="319"/>
      <c r="H274" s="319"/>
    </row>
    <row r="275" spans="1:8" ht="15" customHeight="1">
      <c r="A275" s="319"/>
      <c r="B275" s="319"/>
      <c r="C275" s="319"/>
      <c r="D275" s="319"/>
      <c r="E275" s="319"/>
      <c r="F275" s="319"/>
      <c r="G275" s="319"/>
      <c r="H275" s="319"/>
    </row>
    <row r="276" spans="1:8" ht="15" customHeight="1">
      <c r="A276" s="319"/>
      <c r="B276" s="319"/>
      <c r="C276" s="319"/>
      <c r="D276" s="319"/>
      <c r="E276" s="319"/>
      <c r="F276" s="319"/>
      <c r="G276" s="319"/>
      <c r="H276" s="319"/>
    </row>
    <row r="277" spans="1:8" ht="15" customHeight="1">
      <c r="A277" s="319"/>
      <c r="B277" s="319"/>
      <c r="C277" s="319"/>
      <c r="D277" s="319"/>
      <c r="E277" s="319"/>
      <c r="F277" s="319"/>
      <c r="G277" s="319"/>
      <c r="H277" s="319"/>
    </row>
    <row r="278" spans="1:8" ht="15" customHeight="1">
      <c r="A278" s="319"/>
      <c r="B278" s="319"/>
      <c r="C278" s="319"/>
      <c r="D278" s="319"/>
      <c r="E278" s="319"/>
      <c r="F278" s="319"/>
      <c r="G278" s="319"/>
      <c r="H278" s="319"/>
    </row>
    <row r="279" spans="1:8" ht="15" customHeight="1">
      <c r="A279" s="319"/>
      <c r="B279" s="319"/>
      <c r="C279" s="319"/>
      <c r="D279" s="319"/>
      <c r="E279" s="319"/>
      <c r="F279" s="319"/>
      <c r="G279" s="319"/>
      <c r="H279" s="319"/>
    </row>
    <row r="280" spans="1:8" ht="15" customHeight="1">
      <c r="A280" s="319"/>
      <c r="B280" s="319"/>
      <c r="C280" s="319"/>
      <c r="D280" s="319"/>
      <c r="E280" s="319"/>
      <c r="F280" s="319"/>
      <c r="G280" s="319"/>
      <c r="H280" s="319"/>
    </row>
    <row r="281" spans="1:8" ht="15" customHeight="1">
      <c r="A281" s="319"/>
      <c r="B281" s="319"/>
      <c r="C281" s="319"/>
      <c r="D281" s="319"/>
      <c r="E281" s="319"/>
      <c r="F281" s="319"/>
      <c r="G281" s="319"/>
      <c r="H281" s="319"/>
    </row>
    <row r="282" spans="1:8" ht="15" customHeight="1">
      <c r="A282" s="319"/>
      <c r="B282" s="319"/>
      <c r="C282" s="319"/>
      <c r="D282" s="319"/>
      <c r="E282" s="319"/>
      <c r="F282" s="319"/>
      <c r="G282" s="319"/>
      <c r="H282" s="319"/>
    </row>
    <row r="283" spans="1:8" ht="15" customHeight="1">
      <c r="A283" s="319"/>
      <c r="B283" s="319"/>
      <c r="C283" s="319"/>
      <c r="D283" s="319"/>
      <c r="E283" s="319"/>
      <c r="F283" s="319"/>
      <c r="G283" s="319"/>
      <c r="H283" s="319"/>
    </row>
    <row r="284" spans="1:8" ht="15" customHeight="1">
      <c r="A284" s="319"/>
      <c r="B284" s="319"/>
      <c r="C284" s="319"/>
      <c r="D284" s="319"/>
      <c r="E284" s="319"/>
      <c r="F284" s="319"/>
      <c r="G284" s="319"/>
      <c r="H284" s="319"/>
    </row>
    <row r="285" spans="1:8" ht="15" customHeight="1">
      <c r="A285" s="319"/>
      <c r="B285" s="319"/>
      <c r="C285" s="319"/>
      <c r="D285" s="319"/>
      <c r="E285" s="319"/>
      <c r="F285" s="319"/>
      <c r="G285" s="319"/>
      <c r="H285" s="319"/>
    </row>
    <row r="286" spans="1:8" ht="15" customHeight="1">
      <c r="A286" s="319"/>
      <c r="B286" s="319"/>
      <c r="C286" s="319"/>
      <c r="D286" s="319"/>
      <c r="E286" s="319"/>
      <c r="F286" s="319"/>
      <c r="G286" s="319"/>
      <c r="H286" s="319"/>
    </row>
    <row r="287" spans="1:8" ht="15" customHeight="1">
      <c r="A287" s="319"/>
      <c r="B287" s="319"/>
      <c r="C287" s="319"/>
      <c r="D287" s="319"/>
      <c r="E287" s="319"/>
      <c r="F287" s="319"/>
      <c r="G287" s="319"/>
      <c r="H287" s="319"/>
    </row>
    <row r="288" spans="1:8" ht="15" customHeight="1">
      <c r="A288" s="319"/>
      <c r="B288" s="319"/>
      <c r="C288" s="319"/>
      <c r="D288" s="319"/>
      <c r="E288" s="319"/>
      <c r="F288" s="319"/>
      <c r="G288" s="319"/>
      <c r="H288" s="319"/>
    </row>
    <row r="289" spans="1:8" ht="15" customHeight="1">
      <c r="A289" s="319"/>
      <c r="B289" s="319"/>
      <c r="C289" s="319"/>
      <c r="D289" s="319"/>
      <c r="E289" s="319"/>
      <c r="F289" s="319"/>
      <c r="G289" s="319"/>
      <c r="H289" s="319"/>
    </row>
    <row r="290" spans="1:8" ht="15" customHeight="1">
      <c r="A290" s="319"/>
      <c r="B290" s="319"/>
      <c r="C290" s="319"/>
      <c r="D290" s="319"/>
      <c r="E290" s="319"/>
      <c r="F290" s="319"/>
      <c r="G290" s="319"/>
      <c r="H290" s="319"/>
    </row>
    <row r="291" spans="1:8" ht="15" customHeight="1">
      <c r="A291" s="319"/>
      <c r="B291" s="319"/>
      <c r="C291" s="319"/>
      <c r="D291" s="319"/>
      <c r="E291" s="319"/>
      <c r="F291" s="319"/>
      <c r="G291" s="319"/>
      <c r="H291" s="319"/>
    </row>
    <row r="292" spans="1:8" ht="15" customHeight="1">
      <c r="A292" s="319"/>
      <c r="B292" s="319"/>
      <c r="C292" s="319"/>
      <c r="D292" s="319"/>
      <c r="E292" s="319"/>
      <c r="F292" s="319"/>
      <c r="G292" s="319"/>
      <c r="H292" s="319"/>
    </row>
    <row r="293" spans="1:8" ht="15" customHeight="1">
      <c r="A293" s="319"/>
      <c r="B293" s="319"/>
      <c r="C293" s="319"/>
      <c r="D293" s="319"/>
      <c r="E293" s="319"/>
      <c r="F293" s="319"/>
      <c r="G293" s="319"/>
      <c r="H293" s="319"/>
    </row>
    <row r="294" spans="1:8" ht="15" customHeight="1">
      <c r="A294" s="319"/>
      <c r="B294" s="319"/>
      <c r="C294" s="319"/>
      <c r="D294" s="319"/>
      <c r="E294" s="319"/>
      <c r="F294" s="319"/>
      <c r="G294" s="319"/>
      <c r="H294" s="319"/>
    </row>
    <row r="295" spans="1:8" ht="15" customHeight="1">
      <c r="A295" s="319"/>
      <c r="B295" s="319"/>
      <c r="C295" s="319"/>
      <c r="D295" s="319"/>
      <c r="E295" s="319"/>
      <c r="F295" s="319"/>
      <c r="G295" s="319"/>
      <c r="H295" s="319"/>
    </row>
    <row r="296" spans="1:8" ht="15" customHeight="1">
      <c r="A296" s="319"/>
      <c r="B296" s="319"/>
      <c r="C296" s="319"/>
      <c r="D296" s="319"/>
      <c r="E296" s="319"/>
      <c r="F296" s="319"/>
      <c r="G296" s="319"/>
      <c r="H296" s="319"/>
    </row>
    <row r="297" spans="1:8" ht="15" customHeight="1">
      <c r="A297" s="319"/>
      <c r="B297" s="319"/>
      <c r="C297" s="319"/>
      <c r="D297" s="319"/>
      <c r="E297" s="319"/>
      <c r="F297" s="319"/>
      <c r="G297" s="319"/>
      <c r="H297" s="319"/>
    </row>
    <row r="298" spans="1:8" ht="15" customHeight="1">
      <c r="A298" s="319"/>
      <c r="B298" s="319"/>
      <c r="C298" s="319"/>
      <c r="D298" s="319"/>
      <c r="E298" s="319"/>
      <c r="F298" s="319"/>
      <c r="G298" s="319"/>
      <c r="H298" s="319"/>
    </row>
    <row r="299" spans="1:8" ht="15" customHeight="1">
      <c r="A299" s="319"/>
      <c r="B299" s="319"/>
      <c r="C299" s="319"/>
      <c r="D299" s="319"/>
      <c r="E299" s="319"/>
      <c r="F299" s="319"/>
      <c r="G299" s="319"/>
      <c r="H299" s="319"/>
    </row>
    <row r="300" spans="1:8" ht="15" customHeight="1">
      <c r="A300" s="319"/>
      <c r="B300" s="319"/>
      <c r="C300" s="319"/>
      <c r="D300" s="319"/>
      <c r="E300" s="319"/>
      <c r="F300" s="319"/>
      <c r="G300" s="319"/>
      <c r="H300" s="319"/>
    </row>
    <row r="301" spans="1:8" ht="15" customHeight="1">
      <c r="A301" s="319"/>
      <c r="B301" s="319"/>
      <c r="C301" s="319"/>
      <c r="D301" s="319"/>
      <c r="E301" s="319"/>
      <c r="F301" s="319"/>
      <c r="G301" s="319"/>
      <c r="H301" s="319"/>
    </row>
    <row r="302" spans="1:8" ht="15" customHeight="1">
      <c r="A302" s="319"/>
      <c r="B302" s="319"/>
      <c r="C302" s="319"/>
      <c r="D302" s="319"/>
      <c r="E302" s="319"/>
      <c r="F302" s="319"/>
      <c r="G302" s="319"/>
      <c r="H302" s="319"/>
    </row>
    <row r="303" spans="1:8" ht="15" customHeight="1">
      <c r="A303" s="319"/>
      <c r="B303" s="319"/>
      <c r="C303" s="319"/>
      <c r="D303" s="319"/>
      <c r="E303" s="319"/>
      <c r="F303" s="319"/>
      <c r="G303" s="319"/>
      <c r="H303" s="319"/>
    </row>
    <row r="304" spans="1:8" ht="15" customHeight="1">
      <c r="A304" s="319"/>
      <c r="B304" s="319"/>
      <c r="C304" s="319"/>
      <c r="D304" s="319"/>
      <c r="E304" s="319"/>
      <c r="F304" s="319"/>
      <c r="G304" s="319"/>
      <c r="H304" s="319"/>
    </row>
    <row r="305" spans="1:8" ht="15" customHeight="1">
      <c r="A305" s="319"/>
      <c r="B305" s="319"/>
      <c r="C305" s="319"/>
      <c r="D305" s="319"/>
      <c r="E305" s="319"/>
      <c r="F305" s="319"/>
      <c r="G305" s="319"/>
      <c r="H305" s="319"/>
    </row>
    <row r="306" spans="1:8" ht="15" customHeight="1">
      <c r="A306" s="319"/>
      <c r="B306" s="319"/>
      <c r="C306" s="319"/>
      <c r="D306" s="319"/>
      <c r="E306" s="319"/>
      <c r="F306" s="319"/>
      <c r="G306" s="319"/>
      <c r="H306" s="319"/>
    </row>
    <row r="307" spans="1:8" ht="15" customHeight="1">
      <c r="A307" s="319"/>
      <c r="B307" s="319"/>
      <c r="C307" s="319"/>
      <c r="D307" s="319"/>
      <c r="E307" s="319"/>
      <c r="F307" s="319"/>
      <c r="G307" s="319"/>
      <c r="H307" s="319"/>
    </row>
    <row r="308" spans="1:8" ht="15" customHeight="1">
      <c r="A308" s="319"/>
      <c r="B308" s="319"/>
      <c r="C308" s="319"/>
      <c r="D308" s="319"/>
      <c r="E308" s="319"/>
      <c r="F308" s="319"/>
      <c r="G308" s="319"/>
      <c r="H308" s="319"/>
    </row>
    <row r="309" spans="1:8" ht="15" customHeight="1">
      <c r="A309" s="319"/>
      <c r="B309" s="319"/>
      <c r="C309" s="319"/>
      <c r="D309" s="319"/>
      <c r="E309" s="319"/>
      <c r="F309" s="319"/>
      <c r="G309" s="319"/>
      <c r="H309" s="319"/>
    </row>
    <row r="310" spans="1:8" ht="15" customHeight="1">
      <c r="A310" s="319"/>
      <c r="B310" s="319"/>
      <c r="C310" s="319"/>
      <c r="D310" s="319"/>
      <c r="E310" s="319"/>
      <c r="F310" s="319"/>
      <c r="G310" s="319"/>
      <c r="H310" s="319"/>
    </row>
    <row r="311" spans="1:8" ht="15" customHeight="1">
      <c r="A311" s="319"/>
      <c r="B311" s="319"/>
      <c r="C311" s="319"/>
      <c r="D311" s="319"/>
      <c r="E311" s="319"/>
      <c r="F311" s="319"/>
      <c r="G311" s="319"/>
      <c r="H311" s="319"/>
    </row>
    <row r="312" spans="1:8" ht="15" customHeight="1">
      <c r="A312" s="319"/>
      <c r="B312" s="319"/>
      <c r="C312" s="319"/>
      <c r="D312" s="319"/>
      <c r="E312" s="319"/>
      <c r="F312" s="319"/>
      <c r="G312" s="319"/>
      <c r="H312" s="319"/>
    </row>
    <row r="313" spans="1:8" ht="15" customHeight="1">
      <c r="A313" s="319"/>
      <c r="B313" s="319"/>
      <c r="C313" s="319"/>
      <c r="D313" s="319"/>
      <c r="E313" s="319"/>
      <c r="F313" s="319"/>
      <c r="G313" s="319"/>
      <c r="H313" s="319"/>
    </row>
    <row r="314" spans="1:8" ht="15" customHeight="1">
      <c r="A314" s="319"/>
      <c r="B314" s="319"/>
      <c r="C314" s="319"/>
      <c r="D314" s="319"/>
      <c r="E314" s="319"/>
      <c r="F314" s="319"/>
      <c r="G314" s="319"/>
      <c r="H314" s="319"/>
    </row>
    <row r="315" spans="1:8" ht="15" customHeight="1">
      <c r="A315" s="319"/>
      <c r="B315" s="319"/>
      <c r="C315" s="319"/>
      <c r="D315" s="319"/>
      <c r="E315" s="319"/>
      <c r="F315" s="319"/>
      <c r="G315" s="319"/>
      <c r="H315" s="319"/>
    </row>
    <row r="316" spans="1:8" ht="15" customHeight="1">
      <c r="A316" s="319"/>
      <c r="B316" s="319"/>
      <c r="C316" s="319"/>
      <c r="D316" s="319"/>
      <c r="E316" s="319"/>
      <c r="F316" s="319"/>
      <c r="G316" s="319"/>
      <c r="H316" s="319"/>
    </row>
    <row r="317" spans="1:8" ht="15" customHeight="1">
      <c r="A317" s="319"/>
      <c r="B317" s="319"/>
      <c r="C317" s="319"/>
      <c r="D317" s="319"/>
      <c r="E317" s="319"/>
      <c r="F317" s="319"/>
      <c r="G317" s="319"/>
      <c r="H317" s="319"/>
    </row>
    <row r="318" spans="1:8" ht="15" customHeight="1">
      <c r="A318" s="319"/>
      <c r="B318" s="319"/>
      <c r="C318" s="319"/>
      <c r="D318" s="319"/>
      <c r="E318" s="319"/>
      <c r="F318" s="319"/>
      <c r="G318" s="319"/>
      <c r="H318" s="319"/>
    </row>
    <row r="319" spans="1:8" ht="15" customHeight="1">
      <c r="A319" s="319"/>
      <c r="B319" s="319"/>
      <c r="C319" s="319"/>
      <c r="D319" s="319"/>
      <c r="E319" s="319"/>
      <c r="F319" s="319"/>
      <c r="G319" s="319"/>
      <c r="H319" s="319"/>
    </row>
    <row r="320" spans="1:8" ht="15" customHeight="1">
      <c r="A320" s="319"/>
      <c r="B320" s="319"/>
      <c r="C320" s="319"/>
      <c r="D320" s="319"/>
      <c r="E320" s="319"/>
      <c r="F320" s="319"/>
      <c r="G320" s="319"/>
      <c r="H320" s="319"/>
    </row>
    <row r="321" spans="1:8" ht="15" customHeight="1">
      <c r="A321" s="319"/>
      <c r="B321" s="319"/>
      <c r="C321" s="319"/>
      <c r="D321" s="319"/>
      <c r="E321" s="319"/>
      <c r="F321" s="319"/>
      <c r="G321" s="319"/>
      <c r="H321" s="319"/>
    </row>
    <row r="322" spans="1:8" ht="15" customHeight="1">
      <c r="A322" s="319"/>
      <c r="B322" s="319"/>
      <c r="C322" s="319"/>
      <c r="D322" s="319"/>
      <c r="E322" s="319"/>
      <c r="F322" s="319"/>
      <c r="G322" s="319"/>
      <c r="H322" s="319"/>
    </row>
    <row r="323" spans="1:8" ht="15" customHeight="1">
      <c r="A323" s="319"/>
      <c r="B323" s="319"/>
      <c r="C323" s="319"/>
      <c r="D323" s="319"/>
      <c r="E323" s="319"/>
      <c r="F323" s="319"/>
      <c r="G323" s="319"/>
      <c r="H323" s="319"/>
    </row>
    <row r="324" spans="1:8" ht="15" customHeight="1">
      <c r="A324" s="319"/>
      <c r="B324" s="319"/>
      <c r="C324" s="319"/>
      <c r="D324" s="319"/>
      <c r="E324" s="319"/>
      <c r="F324" s="319"/>
      <c r="G324" s="319"/>
      <c r="H324" s="319"/>
    </row>
    <row r="325" spans="1:8" ht="15" customHeight="1">
      <c r="A325" s="319"/>
      <c r="B325" s="319"/>
      <c r="C325" s="319"/>
      <c r="D325" s="319"/>
      <c r="E325" s="319"/>
      <c r="F325" s="319"/>
      <c r="G325" s="319"/>
      <c r="H325" s="319"/>
    </row>
    <row r="326" spans="1:8" ht="15" customHeight="1">
      <c r="A326" s="319"/>
      <c r="B326" s="319"/>
      <c r="C326" s="319"/>
      <c r="D326" s="319"/>
      <c r="E326" s="319"/>
      <c r="F326" s="319"/>
      <c r="G326" s="319"/>
      <c r="H326" s="319"/>
    </row>
    <row r="327" spans="1:8" ht="15" customHeight="1">
      <c r="A327" s="319"/>
      <c r="B327" s="319"/>
      <c r="C327" s="319"/>
      <c r="D327" s="319"/>
      <c r="E327" s="319"/>
      <c r="F327" s="319"/>
      <c r="G327" s="319"/>
      <c r="H327" s="319"/>
    </row>
    <row r="328" spans="1:8" ht="15" customHeight="1">
      <c r="A328" s="319"/>
      <c r="B328" s="319"/>
      <c r="C328" s="319"/>
      <c r="D328" s="319"/>
      <c r="E328" s="319"/>
      <c r="F328" s="319"/>
      <c r="G328" s="319"/>
      <c r="H328" s="319"/>
    </row>
    <row r="329" spans="1:8" ht="15" customHeight="1">
      <c r="A329" s="319"/>
      <c r="B329" s="319"/>
      <c r="C329" s="319"/>
      <c r="D329" s="319"/>
      <c r="E329" s="319"/>
      <c r="F329" s="319"/>
      <c r="G329" s="319"/>
      <c r="H329" s="319"/>
    </row>
    <row r="330" spans="1:8" ht="15" customHeight="1">
      <c r="A330" s="319"/>
      <c r="B330" s="319"/>
      <c r="C330" s="319"/>
      <c r="D330" s="319"/>
      <c r="E330" s="319"/>
      <c r="F330" s="319"/>
      <c r="G330" s="319"/>
      <c r="H330" s="319"/>
    </row>
    <row r="331" spans="1:8" ht="15" customHeight="1">
      <c r="A331" s="319"/>
      <c r="B331" s="319"/>
      <c r="C331" s="319"/>
      <c r="D331" s="319"/>
      <c r="E331" s="319"/>
      <c r="F331" s="319"/>
      <c r="G331" s="319"/>
      <c r="H331" s="319"/>
    </row>
    <row r="332" spans="1:8" ht="15" customHeight="1">
      <c r="A332" s="319"/>
      <c r="B332" s="319"/>
      <c r="C332" s="319"/>
      <c r="D332" s="319"/>
      <c r="E332" s="319"/>
      <c r="F332" s="319"/>
      <c r="G332" s="319"/>
      <c r="H332" s="319"/>
    </row>
    <row r="333" spans="1:8" ht="15" customHeight="1">
      <c r="A333" s="319"/>
      <c r="B333" s="319"/>
      <c r="C333" s="319"/>
      <c r="D333" s="319"/>
      <c r="E333" s="319"/>
      <c r="F333" s="319"/>
      <c r="G333" s="319"/>
      <c r="H333" s="319"/>
    </row>
    <row r="334" spans="1:8" ht="15" customHeight="1">
      <c r="A334" s="319"/>
      <c r="B334" s="319"/>
      <c r="C334" s="319"/>
      <c r="D334" s="319"/>
      <c r="E334" s="319"/>
      <c r="F334" s="319"/>
      <c r="G334" s="319"/>
      <c r="H334" s="319"/>
    </row>
    <row r="335" spans="1:8" ht="15" customHeight="1">
      <c r="A335" s="319"/>
      <c r="B335" s="319"/>
      <c r="C335" s="319"/>
      <c r="D335" s="319"/>
      <c r="E335" s="319"/>
      <c r="F335" s="319"/>
      <c r="G335" s="319"/>
      <c r="H335" s="319"/>
    </row>
    <row r="336" spans="1:8" ht="15" customHeight="1">
      <c r="A336" s="319"/>
      <c r="B336" s="319"/>
      <c r="C336" s="319"/>
      <c r="D336" s="319"/>
      <c r="E336" s="319"/>
      <c r="F336" s="319"/>
      <c r="G336" s="319"/>
      <c r="H336" s="319"/>
    </row>
    <row r="337" spans="1:8" ht="15" customHeight="1">
      <c r="A337" s="319"/>
      <c r="B337" s="319"/>
      <c r="C337" s="319"/>
      <c r="D337" s="319"/>
      <c r="E337" s="319"/>
      <c r="F337" s="319"/>
      <c r="G337" s="319"/>
      <c r="H337" s="319"/>
    </row>
    <row r="338" spans="1:8" ht="15" customHeight="1">
      <c r="A338" s="319"/>
      <c r="B338" s="319"/>
      <c r="C338" s="319"/>
      <c r="D338" s="319"/>
      <c r="E338" s="319"/>
      <c r="F338" s="319"/>
      <c r="G338" s="319"/>
      <c r="H338" s="319"/>
    </row>
    <row r="339" spans="1:8" ht="15" customHeight="1">
      <c r="A339" s="319"/>
      <c r="B339" s="319"/>
      <c r="C339" s="319"/>
      <c r="D339" s="319"/>
      <c r="E339" s="319"/>
      <c r="F339" s="319"/>
      <c r="G339" s="319"/>
      <c r="H339" s="319"/>
    </row>
    <row r="340" spans="1:8" ht="15" customHeight="1">
      <c r="A340" s="319"/>
      <c r="B340" s="319"/>
      <c r="C340" s="319"/>
      <c r="D340" s="319"/>
      <c r="E340" s="319"/>
      <c r="F340" s="319"/>
      <c r="G340" s="319"/>
      <c r="H340" s="319"/>
    </row>
    <row r="341" spans="1:8" ht="15" customHeight="1">
      <c r="A341" s="319"/>
      <c r="B341" s="319"/>
      <c r="C341" s="319"/>
      <c r="D341" s="319"/>
      <c r="E341" s="319"/>
      <c r="F341" s="319"/>
      <c r="G341" s="319"/>
      <c r="H341" s="319"/>
    </row>
    <row r="342" spans="1:8" ht="15" customHeight="1">
      <c r="A342" s="319"/>
      <c r="B342" s="319"/>
      <c r="C342" s="319"/>
      <c r="D342" s="319"/>
      <c r="E342" s="319"/>
      <c r="F342" s="319"/>
      <c r="G342" s="319"/>
      <c r="H342" s="319"/>
    </row>
    <row r="343" spans="1:8" ht="15" customHeight="1">
      <c r="A343" s="319"/>
      <c r="B343" s="319"/>
      <c r="C343" s="319"/>
      <c r="D343" s="319"/>
      <c r="E343" s="319"/>
      <c r="F343" s="319"/>
      <c r="G343" s="319"/>
      <c r="H343" s="319"/>
    </row>
    <row r="344" spans="1:8" ht="15" customHeight="1">
      <c r="A344" s="319"/>
      <c r="B344" s="319"/>
      <c r="C344" s="319"/>
      <c r="D344" s="319"/>
      <c r="E344" s="319"/>
      <c r="F344" s="319"/>
      <c r="G344" s="319"/>
      <c r="H344" s="319"/>
    </row>
    <row r="345" spans="1:8" ht="15" customHeight="1">
      <c r="A345" s="319"/>
      <c r="B345" s="319"/>
      <c r="C345" s="319"/>
      <c r="D345" s="319"/>
      <c r="E345" s="319"/>
      <c r="F345" s="319"/>
      <c r="G345" s="319"/>
      <c r="H345" s="319"/>
    </row>
    <row r="346" spans="1:8" ht="15" customHeight="1">
      <c r="A346" s="319"/>
      <c r="B346" s="319"/>
      <c r="C346" s="319"/>
      <c r="D346" s="319"/>
      <c r="E346" s="319"/>
      <c r="F346" s="319"/>
      <c r="G346" s="319"/>
      <c r="H346" s="319"/>
    </row>
    <row r="347" spans="1:8" ht="15" customHeight="1">
      <c r="A347" s="319"/>
      <c r="B347" s="319"/>
      <c r="C347" s="319"/>
      <c r="D347" s="319"/>
      <c r="E347" s="319"/>
      <c r="F347" s="319"/>
      <c r="G347" s="319"/>
      <c r="H347" s="319"/>
    </row>
    <row r="348" spans="1:8" ht="15" customHeight="1">
      <c r="A348" s="319"/>
      <c r="B348" s="319"/>
      <c r="C348" s="319"/>
      <c r="D348" s="319"/>
      <c r="E348" s="319"/>
      <c r="F348" s="319"/>
      <c r="G348" s="319"/>
      <c r="H348" s="319"/>
    </row>
    <row r="349" spans="1:8" ht="15" customHeight="1">
      <c r="A349" s="319"/>
      <c r="B349" s="319"/>
      <c r="C349" s="319"/>
      <c r="D349" s="319"/>
      <c r="E349" s="319"/>
      <c r="F349" s="319"/>
      <c r="G349" s="319"/>
      <c r="H349" s="319"/>
    </row>
    <row r="350" spans="1:8" ht="15" customHeight="1">
      <c r="A350" s="319"/>
      <c r="B350" s="319"/>
      <c r="C350" s="319"/>
      <c r="D350" s="319"/>
      <c r="E350" s="319"/>
      <c r="F350" s="319"/>
      <c r="G350" s="319"/>
      <c r="H350" s="319"/>
    </row>
    <row r="351" spans="1:8" ht="15" customHeight="1">
      <c r="A351" s="319"/>
      <c r="B351" s="319"/>
      <c r="C351" s="319"/>
      <c r="D351" s="319"/>
      <c r="E351" s="319"/>
      <c r="F351" s="319"/>
      <c r="G351" s="319"/>
      <c r="H351" s="319"/>
    </row>
    <row r="352" spans="1:8" ht="15" customHeight="1">
      <c r="A352" s="319"/>
      <c r="B352" s="319"/>
      <c r="C352" s="319"/>
      <c r="D352" s="319"/>
      <c r="E352" s="319"/>
      <c r="F352" s="319"/>
      <c r="G352" s="319"/>
      <c r="H352" s="319"/>
    </row>
    <row r="353" spans="1:8" ht="15" customHeight="1">
      <c r="A353" s="319"/>
      <c r="B353" s="319"/>
      <c r="C353" s="319"/>
      <c r="D353" s="319"/>
      <c r="E353" s="319"/>
      <c r="F353" s="319"/>
      <c r="G353" s="319"/>
      <c r="H353" s="319"/>
    </row>
    <row r="354" spans="1:8" ht="15" customHeight="1">
      <c r="A354" s="319"/>
      <c r="B354" s="319"/>
      <c r="C354" s="319"/>
      <c r="D354" s="319"/>
      <c r="E354" s="319"/>
      <c r="F354" s="319"/>
      <c r="G354" s="319"/>
      <c r="H354" s="319"/>
    </row>
    <row r="355" spans="1:8" ht="15" customHeight="1">
      <c r="A355" s="319"/>
      <c r="B355" s="319"/>
      <c r="C355" s="319"/>
      <c r="D355" s="319"/>
      <c r="E355" s="319"/>
      <c r="F355" s="319"/>
      <c r="G355" s="319"/>
      <c r="H355" s="319"/>
    </row>
    <row r="356" spans="1:8" ht="15" customHeight="1">
      <c r="A356" s="319"/>
      <c r="B356" s="319"/>
      <c r="C356" s="319"/>
      <c r="D356" s="319"/>
      <c r="E356" s="319"/>
      <c r="F356" s="319"/>
      <c r="G356" s="319"/>
      <c r="H356" s="319"/>
    </row>
    <row r="357" spans="1:8" ht="15" customHeight="1">
      <c r="A357" s="319"/>
      <c r="B357" s="319"/>
      <c r="C357" s="319"/>
      <c r="D357" s="319"/>
      <c r="E357" s="319"/>
      <c r="F357" s="319"/>
      <c r="G357" s="319"/>
      <c r="H357" s="319"/>
    </row>
    <row r="358" spans="1:8" ht="15" customHeight="1">
      <c r="A358" s="319"/>
      <c r="B358" s="319"/>
      <c r="C358" s="319"/>
      <c r="D358" s="319"/>
      <c r="E358" s="319"/>
      <c r="F358" s="319"/>
      <c r="G358" s="319"/>
      <c r="H358" s="319"/>
    </row>
    <row r="359" spans="1:8" ht="15" customHeight="1">
      <c r="A359" s="319"/>
      <c r="B359" s="319"/>
      <c r="C359" s="319"/>
      <c r="D359" s="319"/>
      <c r="E359" s="319"/>
      <c r="F359" s="319"/>
      <c r="G359" s="319"/>
      <c r="H359" s="319"/>
    </row>
    <row r="360" spans="1:8" ht="15" customHeight="1">
      <c r="A360" s="319"/>
      <c r="B360" s="319"/>
      <c r="C360" s="319"/>
      <c r="D360" s="319"/>
      <c r="E360" s="319"/>
      <c r="F360" s="319"/>
      <c r="G360" s="319"/>
      <c r="H360" s="319"/>
    </row>
    <row r="361" spans="1:8" ht="15" customHeight="1">
      <c r="A361" s="319"/>
      <c r="B361" s="319"/>
      <c r="C361" s="319"/>
      <c r="D361" s="319"/>
      <c r="E361" s="319"/>
      <c r="F361" s="319"/>
      <c r="G361" s="319"/>
      <c r="H361" s="319"/>
    </row>
    <row r="362" spans="1:8" ht="15" customHeight="1">
      <c r="A362" s="319"/>
      <c r="B362" s="319"/>
      <c r="C362" s="319"/>
      <c r="D362" s="319"/>
      <c r="E362" s="319"/>
      <c r="F362" s="319"/>
      <c r="G362" s="319"/>
      <c r="H362" s="319"/>
    </row>
    <row r="363" spans="1:8" ht="15" customHeight="1">
      <c r="A363" s="319"/>
      <c r="B363" s="319"/>
      <c r="C363" s="319"/>
      <c r="D363" s="319"/>
      <c r="E363" s="319"/>
      <c r="F363" s="319"/>
      <c r="G363" s="319"/>
      <c r="H363" s="319"/>
    </row>
    <row r="364" spans="1:8" ht="15" customHeight="1">
      <c r="A364" s="319"/>
      <c r="B364" s="319"/>
      <c r="C364" s="319"/>
      <c r="D364" s="319"/>
      <c r="E364" s="319"/>
      <c r="F364" s="319"/>
      <c r="G364" s="319"/>
      <c r="H364" s="319"/>
    </row>
    <row r="365" spans="1:8" ht="15" customHeight="1">
      <c r="A365" s="319"/>
      <c r="B365" s="319"/>
      <c r="C365" s="319"/>
      <c r="D365" s="319"/>
      <c r="E365" s="319"/>
      <c r="F365" s="319"/>
      <c r="G365" s="319"/>
      <c r="H365" s="319"/>
    </row>
    <row r="366" spans="1:8" ht="15" customHeight="1">
      <c r="A366" s="319"/>
      <c r="B366" s="319"/>
      <c r="C366" s="319"/>
      <c r="D366" s="319"/>
      <c r="E366" s="319"/>
      <c r="F366" s="319"/>
      <c r="G366" s="319"/>
      <c r="H366" s="319"/>
    </row>
    <row r="367" spans="1:8" ht="15" customHeight="1">
      <c r="A367" s="319"/>
      <c r="B367" s="319"/>
      <c r="C367" s="319"/>
      <c r="D367" s="319"/>
      <c r="E367" s="319"/>
      <c r="F367" s="319"/>
      <c r="G367" s="319"/>
      <c r="H367" s="319"/>
    </row>
    <row r="368" spans="1:8" ht="15" customHeight="1">
      <c r="A368" s="319"/>
      <c r="B368" s="319"/>
      <c r="C368" s="319"/>
      <c r="D368" s="319"/>
      <c r="E368" s="319"/>
      <c r="F368" s="319"/>
      <c r="G368" s="319"/>
      <c r="H368" s="319"/>
    </row>
    <row r="369" spans="1:8" ht="15" customHeight="1">
      <c r="A369" s="319"/>
      <c r="B369" s="319"/>
      <c r="C369" s="319"/>
      <c r="D369" s="319"/>
      <c r="E369" s="319"/>
      <c r="F369" s="319"/>
      <c r="G369" s="319"/>
      <c r="H369" s="319"/>
    </row>
    <row r="370" spans="1:8" ht="15" customHeight="1">
      <c r="A370" s="319"/>
      <c r="B370" s="319"/>
      <c r="C370" s="319"/>
      <c r="D370" s="319"/>
      <c r="E370" s="319"/>
      <c r="F370" s="319"/>
      <c r="G370" s="319"/>
      <c r="H370" s="319"/>
    </row>
    <row r="371" spans="1:8" ht="15" customHeight="1">
      <c r="A371" s="319"/>
      <c r="B371" s="319"/>
      <c r="C371" s="319"/>
      <c r="D371" s="319"/>
      <c r="E371" s="319"/>
      <c r="F371" s="319"/>
      <c r="G371" s="319"/>
      <c r="H371" s="319"/>
    </row>
    <row r="372" spans="1:8" ht="15" customHeight="1">
      <c r="A372" s="319"/>
      <c r="B372" s="319"/>
      <c r="C372" s="319"/>
      <c r="D372" s="319"/>
      <c r="E372" s="319"/>
      <c r="F372" s="319"/>
      <c r="G372" s="319"/>
      <c r="H372" s="319"/>
    </row>
    <row r="373" spans="1:8" ht="15" customHeight="1">
      <c r="A373" s="319"/>
      <c r="B373" s="319"/>
      <c r="C373" s="319"/>
      <c r="D373" s="319"/>
      <c r="E373" s="319"/>
      <c r="F373" s="319"/>
      <c r="G373" s="319"/>
      <c r="H373" s="319"/>
    </row>
    <row r="374" spans="1:8" ht="15" customHeight="1">
      <c r="A374" s="319"/>
      <c r="B374" s="319"/>
      <c r="C374" s="319"/>
      <c r="D374" s="319"/>
      <c r="E374" s="319"/>
      <c r="F374" s="319"/>
      <c r="G374" s="319"/>
      <c r="H374" s="319"/>
    </row>
    <row r="375" spans="1:8" ht="15" customHeight="1">
      <c r="A375" s="319"/>
      <c r="B375" s="319"/>
      <c r="C375" s="319"/>
      <c r="D375" s="319"/>
      <c r="E375" s="319"/>
      <c r="F375" s="319"/>
      <c r="G375" s="319"/>
      <c r="H375" s="319"/>
    </row>
    <row r="376" spans="1:8" ht="15" customHeight="1">
      <c r="A376" s="319"/>
      <c r="B376" s="319"/>
      <c r="C376" s="319"/>
      <c r="D376" s="319"/>
      <c r="E376" s="319"/>
      <c r="F376" s="319"/>
      <c r="G376" s="319"/>
      <c r="H376" s="319"/>
    </row>
    <row r="377" spans="1:8" ht="15" customHeight="1">
      <c r="A377" s="319"/>
      <c r="B377" s="319"/>
      <c r="C377" s="319"/>
      <c r="D377" s="319"/>
      <c r="E377" s="319"/>
      <c r="F377" s="319"/>
      <c r="G377" s="319"/>
      <c r="H377" s="319"/>
    </row>
    <row r="378" spans="1:8" ht="15" customHeight="1">
      <c r="A378" s="319"/>
      <c r="B378" s="319"/>
      <c r="C378" s="319"/>
      <c r="D378" s="319"/>
      <c r="E378" s="319"/>
      <c r="F378" s="319"/>
      <c r="G378" s="319"/>
      <c r="H378" s="319"/>
    </row>
    <row r="379" spans="1:8" ht="15" customHeight="1">
      <c r="A379" s="319"/>
      <c r="B379" s="319"/>
      <c r="C379" s="319"/>
      <c r="D379" s="319"/>
      <c r="E379" s="319"/>
      <c r="F379" s="319"/>
      <c r="G379" s="319"/>
      <c r="H379" s="319"/>
    </row>
    <row r="380" spans="1:8" ht="15" customHeight="1">
      <c r="A380" s="319"/>
      <c r="B380" s="319"/>
      <c r="C380" s="319"/>
      <c r="D380" s="319"/>
      <c r="E380" s="319"/>
      <c r="F380" s="319"/>
      <c r="G380" s="319"/>
      <c r="H380" s="319"/>
    </row>
    <row r="381" spans="1:8" ht="15" customHeight="1">
      <c r="A381" s="319"/>
      <c r="B381" s="319"/>
      <c r="C381" s="319"/>
      <c r="D381" s="319"/>
      <c r="E381" s="319"/>
      <c r="F381" s="319"/>
      <c r="G381" s="319"/>
      <c r="H381" s="319"/>
    </row>
    <row r="382" spans="1:8" ht="15" customHeight="1">
      <c r="A382" s="319"/>
      <c r="B382" s="319"/>
      <c r="C382" s="319"/>
      <c r="D382" s="319"/>
      <c r="E382" s="319"/>
      <c r="F382" s="319"/>
      <c r="G382" s="319"/>
      <c r="H382" s="319"/>
    </row>
    <row r="383" spans="1:8" ht="15" customHeight="1">
      <c r="A383" s="319"/>
      <c r="B383" s="319"/>
      <c r="C383" s="319"/>
      <c r="D383" s="319"/>
      <c r="E383" s="319"/>
      <c r="F383" s="319"/>
      <c r="G383" s="319"/>
      <c r="H383" s="319"/>
    </row>
    <row r="384" spans="1:8" ht="15" customHeight="1">
      <c r="A384" s="319"/>
      <c r="B384" s="319"/>
      <c r="C384" s="319"/>
      <c r="D384" s="319"/>
      <c r="E384" s="319"/>
      <c r="F384" s="319"/>
      <c r="G384" s="319"/>
      <c r="H384" s="319"/>
    </row>
    <row r="385" spans="1:8" ht="15" customHeight="1">
      <c r="A385" s="319"/>
      <c r="B385" s="319"/>
      <c r="C385" s="319"/>
      <c r="D385" s="319"/>
      <c r="E385" s="319"/>
      <c r="F385" s="319"/>
      <c r="G385" s="319"/>
      <c r="H385" s="319"/>
    </row>
    <row r="386" spans="1:8" ht="15" customHeight="1">
      <c r="A386" s="319"/>
      <c r="B386" s="319"/>
      <c r="C386" s="319"/>
      <c r="D386" s="319"/>
      <c r="E386" s="319"/>
      <c r="F386" s="319"/>
      <c r="G386" s="319"/>
      <c r="H386" s="319"/>
    </row>
    <row r="387" spans="1:8" ht="15" customHeight="1">
      <c r="A387" s="319"/>
      <c r="B387" s="319"/>
      <c r="C387" s="319"/>
      <c r="D387" s="319"/>
      <c r="E387" s="319"/>
      <c r="F387" s="319"/>
      <c r="G387" s="319"/>
      <c r="H387" s="319"/>
    </row>
    <row r="388" spans="1:8" ht="15" customHeight="1">
      <c r="A388" s="319"/>
      <c r="B388" s="319"/>
      <c r="C388" s="319"/>
      <c r="D388" s="319"/>
      <c r="E388" s="319"/>
      <c r="F388" s="319"/>
      <c r="G388" s="319"/>
      <c r="H388" s="319"/>
    </row>
    <row r="389" spans="1:8" ht="15" customHeight="1">
      <c r="A389" s="319"/>
      <c r="B389" s="319"/>
      <c r="C389" s="319"/>
      <c r="D389" s="319"/>
      <c r="E389" s="319"/>
      <c r="F389" s="319"/>
      <c r="G389" s="319"/>
      <c r="H389" s="319"/>
    </row>
    <row r="390" spans="1:8" ht="15" customHeight="1">
      <c r="A390" s="319"/>
      <c r="B390" s="319"/>
      <c r="C390" s="319"/>
      <c r="D390" s="319"/>
      <c r="E390" s="319"/>
      <c r="F390" s="319"/>
      <c r="G390" s="319"/>
      <c r="H390" s="319"/>
    </row>
    <row r="391" spans="1:8" ht="15" customHeight="1">
      <c r="A391" s="319"/>
      <c r="B391" s="319"/>
      <c r="C391" s="319"/>
      <c r="D391" s="319"/>
      <c r="E391" s="319"/>
      <c r="F391" s="319"/>
      <c r="G391" s="319"/>
      <c r="H391" s="319"/>
    </row>
    <row r="392" spans="1:8" ht="15" customHeight="1">
      <c r="A392" s="319"/>
      <c r="B392" s="319"/>
      <c r="C392" s="319"/>
      <c r="D392" s="319"/>
      <c r="E392" s="319"/>
      <c r="F392" s="319"/>
      <c r="G392" s="319"/>
      <c r="H392" s="319"/>
    </row>
    <row r="393" spans="1:8" ht="15" customHeight="1">
      <c r="A393" s="319"/>
      <c r="B393" s="319"/>
      <c r="C393" s="319"/>
      <c r="D393" s="319"/>
      <c r="E393" s="319"/>
      <c r="F393" s="319"/>
      <c r="G393" s="319"/>
      <c r="H393" s="319"/>
    </row>
    <row r="394" spans="1:8" ht="15" customHeight="1">
      <c r="A394" s="319"/>
      <c r="B394" s="319"/>
      <c r="C394" s="319"/>
      <c r="D394" s="319"/>
      <c r="E394" s="319"/>
      <c r="F394" s="319"/>
      <c r="G394" s="319"/>
      <c r="H394" s="319"/>
    </row>
    <row r="395" spans="1:8" ht="15" customHeight="1">
      <c r="A395" s="319"/>
      <c r="B395" s="319"/>
      <c r="C395" s="319"/>
      <c r="D395" s="319"/>
      <c r="E395" s="319"/>
      <c r="F395" s="319"/>
      <c r="G395" s="319"/>
      <c r="H395" s="319"/>
    </row>
    <row r="396" spans="1:8" ht="15" customHeight="1">
      <c r="A396" s="319"/>
      <c r="B396" s="319"/>
      <c r="C396" s="319"/>
      <c r="D396" s="319"/>
      <c r="E396" s="319"/>
      <c r="F396" s="319"/>
      <c r="G396" s="319"/>
      <c r="H396" s="319"/>
    </row>
    <row r="397" spans="1:8" ht="15" customHeight="1">
      <c r="A397" s="319"/>
      <c r="B397" s="319"/>
      <c r="C397" s="319"/>
      <c r="D397" s="319"/>
      <c r="E397" s="319"/>
      <c r="F397" s="319"/>
      <c r="G397" s="319"/>
      <c r="H397" s="319"/>
    </row>
    <row r="398" spans="1:8" ht="15" customHeight="1">
      <c r="A398" s="319"/>
      <c r="B398" s="319"/>
      <c r="C398" s="319"/>
      <c r="D398" s="319"/>
      <c r="E398" s="319"/>
      <c r="F398" s="319"/>
      <c r="G398" s="319"/>
      <c r="H398" s="319"/>
    </row>
    <row r="399" spans="1:8" ht="15" customHeight="1">
      <c r="A399" s="319"/>
      <c r="B399" s="319"/>
      <c r="C399" s="319"/>
      <c r="D399" s="319"/>
      <c r="E399" s="319"/>
      <c r="F399" s="319"/>
      <c r="G399" s="319"/>
      <c r="H399" s="319"/>
    </row>
    <row r="400" spans="1:8" ht="15" customHeight="1">
      <c r="A400" s="319"/>
      <c r="B400" s="319"/>
      <c r="C400" s="319"/>
      <c r="D400" s="319"/>
      <c r="E400" s="319"/>
      <c r="F400" s="319"/>
      <c r="G400" s="319"/>
      <c r="H400" s="319"/>
    </row>
    <row r="401" spans="1:8" ht="15" customHeight="1">
      <c r="A401" s="319"/>
      <c r="B401" s="319"/>
      <c r="C401" s="319"/>
      <c r="D401" s="319"/>
      <c r="E401" s="319"/>
      <c r="F401" s="319"/>
      <c r="G401" s="319"/>
      <c r="H401" s="319"/>
    </row>
    <row r="402" spans="1:8" ht="15" customHeight="1">
      <c r="A402" s="319"/>
      <c r="B402" s="319"/>
      <c r="C402" s="319"/>
      <c r="D402" s="319"/>
      <c r="E402" s="319"/>
      <c r="F402" s="319"/>
      <c r="G402" s="319"/>
      <c r="H402" s="319"/>
    </row>
    <row r="403" spans="1:8" ht="15" customHeight="1">
      <c r="A403" s="319"/>
      <c r="B403" s="319"/>
      <c r="C403" s="319"/>
      <c r="D403" s="319"/>
      <c r="E403" s="319"/>
      <c r="F403" s="319"/>
      <c r="G403" s="319"/>
      <c r="H403" s="319"/>
    </row>
    <row r="404" spans="1:8" ht="15" customHeight="1">
      <c r="A404" s="319"/>
      <c r="B404" s="319"/>
      <c r="C404" s="319"/>
      <c r="D404" s="319"/>
      <c r="E404" s="319"/>
      <c r="F404" s="319"/>
      <c r="G404" s="319"/>
      <c r="H404" s="319"/>
    </row>
    <row r="405" spans="1:8" ht="15" customHeight="1">
      <c r="A405" s="319"/>
      <c r="B405" s="319"/>
      <c r="C405" s="319"/>
      <c r="D405" s="319"/>
      <c r="E405" s="319"/>
      <c r="F405" s="319"/>
      <c r="G405" s="319"/>
      <c r="H405" s="319"/>
    </row>
    <row r="406" spans="1:8" ht="15" customHeight="1">
      <c r="A406" s="319"/>
      <c r="B406" s="319"/>
      <c r="C406" s="319"/>
      <c r="D406" s="319"/>
      <c r="E406" s="319"/>
      <c r="F406" s="319"/>
      <c r="G406" s="319"/>
      <c r="H406" s="319"/>
    </row>
    <row r="407" spans="1:8" ht="15" customHeight="1">
      <c r="A407" s="319"/>
      <c r="B407" s="319"/>
      <c r="C407" s="319"/>
      <c r="D407" s="319"/>
      <c r="E407" s="319"/>
      <c r="F407" s="319"/>
      <c r="G407" s="319"/>
      <c r="H407" s="319"/>
    </row>
    <row r="408" spans="1:8" ht="15" customHeight="1">
      <c r="A408" s="319"/>
      <c r="B408" s="319"/>
      <c r="C408" s="319"/>
      <c r="D408" s="319"/>
      <c r="E408" s="319"/>
      <c r="F408" s="319"/>
      <c r="G408" s="319"/>
      <c r="H408" s="319"/>
    </row>
    <row r="409" spans="1:8" ht="15" customHeight="1">
      <c r="A409" s="319"/>
      <c r="B409" s="319"/>
      <c r="C409" s="319"/>
      <c r="D409" s="319"/>
      <c r="E409" s="319"/>
      <c r="F409" s="319"/>
      <c r="G409" s="319"/>
      <c r="H409" s="319"/>
    </row>
    <row r="410" spans="1:8" ht="15" customHeight="1">
      <c r="A410" s="319"/>
      <c r="B410" s="319"/>
      <c r="C410" s="319"/>
      <c r="D410" s="319"/>
      <c r="E410" s="319"/>
      <c r="F410" s="319"/>
      <c r="G410" s="319"/>
      <c r="H410" s="319"/>
    </row>
    <row r="411" spans="1:8" ht="15" customHeight="1">
      <c r="A411" s="319"/>
      <c r="B411" s="319"/>
      <c r="C411" s="319"/>
      <c r="D411" s="319"/>
      <c r="E411" s="319"/>
      <c r="F411" s="319"/>
      <c r="G411" s="319"/>
      <c r="H411" s="319"/>
    </row>
    <row r="412" spans="1:8" ht="15" customHeight="1">
      <c r="A412" s="319"/>
      <c r="B412" s="319"/>
      <c r="C412" s="319"/>
      <c r="D412" s="319"/>
      <c r="E412" s="319"/>
      <c r="F412" s="319"/>
      <c r="G412" s="319"/>
      <c r="H412" s="319"/>
    </row>
    <row r="413" spans="1:8" ht="15" customHeight="1">
      <c r="A413" s="319"/>
      <c r="B413" s="319"/>
      <c r="C413" s="319"/>
      <c r="D413" s="319"/>
      <c r="E413" s="319"/>
      <c r="F413" s="319"/>
      <c r="G413" s="319"/>
      <c r="H413" s="319"/>
    </row>
    <row r="414" spans="1:8" ht="15" customHeight="1">
      <c r="A414" s="319"/>
      <c r="B414" s="319"/>
      <c r="C414" s="319"/>
      <c r="D414" s="319"/>
      <c r="E414" s="319"/>
      <c r="F414" s="319"/>
      <c r="G414" s="319"/>
      <c r="H414" s="319"/>
    </row>
    <row r="415" spans="1:8" ht="15" customHeight="1">
      <c r="A415" s="319"/>
      <c r="B415" s="319"/>
      <c r="C415" s="319"/>
      <c r="D415" s="319"/>
      <c r="E415" s="319"/>
      <c r="F415" s="319"/>
      <c r="G415" s="319"/>
      <c r="H415" s="319"/>
    </row>
    <row r="416" spans="1:8" ht="15" customHeight="1">
      <c r="A416" s="319"/>
      <c r="B416" s="319"/>
      <c r="C416" s="319"/>
      <c r="D416" s="319"/>
      <c r="E416" s="319"/>
      <c r="F416" s="319"/>
      <c r="G416" s="319"/>
      <c r="H416" s="319"/>
    </row>
    <row r="417" spans="1:8" ht="15" customHeight="1">
      <c r="A417" s="319"/>
      <c r="B417" s="319"/>
      <c r="C417" s="319"/>
      <c r="D417" s="319"/>
      <c r="E417" s="319"/>
      <c r="F417" s="319"/>
      <c r="G417" s="319"/>
      <c r="H417" s="319"/>
    </row>
    <row r="418" spans="1:8" ht="15" customHeight="1">
      <c r="A418" s="319"/>
      <c r="B418" s="319"/>
      <c r="C418" s="319"/>
      <c r="D418" s="319"/>
      <c r="E418" s="319"/>
      <c r="F418" s="319"/>
      <c r="G418" s="319"/>
      <c r="H418" s="319"/>
    </row>
    <row r="419" spans="1:8" ht="15" customHeight="1">
      <c r="A419" s="319"/>
      <c r="B419" s="319"/>
      <c r="C419" s="319"/>
      <c r="D419" s="319"/>
      <c r="E419" s="319"/>
      <c r="F419" s="319"/>
      <c r="G419" s="319"/>
      <c r="H419" s="319"/>
    </row>
    <row r="420" spans="1:8" ht="15" customHeight="1">
      <c r="A420" s="319"/>
      <c r="B420" s="319"/>
      <c r="C420" s="319"/>
      <c r="D420" s="319"/>
      <c r="E420" s="319"/>
      <c r="F420" s="319"/>
      <c r="G420" s="319"/>
      <c r="H420" s="319"/>
    </row>
    <row r="421" spans="1:8" ht="15" customHeight="1">
      <c r="A421" s="319"/>
      <c r="B421" s="319"/>
      <c r="C421" s="319"/>
      <c r="D421" s="319"/>
      <c r="E421" s="319"/>
      <c r="F421" s="319"/>
      <c r="G421" s="319"/>
      <c r="H421" s="319"/>
    </row>
    <row r="422" spans="1:8" ht="15" customHeight="1">
      <c r="A422" s="319"/>
      <c r="B422" s="319"/>
      <c r="C422" s="319"/>
      <c r="D422" s="319"/>
      <c r="E422" s="319"/>
      <c r="F422" s="319"/>
      <c r="G422" s="319"/>
      <c r="H422" s="319"/>
    </row>
    <row r="423" spans="1:8" ht="15" customHeight="1">
      <c r="A423" s="319"/>
      <c r="B423" s="319"/>
      <c r="C423" s="319"/>
      <c r="D423" s="319"/>
      <c r="E423" s="319"/>
      <c r="F423" s="319"/>
      <c r="G423" s="319"/>
      <c r="H423" s="319"/>
    </row>
    <row r="424" spans="1:8" ht="15" customHeight="1">
      <c r="A424" s="319"/>
      <c r="B424" s="319"/>
      <c r="C424" s="319"/>
      <c r="D424" s="319"/>
      <c r="E424" s="319"/>
      <c r="F424" s="319"/>
      <c r="G424" s="319"/>
      <c r="H424" s="319"/>
    </row>
    <row r="425" spans="1:8" ht="15" customHeight="1">
      <c r="A425" s="319"/>
      <c r="B425" s="319"/>
      <c r="C425" s="319"/>
      <c r="D425" s="319"/>
      <c r="E425" s="319"/>
      <c r="F425" s="319"/>
      <c r="G425" s="319"/>
      <c r="H425" s="319"/>
    </row>
    <row r="426" spans="1:8" ht="15" customHeight="1">
      <c r="A426" s="319"/>
      <c r="B426" s="319"/>
      <c r="C426" s="319"/>
      <c r="D426" s="319"/>
      <c r="E426" s="319"/>
      <c r="F426" s="319"/>
      <c r="G426" s="319"/>
      <c r="H426" s="319"/>
    </row>
    <row r="427" spans="1:8" ht="15" customHeight="1">
      <c r="A427" s="319"/>
      <c r="B427" s="319"/>
      <c r="C427" s="319"/>
      <c r="D427" s="319"/>
      <c r="E427" s="319"/>
      <c r="F427" s="319"/>
      <c r="G427" s="319"/>
      <c r="H427" s="319"/>
    </row>
    <row r="428" spans="1:8" ht="15" customHeight="1">
      <c r="A428" s="319"/>
      <c r="B428" s="319"/>
      <c r="C428" s="319"/>
      <c r="D428" s="319"/>
      <c r="E428" s="319"/>
      <c r="F428" s="319"/>
      <c r="G428" s="319"/>
      <c r="H428" s="319"/>
    </row>
    <row r="429" spans="1:8" ht="15" customHeight="1">
      <c r="A429" s="319"/>
      <c r="B429" s="319"/>
      <c r="C429" s="319"/>
      <c r="D429" s="319"/>
      <c r="E429" s="319"/>
      <c r="F429" s="319"/>
      <c r="G429" s="319"/>
      <c r="H429" s="319"/>
    </row>
    <row r="430" spans="1:8" ht="15" customHeight="1">
      <c r="A430" s="319"/>
      <c r="B430" s="319"/>
      <c r="C430" s="319"/>
      <c r="D430" s="319"/>
      <c r="E430" s="319"/>
      <c r="F430" s="319"/>
      <c r="G430" s="319"/>
      <c r="H430" s="319"/>
    </row>
    <row r="431" spans="1:8" ht="15" customHeight="1">
      <c r="A431" s="319"/>
      <c r="B431" s="319"/>
      <c r="C431" s="319"/>
      <c r="D431" s="319"/>
      <c r="E431" s="319"/>
      <c r="F431" s="319"/>
      <c r="G431" s="319"/>
      <c r="H431" s="319"/>
    </row>
    <row r="432" spans="1:8" ht="15" customHeight="1">
      <c r="A432" s="319"/>
      <c r="B432" s="319"/>
      <c r="C432" s="319"/>
      <c r="D432" s="319"/>
      <c r="E432" s="319"/>
      <c r="F432" s="319"/>
      <c r="G432" s="319"/>
      <c r="H432" s="319"/>
    </row>
    <row r="433" spans="1:8" ht="15" customHeight="1">
      <c r="A433" s="319"/>
      <c r="B433" s="319"/>
      <c r="C433" s="319"/>
      <c r="D433" s="319"/>
      <c r="E433" s="319"/>
      <c r="F433" s="319"/>
      <c r="G433" s="319"/>
      <c r="H433" s="319"/>
    </row>
    <row r="434" spans="1:8" ht="15" customHeight="1">
      <c r="A434" s="319"/>
      <c r="B434" s="319"/>
      <c r="C434" s="319"/>
      <c r="D434" s="319"/>
      <c r="E434" s="319"/>
      <c r="F434" s="319"/>
      <c r="G434" s="319"/>
      <c r="H434" s="319"/>
    </row>
    <row r="435" spans="1:8" ht="15" customHeight="1">
      <c r="A435" s="319"/>
      <c r="B435" s="319"/>
      <c r="C435" s="319"/>
      <c r="D435" s="319"/>
      <c r="E435" s="319"/>
      <c r="F435" s="319"/>
      <c r="G435" s="319"/>
      <c r="H435" s="319"/>
    </row>
    <row r="436" spans="1:8" ht="15" customHeight="1">
      <c r="A436" s="319"/>
      <c r="B436" s="319"/>
      <c r="C436" s="319"/>
      <c r="D436" s="319"/>
      <c r="E436" s="319"/>
      <c r="F436" s="319"/>
      <c r="G436" s="319"/>
      <c r="H436" s="319"/>
    </row>
    <row r="437" spans="1:8" ht="15" customHeight="1">
      <c r="A437" s="319"/>
      <c r="B437" s="319"/>
      <c r="C437" s="319"/>
      <c r="D437" s="319"/>
      <c r="E437" s="319"/>
      <c r="F437" s="319"/>
      <c r="G437" s="319"/>
      <c r="H437" s="319"/>
    </row>
    <row r="438" spans="1:8" ht="15" customHeight="1">
      <c r="A438" s="319"/>
      <c r="B438" s="319"/>
      <c r="C438" s="319"/>
      <c r="D438" s="319"/>
      <c r="E438" s="319"/>
      <c r="F438" s="319"/>
      <c r="G438" s="319"/>
      <c r="H438" s="319"/>
    </row>
    <row r="439" spans="1:8" ht="15" customHeight="1">
      <c r="A439" s="319"/>
      <c r="B439" s="319"/>
      <c r="C439" s="319"/>
      <c r="D439" s="319"/>
      <c r="E439" s="319"/>
      <c r="F439" s="319"/>
      <c r="G439" s="319"/>
      <c r="H439" s="319"/>
    </row>
    <row r="440" spans="1:8" ht="15" customHeight="1">
      <c r="A440" s="319"/>
      <c r="B440" s="319"/>
      <c r="C440" s="319"/>
      <c r="D440" s="319"/>
      <c r="E440" s="319"/>
      <c r="F440" s="319"/>
      <c r="G440" s="319"/>
      <c r="H440" s="319"/>
    </row>
    <row r="441" spans="1:8" ht="15" customHeight="1">
      <c r="A441" s="319"/>
      <c r="B441" s="319"/>
      <c r="C441" s="319"/>
      <c r="D441" s="319"/>
      <c r="E441" s="319"/>
      <c r="F441" s="319"/>
      <c r="G441" s="319"/>
      <c r="H441" s="319"/>
    </row>
    <row r="442" spans="1:8" ht="15" customHeight="1">
      <c r="A442" s="319"/>
      <c r="B442" s="319"/>
      <c r="C442" s="319"/>
      <c r="D442" s="319"/>
      <c r="E442" s="319"/>
      <c r="F442" s="319"/>
      <c r="G442" s="319"/>
      <c r="H442" s="319"/>
    </row>
    <row r="443" spans="1:8" ht="15" customHeight="1">
      <c r="A443" s="319"/>
      <c r="B443" s="319"/>
      <c r="C443" s="319"/>
      <c r="D443" s="319"/>
      <c r="E443" s="319"/>
      <c r="F443" s="319"/>
      <c r="G443" s="319"/>
      <c r="H443" s="319"/>
    </row>
    <row r="444" spans="1:8" ht="15" customHeight="1">
      <c r="A444" s="319"/>
      <c r="B444" s="319"/>
      <c r="C444" s="319"/>
      <c r="D444" s="319"/>
      <c r="E444" s="319"/>
      <c r="F444" s="319"/>
      <c r="G444" s="319"/>
      <c r="H444" s="319"/>
    </row>
    <row r="445" spans="1:8" ht="15" customHeight="1">
      <c r="A445" s="319"/>
      <c r="B445" s="319"/>
      <c r="C445" s="319"/>
      <c r="D445" s="319"/>
      <c r="E445" s="319"/>
      <c r="F445" s="319"/>
      <c r="G445" s="319"/>
      <c r="H445" s="319"/>
    </row>
    <row r="446" spans="1:8" ht="15" customHeight="1">
      <c r="A446" s="319"/>
      <c r="B446" s="319"/>
      <c r="C446" s="319"/>
      <c r="D446" s="319"/>
      <c r="E446" s="319"/>
      <c r="F446" s="319"/>
      <c r="G446" s="319"/>
      <c r="H446" s="319"/>
    </row>
    <row r="447" spans="1:8" ht="15" customHeight="1">
      <c r="A447" s="319"/>
      <c r="B447" s="319"/>
      <c r="C447" s="319"/>
      <c r="D447" s="319"/>
      <c r="E447" s="319"/>
      <c r="F447" s="319"/>
      <c r="G447" s="319"/>
      <c r="H447" s="319"/>
    </row>
    <row r="448" spans="1:8" ht="15" customHeight="1">
      <c r="A448" s="319"/>
      <c r="B448" s="319"/>
      <c r="C448" s="319"/>
      <c r="D448" s="319"/>
      <c r="E448" s="319"/>
      <c r="F448" s="319"/>
      <c r="G448" s="319"/>
      <c r="H448" s="319"/>
    </row>
    <row r="449" spans="1:8" ht="15" customHeight="1">
      <c r="A449" s="319"/>
      <c r="B449" s="319"/>
      <c r="C449" s="319"/>
      <c r="D449" s="319"/>
      <c r="E449" s="319"/>
      <c r="F449" s="319"/>
      <c r="G449" s="319"/>
      <c r="H449" s="319"/>
    </row>
    <row r="450" spans="1:8" ht="15" customHeight="1">
      <c r="A450" s="319"/>
      <c r="B450" s="319"/>
      <c r="C450" s="319"/>
      <c r="D450" s="319"/>
      <c r="E450" s="319"/>
      <c r="F450" s="319"/>
      <c r="G450" s="319"/>
      <c r="H450" s="319"/>
    </row>
    <row r="451" spans="1:8" ht="15" customHeight="1">
      <c r="A451" s="319"/>
      <c r="B451" s="319"/>
      <c r="C451" s="319"/>
      <c r="D451" s="319"/>
      <c r="E451" s="319"/>
      <c r="F451" s="319"/>
      <c r="G451" s="319"/>
      <c r="H451" s="319"/>
    </row>
    <row r="452" spans="1:8" ht="15" customHeight="1">
      <c r="A452" s="319"/>
      <c r="B452" s="319"/>
      <c r="C452" s="319"/>
      <c r="D452" s="319"/>
      <c r="E452" s="319"/>
      <c r="F452" s="319"/>
      <c r="G452" s="319"/>
      <c r="H452" s="319"/>
    </row>
    <row r="453" spans="1:8" ht="15" customHeight="1">
      <c r="A453" s="319"/>
      <c r="B453" s="319"/>
      <c r="C453" s="319"/>
      <c r="D453" s="319"/>
      <c r="E453" s="319"/>
      <c r="F453" s="319"/>
      <c r="G453" s="319"/>
      <c r="H453" s="319"/>
    </row>
    <row r="454" spans="1:8" ht="15" customHeight="1">
      <c r="A454" s="319"/>
      <c r="B454" s="319"/>
      <c r="C454" s="319"/>
      <c r="D454" s="319"/>
      <c r="E454" s="319"/>
      <c r="F454" s="319"/>
      <c r="G454" s="319"/>
      <c r="H454" s="319"/>
    </row>
    <row r="455" spans="1:8" ht="15" customHeight="1">
      <c r="A455" s="319"/>
      <c r="B455" s="319"/>
      <c r="C455" s="319"/>
      <c r="D455" s="319"/>
      <c r="E455" s="319"/>
      <c r="F455" s="319"/>
      <c r="G455" s="319"/>
      <c r="H455" s="319"/>
    </row>
    <row r="456" spans="1:8" ht="15" customHeight="1">
      <c r="A456" s="319"/>
      <c r="B456" s="319"/>
      <c r="C456" s="319"/>
      <c r="D456" s="319"/>
      <c r="E456" s="319"/>
      <c r="F456" s="319"/>
      <c r="G456" s="319"/>
      <c r="H456" s="319"/>
    </row>
    <row r="457" spans="1:8" ht="15" customHeight="1">
      <c r="A457" s="319"/>
      <c r="B457" s="319"/>
      <c r="C457" s="319"/>
      <c r="D457" s="319"/>
      <c r="E457" s="319"/>
      <c r="F457" s="319"/>
      <c r="G457" s="319"/>
      <c r="H457" s="319"/>
    </row>
    <row r="458" spans="1:8" ht="15" customHeight="1">
      <c r="A458" s="319"/>
      <c r="B458" s="319"/>
      <c r="C458" s="319"/>
      <c r="D458" s="319"/>
      <c r="E458" s="319"/>
      <c r="F458" s="319"/>
      <c r="G458" s="319"/>
      <c r="H458" s="319"/>
    </row>
    <row r="459" spans="1:8" ht="15" customHeight="1">
      <c r="A459" s="319"/>
      <c r="B459" s="319"/>
      <c r="C459" s="319"/>
      <c r="D459" s="319"/>
      <c r="E459" s="319"/>
      <c r="F459" s="319"/>
      <c r="G459" s="319"/>
      <c r="H459" s="319"/>
    </row>
    <row r="460" spans="1:8" ht="15" customHeight="1">
      <c r="A460" s="319"/>
      <c r="B460" s="319"/>
      <c r="C460" s="319"/>
      <c r="D460" s="319"/>
      <c r="E460" s="319"/>
      <c r="F460" s="319"/>
      <c r="G460" s="319"/>
      <c r="H460" s="319"/>
    </row>
    <row r="461" spans="1:8" ht="15" customHeight="1">
      <c r="A461" s="319"/>
      <c r="B461" s="319"/>
      <c r="C461" s="319"/>
      <c r="D461" s="319"/>
      <c r="E461" s="319"/>
      <c r="F461" s="319"/>
      <c r="G461" s="319"/>
      <c r="H461" s="319"/>
    </row>
    <row r="462" spans="1:8" ht="15" customHeight="1">
      <c r="A462" s="319"/>
      <c r="B462" s="319"/>
      <c r="C462" s="319"/>
      <c r="D462" s="319"/>
      <c r="E462" s="319"/>
      <c r="F462" s="319"/>
      <c r="G462" s="319"/>
      <c r="H462" s="319"/>
    </row>
    <row r="463" spans="1:8" ht="15" customHeight="1">
      <c r="A463" s="319"/>
      <c r="B463" s="319"/>
      <c r="C463" s="319"/>
      <c r="D463" s="319"/>
      <c r="E463" s="319"/>
      <c r="F463" s="319"/>
      <c r="G463" s="319"/>
      <c r="H463" s="319"/>
    </row>
    <row r="464" spans="1:8" ht="15" customHeight="1">
      <c r="A464" s="319"/>
      <c r="B464" s="319"/>
      <c r="C464" s="319"/>
      <c r="D464" s="319"/>
      <c r="E464" s="319"/>
      <c r="F464" s="319"/>
      <c r="G464" s="319"/>
      <c r="H464" s="319"/>
    </row>
    <row r="465" spans="1:8" ht="15" customHeight="1">
      <c r="A465" s="319"/>
      <c r="B465" s="319"/>
      <c r="C465" s="319"/>
      <c r="D465" s="319"/>
      <c r="E465" s="319"/>
      <c r="F465" s="319"/>
      <c r="G465" s="319"/>
      <c r="H465" s="319"/>
    </row>
    <row r="466" spans="1:8" ht="15" customHeight="1">
      <c r="A466" s="319"/>
      <c r="B466" s="319"/>
      <c r="C466" s="319"/>
      <c r="D466" s="319"/>
      <c r="E466" s="319"/>
      <c r="F466" s="319"/>
      <c r="G466" s="319"/>
      <c r="H466" s="319"/>
    </row>
    <row r="467" spans="1:8" ht="15" customHeight="1">
      <c r="A467" s="319"/>
      <c r="B467" s="319"/>
      <c r="C467" s="319"/>
      <c r="D467" s="319"/>
      <c r="E467" s="319"/>
      <c r="F467" s="319"/>
      <c r="G467" s="319"/>
      <c r="H467" s="319"/>
    </row>
    <row r="468" spans="1:8" ht="15" customHeight="1">
      <c r="A468" s="319"/>
      <c r="B468" s="319"/>
      <c r="C468" s="319"/>
      <c r="D468" s="319"/>
      <c r="E468" s="319"/>
      <c r="F468" s="319"/>
      <c r="G468" s="319"/>
      <c r="H468" s="319"/>
    </row>
    <row r="469" spans="1:8" ht="15" customHeight="1">
      <c r="A469" s="319"/>
      <c r="B469" s="319"/>
      <c r="C469" s="319"/>
      <c r="D469" s="319"/>
      <c r="E469" s="319"/>
      <c r="F469" s="319"/>
      <c r="G469" s="319"/>
      <c r="H469" s="319"/>
    </row>
    <row r="470" spans="1:8" ht="15" customHeight="1">
      <c r="A470" s="319"/>
      <c r="B470" s="319"/>
      <c r="C470" s="319"/>
      <c r="D470" s="319"/>
      <c r="E470" s="319"/>
      <c r="F470" s="319"/>
      <c r="G470" s="319"/>
      <c r="H470" s="319"/>
    </row>
    <row r="471" spans="1:8" ht="15" customHeight="1">
      <c r="A471" s="319"/>
      <c r="B471" s="319"/>
      <c r="C471" s="319"/>
      <c r="D471" s="319"/>
      <c r="E471" s="319"/>
      <c r="F471" s="319"/>
      <c r="G471" s="319"/>
      <c r="H471" s="319"/>
    </row>
    <row r="472" spans="1:8" ht="15" customHeight="1">
      <c r="A472" s="319"/>
      <c r="B472" s="319"/>
      <c r="C472" s="319"/>
      <c r="D472" s="319"/>
      <c r="E472" s="319"/>
      <c r="F472" s="319"/>
      <c r="G472" s="319"/>
      <c r="H472" s="319"/>
    </row>
    <row r="473" spans="1:8" ht="15" customHeight="1">
      <c r="A473" s="319"/>
      <c r="B473" s="319"/>
      <c r="C473" s="319"/>
      <c r="D473" s="319"/>
      <c r="E473" s="319"/>
      <c r="F473" s="319"/>
      <c r="G473" s="319"/>
      <c r="H473" s="319"/>
    </row>
    <row r="474" spans="1:8" ht="15" customHeight="1">
      <c r="A474" s="319"/>
      <c r="B474" s="319"/>
      <c r="C474" s="319"/>
      <c r="D474" s="319"/>
      <c r="E474" s="319"/>
      <c r="F474" s="319"/>
      <c r="G474" s="319"/>
      <c r="H474" s="319"/>
    </row>
    <row r="475" spans="1:8" ht="15" customHeight="1">
      <c r="A475" s="319"/>
      <c r="B475" s="319"/>
      <c r="C475" s="319"/>
      <c r="D475" s="319"/>
      <c r="E475" s="319"/>
      <c r="F475" s="319"/>
      <c r="G475" s="319"/>
      <c r="H475" s="319"/>
    </row>
    <row r="476" spans="1:8" ht="15" customHeight="1">
      <c r="A476" s="319"/>
      <c r="B476" s="319"/>
      <c r="C476" s="319"/>
      <c r="D476" s="319"/>
      <c r="E476" s="319"/>
      <c r="F476" s="319"/>
      <c r="G476" s="319"/>
      <c r="H476" s="319"/>
    </row>
    <row r="477" spans="1:8" ht="15" customHeight="1">
      <c r="A477" s="319"/>
      <c r="B477" s="319"/>
      <c r="C477" s="319"/>
      <c r="D477" s="319"/>
      <c r="E477" s="319"/>
      <c r="F477" s="319"/>
      <c r="G477" s="319"/>
      <c r="H477" s="319"/>
    </row>
    <row r="478" spans="1:8" ht="15" customHeight="1">
      <c r="A478" s="319"/>
      <c r="B478" s="319"/>
      <c r="C478" s="319"/>
      <c r="D478" s="319"/>
      <c r="E478" s="319"/>
      <c r="F478" s="319"/>
      <c r="G478" s="319"/>
      <c r="H478" s="319"/>
    </row>
    <row r="479" spans="1:8" ht="15" customHeight="1">
      <c r="A479" s="319"/>
      <c r="B479" s="319"/>
      <c r="C479" s="319"/>
      <c r="D479" s="319"/>
      <c r="E479" s="319"/>
      <c r="F479" s="319"/>
      <c r="G479" s="319"/>
      <c r="H479" s="319"/>
    </row>
    <row r="480" spans="1:8" ht="15" customHeight="1">
      <c r="A480" s="319"/>
      <c r="B480" s="319"/>
      <c r="C480" s="319"/>
      <c r="D480" s="319"/>
      <c r="E480" s="319"/>
      <c r="F480" s="319"/>
      <c r="G480" s="319"/>
      <c r="H480" s="319"/>
    </row>
    <row r="481" spans="1:8" ht="15" customHeight="1">
      <c r="A481" s="319"/>
      <c r="B481" s="319"/>
      <c r="C481" s="319"/>
      <c r="D481" s="319"/>
      <c r="E481" s="319"/>
      <c r="F481" s="319"/>
      <c r="G481" s="319"/>
      <c r="H481" s="319"/>
    </row>
    <row r="482" spans="1:8" ht="15" customHeight="1">
      <c r="A482" s="319"/>
      <c r="B482" s="319"/>
      <c r="C482" s="319"/>
      <c r="D482" s="319"/>
      <c r="E482" s="319"/>
      <c r="F482" s="319"/>
      <c r="G482" s="319"/>
      <c r="H482" s="319"/>
    </row>
    <row r="483" spans="1:8" ht="15" customHeight="1">
      <c r="A483" s="319"/>
      <c r="B483" s="319"/>
      <c r="C483" s="319"/>
      <c r="D483" s="319"/>
      <c r="E483" s="319"/>
      <c r="F483" s="319"/>
      <c r="G483" s="319"/>
      <c r="H483" s="319"/>
    </row>
    <row r="484" spans="1:8" ht="15" customHeight="1">
      <c r="A484" s="319"/>
      <c r="B484" s="319"/>
      <c r="C484" s="319"/>
      <c r="D484" s="319"/>
      <c r="E484" s="319"/>
      <c r="F484" s="319"/>
      <c r="G484" s="319"/>
      <c r="H484" s="319"/>
    </row>
    <row r="485" spans="1:8" ht="15" customHeight="1">
      <c r="A485" s="319"/>
      <c r="B485" s="319"/>
      <c r="C485" s="319"/>
      <c r="D485" s="319"/>
      <c r="E485" s="319"/>
      <c r="F485" s="319"/>
      <c r="G485" s="319"/>
      <c r="H485" s="319"/>
    </row>
    <row r="486" spans="1:8" ht="15" customHeight="1">
      <c r="A486" s="319"/>
      <c r="B486" s="319"/>
      <c r="C486" s="319"/>
      <c r="D486" s="319"/>
      <c r="E486" s="319"/>
      <c r="F486" s="319"/>
      <c r="G486" s="319"/>
      <c r="H486" s="319"/>
    </row>
    <row r="487" spans="1:8" ht="15" customHeight="1">
      <c r="A487" s="319"/>
      <c r="B487" s="319"/>
      <c r="C487" s="319"/>
      <c r="D487" s="319"/>
      <c r="E487" s="319"/>
      <c r="F487" s="319"/>
      <c r="G487" s="319"/>
      <c r="H487" s="319"/>
    </row>
    <row r="488" spans="1:8" ht="15" customHeight="1">
      <c r="A488" s="319"/>
      <c r="B488" s="319"/>
      <c r="C488" s="319"/>
      <c r="D488" s="319"/>
      <c r="E488" s="319"/>
      <c r="F488" s="319"/>
      <c r="G488" s="319"/>
      <c r="H488" s="319"/>
    </row>
    <row r="489" spans="1:8" ht="15" customHeight="1">
      <c r="A489" s="319"/>
      <c r="B489" s="319"/>
      <c r="C489" s="319"/>
      <c r="D489" s="319"/>
      <c r="E489" s="319"/>
      <c r="F489" s="319"/>
      <c r="G489" s="319"/>
      <c r="H489" s="319"/>
    </row>
    <row r="490" spans="1:8" ht="15" customHeight="1">
      <c r="A490" s="319"/>
      <c r="B490" s="319"/>
      <c r="C490" s="319"/>
      <c r="D490" s="319"/>
      <c r="E490" s="319"/>
      <c r="F490" s="319"/>
      <c r="G490" s="319"/>
      <c r="H490" s="319"/>
    </row>
    <row r="491" spans="1:8" ht="15" customHeight="1">
      <c r="A491" s="319"/>
      <c r="B491" s="319"/>
      <c r="C491" s="319"/>
      <c r="D491" s="319"/>
      <c r="E491" s="319"/>
      <c r="F491" s="319"/>
      <c r="G491" s="319"/>
      <c r="H491" s="319"/>
    </row>
    <row r="492" spans="1:8" ht="15" customHeight="1">
      <c r="A492" s="319"/>
      <c r="B492" s="319"/>
      <c r="C492" s="319"/>
      <c r="D492" s="319"/>
      <c r="E492" s="319"/>
      <c r="F492" s="319"/>
      <c r="G492" s="319"/>
      <c r="H492" s="319"/>
    </row>
    <row r="493" spans="1:8" ht="15" customHeight="1">
      <c r="A493" s="319"/>
      <c r="B493" s="319"/>
      <c r="C493" s="319"/>
      <c r="D493" s="319"/>
      <c r="E493" s="319"/>
      <c r="F493" s="319"/>
      <c r="G493" s="319"/>
      <c r="H493" s="319"/>
    </row>
    <row r="494" spans="1:8" ht="15" customHeight="1">
      <c r="A494" s="319"/>
      <c r="B494" s="319"/>
      <c r="C494" s="319"/>
      <c r="D494" s="319"/>
      <c r="E494" s="319"/>
      <c r="F494" s="319"/>
      <c r="G494" s="319"/>
      <c r="H494" s="319"/>
    </row>
    <row r="495" spans="1:8" ht="15" customHeight="1">
      <c r="A495" s="319"/>
      <c r="B495" s="319"/>
      <c r="C495" s="319"/>
      <c r="D495" s="319"/>
      <c r="E495" s="319"/>
      <c r="F495" s="319"/>
      <c r="G495" s="319"/>
      <c r="H495" s="319"/>
    </row>
    <row r="496" spans="1:8" ht="15" customHeight="1">
      <c r="A496" s="319"/>
      <c r="B496" s="319"/>
      <c r="C496" s="319"/>
      <c r="D496" s="319"/>
      <c r="E496" s="319"/>
      <c r="F496" s="319"/>
      <c r="G496" s="319"/>
      <c r="H496" s="319"/>
    </row>
    <row r="497" spans="1:8" ht="15" customHeight="1">
      <c r="A497" s="319"/>
      <c r="B497" s="319"/>
      <c r="C497" s="319"/>
      <c r="D497" s="319"/>
      <c r="E497" s="319"/>
      <c r="F497" s="319"/>
      <c r="G497" s="319"/>
      <c r="H497" s="319"/>
    </row>
    <row r="498" spans="1:8" ht="15" customHeight="1">
      <c r="A498" s="319"/>
      <c r="B498" s="319"/>
      <c r="C498" s="319"/>
      <c r="D498" s="319"/>
      <c r="E498" s="319"/>
      <c r="F498" s="319"/>
      <c r="G498" s="319"/>
      <c r="H498" s="319"/>
    </row>
    <row r="499" spans="1:8" ht="15" customHeight="1">
      <c r="A499" s="319"/>
      <c r="B499" s="319"/>
      <c r="C499" s="319"/>
      <c r="D499" s="319"/>
      <c r="E499" s="319"/>
      <c r="F499" s="319"/>
      <c r="G499" s="319"/>
      <c r="H499" s="319"/>
    </row>
    <row r="500" spans="1:8" ht="15" customHeight="1">
      <c r="A500" s="319"/>
      <c r="B500" s="319"/>
      <c r="C500" s="319"/>
      <c r="D500" s="319"/>
      <c r="E500" s="319"/>
      <c r="F500" s="319"/>
      <c r="G500" s="319"/>
      <c r="H500" s="319"/>
    </row>
    <row r="501" spans="1:8" ht="15" customHeight="1">
      <c r="A501" s="319"/>
      <c r="B501" s="319"/>
      <c r="C501" s="319"/>
      <c r="D501" s="319"/>
      <c r="E501" s="319"/>
      <c r="F501" s="319"/>
      <c r="G501" s="319"/>
      <c r="H501" s="319"/>
    </row>
    <row r="502" spans="1:8" ht="15" customHeight="1">
      <c r="A502" s="319"/>
      <c r="B502" s="319"/>
      <c r="C502" s="319"/>
      <c r="D502" s="319"/>
      <c r="E502" s="319"/>
      <c r="F502" s="319"/>
      <c r="G502" s="319"/>
      <c r="H502" s="319"/>
    </row>
    <row r="503" spans="1:8" ht="15" customHeight="1">
      <c r="A503" s="319"/>
      <c r="B503" s="319"/>
      <c r="C503" s="319"/>
      <c r="D503" s="319"/>
      <c r="E503" s="319"/>
      <c r="F503" s="319"/>
      <c r="G503" s="319"/>
      <c r="H503" s="319"/>
    </row>
    <row r="504" spans="1:8" ht="15" customHeight="1">
      <c r="A504" s="319"/>
      <c r="B504" s="319"/>
      <c r="C504" s="319"/>
      <c r="D504" s="319"/>
      <c r="E504" s="319"/>
      <c r="F504" s="319"/>
      <c r="G504" s="319"/>
      <c r="H504" s="319"/>
    </row>
    <row r="505" spans="1:8" ht="15" customHeight="1">
      <c r="A505" s="319"/>
      <c r="B505" s="319"/>
      <c r="C505" s="319"/>
      <c r="D505" s="319"/>
      <c r="E505" s="319"/>
      <c r="F505" s="319"/>
      <c r="G505" s="319"/>
      <c r="H505" s="319"/>
    </row>
    <row r="506" spans="1:8" ht="15" customHeight="1">
      <c r="A506" s="319"/>
      <c r="B506" s="319"/>
      <c r="C506" s="319"/>
      <c r="D506" s="319"/>
      <c r="E506" s="319"/>
      <c r="F506" s="319"/>
      <c r="G506" s="319"/>
      <c r="H506" s="319"/>
    </row>
    <row r="507" spans="1:8" ht="15" customHeight="1">
      <c r="A507" s="319"/>
      <c r="B507" s="319"/>
      <c r="C507" s="319"/>
      <c r="D507" s="319"/>
      <c r="E507" s="319"/>
      <c r="F507" s="319"/>
      <c r="G507" s="319"/>
      <c r="H507" s="319"/>
    </row>
    <row r="508" spans="1:8" ht="15" customHeight="1">
      <c r="A508" s="319"/>
      <c r="B508" s="319"/>
      <c r="C508" s="319"/>
      <c r="D508" s="319"/>
      <c r="E508" s="319"/>
      <c r="F508" s="319"/>
      <c r="G508" s="319"/>
      <c r="H508" s="319"/>
    </row>
    <row r="509" spans="1:8" ht="15" customHeight="1">
      <c r="A509" s="319"/>
      <c r="B509" s="319"/>
      <c r="C509" s="319"/>
      <c r="D509" s="319"/>
      <c r="E509" s="319"/>
      <c r="F509" s="319"/>
      <c r="G509" s="319"/>
      <c r="H509" s="319"/>
    </row>
    <row r="510" spans="1:8" ht="15" customHeight="1">
      <c r="A510" s="319"/>
      <c r="B510" s="319"/>
      <c r="C510" s="319"/>
      <c r="D510" s="319"/>
      <c r="E510" s="319"/>
      <c r="F510" s="319"/>
      <c r="G510" s="319"/>
      <c r="H510" s="319"/>
    </row>
    <row r="511" spans="1:8" ht="15" customHeight="1">
      <c r="A511" s="319"/>
      <c r="B511" s="319"/>
      <c r="C511" s="319"/>
      <c r="D511" s="319"/>
      <c r="E511" s="319"/>
      <c r="F511" s="319"/>
      <c r="G511" s="319"/>
      <c r="H511" s="319"/>
    </row>
    <row r="512" spans="1:8" ht="15" customHeight="1">
      <c r="A512" s="319"/>
      <c r="B512" s="319"/>
      <c r="C512" s="319"/>
      <c r="D512" s="319"/>
      <c r="E512" s="319"/>
      <c r="F512" s="319"/>
      <c r="G512" s="319"/>
      <c r="H512" s="319"/>
    </row>
    <row r="513" spans="1:8" ht="15" customHeight="1">
      <c r="A513" s="319"/>
      <c r="B513" s="319"/>
      <c r="C513" s="319"/>
      <c r="D513" s="319"/>
      <c r="E513" s="319"/>
      <c r="F513" s="319"/>
      <c r="G513" s="319"/>
      <c r="H513" s="319"/>
    </row>
    <row r="514" spans="1:8" ht="15" customHeight="1">
      <c r="A514" s="319"/>
      <c r="B514" s="319"/>
      <c r="C514" s="319"/>
      <c r="D514" s="319"/>
      <c r="E514" s="319"/>
      <c r="F514" s="319"/>
      <c r="G514" s="319"/>
      <c r="H514" s="319"/>
    </row>
    <row r="515" spans="1:8" ht="15" customHeight="1">
      <c r="A515" s="319"/>
      <c r="B515" s="319"/>
      <c r="C515" s="319"/>
      <c r="D515" s="319"/>
      <c r="E515" s="319"/>
      <c r="F515" s="319"/>
      <c r="G515" s="319"/>
      <c r="H515" s="319"/>
    </row>
    <row r="516" spans="1:8" ht="15" customHeight="1">
      <c r="A516" s="319"/>
      <c r="B516" s="319"/>
      <c r="C516" s="319"/>
      <c r="D516" s="319"/>
      <c r="E516" s="319"/>
      <c r="F516" s="319"/>
      <c r="G516" s="319"/>
      <c r="H516" s="319"/>
    </row>
    <row r="517" spans="1:8" ht="15" customHeight="1">
      <c r="A517" s="319"/>
      <c r="B517" s="319"/>
      <c r="C517" s="319"/>
      <c r="D517" s="319"/>
      <c r="E517" s="319"/>
      <c r="F517" s="319"/>
      <c r="G517" s="319"/>
      <c r="H517" s="319"/>
    </row>
    <row r="518" spans="1:8" ht="15" customHeight="1">
      <c r="A518" s="319"/>
      <c r="B518" s="319"/>
      <c r="C518" s="319"/>
      <c r="D518" s="319"/>
      <c r="E518" s="319"/>
      <c r="F518" s="319"/>
      <c r="G518" s="319"/>
      <c r="H518" s="319"/>
    </row>
    <row r="519" spans="1:8" ht="15" customHeight="1">
      <c r="A519" s="319"/>
      <c r="B519" s="319"/>
      <c r="C519" s="319"/>
      <c r="D519" s="319"/>
      <c r="E519" s="319"/>
      <c r="F519" s="319"/>
      <c r="G519" s="319"/>
      <c r="H519" s="319"/>
    </row>
    <row r="520" spans="1:8" ht="15" customHeight="1">
      <c r="A520" s="319"/>
      <c r="B520" s="319"/>
      <c r="C520" s="319"/>
      <c r="D520" s="319"/>
      <c r="E520" s="319"/>
      <c r="F520" s="319"/>
      <c r="G520" s="319"/>
      <c r="H520" s="319"/>
    </row>
    <row r="521" spans="1:8" ht="15" customHeight="1">
      <c r="A521" s="319"/>
      <c r="B521" s="319"/>
      <c r="C521" s="319"/>
      <c r="D521" s="319"/>
      <c r="E521" s="319"/>
      <c r="F521" s="319"/>
      <c r="G521" s="319"/>
      <c r="H521" s="319"/>
    </row>
    <row r="522" spans="1:8" ht="15" customHeight="1">
      <c r="A522" s="319"/>
      <c r="B522" s="319"/>
      <c r="C522" s="319"/>
      <c r="D522" s="319"/>
      <c r="E522" s="319"/>
      <c r="F522" s="319"/>
      <c r="G522" s="319"/>
      <c r="H522" s="319"/>
    </row>
    <row r="523" spans="1:8" ht="15" customHeight="1">
      <c r="A523" s="319"/>
      <c r="B523" s="319"/>
      <c r="C523" s="319"/>
      <c r="D523" s="319"/>
      <c r="E523" s="319"/>
      <c r="F523" s="319"/>
      <c r="G523" s="319"/>
      <c r="H523" s="319"/>
    </row>
    <row r="524" spans="1:8" ht="15" customHeight="1">
      <c r="A524" s="319"/>
      <c r="B524" s="319"/>
      <c r="C524" s="319"/>
      <c r="D524" s="319"/>
      <c r="E524" s="319"/>
      <c r="F524" s="319"/>
      <c r="G524" s="319"/>
      <c r="H524" s="319"/>
    </row>
    <row r="525" spans="1:8" ht="15" customHeight="1">
      <c r="A525" s="319"/>
      <c r="B525" s="319"/>
      <c r="C525" s="319"/>
      <c r="D525" s="319"/>
      <c r="E525" s="319"/>
      <c r="F525" s="319"/>
      <c r="G525" s="319"/>
      <c r="H525" s="319"/>
    </row>
    <row r="526" spans="1:8" ht="15" customHeight="1">
      <c r="A526" s="319"/>
      <c r="B526" s="319"/>
      <c r="C526" s="319"/>
      <c r="D526" s="319"/>
      <c r="E526" s="319"/>
      <c r="F526" s="319"/>
      <c r="G526" s="319"/>
      <c r="H526" s="319"/>
    </row>
    <row r="527" spans="1:8" ht="15" customHeight="1">
      <c r="A527" s="319"/>
      <c r="B527" s="319"/>
      <c r="C527" s="319"/>
      <c r="D527" s="319"/>
      <c r="E527" s="319"/>
      <c r="F527" s="319"/>
      <c r="G527" s="319"/>
      <c r="H527" s="319"/>
    </row>
    <row r="528" spans="1:8" ht="15" customHeight="1">
      <c r="A528" s="319"/>
      <c r="B528" s="319"/>
      <c r="C528" s="319"/>
      <c r="D528" s="319"/>
      <c r="E528" s="319"/>
      <c r="F528" s="319"/>
      <c r="G528" s="319"/>
      <c r="H528" s="319"/>
    </row>
    <row r="529" spans="1:8" ht="15" customHeight="1">
      <c r="A529" s="319"/>
      <c r="B529" s="319"/>
      <c r="C529" s="319"/>
      <c r="D529" s="319"/>
      <c r="E529" s="319"/>
      <c r="F529" s="319"/>
      <c r="G529" s="319"/>
      <c r="H529" s="319"/>
    </row>
    <row r="530" spans="1:8" ht="15" customHeight="1">
      <c r="A530" s="319"/>
      <c r="B530" s="319"/>
      <c r="C530" s="319"/>
      <c r="D530" s="319"/>
      <c r="E530" s="319"/>
      <c r="F530" s="319"/>
      <c r="G530" s="319"/>
      <c r="H530" s="319"/>
    </row>
    <row r="531" spans="1:8" ht="15" customHeight="1">
      <c r="A531" s="319"/>
      <c r="B531" s="319"/>
      <c r="C531" s="319"/>
      <c r="D531" s="319"/>
      <c r="E531" s="319"/>
      <c r="F531" s="319"/>
      <c r="G531" s="319"/>
      <c r="H531" s="319"/>
    </row>
    <row r="532" spans="1:8" ht="15" customHeight="1">
      <c r="A532" s="319"/>
      <c r="B532" s="319"/>
      <c r="C532" s="319"/>
      <c r="D532" s="319"/>
      <c r="E532" s="319"/>
      <c r="F532" s="319"/>
      <c r="G532" s="319"/>
      <c r="H532" s="319"/>
    </row>
    <row r="533" spans="1:8" ht="15" customHeight="1">
      <c r="A533" s="319"/>
      <c r="B533" s="319"/>
      <c r="C533" s="319"/>
      <c r="D533" s="319"/>
      <c r="E533" s="319"/>
      <c r="F533" s="319"/>
      <c r="G533" s="319"/>
      <c r="H533" s="319"/>
    </row>
    <row r="534" spans="1:8" ht="15" customHeight="1">
      <c r="A534" s="319"/>
      <c r="B534" s="319"/>
      <c r="C534" s="319"/>
      <c r="D534" s="319"/>
      <c r="E534" s="319"/>
      <c r="F534" s="319"/>
      <c r="G534" s="319"/>
      <c r="H534" s="319"/>
    </row>
    <row r="535" spans="1:8" ht="15" customHeight="1">
      <c r="A535" s="319"/>
      <c r="B535" s="319"/>
      <c r="C535" s="319"/>
      <c r="D535" s="319"/>
      <c r="E535" s="319"/>
      <c r="F535" s="319"/>
      <c r="G535" s="319"/>
      <c r="H535" s="319"/>
    </row>
    <row r="536" spans="1:8" ht="15" customHeight="1">
      <c r="A536" s="319"/>
      <c r="B536" s="319"/>
      <c r="C536" s="319"/>
      <c r="D536" s="319"/>
      <c r="E536" s="319"/>
      <c r="F536" s="319"/>
      <c r="G536" s="319"/>
      <c r="H536" s="319"/>
    </row>
    <row r="537" spans="1:8" ht="15" customHeight="1">
      <c r="A537" s="319"/>
      <c r="B537" s="319"/>
      <c r="C537" s="319"/>
      <c r="D537" s="319"/>
      <c r="E537" s="319"/>
      <c r="F537" s="319"/>
      <c r="G537" s="319"/>
      <c r="H537" s="319"/>
    </row>
    <row r="538" spans="1:8" ht="15" customHeight="1">
      <c r="A538" s="319"/>
      <c r="B538" s="319"/>
      <c r="C538" s="319"/>
      <c r="D538" s="319"/>
      <c r="E538" s="319"/>
      <c r="F538" s="319"/>
      <c r="G538" s="319"/>
      <c r="H538" s="319"/>
    </row>
    <row r="539" spans="1:8" ht="15" customHeight="1">
      <c r="A539" s="319"/>
      <c r="B539" s="319"/>
      <c r="C539" s="319"/>
      <c r="D539" s="319"/>
      <c r="E539" s="319"/>
      <c r="F539" s="319"/>
      <c r="G539" s="319"/>
      <c r="H539" s="319"/>
    </row>
    <row r="540" spans="1:8" ht="15" customHeight="1">
      <c r="A540" s="319"/>
      <c r="B540" s="319"/>
      <c r="C540" s="319"/>
      <c r="D540" s="319"/>
      <c r="E540" s="319"/>
      <c r="F540" s="319"/>
      <c r="G540" s="319"/>
      <c r="H540" s="319"/>
    </row>
    <row r="541" spans="1:8" ht="15" customHeight="1">
      <c r="A541" s="319"/>
      <c r="B541" s="319"/>
      <c r="C541" s="319"/>
      <c r="D541" s="319"/>
      <c r="E541" s="319"/>
      <c r="F541" s="319"/>
      <c r="G541" s="319"/>
      <c r="H541" s="319"/>
    </row>
    <row r="542" spans="1:8" ht="15" customHeight="1">
      <c r="A542" s="319"/>
      <c r="B542" s="319"/>
      <c r="C542" s="319"/>
      <c r="D542" s="319"/>
      <c r="E542" s="319"/>
      <c r="F542" s="319"/>
      <c r="G542" s="319"/>
      <c r="H542" s="319"/>
    </row>
    <row r="543" spans="1:8" ht="15" customHeight="1">
      <c r="A543" s="319"/>
      <c r="B543" s="319"/>
      <c r="C543" s="319"/>
      <c r="D543" s="319"/>
      <c r="E543" s="319"/>
      <c r="F543" s="319"/>
      <c r="G543" s="319"/>
      <c r="H543" s="319"/>
    </row>
    <row r="544" spans="1:8" ht="15" customHeight="1">
      <c r="A544" s="319"/>
      <c r="B544" s="319"/>
      <c r="C544" s="319"/>
      <c r="D544" s="319"/>
      <c r="E544" s="319"/>
      <c r="F544" s="319"/>
      <c r="G544" s="319"/>
      <c r="H544" s="319"/>
    </row>
    <row r="545" spans="1:8" ht="15" customHeight="1">
      <c r="A545" s="319"/>
      <c r="B545" s="319"/>
      <c r="C545" s="319"/>
      <c r="D545" s="319"/>
      <c r="E545" s="319"/>
      <c r="F545" s="319"/>
      <c r="G545" s="319"/>
      <c r="H545" s="319"/>
    </row>
    <row r="546" spans="1:8" ht="15" customHeight="1">
      <c r="A546" s="319"/>
      <c r="B546" s="319"/>
      <c r="C546" s="319"/>
      <c r="D546" s="319"/>
      <c r="E546" s="319"/>
      <c r="F546" s="319"/>
      <c r="G546" s="319"/>
      <c r="H546" s="319"/>
    </row>
    <row r="547" spans="1:8" ht="15" customHeight="1">
      <c r="A547" s="319"/>
      <c r="B547" s="319"/>
      <c r="C547" s="319"/>
      <c r="D547" s="319"/>
      <c r="E547" s="319"/>
      <c r="F547" s="319"/>
      <c r="G547" s="319"/>
      <c r="H547" s="319"/>
    </row>
    <row r="548" spans="1:8" ht="15" customHeight="1">
      <c r="A548" s="319"/>
      <c r="B548" s="319"/>
      <c r="C548" s="319"/>
      <c r="D548" s="319"/>
      <c r="E548" s="319"/>
      <c r="F548" s="319"/>
      <c r="G548" s="319"/>
      <c r="H548" s="319"/>
    </row>
  </sheetData>
  <sheetProtection algorithmName="SHA-512" hashValue="Bomxj2tD4/n5y7yw69N269EDU0snZ0W45rUK/bncYVwZTzyy2Imp51hQpPax4p4r2FzhQCXSoIAsBnknInjuHw==" saltValue="UT4zo86vOVi6PZjZxHuYQg==" spinCount="100000" sheet="1" objects="1" scenarios="1"/>
  <mergeCells count="2">
    <mergeCell ref="A1:I1"/>
    <mergeCell ref="A2:H2"/>
  </mergeCells>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FD02D-D4CE-4496-8BD3-E695CB37CA5E}">
  <dimension ref="D4:G8"/>
  <sheetViews>
    <sheetView workbookViewId="0">
      <selection activeCell="F9" sqref="F9"/>
    </sheetView>
  </sheetViews>
  <sheetFormatPr defaultRowHeight="15"/>
  <cols>
    <col min="6" max="6" width="30" customWidth="1"/>
    <col min="7" max="7" width="31.42578125" customWidth="1"/>
    <col min="262" max="262" width="30" customWidth="1"/>
    <col min="263" max="263" width="31.42578125" customWidth="1"/>
    <col min="518" max="518" width="30" customWidth="1"/>
    <col min="519" max="519" width="31.42578125" customWidth="1"/>
    <col min="774" max="774" width="30" customWidth="1"/>
    <col min="775" max="775" width="31.42578125" customWidth="1"/>
    <col min="1030" max="1030" width="30" customWidth="1"/>
    <col min="1031" max="1031" width="31.42578125" customWidth="1"/>
    <col min="1286" max="1286" width="30" customWidth="1"/>
    <col min="1287" max="1287" width="31.42578125" customWidth="1"/>
    <col min="1542" max="1542" width="30" customWidth="1"/>
    <col min="1543" max="1543" width="31.42578125" customWidth="1"/>
    <col min="1798" max="1798" width="30" customWidth="1"/>
    <col min="1799" max="1799" width="31.42578125" customWidth="1"/>
    <col min="2054" max="2054" width="30" customWidth="1"/>
    <col min="2055" max="2055" width="31.42578125" customWidth="1"/>
    <col min="2310" max="2310" width="30" customWidth="1"/>
    <col min="2311" max="2311" width="31.42578125" customWidth="1"/>
    <col min="2566" max="2566" width="30" customWidth="1"/>
    <col min="2567" max="2567" width="31.42578125" customWidth="1"/>
    <col min="2822" max="2822" width="30" customWidth="1"/>
    <col min="2823" max="2823" width="31.42578125" customWidth="1"/>
    <col min="3078" max="3078" width="30" customWidth="1"/>
    <col min="3079" max="3079" width="31.42578125" customWidth="1"/>
    <col min="3334" max="3334" width="30" customWidth="1"/>
    <col min="3335" max="3335" width="31.42578125" customWidth="1"/>
    <col min="3590" max="3590" width="30" customWidth="1"/>
    <col min="3591" max="3591" width="31.42578125" customWidth="1"/>
    <col min="3846" max="3846" width="30" customWidth="1"/>
    <col min="3847" max="3847" width="31.42578125" customWidth="1"/>
    <col min="4102" max="4102" width="30" customWidth="1"/>
    <col min="4103" max="4103" width="31.42578125" customWidth="1"/>
    <col min="4358" max="4358" width="30" customWidth="1"/>
    <col min="4359" max="4359" width="31.42578125" customWidth="1"/>
    <col min="4614" max="4614" width="30" customWidth="1"/>
    <col min="4615" max="4615" width="31.42578125" customWidth="1"/>
    <col min="4870" max="4870" width="30" customWidth="1"/>
    <col min="4871" max="4871" width="31.42578125" customWidth="1"/>
    <col min="5126" max="5126" width="30" customWidth="1"/>
    <col min="5127" max="5127" width="31.42578125" customWidth="1"/>
    <col min="5382" max="5382" width="30" customWidth="1"/>
    <col min="5383" max="5383" width="31.42578125" customWidth="1"/>
    <col min="5638" max="5638" width="30" customWidth="1"/>
    <col min="5639" max="5639" width="31.42578125" customWidth="1"/>
    <col min="5894" max="5894" width="30" customWidth="1"/>
    <col min="5895" max="5895" width="31.42578125" customWidth="1"/>
    <col min="6150" max="6150" width="30" customWidth="1"/>
    <col min="6151" max="6151" width="31.42578125" customWidth="1"/>
    <col min="6406" max="6406" width="30" customWidth="1"/>
    <col min="6407" max="6407" width="31.42578125" customWidth="1"/>
    <col min="6662" max="6662" width="30" customWidth="1"/>
    <col min="6663" max="6663" width="31.42578125" customWidth="1"/>
    <col min="6918" max="6918" width="30" customWidth="1"/>
    <col min="6919" max="6919" width="31.42578125" customWidth="1"/>
    <col min="7174" max="7174" width="30" customWidth="1"/>
    <col min="7175" max="7175" width="31.42578125" customWidth="1"/>
    <col min="7430" max="7430" width="30" customWidth="1"/>
    <col min="7431" max="7431" width="31.42578125" customWidth="1"/>
    <col min="7686" max="7686" width="30" customWidth="1"/>
    <col min="7687" max="7687" width="31.42578125" customWidth="1"/>
    <col min="7942" max="7942" width="30" customWidth="1"/>
    <col min="7943" max="7943" width="31.42578125" customWidth="1"/>
    <col min="8198" max="8198" width="30" customWidth="1"/>
    <col min="8199" max="8199" width="31.42578125" customWidth="1"/>
    <col min="8454" max="8454" width="30" customWidth="1"/>
    <col min="8455" max="8455" width="31.42578125" customWidth="1"/>
    <col min="8710" max="8710" width="30" customWidth="1"/>
    <col min="8711" max="8711" width="31.42578125" customWidth="1"/>
    <col min="8966" max="8966" width="30" customWidth="1"/>
    <col min="8967" max="8967" width="31.42578125" customWidth="1"/>
    <col min="9222" max="9222" width="30" customWidth="1"/>
    <col min="9223" max="9223" width="31.42578125" customWidth="1"/>
    <col min="9478" max="9478" width="30" customWidth="1"/>
    <col min="9479" max="9479" width="31.42578125" customWidth="1"/>
    <col min="9734" max="9734" width="30" customWidth="1"/>
    <col min="9735" max="9735" width="31.42578125" customWidth="1"/>
    <col min="9990" max="9990" width="30" customWidth="1"/>
    <col min="9991" max="9991" width="31.42578125" customWidth="1"/>
    <col min="10246" max="10246" width="30" customWidth="1"/>
    <col min="10247" max="10247" width="31.42578125" customWidth="1"/>
    <col min="10502" max="10502" width="30" customWidth="1"/>
    <col min="10503" max="10503" width="31.42578125" customWidth="1"/>
    <col min="10758" max="10758" width="30" customWidth="1"/>
    <col min="10759" max="10759" width="31.42578125" customWidth="1"/>
    <col min="11014" max="11014" width="30" customWidth="1"/>
    <col min="11015" max="11015" width="31.42578125" customWidth="1"/>
    <col min="11270" max="11270" width="30" customWidth="1"/>
    <col min="11271" max="11271" width="31.42578125" customWidth="1"/>
    <col min="11526" max="11526" width="30" customWidth="1"/>
    <col min="11527" max="11527" width="31.42578125" customWidth="1"/>
    <col min="11782" max="11782" width="30" customWidth="1"/>
    <col min="11783" max="11783" width="31.42578125" customWidth="1"/>
    <col min="12038" max="12038" width="30" customWidth="1"/>
    <col min="12039" max="12039" width="31.42578125" customWidth="1"/>
    <col min="12294" max="12294" width="30" customWidth="1"/>
    <col min="12295" max="12295" width="31.42578125" customWidth="1"/>
    <col min="12550" max="12550" width="30" customWidth="1"/>
    <col min="12551" max="12551" width="31.42578125" customWidth="1"/>
    <col min="12806" max="12806" width="30" customWidth="1"/>
    <col min="12807" max="12807" width="31.42578125" customWidth="1"/>
    <col min="13062" max="13062" width="30" customWidth="1"/>
    <col min="13063" max="13063" width="31.42578125" customWidth="1"/>
    <col min="13318" max="13318" width="30" customWidth="1"/>
    <col min="13319" max="13319" width="31.42578125" customWidth="1"/>
    <col min="13574" max="13574" width="30" customWidth="1"/>
    <col min="13575" max="13575" width="31.42578125" customWidth="1"/>
    <col min="13830" max="13830" width="30" customWidth="1"/>
    <col min="13831" max="13831" width="31.42578125" customWidth="1"/>
    <col min="14086" max="14086" width="30" customWidth="1"/>
    <col min="14087" max="14087" width="31.42578125" customWidth="1"/>
    <col min="14342" max="14342" width="30" customWidth="1"/>
    <col min="14343" max="14343" width="31.42578125" customWidth="1"/>
    <col min="14598" max="14598" width="30" customWidth="1"/>
    <col min="14599" max="14599" width="31.42578125" customWidth="1"/>
    <col min="14854" max="14854" width="30" customWidth="1"/>
    <col min="14855" max="14855" width="31.42578125" customWidth="1"/>
    <col min="15110" max="15110" width="30" customWidth="1"/>
    <col min="15111" max="15111" width="31.42578125" customWidth="1"/>
    <col min="15366" max="15366" width="30" customWidth="1"/>
    <col min="15367" max="15367" width="31.42578125" customWidth="1"/>
    <col min="15622" max="15622" width="30" customWidth="1"/>
    <col min="15623" max="15623" width="31.42578125" customWidth="1"/>
    <col min="15878" max="15878" width="30" customWidth="1"/>
    <col min="15879" max="15879" width="31.42578125" customWidth="1"/>
    <col min="16134" max="16134" width="30" customWidth="1"/>
    <col min="16135" max="16135" width="31.42578125" customWidth="1"/>
  </cols>
  <sheetData>
    <row r="4" spans="4:7">
      <c r="D4" s="401" t="s">
        <v>906</v>
      </c>
      <c r="E4" s="401" t="s">
        <v>54</v>
      </c>
      <c r="F4" s="401"/>
      <c r="G4" s="401" t="s">
        <v>907</v>
      </c>
    </row>
    <row r="5" spans="4:7">
      <c r="D5" s="402">
        <v>1</v>
      </c>
      <c r="E5" s="422" t="s">
        <v>908</v>
      </c>
      <c r="F5" s="422"/>
      <c r="G5" s="403">
        <f>'[5]PHE ESTIMATE'!H191</f>
        <v>2665074.5608347468</v>
      </c>
    </row>
    <row r="6" spans="4:7">
      <c r="D6" s="402">
        <v>2</v>
      </c>
      <c r="E6" s="505" t="s">
        <v>116</v>
      </c>
      <c r="F6" s="505"/>
      <c r="G6" s="403">
        <f>'[5]EST. SEPTIC TANK'!H39</f>
        <v>243700.40296610168</v>
      </c>
    </row>
    <row r="7" spans="4:7">
      <c r="D7" s="402">
        <v>3</v>
      </c>
      <c r="E7" s="422" t="s">
        <v>909</v>
      </c>
      <c r="F7" s="422"/>
      <c r="G7" s="403">
        <f>'[5]EST. R.W.H. &amp; FILTER PIT '!H37</f>
        <v>510399.0686440678</v>
      </c>
    </row>
    <row r="8" spans="4:7">
      <c r="D8" s="402">
        <v>4</v>
      </c>
      <c r="E8" s="422"/>
      <c r="F8" s="422"/>
      <c r="G8" s="404">
        <f>SUM(G5:G7)</f>
        <v>3419174.0324449162</v>
      </c>
    </row>
  </sheetData>
  <sheetProtection algorithmName="SHA-512" hashValue="IWbFKa/i7MRRRCw6k+q80Nyt4kTJuEWDAjy/uZkFSM5krrZdrUmozbgWEGYoGWuiQ8LGd1VPWNBTO1ekCLDysw==" saltValue="bmwU5xEf5eP3gMKjKi0f8w==" spinCount="100000" sheet="1" objects="1" scenarios="1"/>
  <mergeCells count="4">
    <mergeCell ref="E5:F5"/>
    <mergeCell ref="E6:F6"/>
    <mergeCell ref="E7:F7"/>
    <mergeCell ref="E8:F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B9EE4-F606-4A4A-8611-F156523002C3}">
  <sheetPr>
    <tabColor rgb="FF92D050"/>
  </sheetPr>
  <dimension ref="A1:H22"/>
  <sheetViews>
    <sheetView showGridLines="0" showWhiteSpace="0" topLeftCell="A6" zoomScaleNormal="100" zoomScalePageLayoutView="130" workbookViewId="0">
      <selection activeCell="J13" sqref="J13"/>
    </sheetView>
  </sheetViews>
  <sheetFormatPr defaultRowHeight="12.75"/>
  <cols>
    <col min="1" max="1" width="8.28515625" style="192" customWidth="1"/>
    <col min="2" max="2" width="14" style="211" hidden="1" customWidth="1"/>
    <col min="3" max="3" width="42.140625" style="212" customWidth="1"/>
    <col min="4" max="4" width="7" style="211" customWidth="1"/>
    <col min="5" max="5" width="7.7109375" style="211" customWidth="1"/>
    <col min="6" max="6" width="9.5703125" style="211" customWidth="1"/>
    <col min="7" max="7" width="14.140625" style="211" customWidth="1"/>
    <col min="8" max="8" width="0" style="192" hidden="1" customWidth="1"/>
    <col min="9" max="256" width="9.140625" style="192"/>
    <col min="257" max="257" width="8.28515625" style="192" customWidth="1"/>
    <col min="258" max="258" width="14" style="192" customWidth="1"/>
    <col min="259" max="259" width="42.140625" style="192" customWidth="1"/>
    <col min="260" max="260" width="7" style="192" customWidth="1"/>
    <col min="261" max="261" width="7.7109375" style="192" customWidth="1"/>
    <col min="262" max="262" width="9.5703125" style="192" customWidth="1"/>
    <col min="263" max="263" width="14.140625" style="192" customWidth="1"/>
    <col min="264" max="512" width="9.140625" style="192"/>
    <col min="513" max="513" width="8.28515625" style="192" customWidth="1"/>
    <col min="514" max="514" width="14" style="192" customWidth="1"/>
    <col min="515" max="515" width="42.140625" style="192" customWidth="1"/>
    <col min="516" max="516" width="7" style="192" customWidth="1"/>
    <col min="517" max="517" width="7.7109375" style="192" customWidth="1"/>
    <col min="518" max="518" width="9.5703125" style="192" customWidth="1"/>
    <col min="519" max="519" width="14.140625" style="192" customWidth="1"/>
    <col min="520" max="768" width="9.140625" style="192"/>
    <col min="769" max="769" width="8.28515625" style="192" customWidth="1"/>
    <col min="770" max="770" width="14" style="192" customWidth="1"/>
    <col min="771" max="771" width="42.140625" style="192" customWidth="1"/>
    <col min="772" max="772" width="7" style="192" customWidth="1"/>
    <col min="773" max="773" width="7.7109375" style="192" customWidth="1"/>
    <col min="774" max="774" width="9.5703125" style="192" customWidth="1"/>
    <col min="775" max="775" width="14.140625" style="192" customWidth="1"/>
    <col min="776" max="1024" width="9.140625" style="192"/>
    <col min="1025" max="1025" width="8.28515625" style="192" customWidth="1"/>
    <col min="1026" max="1026" width="14" style="192" customWidth="1"/>
    <col min="1027" max="1027" width="42.140625" style="192" customWidth="1"/>
    <col min="1028" max="1028" width="7" style="192" customWidth="1"/>
    <col min="1029" max="1029" width="7.7109375" style="192" customWidth="1"/>
    <col min="1030" max="1030" width="9.5703125" style="192" customWidth="1"/>
    <col min="1031" max="1031" width="14.140625" style="192" customWidth="1"/>
    <col min="1032" max="1280" width="9.140625" style="192"/>
    <col min="1281" max="1281" width="8.28515625" style="192" customWidth="1"/>
    <col min="1282" max="1282" width="14" style="192" customWidth="1"/>
    <col min="1283" max="1283" width="42.140625" style="192" customWidth="1"/>
    <col min="1284" max="1284" width="7" style="192" customWidth="1"/>
    <col min="1285" max="1285" width="7.7109375" style="192" customWidth="1"/>
    <col min="1286" max="1286" width="9.5703125" style="192" customWidth="1"/>
    <col min="1287" max="1287" width="14.140625" style="192" customWidth="1"/>
    <col min="1288" max="1536" width="9.140625" style="192"/>
    <col min="1537" max="1537" width="8.28515625" style="192" customWidth="1"/>
    <col min="1538" max="1538" width="14" style="192" customWidth="1"/>
    <col min="1539" max="1539" width="42.140625" style="192" customWidth="1"/>
    <col min="1540" max="1540" width="7" style="192" customWidth="1"/>
    <col min="1541" max="1541" width="7.7109375" style="192" customWidth="1"/>
    <col min="1542" max="1542" width="9.5703125" style="192" customWidth="1"/>
    <col min="1543" max="1543" width="14.140625" style="192" customWidth="1"/>
    <col min="1544" max="1792" width="9.140625" style="192"/>
    <col min="1793" max="1793" width="8.28515625" style="192" customWidth="1"/>
    <col min="1794" max="1794" width="14" style="192" customWidth="1"/>
    <col min="1795" max="1795" width="42.140625" style="192" customWidth="1"/>
    <col min="1796" max="1796" width="7" style="192" customWidth="1"/>
    <col min="1797" max="1797" width="7.7109375" style="192" customWidth="1"/>
    <col min="1798" max="1798" width="9.5703125" style="192" customWidth="1"/>
    <col min="1799" max="1799" width="14.140625" style="192" customWidth="1"/>
    <col min="1800" max="2048" width="9.140625" style="192"/>
    <col min="2049" max="2049" width="8.28515625" style="192" customWidth="1"/>
    <col min="2050" max="2050" width="14" style="192" customWidth="1"/>
    <col min="2051" max="2051" width="42.140625" style="192" customWidth="1"/>
    <col min="2052" max="2052" width="7" style="192" customWidth="1"/>
    <col min="2053" max="2053" width="7.7109375" style="192" customWidth="1"/>
    <col min="2054" max="2054" width="9.5703125" style="192" customWidth="1"/>
    <col min="2055" max="2055" width="14.140625" style="192" customWidth="1"/>
    <col min="2056" max="2304" width="9.140625" style="192"/>
    <col min="2305" max="2305" width="8.28515625" style="192" customWidth="1"/>
    <col min="2306" max="2306" width="14" style="192" customWidth="1"/>
    <col min="2307" max="2307" width="42.140625" style="192" customWidth="1"/>
    <col min="2308" max="2308" width="7" style="192" customWidth="1"/>
    <col min="2309" max="2309" width="7.7109375" style="192" customWidth="1"/>
    <col min="2310" max="2310" width="9.5703125" style="192" customWidth="1"/>
    <col min="2311" max="2311" width="14.140625" style="192" customWidth="1"/>
    <col min="2312" max="2560" width="9.140625" style="192"/>
    <col min="2561" max="2561" width="8.28515625" style="192" customWidth="1"/>
    <col min="2562" max="2562" width="14" style="192" customWidth="1"/>
    <col min="2563" max="2563" width="42.140625" style="192" customWidth="1"/>
    <col min="2564" max="2564" width="7" style="192" customWidth="1"/>
    <col min="2565" max="2565" width="7.7109375" style="192" customWidth="1"/>
    <col min="2566" max="2566" width="9.5703125" style="192" customWidth="1"/>
    <col min="2567" max="2567" width="14.140625" style="192" customWidth="1"/>
    <col min="2568" max="2816" width="9.140625" style="192"/>
    <col min="2817" max="2817" width="8.28515625" style="192" customWidth="1"/>
    <col min="2818" max="2818" width="14" style="192" customWidth="1"/>
    <col min="2819" max="2819" width="42.140625" style="192" customWidth="1"/>
    <col min="2820" max="2820" width="7" style="192" customWidth="1"/>
    <col min="2821" max="2821" width="7.7109375" style="192" customWidth="1"/>
    <col min="2822" max="2822" width="9.5703125" style="192" customWidth="1"/>
    <col min="2823" max="2823" width="14.140625" style="192" customWidth="1"/>
    <col min="2824" max="3072" width="9.140625" style="192"/>
    <col min="3073" max="3073" width="8.28515625" style="192" customWidth="1"/>
    <col min="3074" max="3074" width="14" style="192" customWidth="1"/>
    <col min="3075" max="3075" width="42.140625" style="192" customWidth="1"/>
    <col min="3076" max="3076" width="7" style="192" customWidth="1"/>
    <col min="3077" max="3077" width="7.7109375" style="192" customWidth="1"/>
    <col min="3078" max="3078" width="9.5703125" style="192" customWidth="1"/>
    <col min="3079" max="3079" width="14.140625" style="192" customWidth="1"/>
    <col min="3080" max="3328" width="9.140625" style="192"/>
    <col min="3329" max="3329" width="8.28515625" style="192" customWidth="1"/>
    <col min="3330" max="3330" width="14" style="192" customWidth="1"/>
    <col min="3331" max="3331" width="42.140625" style="192" customWidth="1"/>
    <col min="3332" max="3332" width="7" style="192" customWidth="1"/>
    <col min="3333" max="3333" width="7.7109375" style="192" customWidth="1"/>
    <col min="3334" max="3334" width="9.5703125" style="192" customWidth="1"/>
    <col min="3335" max="3335" width="14.140625" style="192" customWidth="1"/>
    <col min="3336" max="3584" width="9.140625" style="192"/>
    <col min="3585" max="3585" width="8.28515625" style="192" customWidth="1"/>
    <col min="3586" max="3586" width="14" style="192" customWidth="1"/>
    <col min="3587" max="3587" width="42.140625" style="192" customWidth="1"/>
    <col min="3588" max="3588" width="7" style="192" customWidth="1"/>
    <col min="3589" max="3589" width="7.7109375" style="192" customWidth="1"/>
    <col min="3590" max="3590" width="9.5703125" style="192" customWidth="1"/>
    <col min="3591" max="3591" width="14.140625" style="192" customWidth="1"/>
    <col min="3592" max="3840" width="9.140625" style="192"/>
    <col min="3841" max="3841" width="8.28515625" style="192" customWidth="1"/>
    <col min="3842" max="3842" width="14" style="192" customWidth="1"/>
    <col min="3843" max="3843" width="42.140625" style="192" customWidth="1"/>
    <col min="3844" max="3844" width="7" style="192" customWidth="1"/>
    <col min="3845" max="3845" width="7.7109375" style="192" customWidth="1"/>
    <col min="3846" max="3846" width="9.5703125" style="192" customWidth="1"/>
    <col min="3847" max="3847" width="14.140625" style="192" customWidth="1"/>
    <col min="3848" max="4096" width="9.140625" style="192"/>
    <col min="4097" max="4097" width="8.28515625" style="192" customWidth="1"/>
    <col min="4098" max="4098" width="14" style="192" customWidth="1"/>
    <col min="4099" max="4099" width="42.140625" style="192" customWidth="1"/>
    <col min="4100" max="4100" width="7" style="192" customWidth="1"/>
    <col min="4101" max="4101" width="7.7109375" style="192" customWidth="1"/>
    <col min="4102" max="4102" width="9.5703125" style="192" customWidth="1"/>
    <col min="4103" max="4103" width="14.140625" style="192" customWidth="1"/>
    <col min="4104" max="4352" width="9.140625" style="192"/>
    <col min="4353" max="4353" width="8.28515625" style="192" customWidth="1"/>
    <col min="4354" max="4354" width="14" style="192" customWidth="1"/>
    <col min="4355" max="4355" width="42.140625" style="192" customWidth="1"/>
    <col min="4356" max="4356" width="7" style="192" customWidth="1"/>
    <col min="4357" max="4357" width="7.7109375" style="192" customWidth="1"/>
    <col min="4358" max="4358" width="9.5703125" style="192" customWidth="1"/>
    <col min="4359" max="4359" width="14.140625" style="192" customWidth="1"/>
    <col min="4360" max="4608" width="9.140625" style="192"/>
    <col min="4609" max="4609" width="8.28515625" style="192" customWidth="1"/>
    <col min="4610" max="4610" width="14" style="192" customWidth="1"/>
    <col min="4611" max="4611" width="42.140625" style="192" customWidth="1"/>
    <col min="4612" max="4612" width="7" style="192" customWidth="1"/>
    <col min="4613" max="4613" width="7.7109375" style="192" customWidth="1"/>
    <col min="4614" max="4614" width="9.5703125" style="192" customWidth="1"/>
    <col min="4615" max="4615" width="14.140625" style="192" customWidth="1"/>
    <col min="4616" max="4864" width="9.140625" style="192"/>
    <col min="4865" max="4865" width="8.28515625" style="192" customWidth="1"/>
    <col min="4866" max="4866" width="14" style="192" customWidth="1"/>
    <col min="4867" max="4867" width="42.140625" style="192" customWidth="1"/>
    <col min="4868" max="4868" width="7" style="192" customWidth="1"/>
    <col min="4869" max="4869" width="7.7109375" style="192" customWidth="1"/>
    <col min="4870" max="4870" width="9.5703125" style="192" customWidth="1"/>
    <col min="4871" max="4871" width="14.140625" style="192" customWidth="1"/>
    <col min="4872" max="5120" width="9.140625" style="192"/>
    <col min="5121" max="5121" width="8.28515625" style="192" customWidth="1"/>
    <col min="5122" max="5122" width="14" style="192" customWidth="1"/>
    <col min="5123" max="5123" width="42.140625" style="192" customWidth="1"/>
    <col min="5124" max="5124" width="7" style="192" customWidth="1"/>
    <col min="5125" max="5125" width="7.7109375" style="192" customWidth="1"/>
    <col min="5126" max="5126" width="9.5703125" style="192" customWidth="1"/>
    <col min="5127" max="5127" width="14.140625" style="192" customWidth="1"/>
    <col min="5128" max="5376" width="9.140625" style="192"/>
    <col min="5377" max="5377" width="8.28515625" style="192" customWidth="1"/>
    <col min="5378" max="5378" width="14" style="192" customWidth="1"/>
    <col min="5379" max="5379" width="42.140625" style="192" customWidth="1"/>
    <col min="5380" max="5380" width="7" style="192" customWidth="1"/>
    <col min="5381" max="5381" width="7.7109375" style="192" customWidth="1"/>
    <col min="5382" max="5382" width="9.5703125" style="192" customWidth="1"/>
    <col min="5383" max="5383" width="14.140625" style="192" customWidth="1"/>
    <col min="5384" max="5632" width="9.140625" style="192"/>
    <col min="5633" max="5633" width="8.28515625" style="192" customWidth="1"/>
    <col min="5634" max="5634" width="14" style="192" customWidth="1"/>
    <col min="5635" max="5635" width="42.140625" style="192" customWidth="1"/>
    <col min="5636" max="5636" width="7" style="192" customWidth="1"/>
    <col min="5637" max="5637" width="7.7109375" style="192" customWidth="1"/>
    <col min="5638" max="5638" width="9.5703125" style="192" customWidth="1"/>
    <col min="5639" max="5639" width="14.140625" style="192" customWidth="1"/>
    <col min="5640" max="5888" width="9.140625" style="192"/>
    <col min="5889" max="5889" width="8.28515625" style="192" customWidth="1"/>
    <col min="5890" max="5890" width="14" style="192" customWidth="1"/>
    <col min="5891" max="5891" width="42.140625" style="192" customWidth="1"/>
    <col min="5892" max="5892" width="7" style="192" customWidth="1"/>
    <col min="5893" max="5893" width="7.7109375" style="192" customWidth="1"/>
    <col min="5894" max="5894" width="9.5703125" style="192" customWidth="1"/>
    <col min="5895" max="5895" width="14.140625" style="192" customWidth="1"/>
    <col min="5896" max="6144" width="9.140625" style="192"/>
    <col min="6145" max="6145" width="8.28515625" style="192" customWidth="1"/>
    <col min="6146" max="6146" width="14" style="192" customWidth="1"/>
    <col min="6147" max="6147" width="42.140625" style="192" customWidth="1"/>
    <col min="6148" max="6148" width="7" style="192" customWidth="1"/>
    <col min="6149" max="6149" width="7.7109375" style="192" customWidth="1"/>
    <col min="6150" max="6150" width="9.5703125" style="192" customWidth="1"/>
    <col min="6151" max="6151" width="14.140625" style="192" customWidth="1"/>
    <col min="6152" max="6400" width="9.140625" style="192"/>
    <col min="6401" max="6401" width="8.28515625" style="192" customWidth="1"/>
    <col min="6402" max="6402" width="14" style="192" customWidth="1"/>
    <col min="6403" max="6403" width="42.140625" style="192" customWidth="1"/>
    <col min="6404" max="6404" width="7" style="192" customWidth="1"/>
    <col min="6405" max="6405" width="7.7109375" style="192" customWidth="1"/>
    <col min="6406" max="6406" width="9.5703125" style="192" customWidth="1"/>
    <col min="6407" max="6407" width="14.140625" style="192" customWidth="1"/>
    <col min="6408" max="6656" width="9.140625" style="192"/>
    <col min="6657" max="6657" width="8.28515625" style="192" customWidth="1"/>
    <col min="6658" max="6658" width="14" style="192" customWidth="1"/>
    <col min="6659" max="6659" width="42.140625" style="192" customWidth="1"/>
    <col min="6660" max="6660" width="7" style="192" customWidth="1"/>
    <col min="6661" max="6661" width="7.7109375" style="192" customWidth="1"/>
    <col min="6662" max="6662" width="9.5703125" style="192" customWidth="1"/>
    <col min="6663" max="6663" width="14.140625" style="192" customWidth="1"/>
    <col min="6664" max="6912" width="9.140625" style="192"/>
    <col min="6913" max="6913" width="8.28515625" style="192" customWidth="1"/>
    <col min="6914" max="6914" width="14" style="192" customWidth="1"/>
    <col min="6915" max="6915" width="42.140625" style="192" customWidth="1"/>
    <col min="6916" max="6916" width="7" style="192" customWidth="1"/>
    <col min="6917" max="6917" width="7.7109375" style="192" customWidth="1"/>
    <col min="6918" max="6918" width="9.5703125" style="192" customWidth="1"/>
    <col min="6919" max="6919" width="14.140625" style="192" customWidth="1"/>
    <col min="6920" max="7168" width="9.140625" style="192"/>
    <col min="7169" max="7169" width="8.28515625" style="192" customWidth="1"/>
    <col min="7170" max="7170" width="14" style="192" customWidth="1"/>
    <col min="7171" max="7171" width="42.140625" style="192" customWidth="1"/>
    <col min="7172" max="7172" width="7" style="192" customWidth="1"/>
    <col min="7173" max="7173" width="7.7109375" style="192" customWidth="1"/>
    <col min="7174" max="7174" width="9.5703125" style="192" customWidth="1"/>
    <col min="7175" max="7175" width="14.140625" style="192" customWidth="1"/>
    <col min="7176" max="7424" width="9.140625" style="192"/>
    <col min="7425" max="7425" width="8.28515625" style="192" customWidth="1"/>
    <col min="7426" max="7426" width="14" style="192" customWidth="1"/>
    <col min="7427" max="7427" width="42.140625" style="192" customWidth="1"/>
    <col min="7428" max="7428" width="7" style="192" customWidth="1"/>
    <col min="7429" max="7429" width="7.7109375" style="192" customWidth="1"/>
    <col min="7430" max="7430" width="9.5703125" style="192" customWidth="1"/>
    <col min="7431" max="7431" width="14.140625" style="192" customWidth="1"/>
    <col min="7432" max="7680" width="9.140625" style="192"/>
    <col min="7681" max="7681" width="8.28515625" style="192" customWidth="1"/>
    <col min="7682" max="7682" width="14" style="192" customWidth="1"/>
    <col min="7683" max="7683" width="42.140625" style="192" customWidth="1"/>
    <col min="7684" max="7684" width="7" style="192" customWidth="1"/>
    <col min="7685" max="7685" width="7.7109375" style="192" customWidth="1"/>
    <col min="7686" max="7686" width="9.5703125" style="192" customWidth="1"/>
    <col min="7687" max="7687" width="14.140625" style="192" customWidth="1"/>
    <col min="7688" max="7936" width="9.140625" style="192"/>
    <col min="7937" max="7937" width="8.28515625" style="192" customWidth="1"/>
    <col min="7938" max="7938" width="14" style="192" customWidth="1"/>
    <col min="7939" max="7939" width="42.140625" style="192" customWidth="1"/>
    <col min="7940" max="7940" width="7" style="192" customWidth="1"/>
    <col min="7941" max="7941" width="7.7109375" style="192" customWidth="1"/>
    <col min="7942" max="7942" width="9.5703125" style="192" customWidth="1"/>
    <col min="7943" max="7943" width="14.140625" style="192" customWidth="1"/>
    <col min="7944" max="8192" width="9.140625" style="192"/>
    <col min="8193" max="8193" width="8.28515625" style="192" customWidth="1"/>
    <col min="8194" max="8194" width="14" style="192" customWidth="1"/>
    <col min="8195" max="8195" width="42.140625" style="192" customWidth="1"/>
    <col min="8196" max="8196" width="7" style="192" customWidth="1"/>
    <col min="8197" max="8197" width="7.7109375" style="192" customWidth="1"/>
    <col min="8198" max="8198" width="9.5703125" style="192" customWidth="1"/>
    <col min="8199" max="8199" width="14.140625" style="192" customWidth="1"/>
    <col min="8200" max="8448" width="9.140625" style="192"/>
    <col min="8449" max="8449" width="8.28515625" style="192" customWidth="1"/>
    <col min="8450" max="8450" width="14" style="192" customWidth="1"/>
    <col min="8451" max="8451" width="42.140625" style="192" customWidth="1"/>
    <col min="8452" max="8452" width="7" style="192" customWidth="1"/>
    <col min="8453" max="8453" width="7.7109375" style="192" customWidth="1"/>
    <col min="8454" max="8454" width="9.5703125" style="192" customWidth="1"/>
    <col min="8455" max="8455" width="14.140625" style="192" customWidth="1"/>
    <col min="8456" max="8704" width="9.140625" style="192"/>
    <col min="8705" max="8705" width="8.28515625" style="192" customWidth="1"/>
    <col min="8706" max="8706" width="14" style="192" customWidth="1"/>
    <col min="8707" max="8707" width="42.140625" style="192" customWidth="1"/>
    <col min="8708" max="8708" width="7" style="192" customWidth="1"/>
    <col min="8709" max="8709" width="7.7109375" style="192" customWidth="1"/>
    <col min="8710" max="8710" width="9.5703125" style="192" customWidth="1"/>
    <col min="8711" max="8711" width="14.140625" style="192" customWidth="1"/>
    <col min="8712" max="8960" width="9.140625" style="192"/>
    <col min="8961" max="8961" width="8.28515625" style="192" customWidth="1"/>
    <col min="8962" max="8962" width="14" style="192" customWidth="1"/>
    <col min="8963" max="8963" width="42.140625" style="192" customWidth="1"/>
    <col min="8964" max="8964" width="7" style="192" customWidth="1"/>
    <col min="8965" max="8965" width="7.7109375" style="192" customWidth="1"/>
    <col min="8966" max="8966" width="9.5703125" style="192" customWidth="1"/>
    <col min="8967" max="8967" width="14.140625" style="192" customWidth="1"/>
    <col min="8968" max="9216" width="9.140625" style="192"/>
    <col min="9217" max="9217" width="8.28515625" style="192" customWidth="1"/>
    <col min="9218" max="9218" width="14" style="192" customWidth="1"/>
    <col min="9219" max="9219" width="42.140625" style="192" customWidth="1"/>
    <col min="9220" max="9220" width="7" style="192" customWidth="1"/>
    <col min="9221" max="9221" width="7.7109375" style="192" customWidth="1"/>
    <col min="9222" max="9222" width="9.5703125" style="192" customWidth="1"/>
    <col min="9223" max="9223" width="14.140625" style="192" customWidth="1"/>
    <col min="9224" max="9472" width="9.140625" style="192"/>
    <col min="9473" max="9473" width="8.28515625" style="192" customWidth="1"/>
    <col min="9474" max="9474" width="14" style="192" customWidth="1"/>
    <col min="9475" max="9475" width="42.140625" style="192" customWidth="1"/>
    <col min="9476" max="9476" width="7" style="192" customWidth="1"/>
    <col min="9477" max="9477" width="7.7109375" style="192" customWidth="1"/>
    <col min="9478" max="9478" width="9.5703125" style="192" customWidth="1"/>
    <col min="9479" max="9479" width="14.140625" style="192" customWidth="1"/>
    <col min="9480" max="9728" width="9.140625" style="192"/>
    <col min="9729" max="9729" width="8.28515625" style="192" customWidth="1"/>
    <col min="9730" max="9730" width="14" style="192" customWidth="1"/>
    <col min="9731" max="9731" width="42.140625" style="192" customWidth="1"/>
    <col min="9732" max="9732" width="7" style="192" customWidth="1"/>
    <col min="9733" max="9733" width="7.7109375" style="192" customWidth="1"/>
    <col min="9734" max="9734" width="9.5703125" style="192" customWidth="1"/>
    <col min="9735" max="9735" width="14.140625" style="192" customWidth="1"/>
    <col min="9736" max="9984" width="9.140625" style="192"/>
    <col min="9985" max="9985" width="8.28515625" style="192" customWidth="1"/>
    <col min="9986" max="9986" width="14" style="192" customWidth="1"/>
    <col min="9987" max="9987" width="42.140625" style="192" customWidth="1"/>
    <col min="9988" max="9988" width="7" style="192" customWidth="1"/>
    <col min="9989" max="9989" width="7.7109375" style="192" customWidth="1"/>
    <col min="9990" max="9990" width="9.5703125" style="192" customWidth="1"/>
    <col min="9991" max="9991" width="14.140625" style="192" customWidth="1"/>
    <col min="9992" max="10240" width="9.140625" style="192"/>
    <col min="10241" max="10241" width="8.28515625" style="192" customWidth="1"/>
    <col min="10242" max="10242" width="14" style="192" customWidth="1"/>
    <col min="10243" max="10243" width="42.140625" style="192" customWidth="1"/>
    <col min="10244" max="10244" width="7" style="192" customWidth="1"/>
    <col min="10245" max="10245" width="7.7109375" style="192" customWidth="1"/>
    <col min="10246" max="10246" width="9.5703125" style="192" customWidth="1"/>
    <col min="10247" max="10247" width="14.140625" style="192" customWidth="1"/>
    <col min="10248" max="10496" width="9.140625" style="192"/>
    <col min="10497" max="10497" width="8.28515625" style="192" customWidth="1"/>
    <col min="10498" max="10498" width="14" style="192" customWidth="1"/>
    <col min="10499" max="10499" width="42.140625" style="192" customWidth="1"/>
    <col min="10500" max="10500" width="7" style="192" customWidth="1"/>
    <col min="10501" max="10501" width="7.7109375" style="192" customWidth="1"/>
    <col min="10502" max="10502" width="9.5703125" style="192" customWidth="1"/>
    <col min="10503" max="10503" width="14.140625" style="192" customWidth="1"/>
    <col min="10504" max="10752" width="9.140625" style="192"/>
    <col min="10753" max="10753" width="8.28515625" style="192" customWidth="1"/>
    <col min="10754" max="10754" width="14" style="192" customWidth="1"/>
    <col min="10755" max="10755" width="42.140625" style="192" customWidth="1"/>
    <col min="10756" max="10756" width="7" style="192" customWidth="1"/>
    <col min="10757" max="10757" width="7.7109375" style="192" customWidth="1"/>
    <col min="10758" max="10758" width="9.5703125" style="192" customWidth="1"/>
    <col min="10759" max="10759" width="14.140625" style="192" customWidth="1"/>
    <col min="10760" max="11008" width="9.140625" style="192"/>
    <col min="11009" max="11009" width="8.28515625" style="192" customWidth="1"/>
    <col min="11010" max="11010" width="14" style="192" customWidth="1"/>
    <col min="11011" max="11011" width="42.140625" style="192" customWidth="1"/>
    <col min="11012" max="11012" width="7" style="192" customWidth="1"/>
    <col min="11013" max="11013" width="7.7109375" style="192" customWidth="1"/>
    <col min="11014" max="11014" width="9.5703125" style="192" customWidth="1"/>
    <col min="11015" max="11015" width="14.140625" style="192" customWidth="1"/>
    <col min="11016" max="11264" width="9.140625" style="192"/>
    <col min="11265" max="11265" width="8.28515625" style="192" customWidth="1"/>
    <col min="11266" max="11266" width="14" style="192" customWidth="1"/>
    <col min="11267" max="11267" width="42.140625" style="192" customWidth="1"/>
    <col min="11268" max="11268" width="7" style="192" customWidth="1"/>
    <col min="11269" max="11269" width="7.7109375" style="192" customWidth="1"/>
    <col min="11270" max="11270" width="9.5703125" style="192" customWidth="1"/>
    <col min="11271" max="11271" width="14.140625" style="192" customWidth="1"/>
    <col min="11272" max="11520" width="9.140625" style="192"/>
    <col min="11521" max="11521" width="8.28515625" style="192" customWidth="1"/>
    <col min="11522" max="11522" width="14" style="192" customWidth="1"/>
    <col min="11523" max="11523" width="42.140625" style="192" customWidth="1"/>
    <col min="11524" max="11524" width="7" style="192" customWidth="1"/>
    <col min="11525" max="11525" width="7.7109375" style="192" customWidth="1"/>
    <col min="11526" max="11526" width="9.5703125" style="192" customWidth="1"/>
    <col min="11527" max="11527" width="14.140625" style="192" customWidth="1"/>
    <col min="11528" max="11776" width="9.140625" style="192"/>
    <col min="11777" max="11777" width="8.28515625" style="192" customWidth="1"/>
    <col min="11778" max="11778" width="14" style="192" customWidth="1"/>
    <col min="11779" max="11779" width="42.140625" style="192" customWidth="1"/>
    <col min="11780" max="11780" width="7" style="192" customWidth="1"/>
    <col min="11781" max="11781" width="7.7109375" style="192" customWidth="1"/>
    <col min="11782" max="11782" width="9.5703125" style="192" customWidth="1"/>
    <col min="11783" max="11783" width="14.140625" style="192" customWidth="1"/>
    <col min="11784" max="12032" width="9.140625" style="192"/>
    <col min="12033" max="12033" width="8.28515625" style="192" customWidth="1"/>
    <col min="12034" max="12034" width="14" style="192" customWidth="1"/>
    <col min="12035" max="12035" width="42.140625" style="192" customWidth="1"/>
    <col min="12036" max="12036" width="7" style="192" customWidth="1"/>
    <col min="12037" max="12037" width="7.7109375" style="192" customWidth="1"/>
    <col min="12038" max="12038" width="9.5703125" style="192" customWidth="1"/>
    <col min="12039" max="12039" width="14.140625" style="192" customWidth="1"/>
    <col min="12040" max="12288" width="9.140625" style="192"/>
    <col min="12289" max="12289" width="8.28515625" style="192" customWidth="1"/>
    <col min="12290" max="12290" width="14" style="192" customWidth="1"/>
    <col min="12291" max="12291" width="42.140625" style="192" customWidth="1"/>
    <col min="12292" max="12292" width="7" style="192" customWidth="1"/>
    <col min="12293" max="12293" width="7.7109375" style="192" customWidth="1"/>
    <col min="12294" max="12294" width="9.5703125" style="192" customWidth="1"/>
    <col min="12295" max="12295" width="14.140625" style="192" customWidth="1"/>
    <col min="12296" max="12544" width="9.140625" style="192"/>
    <col min="12545" max="12545" width="8.28515625" style="192" customWidth="1"/>
    <col min="12546" max="12546" width="14" style="192" customWidth="1"/>
    <col min="12547" max="12547" width="42.140625" style="192" customWidth="1"/>
    <col min="12548" max="12548" width="7" style="192" customWidth="1"/>
    <col min="12549" max="12549" width="7.7109375" style="192" customWidth="1"/>
    <col min="12550" max="12550" width="9.5703125" style="192" customWidth="1"/>
    <col min="12551" max="12551" width="14.140625" style="192" customWidth="1"/>
    <col min="12552" max="12800" width="9.140625" style="192"/>
    <col min="12801" max="12801" width="8.28515625" style="192" customWidth="1"/>
    <col min="12802" max="12802" width="14" style="192" customWidth="1"/>
    <col min="12803" max="12803" width="42.140625" style="192" customWidth="1"/>
    <col min="12804" max="12804" width="7" style="192" customWidth="1"/>
    <col min="12805" max="12805" width="7.7109375" style="192" customWidth="1"/>
    <col min="12806" max="12806" width="9.5703125" style="192" customWidth="1"/>
    <col min="12807" max="12807" width="14.140625" style="192" customWidth="1"/>
    <col min="12808" max="13056" width="9.140625" style="192"/>
    <col min="13057" max="13057" width="8.28515625" style="192" customWidth="1"/>
    <col min="13058" max="13058" width="14" style="192" customWidth="1"/>
    <col min="13059" max="13059" width="42.140625" style="192" customWidth="1"/>
    <col min="13060" max="13060" width="7" style="192" customWidth="1"/>
    <col min="13061" max="13061" width="7.7109375" style="192" customWidth="1"/>
    <col min="13062" max="13062" width="9.5703125" style="192" customWidth="1"/>
    <col min="13063" max="13063" width="14.140625" style="192" customWidth="1"/>
    <col min="13064" max="13312" width="9.140625" style="192"/>
    <col min="13313" max="13313" width="8.28515625" style="192" customWidth="1"/>
    <col min="13314" max="13314" width="14" style="192" customWidth="1"/>
    <col min="13315" max="13315" width="42.140625" style="192" customWidth="1"/>
    <col min="13316" max="13316" width="7" style="192" customWidth="1"/>
    <col min="13317" max="13317" width="7.7109375" style="192" customWidth="1"/>
    <col min="13318" max="13318" width="9.5703125" style="192" customWidth="1"/>
    <col min="13319" max="13319" width="14.140625" style="192" customWidth="1"/>
    <col min="13320" max="13568" width="9.140625" style="192"/>
    <col min="13569" max="13569" width="8.28515625" style="192" customWidth="1"/>
    <col min="13570" max="13570" width="14" style="192" customWidth="1"/>
    <col min="13571" max="13571" width="42.140625" style="192" customWidth="1"/>
    <col min="13572" max="13572" width="7" style="192" customWidth="1"/>
    <col min="13573" max="13573" width="7.7109375" style="192" customWidth="1"/>
    <col min="13574" max="13574" width="9.5703125" style="192" customWidth="1"/>
    <col min="13575" max="13575" width="14.140625" style="192" customWidth="1"/>
    <col min="13576" max="13824" width="9.140625" style="192"/>
    <col min="13825" max="13825" width="8.28515625" style="192" customWidth="1"/>
    <col min="13826" max="13826" width="14" style="192" customWidth="1"/>
    <col min="13827" max="13827" width="42.140625" style="192" customWidth="1"/>
    <col min="13828" max="13828" width="7" style="192" customWidth="1"/>
    <col min="13829" max="13829" width="7.7109375" style="192" customWidth="1"/>
    <col min="13830" max="13830" width="9.5703125" style="192" customWidth="1"/>
    <col min="13831" max="13831" width="14.140625" style="192" customWidth="1"/>
    <col min="13832" max="14080" width="9.140625" style="192"/>
    <col min="14081" max="14081" width="8.28515625" style="192" customWidth="1"/>
    <col min="14082" max="14082" width="14" style="192" customWidth="1"/>
    <col min="14083" max="14083" width="42.140625" style="192" customWidth="1"/>
    <col min="14084" max="14084" width="7" style="192" customWidth="1"/>
    <col min="14085" max="14085" width="7.7109375" style="192" customWidth="1"/>
    <col min="14086" max="14086" width="9.5703125" style="192" customWidth="1"/>
    <col min="14087" max="14087" width="14.140625" style="192" customWidth="1"/>
    <col min="14088" max="14336" width="9.140625" style="192"/>
    <col min="14337" max="14337" width="8.28515625" style="192" customWidth="1"/>
    <col min="14338" max="14338" width="14" style="192" customWidth="1"/>
    <col min="14339" max="14339" width="42.140625" style="192" customWidth="1"/>
    <col min="14340" max="14340" width="7" style="192" customWidth="1"/>
    <col min="14341" max="14341" width="7.7109375" style="192" customWidth="1"/>
    <col min="14342" max="14342" width="9.5703125" style="192" customWidth="1"/>
    <col min="14343" max="14343" width="14.140625" style="192" customWidth="1"/>
    <col min="14344" max="14592" width="9.140625" style="192"/>
    <col min="14593" max="14593" width="8.28515625" style="192" customWidth="1"/>
    <col min="14594" max="14594" width="14" style="192" customWidth="1"/>
    <col min="14595" max="14595" width="42.140625" style="192" customWidth="1"/>
    <col min="14596" max="14596" width="7" style="192" customWidth="1"/>
    <col min="14597" max="14597" width="7.7109375" style="192" customWidth="1"/>
    <col min="14598" max="14598" width="9.5703125" style="192" customWidth="1"/>
    <col min="14599" max="14599" width="14.140625" style="192" customWidth="1"/>
    <col min="14600" max="14848" width="9.140625" style="192"/>
    <col min="14849" max="14849" width="8.28515625" style="192" customWidth="1"/>
    <col min="14850" max="14850" width="14" style="192" customWidth="1"/>
    <col min="14851" max="14851" width="42.140625" style="192" customWidth="1"/>
    <col min="14852" max="14852" width="7" style="192" customWidth="1"/>
    <col min="14853" max="14853" width="7.7109375" style="192" customWidth="1"/>
    <col min="14854" max="14854" width="9.5703125" style="192" customWidth="1"/>
    <col min="14855" max="14855" width="14.140625" style="192" customWidth="1"/>
    <col min="14856" max="15104" width="9.140625" style="192"/>
    <col min="15105" max="15105" width="8.28515625" style="192" customWidth="1"/>
    <col min="15106" max="15106" width="14" style="192" customWidth="1"/>
    <col min="15107" max="15107" width="42.140625" style="192" customWidth="1"/>
    <col min="15108" max="15108" width="7" style="192" customWidth="1"/>
    <col min="15109" max="15109" width="7.7109375" style="192" customWidth="1"/>
    <col min="15110" max="15110" width="9.5703125" style="192" customWidth="1"/>
    <col min="15111" max="15111" width="14.140625" style="192" customWidth="1"/>
    <col min="15112" max="15360" width="9.140625" style="192"/>
    <col min="15361" max="15361" width="8.28515625" style="192" customWidth="1"/>
    <col min="15362" max="15362" width="14" style="192" customWidth="1"/>
    <col min="15363" max="15363" width="42.140625" style="192" customWidth="1"/>
    <col min="15364" max="15364" width="7" style="192" customWidth="1"/>
    <col min="15365" max="15365" width="7.7109375" style="192" customWidth="1"/>
    <col min="15366" max="15366" width="9.5703125" style="192" customWidth="1"/>
    <col min="15367" max="15367" width="14.140625" style="192" customWidth="1"/>
    <col min="15368" max="15616" width="9.140625" style="192"/>
    <col min="15617" max="15617" width="8.28515625" style="192" customWidth="1"/>
    <col min="15618" max="15618" width="14" style="192" customWidth="1"/>
    <col min="15619" max="15619" width="42.140625" style="192" customWidth="1"/>
    <col min="15620" max="15620" width="7" style="192" customWidth="1"/>
    <col min="15621" max="15621" width="7.7109375" style="192" customWidth="1"/>
    <col min="15622" max="15622" width="9.5703125" style="192" customWidth="1"/>
    <col min="15623" max="15623" width="14.140625" style="192" customWidth="1"/>
    <col min="15624" max="15872" width="9.140625" style="192"/>
    <col min="15873" max="15873" width="8.28515625" style="192" customWidth="1"/>
    <col min="15874" max="15874" width="14" style="192" customWidth="1"/>
    <col min="15875" max="15875" width="42.140625" style="192" customWidth="1"/>
    <col min="15876" max="15876" width="7" style="192" customWidth="1"/>
    <col min="15877" max="15877" width="7.7109375" style="192" customWidth="1"/>
    <col min="15878" max="15878" width="9.5703125" style="192" customWidth="1"/>
    <col min="15879" max="15879" width="14.140625" style="192" customWidth="1"/>
    <col min="15880" max="16128" width="9.140625" style="192"/>
    <col min="16129" max="16129" width="8.28515625" style="192" customWidth="1"/>
    <col min="16130" max="16130" width="14" style="192" customWidth="1"/>
    <col min="16131" max="16131" width="42.140625" style="192" customWidth="1"/>
    <col min="16132" max="16132" width="7" style="192" customWidth="1"/>
    <col min="16133" max="16133" width="7.7109375" style="192" customWidth="1"/>
    <col min="16134" max="16134" width="9.5703125" style="192" customWidth="1"/>
    <col min="16135" max="16135" width="14.140625" style="192" customWidth="1"/>
    <col min="16136" max="16384" width="9.140625" style="192"/>
  </cols>
  <sheetData>
    <row r="1" spans="1:8" s="191" customFormat="1" ht="15" hidden="1">
      <c r="A1" s="33" t="s">
        <v>470</v>
      </c>
      <c r="B1" s="189"/>
      <c r="C1" s="190"/>
      <c r="D1" s="189"/>
      <c r="E1" s="189"/>
      <c r="F1" s="189"/>
      <c r="G1" s="189"/>
    </row>
    <row r="2" spans="1:8">
      <c r="A2" s="189"/>
      <c r="B2" s="189"/>
      <c r="C2" s="190"/>
      <c r="D2" s="189"/>
      <c r="E2" s="189"/>
      <c r="F2" s="189"/>
      <c r="G2" s="189"/>
    </row>
    <row r="3" spans="1:8">
      <c r="A3" s="193" t="s">
        <v>132</v>
      </c>
      <c r="B3" s="189" t="s">
        <v>133</v>
      </c>
      <c r="C3" s="194" t="s">
        <v>54</v>
      </c>
      <c r="D3" s="189" t="s">
        <v>55</v>
      </c>
      <c r="E3" s="195" t="s">
        <v>134</v>
      </c>
      <c r="F3" s="189" t="s">
        <v>135</v>
      </c>
      <c r="G3" s="189" t="s">
        <v>78</v>
      </c>
    </row>
    <row r="4" spans="1:8" ht="114.75">
      <c r="A4" s="196">
        <v>1</v>
      </c>
      <c r="B4" s="196">
        <v>2.1</v>
      </c>
      <c r="C4" s="197" t="s">
        <v>471</v>
      </c>
      <c r="D4" s="198" t="s">
        <v>48</v>
      </c>
      <c r="E4" s="199">
        <v>78.099999999999994</v>
      </c>
      <c r="F4" s="200">
        <f>'[6]Est. Landscaping'!I8</f>
        <v>33.680399999999992</v>
      </c>
      <c r="G4" s="200">
        <f>F4*E4</f>
        <v>2630.4392399999992</v>
      </c>
    </row>
    <row r="5" spans="1:8" ht="51">
      <c r="A5" s="196">
        <v>2</v>
      </c>
      <c r="B5" s="196">
        <v>2.2000000000000002</v>
      </c>
      <c r="C5" s="197" t="s">
        <v>472</v>
      </c>
      <c r="D5" s="198" t="s">
        <v>48</v>
      </c>
      <c r="E5" s="199">
        <v>515.6</v>
      </c>
      <c r="F5" s="200">
        <v>30</v>
      </c>
      <c r="G5" s="200">
        <f>F5*E5</f>
        <v>15468</v>
      </c>
    </row>
    <row r="6" spans="1:8" ht="51">
      <c r="A6" s="196">
        <v>3</v>
      </c>
      <c r="B6" s="196">
        <v>2.4</v>
      </c>
      <c r="C6" s="197" t="s">
        <v>473</v>
      </c>
      <c r="D6" s="198"/>
      <c r="E6" s="199"/>
      <c r="F6" s="201"/>
      <c r="G6" s="200"/>
    </row>
    <row r="7" spans="1:8" ht="15">
      <c r="A7" s="196"/>
      <c r="B7" s="196" t="s">
        <v>124</v>
      </c>
      <c r="C7" s="197" t="s">
        <v>474</v>
      </c>
      <c r="D7" s="198" t="s">
        <v>48</v>
      </c>
      <c r="E7" s="59">
        <v>290.7</v>
      </c>
      <c r="F7" s="202">
        <v>6</v>
      </c>
      <c r="G7" s="200">
        <f t="shared" ref="G7:G14" si="0">F7*E7</f>
        <v>1744.1999999999998</v>
      </c>
    </row>
    <row r="8" spans="1:8" ht="25.5">
      <c r="A8" s="196">
        <v>4</v>
      </c>
      <c r="B8" s="196">
        <v>2.5</v>
      </c>
      <c r="C8" s="197" t="s">
        <v>475</v>
      </c>
      <c r="D8" s="198" t="s">
        <v>95</v>
      </c>
      <c r="E8" s="59">
        <v>1.5</v>
      </c>
      <c r="F8" s="202">
        <v>57</v>
      </c>
      <c r="G8" s="200">
        <f t="shared" si="0"/>
        <v>85.5</v>
      </c>
    </row>
    <row r="9" spans="1:8" ht="38.25">
      <c r="A9" s="196">
        <v>5</v>
      </c>
      <c r="B9" s="196">
        <v>2.6</v>
      </c>
      <c r="C9" s="197" t="s">
        <v>476</v>
      </c>
      <c r="D9" s="198" t="s">
        <v>95</v>
      </c>
      <c r="E9" s="59">
        <v>4.9000000000000004</v>
      </c>
      <c r="F9" s="202">
        <v>57</v>
      </c>
      <c r="G9" s="200">
        <f t="shared" si="0"/>
        <v>279.3</v>
      </c>
    </row>
    <row r="10" spans="1:8" ht="15">
      <c r="A10" s="196">
        <v>6</v>
      </c>
      <c r="B10" s="196">
        <v>2.7</v>
      </c>
      <c r="C10" s="197" t="s">
        <v>477</v>
      </c>
      <c r="D10" s="198" t="s">
        <v>95</v>
      </c>
      <c r="E10" s="59">
        <v>3.7</v>
      </c>
      <c r="F10" s="200">
        <v>57</v>
      </c>
      <c r="G10" s="200">
        <f t="shared" si="0"/>
        <v>210.9</v>
      </c>
    </row>
    <row r="11" spans="1:8" ht="38.25">
      <c r="A11" s="196">
        <v>7</v>
      </c>
      <c r="B11" s="196">
        <v>2.8</v>
      </c>
      <c r="C11" s="197" t="s">
        <v>478</v>
      </c>
      <c r="D11" s="198" t="s">
        <v>48</v>
      </c>
      <c r="E11" s="59">
        <v>52.35</v>
      </c>
      <c r="F11" s="200">
        <v>35</v>
      </c>
      <c r="G11" s="200">
        <f t="shared" si="0"/>
        <v>1832.25</v>
      </c>
    </row>
    <row r="12" spans="1:8" ht="25.5">
      <c r="A12" s="196">
        <v>8</v>
      </c>
      <c r="B12" s="196">
        <v>2.9</v>
      </c>
      <c r="C12" s="197" t="s">
        <v>479</v>
      </c>
      <c r="D12" s="198" t="s">
        <v>48</v>
      </c>
      <c r="E12" s="59">
        <v>36.549999999999997</v>
      </c>
      <c r="F12" s="200">
        <v>35</v>
      </c>
      <c r="G12" s="200">
        <f t="shared" si="0"/>
        <v>1279.25</v>
      </c>
    </row>
    <row r="13" spans="1:8" ht="114.75">
      <c r="A13" s="196">
        <v>9</v>
      </c>
      <c r="B13" s="203">
        <v>2.34</v>
      </c>
      <c r="C13" s="197" t="s">
        <v>480</v>
      </c>
      <c r="D13" s="198" t="s">
        <v>481</v>
      </c>
      <c r="E13" s="59">
        <v>87.5</v>
      </c>
      <c r="F13" s="201">
        <v>316</v>
      </c>
      <c r="G13" s="200">
        <f t="shared" si="0"/>
        <v>27650</v>
      </c>
    </row>
    <row r="14" spans="1:8" ht="38.25">
      <c r="A14" s="196">
        <v>10</v>
      </c>
      <c r="B14" s="203">
        <v>10210</v>
      </c>
      <c r="C14" s="197" t="s">
        <v>482</v>
      </c>
      <c r="D14" s="198" t="s">
        <v>40</v>
      </c>
      <c r="E14" s="59">
        <v>50</v>
      </c>
      <c r="F14" s="201">
        <v>1155</v>
      </c>
      <c r="G14" s="200">
        <f t="shared" si="0"/>
        <v>57750</v>
      </c>
      <c r="H14" s="192" t="s">
        <v>483</v>
      </c>
    </row>
    <row r="15" spans="1:8" s="9" customFormat="1" ht="15">
      <c r="A15" s="39"/>
      <c r="B15" s="40"/>
      <c r="C15" s="97" t="s">
        <v>346</v>
      </c>
      <c r="D15" s="34"/>
      <c r="E15" s="98"/>
      <c r="F15" s="98"/>
      <c r="G15" s="204">
        <f>SUM(G4:G14)</f>
        <v>108929.83924</v>
      </c>
    </row>
    <row r="16" spans="1:8" s="9" customFormat="1" ht="15" hidden="1">
      <c r="A16" s="39"/>
      <c r="B16" s="40"/>
      <c r="C16" s="97" t="s">
        <v>484</v>
      </c>
      <c r="D16" s="34"/>
      <c r="E16" s="98"/>
      <c r="G16" s="204">
        <f>G15</f>
        <v>108929.83924</v>
      </c>
    </row>
    <row r="17" spans="1:7" s="9" customFormat="1" ht="30">
      <c r="A17" s="39"/>
      <c r="B17" s="40"/>
      <c r="C17" s="205" t="s">
        <v>485</v>
      </c>
      <c r="D17" s="206"/>
      <c r="E17" s="207">
        <v>0.12</v>
      </c>
      <c r="F17" s="208">
        <f>G16</f>
        <v>108929.83924</v>
      </c>
      <c r="G17" s="209">
        <f>E17*F17</f>
        <v>13071.5807088</v>
      </c>
    </row>
    <row r="18" spans="1:7">
      <c r="A18" s="196"/>
      <c r="B18" s="196"/>
      <c r="C18" s="197"/>
      <c r="D18" s="198"/>
      <c r="E18" s="199"/>
      <c r="F18" s="200"/>
      <c r="G18" s="200"/>
    </row>
    <row r="19" spans="1:7">
      <c r="A19" s="196"/>
      <c r="B19" s="196"/>
      <c r="C19" s="190" t="s">
        <v>362</v>
      </c>
      <c r="D19" s="198"/>
      <c r="E19" s="198"/>
      <c r="F19" s="201"/>
      <c r="G19" s="210">
        <f>G15+G17</f>
        <v>122001.4199488</v>
      </c>
    </row>
    <row r="20" spans="1:7" ht="25.5">
      <c r="C20" s="212" t="s">
        <v>486</v>
      </c>
      <c r="G20" s="213"/>
    </row>
    <row r="22" spans="1:7">
      <c r="G22" s="214"/>
    </row>
  </sheetData>
  <sheetProtection algorithmName="SHA-512" hashValue="LD377R2895SjzFXHRKy2aBtk8nL3AhO/KHRnoI/XhEQWgQzRKWJByWTwrhm0z0XhZusmM3Vt4yevN/fS3jP8Ig==" saltValue="KTVKFNJGDnGg0xknAfA+cw==" spinCount="100000" sheet="1" objects="1" scenarios="1"/>
  <pageMargins left="0.11811023622047245" right="7.874015748031496E-2" top="0.19685039370078741" bottom="0.19685039370078741" header="0" footer="0"/>
  <pageSetup paperSize="9" orientation="portrait"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8C835-4AD0-4ED0-8BEC-30E6EB1DE6F9}">
  <dimension ref="A1:H21"/>
  <sheetViews>
    <sheetView topLeftCell="A5" workbookViewId="0">
      <selection activeCell="E11" sqref="E11"/>
    </sheetView>
  </sheetViews>
  <sheetFormatPr defaultRowHeight="15" customHeight="1"/>
  <cols>
    <col min="1" max="1" width="9.140625" style="215" customWidth="1"/>
    <col min="2" max="2" width="9.140625" style="215" hidden="1" customWidth="1"/>
    <col min="3" max="3" width="63.42578125" style="215" customWidth="1"/>
    <col min="4" max="4" width="9.140625" style="215" customWidth="1"/>
    <col min="5" max="5" width="9.140625" style="215"/>
    <col min="6" max="6" width="0" style="215" hidden="1" customWidth="1"/>
    <col min="7" max="16384" width="9.140625" style="215"/>
  </cols>
  <sheetData>
    <row r="1" spans="1:8" ht="15.75">
      <c r="A1" s="506" t="s">
        <v>487</v>
      </c>
      <c r="B1" s="506"/>
      <c r="C1" s="506"/>
      <c r="D1" s="506"/>
      <c r="E1" s="506"/>
      <c r="F1" s="506"/>
      <c r="G1" s="506"/>
      <c r="H1" s="506"/>
    </row>
    <row r="2" spans="1:8" ht="30">
      <c r="A2" s="216" t="s">
        <v>32</v>
      </c>
      <c r="B2" s="217" t="s">
        <v>488</v>
      </c>
      <c r="C2" s="218" t="s">
        <v>489</v>
      </c>
      <c r="D2" s="218" t="s">
        <v>120</v>
      </c>
      <c r="E2" s="219" t="s">
        <v>99</v>
      </c>
      <c r="F2" s="219" t="s">
        <v>490</v>
      </c>
      <c r="G2" s="219" t="s">
        <v>905</v>
      </c>
      <c r="H2" s="220" t="s">
        <v>491</v>
      </c>
    </row>
    <row r="3" spans="1:8" ht="60">
      <c r="A3" s="221">
        <v>1</v>
      </c>
      <c r="B3" s="221" t="s">
        <v>492</v>
      </c>
      <c r="C3" s="222" t="s">
        <v>493</v>
      </c>
      <c r="D3" s="223" t="s">
        <v>33</v>
      </c>
      <c r="E3" s="224">
        <f>'[4]CALCULATION RCC ROAD '!F12</f>
        <v>1129.92</v>
      </c>
      <c r="F3" s="224">
        <v>129.85</v>
      </c>
      <c r="G3" s="224">
        <f>F3*100/118</f>
        <v>110.04237288135593</v>
      </c>
      <c r="H3" s="225">
        <f>G3*E3</f>
        <v>124339.0779661017</v>
      </c>
    </row>
    <row r="4" spans="1:8" ht="60">
      <c r="A4" s="221">
        <v>2</v>
      </c>
      <c r="B4" s="221">
        <v>2.25</v>
      </c>
      <c r="C4" s="222" t="s">
        <v>494</v>
      </c>
      <c r="D4" s="223" t="s">
        <v>48</v>
      </c>
      <c r="E4" s="224">
        <f>'[4]CALCULATION RCC ROAD '!F13</f>
        <v>70.400000000000006</v>
      </c>
      <c r="F4" s="224">
        <v>198</v>
      </c>
      <c r="G4" s="224">
        <f t="shared" ref="G4:G18" si="0">F4*100/118</f>
        <v>167.79661016949152</v>
      </c>
      <c r="H4" s="225">
        <f t="shared" ref="H4:H18" si="1">G4*E4</f>
        <v>11812.881355932204</v>
      </c>
    </row>
    <row r="5" spans="1:8" ht="75">
      <c r="A5" s="221">
        <v>3</v>
      </c>
      <c r="B5" s="221">
        <v>16.100000000000001</v>
      </c>
      <c r="C5" s="222" t="s">
        <v>495</v>
      </c>
      <c r="D5" s="223" t="s">
        <v>33</v>
      </c>
      <c r="E5" s="224">
        <f>'[4]CALCULATION RCC ROAD '!F14</f>
        <v>1129.92</v>
      </c>
      <c r="F5" s="224">
        <v>218.9</v>
      </c>
      <c r="G5" s="224">
        <f t="shared" si="0"/>
        <v>185.5084745762712</v>
      </c>
      <c r="H5" s="225">
        <f t="shared" si="1"/>
        <v>209609.73559322036</v>
      </c>
    </row>
    <row r="6" spans="1:8" ht="90">
      <c r="A6" s="221">
        <v>4</v>
      </c>
      <c r="B6" s="221">
        <v>16.399999999999999</v>
      </c>
      <c r="C6" s="222" t="s">
        <v>496</v>
      </c>
      <c r="D6" s="223" t="s">
        <v>497</v>
      </c>
      <c r="E6" s="224">
        <f>'[4]CALCULATION RCC ROAD '!F15</f>
        <v>225.98400000000004</v>
      </c>
      <c r="F6" s="224">
        <v>1046.95</v>
      </c>
      <c r="G6" s="224">
        <f t="shared" si="0"/>
        <v>887.24576271186436</v>
      </c>
      <c r="H6" s="225">
        <f t="shared" si="1"/>
        <v>200503.346440678</v>
      </c>
    </row>
    <row r="7" spans="1:8">
      <c r="A7" s="221"/>
      <c r="B7" s="221"/>
      <c r="C7" s="222" t="s">
        <v>498</v>
      </c>
      <c r="D7" s="223"/>
      <c r="E7" s="224"/>
      <c r="F7" s="224"/>
      <c r="G7" s="224">
        <f t="shared" si="0"/>
        <v>0</v>
      </c>
      <c r="H7" s="225">
        <f t="shared" si="1"/>
        <v>0</v>
      </c>
    </row>
    <row r="8" spans="1:8">
      <c r="A8" s="221">
        <v>5</v>
      </c>
      <c r="B8" s="221" t="s">
        <v>499</v>
      </c>
      <c r="C8" s="222" t="s">
        <v>500</v>
      </c>
      <c r="D8" s="223" t="s">
        <v>497</v>
      </c>
      <c r="E8" s="224">
        <f>'[4]CALCULATION RCC ROAD '!D23</f>
        <v>169.48800000000003</v>
      </c>
      <c r="F8" s="224">
        <v>2098.4</v>
      </c>
      <c r="G8" s="224">
        <f t="shared" si="0"/>
        <v>1778.3050847457628</v>
      </c>
      <c r="H8" s="225">
        <f t="shared" si="1"/>
        <v>301401.37220338988</v>
      </c>
    </row>
    <row r="9" spans="1:8">
      <c r="A9" s="221">
        <v>6</v>
      </c>
      <c r="B9" s="221" t="s">
        <v>501</v>
      </c>
      <c r="C9" s="222" t="s">
        <v>502</v>
      </c>
      <c r="D9" s="223" t="s">
        <v>497</v>
      </c>
      <c r="E9" s="224">
        <f>'[4]CALCULATION RCC ROAD '!E23</f>
        <v>39.321216</v>
      </c>
      <c r="F9" s="224">
        <v>2034.35</v>
      </c>
      <c r="G9" s="224">
        <f t="shared" si="0"/>
        <v>1724.0254237288136</v>
      </c>
      <c r="H9" s="225">
        <f t="shared" si="1"/>
        <v>67790.776075932212</v>
      </c>
    </row>
    <row r="10" spans="1:8">
      <c r="A10" s="221">
        <v>7</v>
      </c>
      <c r="B10" s="221" t="s">
        <v>503</v>
      </c>
      <c r="C10" s="222" t="s">
        <v>504</v>
      </c>
      <c r="D10" s="223" t="s">
        <v>497</v>
      </c>
      <c r="E10" s="224">
        <f>'[4]CALCULATION RCC ROAD '!F23</f>
        <v>12.203136000000001</v>
      </c>
      <c r="F10" s="224">
        <v>768.25</v>
      </c>
      <c r="G10" s="224">
        <f t="shared" si="0"/>
        <v>651.0593220338983</v>
      </c>
      <c r="H10" s="225">
        <f t="shared" si="1"/>
        <v>7944.9654508474578</v>
      </c>
    </row>
    <row r="11" spans="1:8" ht="60">
      <c r="A11" s="221">
        <v>8</v>
      </c>
      <c r="B11" s="226" t="s">
        <v>505</v>
      </c>
      <c r="C11" s="227" t="s">
        <v>506</v>
      </c>
      <c r="D11" s="223" t="s">
        <v>148</v>
      </c>
      <c r="E11" s="224">
        <f>'[4]CALCULATION RCC ROAD '!F16</f>
        <v>112.99200000000002</v>
      </c>
      <c r="F11" s="224">
        <v>6812</v>
      </c>
      <c r="G11" s="224">
        <f t="shared" si="0"/>
        <v>5772.8813559322034</v>
      </c>
      <c r="H11" s="225">
        <f t="shared" si="1"/>
        <v>652289.41016949166</v>
      </c>
    </row>
    <row r="12" spans="1:8" ht="90">
      <c r="A12" s="221">
        <v>9</v>
      </c>
      <c r="B12" s="221" t="s">
        <v>507</v>
      </c>
      <c r="C12" s="227" t="s">
        <v>508</v>
      </c>
      <c r="D12" s="223" t="s">
        <v>148</v>
      </c>
      <c r="E12" s="224">
        <f>'[4]CALCULATION RCC ROAD '!F17</f>
        <v>112.99200000000002</v>
      </c>
      <c r="F12" s="224">
        <f>7993.8-169.45+9045.75</f>
        <v>16870.099999999999</v>
      </c>
      <c r="G12" s="224">
        <f t="shared" si="0"/>
        <v>14296.694915254235</v>
      </c>
      <c r="H12" s="225">
        <f t="shared" si="1"/>
        <v>1615412.1518644067</v>
      </c>
    </row>
    <row r="13" spans="1:8" ht="45">
      <c r="A13" s="221">
        <v>10</v>
      </c>
      <c r="B13" s="221" t="s">
        <v>60</v>
      </c>
      <c r="C13" s="227" t="s">
        <v>509</v>
      </c>
      <c r="D13" s="226" t="s">
        <v>49</v>
      </c>
      <c r="E13" s="224">
        <f>'[4]CALCULATION RCC ROAD '!F18</f>
        <v>2919.84</v>
      </c>
      <c r="F13" s="224">
        <v>107.85</v>
      </c>
      <c r="G13" s="224">
        <f t="shared" si="0"/>
        <v>91.398305084745758</v>
      </c>
      <c r="H13" s="225">
        <f t="shared" si="1"/>
        <v>266868.42711864406</v>
      </c>
    </row>
    <row r="14" spans="1:8" ht="60">
      <c r="A14" s="221">
        <v>11</v>
      </c>
      <c r="B14" s="221" t="s">
        <v>510</v>
      </c>
      <c r="C14" s="227" t="s">
        <v>511</v>
      </c>
      <c r="D14" s="226" t="s">
        <v>74</v>
      </c>
      <c r="E14" s="224">
        <f>'[4]CALCULATION RCC ROAD '!F19</f>
        <v>18</v>
      </c>
      <c r="F14" s="224">
        <v>507.05</v>
      </c>
      <c r="G14" s="224">
        <f t="shared" si="0"/>
        <v>429.70338983050846</v>
      </c>
      <c r="H14" s="225">
        <f t="shared" si="1"/>
        <v>7734.6610169491523</v>
      </c>
    </row>
    <row r="15" spans="1:8" ht="60">
      <c r="A15" s="221">
        <v>12</v>
      </c>
      <c r="B15" s="226" t="s">
        <v>58</v>
      </c>
      <c r="C15" s="227" t="s">
        <v>512</v>
      </c>
      <c r="D15" s="223" t="s">
        <v>148</v>
      </c>
      <c r="E15" s="224">
        <f>'[4]CALCULATION RCC ROAD '!F20</f>
        <v>2.3148000000000004</v>
      </c>
      <c r="F15" s="224">
        <v>7878.5</v>
      </c>
      <c r="G15" s="224">
        <f t="shared" si="0"/>
        <v>6676.6949152542375</v>
      </c>
      <c r="H15" s="225">
        <f t="shared" si="1"/>
        <v>15455.213389830511</v>
      </c>
    </row>
    <row r="16" spans="1:8" ht="56.25">
      <c r="A16" s="221">
        <v>13</v>
      </c>
      <c r="B16" s="221">
        <v>16.45</v>
      </c>
      <c r="C16" s="228" t="s">
        <v>513</v>
      </c>
      <c r="D16" s="229" t="s">
        <v>514</v>
      </c>
      <c r="E16" s="224">
        <f>'[4]CALCULATION RCC ROAD '!F24*0.75</f>
        <v>702</v>
      </c>
      <c r="F16" s="224">
        <v>5.3</v>
      </c>
      <c r="G16" s="224">
        <f t="shared" si="0"/>
        <v>4.4915254237288131</v>
      </c>
      <c r="H16" s="225">
        <f t="shared" si="1"/>
        <v>3153.0508474576268</v>
      </c>
    </row>
    <row r="17" spans="1:8" ht="56.25">
      <c r="A17" s="221">
        <v>14</v>
      </c>
      <c r="B17" s="221" t="s">
        <v>515</v>
      </c>
      <c r="C17" s="227" t="s">
        <v>516</v>
      </c>
      <c r="D17" s="229" t="s">
        <v>514</v>
      </c>
      <c r="E17" s="224">
        <f>'[4]CALCULATION RCC ROAD '!F24*0.25</f>
        <v>234</v>
      </c>
      <c r="F17" s="224">
        <v>8.65</v>
      </c>
      <c r="G17" s="224">
        <f t="shared" si="0"/>
        <v>7.3305084745762707</v>
      </c>
      <c r="H17" s="225">
        <f t="shared" si="1"/>
        <v>1715.3389830508474</v>
      </c>
    </row>
    <row r="18" spans="1:8" ht="45">
      <c r="A18" s="221">
        <v>15</v>
      </c>
      <c r="B18" s="221" t="s">
        <v>61</v>
      </c>
      <c r="C18" s="227" t="s">
        <v>517</v>
      </c>
      <c r="D18" s="223" t="s">
        <v>33</v>
      </c>
      <c r="E18" s="224">
        <f>'[4]CALCULATION RCC ROAD '!F25</f>
        <v>35.200000000000003</v>
      </c>
      <c r="F18" s="224">
        <v>392.15</v>
      </c>
      <c r="G18" s="224">
        <f t="shared" si="0"/>
        <v>332.33050847457628</v>
      </c>
      <c r="H18" s="225">
        <f t="shared" si="1"/>
        <v>11698.033898305086</v>
      </c>
    </row>
    <row r="19" spans="1:8">
      <c r="A19" s="221"/>
      <c r="B19" s="230"/>
      <c r="C19" s="231" t="s">
        <v>518</v>
      </c>
      <c r="D19" s="230"/>
      <c r="E19" s="232"/>
      <c r="F19" s="232"/>
      <c r="G19" s="224"/>
      <c r="H19" s="233">
        <f>SUM(H3:H18)</f>
        <v>3497728.4423742378</v>
      </c>
    </row>
    <row r="20" spans="1:8">
      <c r="A20" s="221"/>
      <c r="B20" s="230"/>
      <c r="C20" s="234" t="s">
        <v>519</v>
      </c>
      <c r="D20" s="230"/>
      <c r="E20" s="232"/>
      <c r="F20" s="232"/>
      <c r="G20" s="224"/>
      <c r="H20" s="233">
        <f>H19*18%</f>
        <v>629591.11962736282</v>
      </c>
    </row>
    <row r="21" spans="1:8">
      <c r="A21" s="221"/>
      <c r="B21" s="230"/>
      <c r="C21" s="234" t="s">
        <v>520</v>
      </c>
      <c r="D21" s="230"/>
      <c r="E21" s="232"/>
      <c r="F21" s="232"/>
      <c r="G21" s="224"/>
      <c r="H21" s="233">
        <f>SUM(H19:H20)</f>
        <v>4127319.5620016009</v>
      </c>
    </row>
  </sheetData>
  <sheetProtection algorithmName="SHA-512" hashValue="Znvjbj8I9QlogY4U7VUN3Yaus/j6rax/UeLnV6nuya9l+GJDyqt3lSjZtTdlTL6tp8hkIwJvoDL8FJ8EFyG4Vg==" saltValue="o8SHoYH8HvQLHH7z/ua2+w==" spinCount="100000" sheet="1" objects="1" scenarios="1"/>
  <mergeCells count="1">
    <mergeCell ref="A1:H1"/>
  </mergeCells>
  <hyperlinks>
    <hyperlink ref="C20" r:id="rId1" xr:uid="{64363241-7BB7-4639-BA7F-E40B2DC33F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Sheet1</vt:lpstr>
      <vt:lpstr>Basic</vt:lpstr>
      <vt:lpstr>Details</vt:lpstr>
      <vt:lpstr>Schedule-I</vt:lpstr>
      <vt:lpstr>Summary</vt:lpstr>
      <vt:lpstr>CIVIL </vt:lpstr>
      <vt:lpstr>Electrical </vt:lpstr>
      <vt:lpstr>PHE ESTIMATE </vt:lpstr>
      <vt:lpstr>EST. SEPTIC TANK</vt:lpstr>
      <vt:lpstr>EST. R.W.H. &amp; FILTER PIT  </vt:lpstr>
      <vt:lpstr>ABSTRACT  </vt:lpstr>
      <vt:lpstr> LAND Scaping</vt:lpstr>
      <vt:lpstr>RCC ROAD</vt:lpstr>
      <vt:lpstr>'CIVIL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2024-05-27T12:12:31Z</dcterms:modified>
</cp:coreProperties>
</file>