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odeName="ThisWorkbook" hidePivotFieldList="1" defaultThemeVersion="124226"/>
  <mc:AlternateContent xmlns:mc="http://schemas.openxmlformats.org/markup-compatibility/2006">
    <mc:Choice Requires="x15">
      <x15ac:absPath xmlns:x15ac="http://schemas.microsoft.com/office/spreadsheetml/2010/11/ac" url="\\Cc-1855\G3\TBCB Consultant- BESS Project- SECI\Documents\"/>
    </mc:Choice>
  </mc:AlternateContent>
  <xr:revisionPtr revIDLastSave="0" documentId="13_ncr:1_{2D5D88CD-B4C9-4E96-8EB0-13A2062AE314}" xr6:coauthVersionLast="36" xr6:coauthVersionMax="36" xr10:uidLastSave="{00000000-0000-0000-0000-000000000000}"/>
  <workbookProtection workbookAlgorithmName="SHA-512" workbookHashValue="JG+Cc3SJKFFo6SgQ6e50PevSHWT0ABcoFuTQV/aIfnwXOBfH2SUgY0kveeFdLJL25itlttkBzxcK/r0dZDuNCQ==" workbookSaltValue="gaGdPNBkmaS0vByQAG0XJg==" workbookSpinCount="100000" revisionsAlgorithmName="SHA-512" revisionsHashValue="ztuIYI5jMiNsutOpZc0NMAq+dBTJ0QfEgTr3Ien964XLApJEs3xA49ZnUKIu+L+ZUcAGjErE1grxkJd+A8ftlg==" revisionsSaltValue="6oM2M73cD1jbn8lJe2B3FA==" revisionsSpinCount="100000" lockStructure="1" lockRevision="1"/>
  <bookViews>
    <workbookView xWindow="-12" yWindow="108" windowWidth="10320" windowHeight="7512" tabRatio="804" firstSheet="3" activeTab="7" xr2:uid="{00000000-000D-0000-FFFF-FFFF00000000}"/>
  </bookViews>
  <sheets>
    <sheet name="Basic" sheetId="1" state="hidden" r:id="rId1"/>
    <sheet name="Cover" sheetId="2" state="hidden" r:id="rId2"/>
    <sheet name="Instructions" sheetId="3" state="hidden" r:id="rId3"/>
    <sheet name="Names of Bidder" sheetId="4" r:id="rId4"/>
    <sheet name="my rough Sheet" sheetId="5" state="hidden" r:id="rId5"/>
    <sheet name="Sch-1" sheetId="6" r:id="rId6"/>
    <sheet name="GD" sheetId="7" state="hidden" r:id="rId7"/>
    <sheet name="Bid Form 2nd Envelope" sheetId="8" r:id="rId8"/>
    <sheet name="Q &amp; C" sheetId="9" state="hidden" r:id="rId9"/>
    <sheet name="T &amp; D" sheetId="10" state="hidden" r:id="rId10"/>
    <sheet name="N to W" sheetId="11" state="hidden" r:id="rId11"/>
    <sheet name="Sheet1" sheetId="12" state="hidden" r:id="rId12"/>
    <sheet name="Sheet2" sheetId="13" state="hidden" r:id="rId13"/>
    <sheet name="Sheet3" sheetId="14" state="hidden" r:id="rId14"/>
  </sheets>
  <externalReferences>
    <externalReference r:id="rId15"/>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5" hidden="1">'Sch-1'!$F$1:$F$124</definedName>
    <definedName name="ab">#REF!</definedName>
    <definedName name="BL2AAA">'[1]Attach QR'!$J$768</definedName>
    <definedName name="BL2BBB">'[1]Attach QR'!$K$768</definedName>
    <definedName name="BL2CCC">'[1]Attach QR'!$L$768</definedName>
    <definedName name="BL3AAA">'[1]Attach QR'!$J$771</definedName>
    <definedName name="BL3BBB">'[1]Attach QR'!$K$771</definedName>
    <definedName name="BL3CCC">'[1]Attach QR'!$L$771</definedName>
    <definedName name="BL4AAA">'[1]Attach QR'!$J$774</definedName>
    <definedName name="BL4BBB">'[1]Attach QR'!$K$774</definedName>
    <definedName name="BL4CCC">'[1]Attach QR'!$L$774</definedName>
    <definedName name="BL5AAA">'[1]Attach QR'!$J$777</definedName>
    <definedName name="BL5BBB">'[1]Attach QR'!$K$777</definedName>
    <definedName name="BL5CCC">'[1]Attach QR'!$L$777</definedName>
    <definedName name="CAPA111">'[1]Attach QR'!$F$486</definedName>
    <definedName name="CAPA222">'[1]Attach QR'!$I$486</definedName>
    <definedName name="CAPA333">'[1]Attach QR'!$G$637</definedName>
    <definedName name="CAPA444">'[1]Attach QR'!$I$637</definedName>
    <definedName name="CAPA777">'[1]Attach QR'!$D$486</definedName>
    <definedName name="logo1">"Picture 7"</definedName>
    <definedName name="MANU111">'[1]Attach QR'!$H$330</definedName>
    <definedName name="MANU222">'[1]Attach QR'!$H$399</definedName>
    <definedName name="MANU333">'[1]Attach QR'!$G$541</definedName>
    <definedName name="MANU444">'[1]Attach QR'!$I$541</definedName>
    <definedName name="MANU555">'[1]Attach QR'!$E$541</definedName>
    <definedName name="PATH333">'[1]Attach QR'!$G$243</definedName>
    <definedName name="PATH444">'[1]Attach QR'!$I$243</definedName>
    <definedName name="PATHJV3">'[1]Attach QR'!$I$61</definedName>
    <definedName name="PATHJV33">'[1]Attach QR'!$G$61</definedName>
    <definedName name="PATHJV333">'[1]Attach QR'!$E$61</definedName>
    <definedName name="PATHJVPR111">'[1]Attach QR'!$K$765</definedName>
    <definedName name="PATHJVPR222">'[1]Attach QR'!$L$765</definedName>
    <definedName name="PATHLA3">'[1]Attach QR'!$D$637</definedName>
    <definedName name="PATHLP3">'[1]Attach QR'!$J$765</definedName>
    <definedName name="_xlnm.Print_Area" localSheetId="7">'Bid Form 2nd Envelope'!$A$1:$F$37</definedName>
    <definedName name="_xlnm.Print_Area" localSheetId="6">GD!$A$1:$E$25</definedName>
    <definedName name="_xlnm.Print_Area" localSheetId="2">Instructions!$A$1:$C$33</definedName>
    <definedName name="_xlnm.Print_Area" localSheetId="3">'Names of Bidder'!$B$1:$G$29</definedName>
    <definedName name="_xlnm.Print_Area" localSheetId="8">'Q &amp; C'!$A$1:$F$43</definedName>
    <definedName name="_xlnm.Print_Area" localSheetId="5">'Sch-1'!$A$1:$J$23</definedName>
    <definedName name="_xlnm.Print_Area" localSheetId="9">'T &amp; D'!$A$1:$E$12</definedName>
    <definedName name="_xlnm.Print_Titles" localSheetId="6">GD!#REF!</definedName>
    <definedName name="_xlnm.Print_Titles" localSheetId="5">'Sch-1'!$14:$16</definedName>
    <definedName name="_xlnm.Recorder">#REF!</definedName>
    <definedName name="TEST">#REF!</definedName>
    <definedName name="Z_01ACF2E1_8E61_4459_ABC1_B6C183DEED61_.wvu.PrintArea" localSheetId="7" hidden="1">'Bid Form 2nd Envelope'!$A$1:$F$38</definedName>
    <definedName name="Z_01ACF2E1_8E61_4459_ABC1_B6C183DEED61_.wvu.PrintArea" localSheetId="6" hidden="1">GD!$A$1:$G$28</definedName>
    <definedName name="Z_01ACF2E1_8E61_4459_ABC1_B6C183DEED61_.wvu.PrintArea" localSheetId="3" hidden="1">'Names of Bidder'!$B$1:$E$26</definedName>
    <definedName name="Z_01ACF2E1_8E61_4459_ABC1_B6C183DEED61_.wvu.PrintArea" localSheetId="5" hidden="1">'Sch-1'!$A$1:$J$17</definedName>
    <definedName name="Z_01ACF2E1_8E61_4459_ABC1_B6C183DEED61_.wvu.PrintTitles" localSheetId="6" hidden="1">GD!#REF!</definedName>
    <definedName name="Z_01ACF2E1_8E61_4459_ABC1_B6C183DEED61_.wvu.PrintTitles" localSheetId="5" hidden="1">'Sch-1'!$14:$16</definedName>
    <definedName name="Z_091A6405_72DB_46E0_B81A_EC53A5C58396_.wvu.Cols" localSheetId="6" hidden="1">GD!$AD:$AJ</definedName>
    <definedName name="Z_091A6405_72DB_46E0_B81A_EC53A5C58396_.wvu.Cols" localSheetId="3" hidden="1">'Names of Bidder'!$L:$L</definedName>
    <definedName name="Z_091A6405_72DB_46E0_B81A_EC53A5C58396_.wvu.Cols" localSheetId="5" hidden="1">'Sch-1'!$M:$M</definedName>
    <definedName name="Z_091A6405_72DB_46E0_B81A_EC53A5C58396_.wvu.FilterData" localSheetId="5" hidden="1">'Sch-1'!#REF!</definedName>
    <definedName name="Z_091A6405_72DB_46E0_B81A_EC53A5C58396_.wvu.PrintArea" localSheetId="7" hidden="1">'Bid Form 2nd Envelope'!$A$1:$F$38</definedName>
    <definedName name="Z_091A6405_72DB_46E0_B81A_EC53A5C58396_.wvu.PrintArea" localSheetId="6" hidden="1">GD!$A$1:$G$28</definedName>
    <definedName name="Z_091A6405_72DB_46E0_B81A_EC53A5C58396_.wvu.PrintArea" localSheetId="2" hidden="1">Instructions!$A$1:$C$33</definedName>
    <definedName name="Z_091A6405_72DB_46E0_B81A_EC53A5C58396_.wvu.PrintArea" localSheetId="3" hidden="1">'Names of Bidder'!$B$1:$E$26</definedName>
    <definedName name="Z_091A6405_72DB_46E0_B81A_EC53A5C58396_.wvu.PrintArea" localSheetId="8" hidden="1">'Q &amp; C'!$A$1:$F$43</definedName>
    <definedName name="Z_091A6405_72DB_46E0_B81A_EC53A5C58396_.wvu.PrintArea" localSheetId="5" hidden="1">'Sch-1'!$A$1:$J$17</definedName>
    <definedName name="Z_091A6405_72DB_46E0_B81A_EC53A5C58396_.wvu.PrintArea" localSheetId="9" hidden="1">'T &amp; D'!$A$1:$E$12</definedName>
    <definedName name="Z_091A6405_72DB_46E0_B81A_EC53A5C58396_.wvu.PrintTitles" localSheetId="6" hidden="1">GD!#REF!</definedName>
    <definedName name="Z_091A6405_72DB_46E0_B81A_EC53A5C58396_.wvu.PrintTitles" localSheetId="5" hidden="1">'Sch-1'!$14:$16</definedName>
    <definedName name="Z_091A6405_72DB_46E0_B81A_EC53A5C58396_.wvu.Rows" localSheetId="1" hidden="1">Cover!$7:$7</definedName>
    <definedName name="Z_091A6405_72DB_46E0_B81A_EC53A5C58396_.wvu.Rows" localSheetId="6" hidden="1">GD!$104:$222</definedName>
    <definedName name="Z_0CC4C0F5_9288_4DA7_9F53_E83499CD6232_.wvu.Cols" localSheetId="6" hidden="1">GD!$D:$D,GD!$F:$G,GD!$AD:$AJ</definedName>
    <definedName name="Z_0CC4C0F5_9288_4DA7_9F53_E83499CD6232_.wvu.Cols" localSheetId="3" hidden="1">'Names of Bidder'!$L:$L</definedName>
    <definedName name="Z_0CC4C0F5_9288_4DA7_9F53_E83499CD6232_.wvu.Cols" localSheetId="5" hidden="1">'Sch-1'!$L:$L,'Sch-1'!$N:$O,'Sch-1'!$W:$AC</definedName>
    <definedName name="Z_0CC4C0F5_9288_4DA7_9F53_E83499CD6232_.wvu.FilterData" localSheetId="5" hidden="1">'Sch-1'!$F$1:$F$124</definedName>
    <definedName name="Z_0CC4C0F5_9288_4DA7_9F53_E83499CD6232_.wvu.PrintArea" localSheetId="7" hidden="1">'Bid Form 2nd Envelope'!$A$1:$F$37</definedName>
    <definedName name="Z_0CC4C0F5_9288_4DA7_9F53_E83499CD6232_.wvu.PrintArea" localSheetId="6" hidden="1">GD!$A$1:$E$25</definedName>
    <definedName name="Z_0CC4C0F5_9288_4DA7_9F53_E83499CD6232_.wvu.PrintArea" localSheetId="2" hidden="1">Instructions!$A$1:$C$33</definedName>
    <definedName name="Z_0CC4C0F5_9288_4DA7_9F53_E83499CD6232_.wvu.PrintArea" localSheetId="3" hidden="1">'Names of Bidder'!$B$1:$G$29</definedName>
    <definedName name="Z_0CC4C0F5_9288_4DA7_9F53_E83499CD6232_.wvu.PrintArea" localSheetId="8" hidden="1">'Q &amp; C'!$A$1:$F$43</definedName>
    <definedName name="Z_0CC4C0F5_9288_4DA7_9F53_E83499CD6232_.wvu.PrintArea" localSheetId="5" hidden="1">'Sch-1'!$A$1:$J$23</definedName>
    <definedName name="Z_0CC4C0F5_9288_4DA7_9F53_E83499CD6232_.wvu.PrintArea" localSheetId="9" hidden="1">'T &amp; D'!$A$1:$E$12</definedName>
    <definedName name="Z_0CC4C0F5_9288_4DA7_9F53_E83499CD6232_.wvu.PrintTitles" localSheetId="5" hidden="1">'Sch-1'!$14:$16</definedName>
    <definedName name="Z_0CC4C0F5_9288_4DA7_9F53_E83499CD6232_.wvu.Rows" localSheetId="7" hidden="1">'Bid Form 2nd Envelope'!$22:$22</definedName>
    <definedName name="Z_0CC4C0F5_9288_4DA7_9F53_E83499CD6232_.wvu.Rows" localSheetId="1" hidden="1">Cover!$7:$7</definedName>
    <definedName name="Z_0CC4C0F5_9288_4DA7_9F53_E83499CD6232_.wvu.Rows" localSheetId="6" hidden="1">GD!$104:$222</definedName>
    <definedName name="Z_0CC4C0F5_9288_4DA7_9F53_E83499CD6232_.wvu.Rows" localSheetId="2" hidden="1">Instructions!$21:$23</definedName>
    <definedName name="Z_0CC4C0F5_9288_4DA7_9F53_E83499CD6232_.wvu.Rows" localSheetId="3" hidden="1">'Names of Bidder'!$6:$7,'Names of Bidder'!$14:$23</definedName>
    <definedName name="Z_14D7F02E_BCCA_4517_ABC7_537FF4AEB67A_.wvu.Cols" localSheetId="6" hidden="1">GD!$AD:$AJ</definedName>
    <definedName name="Z_14D7F02E_BCCA_4517_ABC7_537FF4AEB67A_.wvu.FilterData" localSheetId="5" hidden="1">'Sch-1'!#REF!</definedName>
    <definedName name="Z_14D7F02E_BCCA_4517_ABC7_537FF4AEB67A_.wvu.PrintArea" localSheetId="7" hidden="1">'Bid Form 2nd Envelope'!$A$1:$F$38</definedName>
    <definedName name="Z_14D7F02E_BCCA_4517_ABC7_537FF4AEB67A_.wvu.PrintArea" localSheetId="6" hidden="1">GD!$A$1:$G$28</definedName>
    <definedName name="Z_14D7F02E_BCCA_4517_ABC7_537FF4AEB67A_.wvu.PrintArea" localSheetId="2" hidden="1">Instructions!$A$1:$C$33</definedName>
    <definedName name="Z_14D7F02E_BCCA_4517_ABC7_537FF4AEB67A_.wvu.PrintArea" localSheetId="3" hidden="1">'Names of Bidder'!$B$1:$E$26</definedName>
    <definedName name="Z_14D7F02E_BCCA_4517_ABC7_537FF4AEB67A_.wvu.PrintArea" localSheetId="5" hidden="1">'Sch-1'!$A$1:$J$17</definedName>
    <definedName name="Z_14D7F02E_BCCA_4517_ABC7_537FF4AEB67A_.wvu.PrintTitles" localSheetId="6" hidden="1">GD!#REF!</definedName>
    <definedName name="Z_14D7F02E_BCCA_4517_ABC7_537FF4AEB67A_.wvu.PrintTitles" localSheetId="5" hidden="1">'Sch-1'!$14:$16</definedName>
    <definedName name="Z_14D7F02E_BCCA_4517_ABC7_537FF4AEB67A_.wvu.Rows" localSheetId="6" hidden="1">GD!$104:$222</definedName>
    <definedName name="Z_27A45B7A_04F2_4516_B80B_5ED0825D4ED3_.wvu.Cols" localSheetId="6" hidden="1">GD!$AD:$AJ</definedName>
    <definedName name="Z_27A45B7A_04F2_4516_B80B_5ED0825D4ED3_.wvu.Cols" localSheetId="3" hidden="1">'Names of Bidder'!$L:$L</definedName>
    <definedName name="Z_27A45B7A_04F2_4516_B80B_5ED0825D4ED3_.wvu.Cols" localSheetId="5" hidden="1">'Sch-1'!$M:$M</definedName>
    <definedName name="Z_27A45B7A_04F2_4516_B80B_5ED0825D4ED3_.wvu.FilterData" localSheetId="5" hidden="1">'Sch-1'!#REF!</definedName>
    <definedName name="Z_27A45B7A_04F2_4516_B80B_5ED0825D4ED3_.wvu.PrintArea" localSheetId="7" hidden="1">'Bid Form 2nd Envelope'!$A$1:$F$38</definedName>
    <definedName name="Z_27A45B7A_04F2_4516_B80B_5ED0825D4ED3_.wvu.PrintArea" localSheetId="6" hidden="1">GD!$A$1:$G$28</definedName>
    <definedName name="Z_27A45B7A_04F2_4516_B80B_5ED0825D4ED3_.wvu.PrintArea" localSheetId="2" hidden="1">Instructions!$A$1:$C$33</definedName>
    <definedName name="Z_27A45B7A_04F2_4516_B80B_5ED0825D4ED3_.wvu.PrintArea" localSheetId="3" hidden="1">'Names of Bidder'!$B$1:$E$26</definedName>
    <definedName name="Z_27A45B7A_04F2_4516_B80B_5ED0825D4ED3_.wvu.PrintArea" localSheetId="8" hidden="1">'Q &amp; C'!$A$1:$F$43</definedName>
    <definedName name="Z_27A45B7A_04F2_4516_B80B_5ED0825D4ED3_.wvu.PrintArea" localSheetId="5" hidden="1">'Sch-1'!$A$1:$J$17</definedName>
    <definedName name="Z_27A45B7A_04F2_4516_B80B_5ED0825D4ED3_.wvu.PrintArea" localSheetId="9" hidden="1">'T &amp; D'!$A$1:$E$12</definedName>
    <definedName name="Z_27A45B7A_04F2_4516_B80B_5ED0825D4ED3_.wvu.PrintTitles" localSheetId="6" hidden="1">GD!#REF!</definedName>
    <definedName name="Z_27A45B7A_04F2_4516_B80B_5ED0825D4ED3_.wvu.PrintTitles" localSheetId="5" hidden="1">'Sch-1'!$14:$16</definedName>
    <definedName name="Z_27A45B7A_04F2_4516_B80B_5ED0825D4ED3_.wvu.Rows" localSheetId="1" hidden="1">Cover!$7:$7</definedName>
    <definedName name="Z_27A45B7A_04F2_4516_B80B_5ED0825D4ED3_.wvu.Rows" localSheetId="6" hidden="1">GD!$104:$222</definedName>
    <definedName name="Z_2CE5BBB8_7D2C_4EA1_98DE_92BEDF0C8A97_.wvu.Cols" localSheetId="6" hidden="1">GD!$D:$D,GD!$F:$G,GD!$AD:$AJ</definedName>
    <definedName name="Z_2CE5BBB8_7D2C_4EA1_98DE_92BEDF0C8A97_.wvu.Cols" localSheetId="3" hidden="1">'Names of Bidder'!$L:$L</definedName>
    <definedName name="Z_2CE5BBB8_7D2C_4EA1_98DE_92BEDF0C8A97_.wvu.Cols" localSheetId="5" hidden="1">'Sch-1'!$K:$M,'Sch-1'!$W:$AC</definedName>
    <definedName name="Z_2CE5BBB8_7D2C_4EA1_98DE_92BEDF0C8A97_.wvu.FilterData" localSheetId="5" hidden="1">'Sch-1'!$F$1:$F$124</definedName>
    <definedName name="Z_2CE5BBB8_7D2C_4EA1_98DE_92BEDF0C8A97_.wvu.PrintArea" localSheetId="7" hidden="1">'Bid Form 2nd Envelope'!$A$1:$F$38</definedName>
    <definedName name="Z_2CE5BBB8_7D2C_4EA1_98DE_92BEDF0C8A97_.wvu.PrintArea" localSheetId="6" hidden="1">GD!$A$1:$E$25</definedName>
    <definedName name="Z_2CE5BBB8_7D2C_4EA1_98DE_92BEDF0C8A97_.wvu.PrintArea" localSheetId="2" hidden="1">Instructions!$A$1:$C$33</definedName>
    <definedName name="Z_2CE5BBB8_7D2C_4EA1_98DE_92BEDF0C8A97_.wvu.PrintArea" localSheetId="3" hidden="1">'Names of Bidder'!$B$1:$G$29</definedName>
    <definedName name="Z_2CE5BBB8_7D2C_4EA1_98DE_92BEDF0C8A97_.wvu.PrintArea" localSheetId="8" hidden="1">'Q &amp; C'!$A$1:$F$43</definedName>
    <definedName name="Z_2CE5BBB8_7D2C_4EA1_98DE_92BEDF0C8A97_.wvu.PrintArea" localSheetId="5" hidden="1">'Sch-1'!$A$1:$J$23</definedName>
    <definedName name="Z_2CE5BBB8_7D2C_4EA1_98DE_92BEDF0C8A97_.wvu.PrintArea" localSheetId="9" hidden="1">'T &amp; D'!$A$1:$E$12</definedName>
    <definedName name="Z_2CE5BBB8_7D2C_4EA1_98DE_92BEDF0C8A97_.wvu.PrintTitles" localSheetId="5" hidden="1">'Sch-1'!$14:$16</definedName>
    <definedName name="Z_2CE5BBB8_7D2C_4EA1_98DE_92BEDF0C8A97_.wvu.Rows" localSheetId="1" hidden="1">Cover!$7:$7</definedName>
    <definedName name="Z_2CE5BBB8_7D2C_4EA1_98DE_92BEDF0C8A97_.wvu.Rows" localSheetId="6" hidden="1">GD!$104:$222</definedName>
    <definedName name="Z_2CE5BBB8_7D2C_4EA1_98DE_92BEDF0C8A97_.wvu.Rows" localSheetId="5" hidden="1">'Sch-1'!#REF!,'Sch-1'!#REF!,'Sch-1'!#REF!,'Sch-1'!#REF!,'Sch-1'!#REF!,'Sch-1'!#REF!,'Sch-1'!#REF!,'Sch-1'!#REF!</definedName>
    <definedName name="Z_38BADFEC_005D_4348_A1C4_C10C151F5DFC_.wvu.Cols" localSheetId="6" hidden="1">GD!$D:$D,GD!$F:$G,GD!$AD:$AJ</definedName>
    <definedName name="Z_38BADFEC_005D_4348_A1C4_C10C151F5DFC_.wvu.Cols" localSheetId="3" hidden="1">'Names of Bidder'!$L:$L</definedName>
    <definedName name="Z_38BADFEC_005D_4348_A1C4_C10C151F5DFC_.wvu.Cols" localSheetId="5" hidden="1">'Sch-1'!$L:$AP</definedName>
    <definedName name="Z_38BADFEC_005D_4348_A1C4_C10C151F5DFC_.wvu.FilterData" localSheetId="5" hidden="1">'Sch-1'!#REF!</definedName>
    <definedName name="Z_38BADFEC_005D_4348_A1C4_C10C151F5DFC_.wvu.PrintArea" localSheetId="7" hidden="1">'Bid Form 2nd Envelope'!$A$1:$F$38</definedName>
    <definedName name="Z_38BADFEC_005D_4348_A1C4_C10C151F5DFC_.wvu.PrintArea" localSheetId="6" hidden="1">GD!$A$1:$E$25</definedName>
    <definedName name="Z_38BADFEC_005D_4348_A1C4_C10C151F5DFC_.wvu.PrintArea" localSheetId="2" hidden="1">Instructions!$A$1:$C$33</definedName>
    <definedName name="Z_38BADFEC_005D_4348_A1C4_C10C151F5DFC_.wvu.PrintArea" localSheetId="3" hidden="1">'Names of Bidder'!$B$1:$G$29</definedName>
    <definedName name="Z_38BADFEC_005D_4348_A1C4_C10C151F5DFC_.wvu.PrintArea" localSheetId="8" hidden="1">'Q &amp; C'!$A$1:$F$43</definedName>
    <definedName name="Z_38BADFEC_005D_4348_A1C4_C10C151F5DFC_.wvu.PrintArea" localSheetId="5" hidden="1">'Sch-1'!$A$1:$J$17</definedName>
    <definedName name="Z_38BADFEC_005D_4348_A1C4_C10C151F5DFC_.wvu.PrintArea" localSheetId="9" hidden="1">'T &amp; D'!$A$1:$E$12</definedName>
    <definedName name="Z_38BADFEC_005D_4348_A1C4_C10C151F5DFC_.wvu.PrintTitles" localSheetId="5" hidden="1">'Sch-1'!$14:$16</definedName>
    <definedName name="Z_38BADFEC_005D_4348_A1C4_C10C151F5DFC_.wvu.Rows" localSheetId="1" hidden="1">Cover!$7:$7</definedName>
    <definedName name="Z_38BADFEC_005D_4348_A1C4_C10C151F5DFC_.wvu.Rows" localSheetId="6" hidden="1">GD!$21:$23,GD!$104:$222</definedName>
    <definedName name="Z_38BADFEC_005D_4348_A1C4_C10C151F5DFC_.wvu.Rows" localSheetId="5" hidden="1">'Sch-1'!#REF!,'Sch-1'!#REF!,'Sch-1'!#REF!,'Sch-1'!#REF!,'Sch-1'!#REF!,'Sch-1'!#REF!,'Sch-1'!#REF!,'Sch-1'!#REF!,'Sch-1'!#REF!,'Sch-1'!#REF!,'Sch-1'!#REF!,'Sch-1'!#REF!,'Sch-1'!#REF!,'Sch-1'!#REF!,'Sch-1'!#REF!,'Sch-1'!#REF!,'Sch-1'!#REF!,'Sch-1'!#REF!,'Sch-1'!#REF!,'Sch-1'!#REF!,'Sch-1'!#REF!,'Sch-1'!#REF!,'Sch-1'!#REF!,'Sch-1'!#REF!,'Sch-1'!#REF!,'Sch-1'!#REF!,'Sch-1'!#REF!,'Sch-1'!#REF!,'Sch-1'!#REF!,'Sch-1'!#REF!</definedName>
    <definedName name="Z_3AF5D368_0F40_4903_B06B_A4E8DE0BBD2F_.wvu.Cols" localSheetId="6" hidden="1">GD!$AD:$AJ</definedName>
    <definedName name="Z_3AF5D368_0F40_4903_B06B_A4E8DE0BBD2F_.wvu.Cols" localSheetId="3" hidden="1">'Names of Bidder'!$L:$L</definedName>
    <definedName name="Z_3AF5D368_0F40_4903_B06B_A4E8DE0BBD2F_.wvu.Cols" localSheetId="5" hidden="1">'Sch-1'!$M:$M</definedName>
    <definedName name="Z_3AF5D368_0F40_4903_B06B_A4E8DE0BBD2F_.wvu.FilterData" localSheetId="5" hidden="1">'Sch-1'!#REF!</definedName>
    <definedName name="Z_3AF5D368_0F40_4903_B06B_A4E8DE0BBD2F_.wvu.PrintArea" localSheetId="7" hidden="1">'Bid Form 2nd Envelope'!$A$1:$F$38</definedName>
    <definedName name="Z_3AF5D368_0F40_4903_B06B_A4E8DE0BBD2F_.wvu.PrintArea" localSheetId="6" hidden="1">GD!$A$1:$G$28</definedName>
    <definedName name="Z_3AF5D368_0F40_4903_B06B_A4E8DE0BBD2F_.wvu.PrintArea" localSheetId="2" hidden="1">Instructions!$A$1:$C$33</definedName>
    <definedName name="Z_3AF5D368_0F40_4903_B06B_A4E8DE0BBD2F_.wvu.PrintArea" localSheetId="3" hidden="1">'Names of Bidder'!$B$1:$E$26</definedName>
    <definedName name="Z_3AF5D368_0F40_4903_B06B_A4E8DE0BBD2F_.wvu.PrintArea" localSheetId="8" hidden="1">'Q &amp; C'!$A$1:$F$43</definedName>
    <definedName name="Z_3AF5D368_0F40_4903_B06B_A4E8DE0BBD2F_.wvu.PrintArea" localSheetId="5" hidden="1">'Sch-1'!$A$1:$J$17</definedName>
    <definedName name="Z_3AF5D368_0F40_4903_B06B_A4E8DE0BBD2F_.wvu.PrintArea" localSheetId="9" hidden="1">'T &amp; D'!$A$1:$E$12</definedName>
    <definedName name="Z_3AF5D368_0F40_4903_B06B_A4E8DE0BBD2F_.wvu.PrintTitles" localSheetId="6" hidden="1">GD!#REF!</definedName>
    <definedName name="Z_3AF5D368_0F40_4903_B06B_A4E8DE0BBD2F_.wvu.PrintTitles" localSheetId="5" hidden="1">'Sch-1'!$14:$16</definedName>
    <definedName name="Z_3AF5D368_0F40_4903_B06B_A4E8DE0BBD2F_.wvu.Rows" localSheetId="1" hidden="1">Cover!$7:$7</definedName>
    <definedName name="Z_3AF5D368_0F40_4903_B06B_A4E8DE0BBD2F_.wvu.Rows" localSheetId="6" hidden="1">GD!$104:$222</definedName>
    <definedName name="Z_3D662AA8_535D_445A_A535_5FFD33E1146F_.wvu.PrintArea" localSheetId="8" hidden="1">'Q &amp; C'!$A$1:$F$43</definedName>
    <definedName name="Z_420F5FBD_E556_4311_8218_D9BF2725836B_.wvu.PrintArea" localSheetId="8" hidden="1">'Q &amp; C'!$A$1:$F$43</definedName>
    <definedName name="Z_4F65FF32_EC61_4022_A399_2986D7B6B8B3_.wvu.Cols" localSheetId="7" hidden="1">'Bid Form 2nd Envelope'!$Z:$AJ</definedName>
    <definedName name="Z_4F65FF32_EC61_4022_A399_2986D7B6B8B3_.wvu.Cols" localSheetId="6" hidden="1">GD!$AD:$AJ</definedName>
    <definedName name="Z_4F65FF32_EC61_4022_A399_2986D7B6B8B3_.wvu.Cols" localSheetId="5" hidden="1">'Sch-1'!$R:$AE</definedName>
    <definedName name="Z_4F65FF32_EC61_4022_A399_2986D7B6B8B3_.wvu.PrintArea" localSheetId="7" hidden="1">'Bid Form 2nd Envelope'!$A$1:$F$38</definedName>
    <definedName name="Z_4F65FF32_EC61_4022_A399_2986D7B6B8B3_.wvu.PrintArea" localSheetId="6" hidden="1">GD!$A$1:$G$28</definedName>
    <definedName name="Z_4F65FF32_EC61_4022_A399_2986D7B6B8B3_.wvu.PrintArea" localSheetId="2" hidden="1">Instructions!$A$1:$C$33</definedName>
    <definedName name="Z_4F65FF32_EC61_4022_A399_2986D7B6B8B3_.wvu.PrintArea" localSheetId="3" hidden="1">'Names of Bidder'!$B$1:$E$26</definedName>
    <definedName name="Z_4F65FF32_EC61_4022_A399_2986D7B6B8B3_.wvu.PrintArea" localSheetId="5" hidden="1">'Sch-1'!$A$1:$J$17</definedName>
    <definedName name="Z_4F65FF32_EC61_4022_A399_2986D7B6B8B3_.wvu.PrintTitles" localSheetId="6" hidden="1">GD!#REF!</definedName>
    <definedName name="Z_4F65FF32_EC61_4022_A399_2986D7B6B8B3_.wvu.PrintTitles" localSheetId="5" hidden="1">'Sch-1'!$14:$16</definedName>
    <definedName name="Z_4F65FF32_EC61_4022_A399_2986D7B6B8B3_.wvu.Rows" localSheetId="6" hidden="1">GD!$104:$222</definedName>
    <definedName name="Z_4F65FF32_EC61_4022_A399_2986D7B6B8B3_.wvu.Rows" localSheetId="5" hidden="1">'Sch-1'!#REF!</definedName>
    <definedName name="Z_58D82F59_8CF6_455F_B9F4_081499FDF243_.wvu.PrintArea" localSheetId="8" hidden="1">'Q &amp; C'!$A$1:$F$43</definedName>
    <definedName name="Z_59ACD8B6_730E_4199_8297_1160D2A0693D_.wvu.PrintArea" localSheetId="8" hidden="1">'Q &amp; C'!$A$1:$F$43</definedName>
    <definedName name="Z_5C6610A7_30B1_43C5_B47D_FDA0FBB789C6_.wvu.PrintArea" localSheetId="2" hidden="1">Instructions!$A$1:$C$33</definedName>
    <definedName name="Z_611D8B62_9C40_451B_ABB4_92F111B2BF43_.wvu.Cols" localSheetId="6" hidden="1">GD!$AD:$AJ</definedName>
    <definedName name="Z_611D8B62_9C40_451B_ABB4_92F111B2BF43_.wvu.Cols" localSheetId="3" hidden="1">'Names of Bidder'!$L:$L</definedName>
    <definedName name="Z_611D8B62_9C40_451B_ABB4_92F111B2BF43_.wvu.Cols" localSheetId="5" hidden="1">'Sch-1'!$M:$M</definedName>
    <definedName name="Z_611D8B62_9C40_451B_ABB4_92F111B2BF43_.wvu.FilterData" localSheetId="5" hidden="1">'Sch-1'!#REF!</definedName>
    <definedName name="Z_611D8B62_9C40_451B_ABB4_92F111B2BF43_.wvu.PrintArea" localSheetId="7" hidden="1">'Bid Form 2nd Envelope'!$A$1:$F$38</definedName>
    <definedName name="Z_611D8B62_9C40_451B_ABB4_92F111B2BF43_.wvu.PrintArea" localSheetId="6" hidden="1">GD!$A$1:$G$28</definedName>
    <definedName name="Z_611D8B62_9C40_451B_ABB4_92F111B2BF43_.wvu.PrintArea" localSheetId="2" hidden="1">Instructions!$A$1:$C$33</definedName>
    <definedName name="Z_611D8B62_9C40_451B_ABB4_92F111B2BF43_.wvu.PrintArea" localSheetId="3" hidden="1">'Names of Bidder'!$B$1:$E$26</definedName>
    <definedName name="Z_611D8B62_9C40_451B_ABB4_92F111B2BF43_.wvu.PrintArea" localSheetId="8" hidden="1">'Q &amp; C'!$A$1:$F$43</definedName>
    <definedName name="Z_611D8B62_9C40_451B_ABB4_92F111B2BF43_.wvu.PrintArea" localSheetId="5" hidden="1">'Sch-1'!$A$1:$J$17</definedName>
    <definedName name="Z_611D8B62_9C40_451B_ABB4_92F111B2BF43_.wvu.PrintArea" localSheetId="9" hidden="1">'T &amp; D'!$A$1:$E$12</definedName>
    <definedName name="Z_611D8B62_9C40_451B_ABB4_92F111B2BF43_.wvu.PrintTitles" localSheetId="6" hidden="1">GD!#REF!</definedName>
    <definedName name="Z_611D8B62_9C40_451B_ABB4_92F111B2BF43_.wvu.PrintTitles" localSheetId="5" hidden="1">'Sch-1'!$14:$16</definedName>
    <definedName name="Z_611D8B62_9C40_451B_ABB4_92F111B2BF43_.wvu.Rows" localSheetId="1" hidden="1">Cover!$7:$7</definedName>
    <definedName name="Z_611D8B62_9C40_451B_ABB4_92F111B2BF43_.wvu.Rows" localSheetId="6" hidden="1">GD!$104:$222</definedName>
    <definedName name="Z_693AE0F1_9847_4E6A_B08E_BAB67D33B621_.wvu.Cols" localSheetId="6" hidden="1">GD!$D:$D,GD!$F:$G,GD!$AD:$AJ</definedName>
    <definedName name="Z_693AE0F1_9847_4E6A_B08E_BAB67D33B621_.wvu.Cols" localSheetId="3" hidden="1">'Names of Bidder'!$L:$L</definedName>
    <definedName name="Z_693AE0F1_9847_4E6A_B08E_BAB67D33B621_.wvu.Cols" localSheetId="5" hidden="1">'Sch-1'!$K:$R,'Sch-1'!$W:$AC</definedName>
    <definedName name="Z_693AE0F1_9847_4E6A_B08E_BAB67D33B621_.wvu.FilterData" localSheetId="5" hidden="1">'Sch-1'!#REF!</definedName>
    <definedName name="Z_693AE0F1_9847_4E6A_B08E_BAB67D33B621_.wvu.PrintArea" localSheetId="7" hidden="1">'Bid Form 2nd Envelope'!$A$1:$F$38</definedName>
    <definedName name="Z_693AE0F1_9847_4E6A_B08E_BAB67D33B621_.wvu.PrintArea" localSheetId="6" hidden="1">GD!$A$1:$E$25</definedName>
    <definedName name="Z_693AE0F1_9847_4E6A_B08E_BAB67D33B621_.wvu.PrintArea" localSheetId="2" hidden="1">Instructions!$A$1:$C$33</definedName>
    <definedName name="Z_693AE0F1_9847_4E6A_B08E_BAB67D33B621_.wvu.PrintArea" localSheetId="3" hidden="1">'Names of Bidder'!$B$1:$G$29</definedName>
    <definedName name="Z_693AE0F1_9847_4E6A_B08E_BAB67D33B621_.wvu.PrintArea" localSheetId="8" hidden="1">'Q &amp; C'!$A$1:$F$43</definedName>
    <definedName name="Z_693AE0F1_9847_4E6A_B08E_BAB67D33B621_.wvu.PrintArea" localSheetId="5" hidden="1">'Sch-1'!$A$1:$J$17</definedName>
    <definedName name="Z_693AE0F1_9847_4E6A_B08E_BAB67D33B621_.wvu.PrintArea" localSheetId="9" hidden="1">'T &amp; D'!$A$1:$E$12</definedName>
    <definedName name="Z_693AE0F1_9847_4E6A_B08E_BAB67D33B621_.wvu.PrintTitles" localSheetId="5" hidden="1">'Sch-1'!$14:$16</definedName>
    <definedName name="Z_693AE0F1_9847_4E6A_B08E_BAB67D33B621_.wvu.Rows" localSheetId="1" hidden="1">Cover!$7:$7</definedName>
    <definedName name="Z_693AE0F1_9847_4E6A_B08E_BAB67D33B621_.wvu.Rows" localSheetId="6" hidden="1">GD!$104:$222</definedName>
    <definedName name="Z_696D9240_6693_44E8_B9A4_2BFADD101EE2_.wvu.PrintArea" localSheetId="8" hidden="1">'Q &amp; C'!$A$1:$F$43</definedName>
    <definedName name="Z_6E345679_47E0_4044_94F8_40B7719CE719_.wvu.PrintArea" localSheetId="8" hidden="1">'Q &amp; C'!$A$1:$F$43</definedName>
    <definedName name="Z_75ADC1CB_B2FC_4413_A994_9BBA99DCA57A_.wvu.Cols" localSheetId="6" hidden="1">GD!$D:$D,GD!$F:$G,GD!$AD:$AJ</definedName>
    <definedName name="Z_75ADC1CB_B2FC_4413_A994_9BBA99DCA57A_.wvu.Cols" localSheetId="3" hidden="1">'Names of Bidder'!$L:$L</definedName>
    <definedName name="Z_75ADC1CB_B2FC_4413_A994_9BBA99DCA57A_.wvu.Cols" localSheetId="5" hidden="1">'Sch-1'!$K:$Q,'Sch-1'!$W:$AC</definedName>
    <definedName name="Z_75ADC1CB_B2FC_4413_A994_9BBA99DCA57A_.wvu.FilterData" localSheetId="5" hidden="1">'Sch-1'!$F$1:$F$124</definedName>
    <definedName name="Z_75ADC1CB_B2FC_4413_A994_9BBA99DCA57A_.wvu.PrintArea" localSheetId="7" hidden="1">'Bid Form 2nd Envelope'!$A$1:$F$38</definedName>
    <definedName name="Z_75ADC1CB_B2FC_4413_A994_9BBA99DCA57A_.wvu.PrintArea" localSheetId="6" hidden="1">GD!$A$1:$E$25</definedName>
    <definedName name="Z_75ADC1CB_B2FC_4413_A994_9BBA99DCA57A_.wvu.PrintArea" localSheetId="2" hidden="1">Instructions!$A$1:$C$33</definedName>
    <definedName name="Z_75ADC1CB_B2FC_4413_A994_9BBA99DCA57A_.wvu.PrintArea" localSheetId="3" hidden="1">'Names of Bidder'!$B$1:$G$29</definedName>
    <definedName name="Z_75ADC1CB_B2FC_4413_A994_9BBA99DCA57A_.wvu.PrintArea" localSheetId="8" hidden="1">'Q &amp; C'!$A$1:$F$43</definedName>
    <definedName name="Z_75ADC1CB_B2FC_4413_A994_9BBA99DCA57A_.wvu.PrintArea" localSheetId="5" hidden="1">'Sch-1'!$A$1:$J$23</definedName>
    <definedName name="Z_75ADC1CB_B2FC_4413_A994_9BBA99DCA57A_.wvu.PrintArea" localSheetId="9" hidden="1">'T &amp; D'!$A$1:$E$12</definedName>
    <definedName name="Z_75ADC1CB_B2FC_4413_A994_9BBA99DCA57A_.wvu.PrintTitles" localSheetId="5" hidden="1">'Sch-1'!$14:$16</definedName>
    <definedName name="Z_75ADC1CB_B2FC_4413_A994_9BBA99DCA57A_.wvu.Rows" localSheetId="1" hidden="1">Cover!$7:$7</definedName>
    <definedName name="Z_75ADC1CB_B2FC_4413_A994_9BBA99DCA57A_.wvu.Rows" localSheetId="6" hidden="1">GD!$104:$222</definedName>
    <definedName name="Z_85C5F000_3F2E_4A34_B83F_6CE80CF74968_.wvu.Cols" localSheetId="6" hidden="1">GD!$D:$D,GD!$F:$G,GD!$AD:$AJ</definedName>
    <definedName name="Z_85C5F000_3F2E_4A34_B83F_6CE80CF74968_.wvu.Cols" localSheetId="3" hidden="1">'Names of Bidder'!$L:$L</definedName>
    <definedName name="Z_85C5F000_3F2E_4A34_B83F_6CE80CF74968_.wvu.Cols" localSheetId="5" hidden="1">'Sch-1'!$L:$L,'Sch-1'!$N:$O,'Sch-1'!$W:$AC</definedName>
    <definedName name="Z_85C5F000_3F2E_4A34_B83F_6CE80CF74968_.wvu.FilterData" localSheetId="5" hidden="1">'Sch-1'!$F$1:$F$124</definedName>
    <definedName name="Z_85C5F000_3F2E_4A34_B83F_6CE80CF74968_.wvu.PrintArea" localSheetId="7" hidden="1">'Bid Form 2nd Envelope'!$A$1:$F$38</definedName>
    <definedName name="Z_85C5F000_3F2E_4A34_B83F_6CE80CF74968_.wvu.PrintArea" localSheetId="6" hidden="1">GD!$A$1:$E$25</definedName>
    <definedName name="Z_85C5F000_3F2E_4A34_B83F_6CE80CF74968_.wvu.PrintArea" localSheetId="2" hidden="1">Instructions!$A$1:$C$33</definedName>
    <definedName name="Z_85C5F000_3F2E_4A34_B83F_6CE80CF74968_.wvu.PrintArea" localSheetId="3" hidden="1">'Names of Bidder'!$B$1:$G$29</definedName>
    <definedName name="Z_85C5F000_3F2E_4A34_B83F_6CE80CF74968_.wvu.PrintArea" localSheetId="8" hidden="1">'Q &amp; C'!$A$1:$F$43</definedName>
    <definedName name="Z_85C5F000_3F2E_4A34_B83F_6CE80CF74968_.wvu.PrintArea" localSheetId="5" hidden="1">'Sch-1'!$A$1:$J$23</definedName>
    <definedName name="Z_85C5F000_3F2E_4A34_B83F_6CE80CF74968_.wvu.PrintArea" localSheetId="9" hidden="1">'T &amp; D'!$A$1:$E$12</definedName>
    <definedName name="Z_85C5F000_3F2E_4A34_B83F_6CE80CF74968_.wvu.PrintTitles" localSheetId="5" hidden="1">'Sch-1'!$14:$16</definedName>
    <definedName name="Z_85C5F000_3F2E_4A34_B83F_6CE80CF74968_.wvu.Rows" localSheetId="7" hidden="1">'Bid Form 2nd Envelope'!$22:$22</definedName>
    <definedName name="Z_85C5F000_3F2E_4A34_B83F_6CE80CF74968_.wvu.Rows" localSheetId="1" hidden="1">Cover!$7:$7</definedName>
    <definedName name="Z_85C5F000_3F2E_4A34_B83F_6CE80CF74968_.wvu.Rows" localSheetId="6" hidden="1">GD!$104:$222</definedName>
    <definedName name="Z_85C5F000_3F2E_4A34_B83F_6CE80CF74968_.wvu.Rows" localSheetId="2" hidden="1">Instructions!$21:$23</definedName>
    <definedName name="Z_85C5F000_3F2E_4A34_B83F_6CE80CF74968_.wvu.Rows" localSheetId="3" hidden="1">'Names of Bidder'!$6:$7,'Names of Bidder'!$14:$23</definedName>
    <definedName name="Z_89820FCD_8AFD_42C4_B05F_5701FCC12354_.wvu.Cols" localSheetId="6" hidden="1">GD!$D:$D,GD!$F:$G,GD!$AD:$AJ</definedName>
    <definedName name="Z_89820FCD_8AFD_42C4_B05F_5701FCC12354_.wvu.Cols" localSheetId="3" hidden="1">'Names of Bidder'!$L:$L</definedName>
    <definedName name="Z_89820FCD_8AFD_42C4_B05F_5701FCC12354_.wvu.Cols" localSheetId="5" hidden="1">'Sch-1'!$K:$Q,'Sch-1'!$W:$AC</definedName>
    <definedName name="Z_89820FCD_8AFD_42C4_B05F_5701FCC12354_.wvu.FilterData" localSheetId="5" hidden="1">'Sch-1'!$F$1:$F$124</definedName>
    <definedName name="Z_89820FCD_8AFD_42C4_B05F_5701FCC12354_.wvu.PrintArea" localSheetId="7" hidden="1">'Bid Form 2nd Envelope'!$A$1:$F$38</definedName>
    <definedName name="Z_89820FCD_8AFD_42C4_B05F_5701FCC12354_.wvu.PrintArea" localSheetId="6" hidden="1">GD!$A$1:$E$25</definedName>
    <definedName name="Z_89820FCD_8AFD_42C4_B05F_5701FCC12354_.wvu.PrintArea" localSheetId="2" hidden="1">Instructions!$A$1:$C$33</definedName>
    <definedName name="Z_89820FCD_8AFD_42C4_B05F_5701FCC12354_.wvu.PrintArea" localSheetId="3" hidden="1">'Names of Bidder'!$B$1:$G$29</definedName>
    <definedName name="Z_89820FCD_8AFD_42C4_B05F_5701FCC12354_.wvu.PrintArea" localSheetId="8" hidden="1">'Q &amp; C'!$A$1:$F$43</definedName>
    <definedName name="Z_89820FCD_8AFD_42C4_B05F_5701FCC12354_.wvu.PrintArea" localSheetId="5" hidden="1">'Sch-1'!$A$1:$J$23</definedName>
    <definedName name="Z_89820FCD_8AFD_42C4_B05F_5701FCC12354_.wvu.PrintArea" localSheetId="9" hidden="1">'T &amp; D'!$A$1:$E$12</definedName>
    <definedName name="Z_89820FCD_8AFD_42C4_B05F_5701FCC12354_.wvu.PrintTitles" localSheetId="5" hidden="1">'Sch-1'!$14:$16</definedName>
    <definedName name="Z_89820FCD_8AFD_42C4_B05F_5701FCC12354_.wvu.Rows" localSheetId="1" hidden="1">Cover!$7:$7</definedName>
    <definedName name="Z_89820FCD_8AFD_42C4_B05F_5701FCC12354_.wvu.Rows" localSheetId="6" hidden="1">GD!$104:$222</definedName>
    <definedName name="Z_996AFBE6_B482_42C1_8052_EFE8998821C2_.wvu.Cols" localSheetId="6" hidden="1">GD!$D:$D,GD!$F:$G,GD!$AD:$AJ</definedName>
    <definedName name="Z_996AFBE6_B482_42C1_8052_EFE8998821C2_.wvu.Cols" localSheetId="3" hidden="1">'Names of Bidder'!$L:$L</definedName>
    <definedName name="Z_996AFBE6_B482_42C1_8052_EFE8998821C2_.wvu.Cols" localSheetId="5" hidden="1">'Sch-1'!$L:$L,'Sch-1'!$O:$O,'Sch-1'!$W:$AC</definedName>
    <definedName name="Z_996AFBE6_B482_42C1_8052_EFE8998821C2_.wvu.FilterData" localSheetId="5" hidden="1">'Sch-1'!$F$1:$F$124</definedName>
    <definedName name="Z_996AFBE6_B482_42C1_8052_EFE8998821C2_.wvu.PrintArea" localSheetId="7" hidden="1">'Bid Form 2nd Envelope'!$A$1:$F$38</definedName>
    <definedName name="Z_996AFBE6_B482_42C1_8052_EFE8998821C2_.wvu.PrintArea" localSheetId="6" hidden="1">GD!$A$1:$E$25</definedName>
    <definedName name="Z_996AFBE6_B482_42C1_8052_EFE8998821C2_.wvu.PrintArea" localSheetId="2" hidden="1">Instructions!$A$1:$C$33</definedName>
    <definedName name="Z_996AFBE6_B482_42C1_8052_EFE8998821C2_.wvu.PrintArea" localSheetId="3" hidden="1">'Names of Bidder'!$B$1:$G$29</definedName>
    <definedName name="Z_996AFBE6_B482_42C1_8052_EFE8998821C2_.wvu.PrintArea" localSheetId="8" hidden="1">'Q &amp; C'!$A$1:$F$43</definedName>
    <definedName name="Z_996AFBE6_B482_42C1_8052_EFE8998821C2_.wvu.PrintArea" localSheetId="5" hidden="1">'Sch-1'!$A$1:$J$23</definedName>
    <definedName name="Z_996AFBE6_B482_42C1_8052_EFE8998821C2_.wvu.PrintArea" localSheetId="9" hidden="1">'T &amp; D'!$A$1:$E$12</definedName>
    <definedName name="Z_996AFBE6_B482_42C1_8052_EFE8998821C2_.wvu.PrintTitles" localSheetId="5" hidden="1">'Sch-1'!$14:$16</definedName>
    <definedName name="Z_996AFBE6_B482_42C1_8052_EFE8998821C2_.wvu.Rows" localSheetId="7" hidden="1">'Bid Form 2nd Envelope'!$22:$22</definedName>
    <definedName name="Z_996AFBE6_B482_42C1_8052_EFE8998821C2_.wvu.Rows" localSheetId="1" hidden="1">Cover!$7:$7</definedName>
    <definedName name="Z_996AFBE6_B482_42C1_8052_EFE8998821C2_.wvu.Rows" localSheetId="6" hidden="1">GD!$104:$222</definedName>
    <definedName name="Z_996AFBE6_B482_42C1_8052_EFE8998821C2_.wvu.Rows" localSheetId="2" hidden="1">Instructions!$21:$23</definedName>
    <definedName name="Z_996AFBE6_B482_42C1_8052_EFE8998821C2_.wvu.Rows" localSheetId="3" hidden="1">'Names of Bidder'!$6:$7,'Names of Bidder'!$14:$23</definedName>
    <definedName name="Z_B7DA3930_F502_4F10_B6E9_DF93489BC550_.wvu.Cols" localSheetId="6" hidden="1">GD!$D:$D,GD!$F:$G,GD!$AD:$AJ</definedName>
    <definedName name="Z_B7DA3930_F502_4F10_B6E9_DF93489BC550_.wvu.Cols" localSheetId="3" hidden="1">'Names of Bidder'!$L:$L</definedName>
    <definedName name="Z_B7DA3930_F502_4F10_B6E9_DF93489BC550_.wvu.Cols" localSheetId="5" hidden="1">'Sch-1'!$K:$R,'Sch-1'!$W:$AC</definedName>
    <definedName name="Z_B7DA3930_F502_4F10_B6E9_DF93489BC550_.wvu.FilterData" localSheetId="5" hidden="1">'Sch-1'!$F$1:$F$124</definedName>
    <definedName name="Z_B7DA3930_F502_4F10_B6E9_DF93489BC550_.wvu.PrintArea" localSheetId="7" hidden="1">'Bid Form 2nd Envelope'!$A$1:$F$38</definedName>
    <definedName name="Z_B7DA3930_F502_4F10_B6E9_DF93489BC550_.wvu.PrintArea" localSheetId="6" hidden="1">GD!$A$1:$E$25</definedName>
    <definedName name="Z_B7DA3930_F502_4F10_B6E9_DF93489BC550_.wvu.PrintArea" localSheetId="2" hidden="1">Instructions!$A$1:$C$33</definedName>
    <definedName name="Z_B7DA3930_F502_4F10_B6E9_DF93489BC550_.wvu.PrintArea" localSheetId="3" hidden="1">'Names of Bidder'!$B$1:$G$29</definedName>
    <definedName name="Z_B7DA3930_F502_4F10_B6E9_DF93489BC550_.wvu.PrintArea" localSheetId="8" hidden="1">'Q &amp; C'!$A$1:$F$43</definedName>
    <definedName name="Z_B7DA3930_F502_4F10_B6E9_DF93489BC550_.wvu.PrintArea" localSheetId="5" hidden="1">'Sch-1'!$A$1:$J$23</definedName>
    <definedName name="Z_B7DA3930_F502_4F10_B6E9_DF93489BC550_.wvu.PrintArea" localSheetId="9" hidden="1">'T &amp; D'!$A$1:$E$12</definedName>
    <definedName name="Z_B7DA3930_F502_4F10_B6E9_DF93489BC550_.wvu.PrintTitles" localSheetId="5" hidden="1">'Sch-1'!$14:$16</definedName>
    <definedName name="Z_B7DA3930_F502_4F10_B6E9_DF93489BC550_.wvu.Rows" localSheetId="1" hidden="1">Cover!$7:$7</definedName>
    <definedName name="Z_B7DA3930_F502_4F10_B6E9_DF93489BC550_.wvu.Rows" localSheetId="6" hidden="1">GD!$104:$222</definedName>
    <definedName name="Z_B95AE71C_5BDA_4E26_8FE3_DB001AA67062_.wvu.Cols" localSheetId="6" hidden="1">GD!$D:$D,GD!$F:$G,GD!$AD:$AJ</definedName>
    <definedName name="Z_B95AE71C_5BDA_4E26_8FE3_DB001AA67062_.wvu.Cols" localSheetId="3" hidden="1">'Names of Bidder'!$L:$L</definedName>
    <definedName name="Z_B95AE71C_5BDA_4E26_8FE3_DB001AA67062_.wvu.Cols" localSheetId="5" hidden="1">'Sch-1'!$K:$R,'Sch-1'!$W:$AC</definedName>
    <definedName name="Z_B95AE71C_5BDA_4E26_8FE3_DB001AA67062_.wvu.FilterData" localSheetId="5" hidden="1">'Sch-1'!$F$1:$F$124</definedName>
    <definedName name="Z_B95AE71C_5BDA_4E26_8FE3_DB001AA67062_.wvu.PrintArea" localSheetId="7" hidden="1">'Bid Form 2nd Envelope'!$A$1:$F$38</definedName>
    <definedName name="Z_B95AE71C_5BDA_4E26_8FE3_DB001AA67062_.wvu.PrintArea" localSheetId="6" hidden="1">GD!$A$1:$E$25</definedName>
    <definedName name="Z_B95AE71C_5BDA_4E26_8FE3_DB001AA67062_.wvu.PrintArea" localSheetId="2" hidden="1">Instructions!$A$1:$C$33</definedName>
    <definedName name="Z_B95AE71C_5BDA_4E26_8FE3_DB001AA67062_.wvu.PrintArea" localSheetId="3" hidden="1">'Names of Bidder'!$B$1:$G$29</definedName>
    <definedName name="Z_B95AE71C_5BDA_4E26_8FE3_DB001AA67062_.wvu.PrintArea" localSheetId="8" hidden="1">'Q &amp; C'!$A$1:$F$43</definedName>
    <definedName name="Z_B95AE71C_5BDA_4E26_8FE3_DB001AA67062_.wvu.PrintArea" localSheetId="5" hidden="1">'Sch-1'!$A$1:$J$23</definedName>
    <definedName name="Z_B95AE71C_5BDA_4E26_8FE3_DB001AA67062_.wvu.PrintArea" localSheetId="9" hidden="1">'T &amp; D'!$A$1:$E$12</definedName>
    <definedName name="Z_B95AE71C_5BDA_4E26_8FE3_DB001AA67062_.wvu.PrintTitles" localSheetId="5" hidden="1">'Sch-1'!$14:$16</definedName>
    <definedName name="Z_B95AE71C_5BDA_4E26_8FE3_DB001AA67062_.wvu.Rows" localSheetId="1" hidden="1">Cover!$7:$7</definedName>
    <definedName name="Z_B95AE71C_5BDA_4E26_8FE3_DB001AA67062_.wvu.Rows" localSheetId="6" hidden="1">GD!$104:$222</definedName>
    <definedName name="Z_DECF7153_B692_414F_BA42_AEEFA09CA6EC_.wvu.Cols" localSheetId="6" hidden="1">GD!$D:$D,GD!$F:$G,GD!$AD:$AJ</definedName>
    <definedName name="Z_DECF7153_B692_414F_BA42_AEEFA09CA6EC_.wvu.Cols" localSheetId="3" hidden="1">'Names of Bidder'!$L:$L</definedName>
    <definedName name="Z_DECF7153_B692_414F_BA42_AEEFA09CA6EC_.wvu.Cols" localSheetId="5" hidden="1">'Sch-1'!$K:$N,'Sch-1'!$W:$AC</definedName>
    <definedName name="Z_DECF7153_B692_414F_BA42_AEEFA09CA6EC_.wvu.FilterData" localSheetId="5" hidden="1">'Sch-1'!$F$1:$F$124</definedName>
    <definedName name="Z_DECF7153_B692_414F_BA42_AEEFA09CA6EC_.wvu.PrintArea" localSheetId="7" hidden="1">'Bid Form 2nd Envelope'!$A$1:$F$38</definedName>
    <definedName name="Z_DECF7153_B692_414F_BA42_AEEFA09CA6EC_.wvu.PrintArea" localSheetId="6" hidden="1">GD!$A$1:$E$25</definedName>
    <definedName name="Z_DECF7153_B692_414F_BA42_AEEFA09CA6EC_.wvu.PrintArea" localSheetId="2" hidden="1">Instructions!$A$1:$C$33</definedName>
    <definedName name="Z_DECF7153_B692_414F_BA42_AEEFA09CA6EC_.wvu.PrintArea" localSheetId="3" hidden="1">'Names of Bidder'!$B$1:$G$29</definedName>
    <definedName name="Z_DECF7153_B692_414F_BA42_AEEFA09CA6EC_.wvu.PrintArea" localSheetId="8" hidden="1">'Q &amp; C'!$A$1:$F$43</definedName>
    <definedName name="Z_DECF7153_B692_414F_BA42_AEEFA09CA6EC_.wvu.PrintArea" localSheetId="5" hidden="1">'Sch-1'!$A$1:$J$23</definedName>
    <definedName name="Z_DECF7153_B692_414F_BA42_AEEFA09CA6EC_.wvu.PrintArea" localSheetId="9" hidden="1">'T &amp; D'!$A$1:$E$12</definedName>
    <definedName name="Z_DECF7153_B692_414F_BA42_AEEFA09CA6EC_.wvu.PrintTitles" localSheetId="5" hidden="1">'Sch-1'!$14:$16</definedName>
    <definedName name="Z_DECF7153_B692_414F_BA42_AEEFA09CA6EC_.wvu.Rows" localSheetId="1" hidden="1">Cover!$7:$7</definedName>
    <definedName name="Z_DECF7153_B692_414F_BA42_AEEFA09CA6EC_.wvu.Rows" localSheetId="6" hidden="1">GD!$104:$222</definedName>
    <definedName name="Z_E89B9381_5C61_438B_9BA5_C37A44A00BC3_.wvu.Cols" localSheetId="6" hidden="1">GD!$D:$D,GD!$F:$G,GD!$AD:$AJ</definedName>
    <definedName name="Z_E89B9381_5C61_438B_9BA5_C37A44A00BC3_.wvu.Cols" localSheetId="3" hidden="1">'Names of Bidder'!$L:$L</definedName>
    <definedName name="Z_E89B9381_5C61_438B_9BA5_C37A44A00BC3_.wvu.Cols" localSheetId="5" hidden="1">'Sch-1'!$L:$L,'Sch-1'!$O:$O,'Sch-1'!$W:$AC</definedName>
    <definedName name="Z_E89B9381_5C61_438B_9BA5_C37A44A00BC3_.wvu.FilterData" localSheetId="5" hidden="1">'Sch-1'!$F$1:$F$124</definedName>
    <definedName name="Z_E89B9381_5C61_438B_9BA5_C37A44A00BC3_.wvu.PrintArea" localSheetId="7" hidden="1">'Bid Form 2nd Envelope'!$A$1:$F$38</definedName>
    <definedName name="Z_E89B9381_5C61_438B_9BA5_C37A44A00BC3_.wvu.PrintArea" localSheetId="6" hidden="1">GD!$A$1:$E$25</definedName>
    <definedName name="Z_E89B9381_5C61_438B_9BA5_C37A44A00BC3_.wvu.PrintArea" localSheetId="2" hidden="1">Instructions!$A$1:$C$33</definedName>
    <definedName name="Z_E89B9381_5C61_438B_9BA5_C37A44A00BC3_.wvu.PrintArea" localSheetId="3" hidden="1">'Names of Bidder'!$B$1:$G$29</definedName>
    <definedName name="Z_E89B9381_5C61_438B_9BA5_C37A44A00BC3_.wvu.PrintArea" localSheetId="8" hidden="1">'Q &amp; C'!$A$1:$F$43</definedName>
    <definedName name="Z_E89B9381_5C61_438B_9BA5_C37A44A00BC3_.wvu.PrintArea" localSheetId="5" hidden="1">'Sch-1'!$A$1:$J$23</definedName>
    <definedName name="Z_E89B9381_5C61_438B_9BA5_C37A44A00BC3_.wvu.PrintArea" localSheetId="9" hidden="1">'T &amp; D'!$A$1:$E$12</definedName>
    <definedName name="Z_E89B9381_5C61_438B_9BA5_C37A44A00BC3_.wvu.PrintTitles" localSheetId="5" hidden="1">'Sch-1'!$14:$16</definedName>
    <definedName name="Z_E89B9381_5C61_438B_9BA5_C37A44A00BC3_.wvu.Rows" localSheetId="7" hidden="1">'Bid Form 2nd Envelope'!$22:$22</definedName>
    <definedName name="Z_E89B9381_5C61_438B_9BA5_C37A44A00BC3_.wvu.Rows" localSheetId="1" hidden="1">Cover!$7:$7</definedName>
    <definedName name="Z_E89B9381_5C61_438B_9BA5_C37A44A00BC3_.wvu.Rows" localSheetId="6" hidden="1">GD!$104:$222</definedName>
    <definedName name="Z_E89B9381_5C61_438B_9BA5_C37A44A00BC3_.wvu.Rows" localSheetId="2" hidden="1">Instructions!$21:$23</definedName>
    <definedName name="Z_E89B9381_5C61_438B_9BA5_C37A44A00BC3_.wvu.Rows" localSheetId="3" hidden="1">'Names of Bidder'!$6:$7,'Names of Bidder'!$14:$23</definedName>
    <definedName name="Z_F51A1875_E3DE_4601_ADCE_E0FEEC04A5F8_.wvu.PrintArea" localSheetId="2" hidden="1">Instructions!$A$1:$C$33</definedName>
  </definedNames>
  <calcPr calcId="191029"/>
  <customWorkbookViews>
    <customWorkbookView name="Himanshu Mittal {Himanshu Mittal} - Personal View" guid="{0CC4C0F5-9288-4DA7-9F53-E83499CD6232}" mergeInterval="0" personalView="1" maximized="1" xWindow="-9" yWindow="-9" windowWidth="1938" windowHeight="1048" tabRatio="804" activeSheetId="8"/>
    <customWorkbookView name="60002881 - Personal View" guid="{996AFBE6-B482-42C1-8052-EFE8998821C2}" mergeInterval="0" personalView="1" maximized="1" xWindow="1" yWindow="1" windowWidth="1362" windowHeight="538" tabRatio="804" activeSheetId="8"/>
    <customWorkbookView name="Jasminder Singh - Personal View" guid="{B7DA3930-F502-4F10-B6E9-DF93489BC550}" mergeInterval="0" personalView="1" maximized="1" windowWidth="1596" windowHeight="674" tabRatio="804" activeSheetId="6"/>
    <customWorkbookView name="11086 - Personal View" guid="{89820FCD-8AFD-42C4-B05F-5701FCC12354}" mergeInterval="0" personalView="1" maximized="1" windowWidth="1270" windowHeight="511" tabRatio="632" activeSheetId="7"/>
    <customWorkbookView name="31103 - Personal View" guid="{DECF7153-B692-414F-BA42-AEEFA09CA6EC}" mergeInterval="0" personalView="1" maximized="1" windowWidth="1362" windowHeight="543" tabRatio="632" activeSheetId="7"/>
    <customWorkbookView name="01660 - Personal View" guid="{693AE0F1-9847-4E6A-B08E-BAB67D33B621}" mergeInterval="0" personalView="1" maximized="1" xWindow="1" yWindow="1" windowWidth="1362" windowHeight="538" tabRatio="632" activeSheetId="17" showComments="commIndAndComment"/>
    <customWorkbookView name="01192 - Personal View" guid="{38BADFEC-005D-4348-A1C4-C10C151F5DFC}" mergeInterval="0" personalView="1" maximized="1" xWindow="1" yWindow="1" windowWidth="1366" windowHeight="538" tabRatio="632" activeSheetId="2"/>
    <customWorkbookView name="gowda - Personal View" guid="{3AF5D368-0F40-4903-B06B-A4E8DE0BBD2F}" mergeInterval="0" personalView="1" maximized="1" xWindow="1" yWindow="1" windowWidth="1440" windowHeight="670" tabRatio="632" activeSheetId="16"/>
    <customWorkbookView name="Ann Mary Jose           - Personal View" guid="{091A6405-72DB-46E0-B81A-EC53A5C58396}" mergeInterval="0" personalView="1" maximized="1" xWindow="1" yWindow="1" windowWidth="1362" windowHeight="492" tabRatio="632" activeSheetId="2"/>
    <customWorkbookView name="20074 - Personal View" guid="{4F65FF32-EC61-4022-A399-2986D7B6B8B3}" mergeInterval="0" personalView="1" maximized="1" windowWidth="1020" windowHeight="539" tabRatio="632" activeSheetId="6"/>
    <customWorkbookView name="asd - Personal View" guid="{01ACF2E1-8E61-4459-ABC1-B6C183DEED61}" mergeInterval="0" personalView="1" maximized="1" windowWidth="1276" windowHeight="597" activeSheetId="1"/>
    <customWorkbookView name="00398 - Personal View" guid="{14D7F02E-BCCA-4517-ABC7-537FF4AEB67A}" mergeInterval="0" personalView="1" maximized="1" xWindow="1" yWindow="1" windowWidth="1020" windowHeight="501" tabRatio="632" activeSheetId="2"/>
    <customWorkbookView name="01209 - Personal View" guid="{27A45B7A-04F2-4516-B80B-5ED0825D4ED3}" mergeInterval="0" personalView="1" maximized="1" xWindow="1" yWindow="1" windowWidth="1366" windowHeight="538" tabRatio="632" activeSheetId="24"/>
    <customWorkbookView name="admin - Personal View" guid="{611D8B62-9C40-451B-ABB4-92F111B2BF43}" mergeInterval="0" personalView="1" maximized="1" xWindow="1" yWindow="1" windowWidth="1280" windowHeight="794" tabRatio="632" activeSheetId="1"/>
    <customWorkbookView name="Parveen Saluja - Personal View" guid="{75ADC1CB-B2FC-4413-A994-9BBA99DCA57A}" mergeInterval="0" personalView="1" maximized="1" windowWidth="1362" windowHeight="543" tabRatio="632" activeSheetId="2"/>
    <customWorkbookView name="Dinesh C. Nainwal - Personal View" guid="{2CE5BBB8-7D2C-4EA1-98DE-92BEDF0C8A97}" mergeInterval="0" personalView="1" maximized="1" windowWidth="1362" windowHeight="543" tabRatio="804" activeSheetId="21"/>
    <customWorkbookView name="Parveen Kumar - Personal View" guid="{B95AE71C-5BDA-4E26-8FE3-DB001AA67062}" mergeInterval="0" personalView="1" maximized="1" windowWidth="1362" windowHeight="543" tabRatio="804" activeSheetId="8"/>
    <customWorkbookView name="Jasminder Singh Bhatia {जसमिंदर सिंह भाटिया} - Personal View" guid="{E89B9381-5C61-438B-9BA5-C37A44A00BC3}" mergeInterval="0" personalView="1" maximized="1" windowWidth="1596" windowHeight="674" tabRatio="804" activeSheetId="6"/>
    <customWorkbookView name="60003018 - Personal View" guid="{85C5F000-3F2E-4A34-B83F-6CE80CF74968}" mergeInterval="0" personalView="1" maximized="1" xWindow="-8" yWindow="-8" windowWidth="1382" windowHeight="744" tabRatio="804" activeSheetId="4"/>
  </customWorkbookViews>
</workbook>
</file>

<file path=xl/calcChain.xml><?xml version="1.0" encoding="utf-8"?>
<calcChain xmlns="http://schemas.openxmlformats.org/spreadsheetml/2006/main">
  <c r="B2" i="2" l="1"/>
  <c r="B1" i="4" s="1"/>
  <c r="H17" i="6" l="1"/>
  <c r="I17" i="6" s="1"/>
  <c r="J17" i="6" s="1"/>
  <c r="H18" i="6" l="1"/>
  <c r="F34" i="8"/>
  <c r="F33" i="8"/>
  <c r="I18" i="6" l="1"/>
  <c r="B9" i="6"/>
  <c r="B10" i="6"/>
  <c r="B11" i="6"/>
  <c r="B8" i="6"/>
  <c r="A7" i="6"/>
  <c r="J18" i="6" l="1"/>
  <c r="B22" i="6" l="1"/>
  <c r="B23" i="6"/>
  <c r="A3" i="6" l="1"/>
  <c r="L17" i="6" l="1"/>
  <c r="E25" i="7" l="1"/>
  <c r="E24" i="7"/>
  <c r="J23" i="6"/>
  <c r="J22" i="6"/>
  <c r="H1" i="10" l="1"/>
  <c r="H2" i="10"/>
  <c r="H3" i="10"/>
  <c r="H4" i="10"/>
  <c r="H5" i="10"/>
  <c r="F9" i="9"/>
  <c r="G24" i="9"/>
  <c r="G1" i="10" s="1"/>
  <c r="J24" i="9"/>
  <c r="J1" i="10" s="1"/>
  <c r="G25" i="9"/>
  <c r="G2" i="10" s="1"/>
  <c r="J25" i="9"/>
  <c r="J2" i="10" s="1"/>
  <c r="G26" i="9"/>
  <c r="G3" i="10" s="1"/>
  <c r="J26" i="9"/>
  <c r="J3" i="10" s="1"/>
  <c r="G27" i="9"/>
  <c r="G4" i="10" s="1"/>
  <c r="G28" i="9"/>
  <c r="G5" i="10" s="1"/>
  <c r="Z1" i="8"/>
  <c r="A9" i="8"/>
  <c r="A10" i="8"/>
  <c r="A11" i="8"/>
  <c r="A12" i="8"/>
  <c r="A13" i="8"/>
  <c r="H22" i="8"/>
  <c r="AF4" i="7"/>
  <c r="AF5" i="7"/>
  <c r="AF6" i="7"/>
  <c r="E7" i="7"/>
  <c r="E8" i="7"/>
  <c r="E9" i="7"/>
  <c r="E10" i="7"/>
  <c r="AF10" i="7"/>
  <c r="E11" i="7"/>
  <c r="AE21" i="7"/>
  <c r="AH21" i="7"/>
  <c r="AE22" i="7"/>
  <c r="B106" i="7"/>
  <c r="C106" i="7"/>
  <c r="G106" i="7"/>
  <c r="A107" i="7"/>
  <c r="B107" i="7"/>
  <c r="C107" i="7"/>
  <c r="G107" i="7"/>
  <c r="G109" i="7"/>
  <c r="B110" i="7"/>
  <c r="C110" i="7"/>
  <c r="G110" i="7"/>
  <c r="A111" i="7"/>
  <c r="C111" i="7"/>
  <c r="G111" i="7"/>
  <c r="A112" i="7"/>
  <c r="C112" i="7"/>
  <c r="G112" i="7"/>
  <c r="C113" i="7"/>
  <c r="G113" i="7"/>
  <c r="C114" i="7"/>
  <c r="G114" i="7"/>
  <c r="A116" i="7"/>
  <c r="B116" i="7"/>
  <c r="C116" i="7"/>
  <c r="A117" i="7"/>
  <c r="B117" i="7"/>
  <c r="C117" i="7"/>
  <c r="A118" i="7"/>
  <c r="B118" i="7"/>
  <c r="A119" i="7"/>
  <c r="B119" i="7"/>
  <c r="C119" i="7"/>
  <c r="A120" i="7"/>
  <c r="B120" i="7"/>
  <c r="C120" i="7"/>
  <c r="B121" i="7"/>
  <c r="C121" i="7"/>
  <c r="A122" i="7"/>
  <c r="B122" i="7"/>
  <c r="A123" i="7"/>
  <c r="B123" i="7"/>
  <c r="A124" i="7"/>
  <c r="B124" i="7"/>
  <c r="A125" i="7"/>
  <c r="B125" i="7"/>
  <c r="C125" i="7"/>
  <c r="A126" i="7"/>
  <c r="B126" i="7"/>
  <c r="C126" i="7"/>
  <c r="A127" i="7"/>
  <c r="B127" i="7"/>
  <c r="C127" i="7"/>
  <c r="A128" i="7"/>
  <c r="B128" i="7"/>
  <c r="C128" i="7"/>
  <c r="B129" i="7"/>
  <c r="C129" i="7"/>
  <c r="A130" i="7"/>
  <c r="B130" i="7"/>
  <c r="A131" i="7"/>
  <c r="B131" i="7"/>
  <c r="C131" i="7"/>
  <c r="A132" i="7"/>
  <c r="B132" i="7"/>
  <c r="C132" i="7"/>
  <c r="A133" i="7"/>
  <c r="B133" i="7"/>
  <c r="C133" i="7"/>
  <c r="A134" i="7"/>
  <c r="B134" i="7"/>
  <c r="C134" i="7"/>
  <c r="B135" i="7"/>
  <c r="C135" i="7"/>
  <c r="A136" i="7"/>
  <c r="B136" i="7"/>
  <c r="A137" i="7"/>
  <c r="B137" i="7"/>
  <c r="C137" i="7"/>
  <c r="A138" i="7"/>
  <c r="B138" i="7"/>
  <c r="C138" i="7"/>
  <c r="A139" i="7"/>
  <c r="B139" i="7"/>
  <c r="C139" i="7"/>
  <c r="B140" i="7"/>
  <c r="C140" i="7"/>
  <c r="A141" i="7"/>
  <c r="B141" i="7"/>
  <c r="A142" i="7"/>
  <c r="B142" i="7"/>
  <c r="C142" i="7"/>
  <c r="A143" i="7"/>
  <c r="B143" i="7"/>
  <c r="C143" i="7"/>
  <c r="A144" i="7"/>
  <c r="B144" i="7"/>
  <c r="C144" i="7"/>
  <c r="B145" i="7"/>
  <c r="C145" i="7"/>
  <c r="A146" i="7"/>
  <c r="B146" i="7"/>
  <c r="A147" i="7"/>
  <c r="B147" i="7"/>
  <c r="C147" i="7"/>
  <c r="A148" i="7"/>
  <c r="B148" i="7"/>
  <c r="C148" i="7"/>
  <c r="A149" i="7"/>
  <c r="B149" i="7"/>
  <c r="C149" i="7"/>
  <c r="A150" i="7"/>
  <c r="B150" i="7"/>
  <c r="C150" i="7"/>
  <c r="B151" i="7"/>
  <c r="C151" i="7"/>
  <c r="B152" i="7"/>
  <c r="C152" i="7"/>
  <c r="A154" i="7"/>
  <c r="B154" i="7"/>
  <c r="A155" i="7"/>
  <c r="B155" i="7"/>
  <c r="A156" i="7"/>
  <c r="B156" i="7"/>
  <c r="C156" i="7"/>
  <c r="A157" i="7"/>
  <c r="B157" i="7"/>
  <c r="C157" i="7"/>
  <c r="A158" i="7"/>
  <c r="B158" i="7"/>
  <c r="C158" i="7"/>
  <c r="B159" i="7"/>
  <c r="C159" i="7"/>
  <c r="B160" i="7"/>
  <c r="C160" i="7"/>
  <c r="A161" i="7"/>
  <c r="B161" i="7"/>
  <c r="A162" i="7"/>
  <c r="B162" i="7"/>
  <c r="A163" i="7"/>
  <c r="B163" i="7"/>
  <c r="C163" i="7"/>
  <c r="A164" i="7"/>
  <c r="B164" i="7"/>
  <c r="C164" i="7"/>
  <c r="A165" i="7"/>
  <c r="B165" i="7"/>
  <c r="C165" i="7"/>
  <c r="A166" i="7"/>
  <c r="B166" i="7"/>
  <c r="C166" i="7"/>
  <c r="A167" i="7"/>
  <c r="B167" i="7"/>
  <c r="C167" i="7"/>
  <c r="B168" i="7"/>
  <c r="C168" i="7"/>
  <c r="A169" i="7"/>
  <c r="B169" i="7"/>
  <c r="A170" i="7"/>
  <c r="B170" i="7"/>
  <c r="C170" i="7"/>
  <c r="A171" i="7"/>
  <c r="B171" i="7"/>
  <c r="C171" i="7"/>
  <c r="A172" i="7"/>
  <c r="B172" i="7"/>
  <c r="C172" i="7"/>
  <c r="A173" i="7"/>
  <c r="B173" i="7"/>
  <c r="C173" i="7"/>
  <c r="A174" i="7"/>
  <c r="B174" i="7"/>
  <c r="C174" i="7"/>
  <c r="A175" i="7"/>
  <c r="B175" i="7"/>
  <c r="C175" i="7"/>
  <c r="B176" i="7"/>
  <c r="C176" i="7"/>
  <c r="A177" i="7"/>
  <c r="B177" i="7"/>
  <c r="A178" i="7"/>
  <c r="B178" i="7"/>
  <c r="C178" i="7"/>
  <c r="A179" i="7"/>
  <c r="B179" i="7"/>
  <c r="C179" i="7"/>
  <c r="A180" i="7"/>
  <c r="B180" i="7"/>
  <c r="C180" i="7"/>
  <c r="A181" i="7"/>
  <c r="B181" i="7"/>
  <c r="C181" i="7"/>
  <c r="A182" i="7"/>
  <c r="B182" i="7"/>
  <c r="C182" i="7"/>
  <c r="A183" i="7"/>
  <c r="B183" i="7"/>
  <c r="C183" i="7"/>
  <c r="A184" i="7"/>
  <c r="B184" i="7"/>
  <c r="C184" i="7"/>
  <c r="A185" i="7"/>
  <c r="B185" i="7"/>
  <c r="C185" i="7"/>
  <c r="A186" i="7"/>
  <c r="B186" i="7"/>
  <c r="C186" i="7"/>
  <c r="B187" i="7"/>
  <c r="C187" i="7"/>
  <c r="A188" i="7"/>
  <c r="B188" i="7"/>
  <c r="A189" i="7"/>
  <c r="B189" i="7"/>
  <c r="C189" i="7"/>
  <c r="A190" i="7"/>
  <c r="B190" i="7"/>
  <c r="C190" i="7"/>
  <c r="A191" i="7"/>
  <c r="B191" i="7"/>
  <c r="C191" i="7"/>
  <c r="B192" i="7"/>
  <c r="C192" i="7"/>
  <c r="A193" i="7"/>
  <c r="B193" i="7"/>
  <c r="A194" i="7"/>
  <c r="B194" i="7"/>
  <c r="C194" i="7"/>
  <c r="A195" i="7"/>
  <c r="B195" i="7"/>
  <c r="C195" i="7"/>
  <c r="A196" i="7"/>
  <c r="B196" i="7"/>
  <c r="C196" i="7"/>
  <c r="B197" i="7"/>
  <c r="C197" i="7"/>
  <c r="A198" i="7"/>
  <c r="B198" i="7"/>
  <c r="A199" i="7"/>
  <c r="B199" i="7"/>
  <c r="C199" i="7"/>
  <c r="A200" i="7"/>
  <c r="B200" i="7"/>
  <c r="C200" i="7"/>
  <c r="B201" i="7"/>
  <c r="C201" i="7"/>
  <c r="A202" i="7"/>
  <c r="B202" i="7"/>
  <c r="A203" i="7"/>
  <c r="B203" i="7"/>
  <c r="C203" i="7"/>
  <c r="A204" i="7"/>
  <c r="B204" i="7"/>
  <c r="C204" i="7"/>
  <c r="A205" i="7"/>
  <c r="B205" i="7"/>
  <c r="C205" i="7"/>
  <c r="A206" i="7"/>
  <c r="B206" i="7"/>
  <c r="C206" i="7"/>
  <c r="A207" i="7"/>
  <c r="B207" i="7"/>
  <c r="C207" i="7"/>
  <c r="A208" i="7"/>
  <c r="B208" i="7"/>
  <c r="C208" i="7"/>
  <c r="B209" i="7"/>
  <c r="C209" i="7"/>
  <c r="A210" i="7"/>
  <c r="B210" i="7"/>
  <c r="A211" i="7"/>
  <c r="B211" i="7"/>
  <c r="C211" i="7"/>
  <c r="A212" i="7"/>
  <c r="B212" i="7"/>
  <c r="C212" i="7"/>
  <c r="A213" i="7"/>
  <c r="B213" i="7"/>
  <c r="C213" i="7"/>
  <c r="A214" i="7"/>
  <c r="B214" i="7"/>
  <c r="C214" i="7"/>
  <c r="A215" i="7"/>
  <c r="B215" i="7"/>
  <c r="A216" i="7"/>
  <c r="B216" i="7"/>
  <c r="C216" i="7"/>
  <c r="A217" i="7"/>
  <c r="B217" i="7"/>
  <c r="C217" i="7"/>
  <c r="A218" i="7"/>
  <c r="B218" i="7"/>
  <c r="C218" i="7"/>
  <c r="A219" i="7"/>
  <c r="B219" i="7"/>
  <c r="C219" i="7"/>
  <c r="B220" i="7"/>
  <c r="C220" i="7"/>
  <c r="B221" i="7"/>
  <c r="C221" i="7"/>
  <c r="B222" i="7"/>
  <c r="C222" i="7"/>
  <c r="X1" i="6"/>
  <c r="AC1" i="6"/>
  <c r="AC8" i="6"/>
  <c r="D21" i="9"/>
  <c r="F21" i="9" s="1"/>
  <c r="AA6" i="4"/>
  <c r="B7" i="4"/>
  <c r="L8" i="4"/>
  <c r="B14" i="4"/>
  <c r="B15" i="4"/>
  <c r="H27" i="4"/>
  <c r="G27" i="4" s="1"/>
  <c r="F2" i="2"/>
  <c r="B3" i="2"/>
  <c r="Z2" i="8" l="1"/>
  <c r="A43" i="9"/>
  <c r="B11" i="7"/>
  <c r="B114" i="7" s="1"/>
  <c r="D4" i="9"/>
  <c r="B2" i="4"/>
  <c r="X2" i="6"/>
  <c r="I24" i="9"/>
  <c r="I1" i="10" s="1"/>
  <c r="A1" i="6"/>
  <c r="A1" i="8" s="1"/>
  <c r="A6" i="6"/>
  <c r="B25" i="7"/>
  <c r="B24" i="7"/>
  <c r="B10" i="7"/>
  <c r="B113" i="7" s="1"/>
  <c r="B9" i="7"/>
  <c r="B112" i="7" s="1"/>
  <c r="B8" i="7"/>
  <c r="B111" i="7" s="1"/>
  <c r="A1" i="7"/>
  <c r="A104" i="7" s="1"/>
  <c r="B34" i="8"/>
  <c r="B33" i="8"/>
  <c r="C15" i="8"/>
  <c r="B6" i="8"/>
  <c r="I26" i="9"/>
  <c r="I3" i="10" s="1"/>
  <c r="C25" i="7"/>
  <c r="C24" i="7"/>
  <c r="A3" i="7"/>
  <c r="A106" i="7" s="1"/>
  <c r="I25" i="9"/>
  <c r="I2" i="10" s="1"/>
  <c r="A7" i="7"/>
  <c r="A110" i="7" s="1"/>
  <c r="AC2" i="6"/>
  <c r="D17" i="9" l="1"/>
  <c r="L27" i="9" s="1"/>
  <c r="K27" i="9" s="1"/>
  <c r="B27" i="9" s="1"/>
  <c r="D18" i="9"/>
  <c r="L28" i="9" s="1"/>
  <c r="K28" i="9" s="1"/>
  <c r="A6" i="7"/>
  <c r="A109" i="7" s="1"/>
  <c r="AG6" i="8"/>
  <c r="AG9" i="8"/>
  <c r="AG7" i="8"/>
  <c r="AG8" i="8" s="1"/>
  <c r="D8" i="9"/>
  <c r="F8" i="9" s="1"/>
  <c r="D7" i="9"/>
  <c r="F7" i="9" s="1"/>
  <c r="F36" i="9" l="1"/>
  <c r="F18" i="9" s="1"/>
  <c r="L5" i="10"/>
  <c r="L4" i="10"/>
  <c r="K4" i="10"/>
  <c r="K5" i="10"/>
  <c r="B28" i="9"/>
  <c r="B29" i="8"/>
  <c r="D7" i="10" l="1"/>
  <c r="D8" i="10"/>
  <c r="L19" i="6" l="1"/>
  <c r="AF3" i="7" l="1"/>
  <c r="AF7" i="7" s="1"/>
  <c r="D6" i="9"/>
  <c r="O16" i="6" l="1"/>
  <c r="D10" i="9"/>
  <c r="F6" i="9"/>
  <c r="F10" i="9" s="1"/>
  <c r="O15" i="6"/>
  <c r="F31" i="9" l="1"/>
  <c r="D15" i="9"/>
  <c r="L25" i="9" s="1"/>
  <c r="D33" i="9"/>
  <c r="F33" i="9" s="1"/>
  <c r="F34" i="9" s="1"/>
  <c r="F15" i="9" s="1"/>
  <c r="H11" i="9" l="1"/>
  <c r="D11" i="9" s="1"/>
  <c r="D16" i="9"/>
  <c r="L26" i="9" s="1"/>
  <c r="D14" i="9"/>
  <c r="L2" i="10"/>
  <c r="K25" i="9"/>
  <c r="F35" i="9"/>
  <c r="F16" i="9" s="1"/>
  <c r="F32" i="9"/>
  <c r="F14" i="9" s="1"/>
  <c r="K2" i="10" l="1"/>
  <c r="D5" i="10" s="1"/>
  <c r="B25" i="9"/>
  <c r="AB17" i="8"/>
  <c r="F11" i="9"/>
  <c r="F12" i="9" s="1"/>
  <c r="D12" i="9"/>
  <c r="L3" i="10"/>
  <c r="K26" i="9"/>
  <c r="F37" i="9"/>
  <c r="F38" i="9" s="1"/>
  <c r="F17" i="9" s="1"/>
  <c r="F19" i="9" s="1"/>
  <c r="F20" i="9" s="1"/>
  <c r="D19" i="9"/>
  <c r="D20" i="9" s="1"/>
  <c r="L24" i="9"/>
  <c r="A1" i="11" l="1"/>
  <c r="L1" i="10"/>
  <c r="K24" i="9"/>
  <c r="B26" i="9"/>
  <c r="K3" i="10"/>
  <c r="D6" i="10" s="1"/>
  <c r="A7" i="11" l="1"/>
  <c r="B7" i="11" s="1"/>
  <c r="D7" i="11" s="1"/>
  <c r="A9" i="11"/>
  <c r="B9" i="11" s="1"/>
  <c r="D9" i="11" s="1"/>
  <c r="A11" i="11"/>
  <c r="B11" i="11" s="1"/>
  <c r="D11" i="11" s="1"/>
  <c r="A6" i="11"/>
  <c r="B6" i="11" s="1"/>
  <c r="A8" i="11"/>
  <c r="B8" i="11" s="1"/>
  <c r="D8" i="11" s="1"/>
  <c r="A10" i="11"/>
  <c r="B10" i="11" s="1"/>
  <c r="D10" i="11" s="1"/>
  <c r="K1" i="10"/>
  <c r="D4" i="10" s="1"/>
  <c r="B24" i="9"/>
  <c r="A4" i="11" l="1"/>
  <c r="AC17" i="8" s="1"/>
</calcChain>
</file>

<file path=xl/sharedStrings.xml><?xml version="1.0" encoding="utf-8"?>
<sst xmlns="http://schemas.openxmlformats.org/spreadsheetml/2006/main" count="391" uniqueCount="340">
  <si>
    <t>Price Schedules</t>
  </si>
  <si>
    <t>Equipment</t>
  </si>
  <si>
    <t>Fill up date in dd-mm-yyyy format from drop down menu.</t>
  </si>
  <si>
    <t>(Guarantee Declaration)</t>
  </si>
  <si>
    <t xml:space="preserve">We declare that the ratings, performance figures and availability of the system furnished by us for subject Package covered under this specification are guaranteed by us. We further declare that in the event of any deficiencies in meeting the guarantees in respect of the characteristics mentioned below as established after conducting the factory test, you may at your discretion, reject or accept the equipment after assessing the liquidated damages as specified in the relevant clauses of Bid document. </t>
  </si>
  <si>
    <t>Dear Sir,</t>
  </si>
  <si>
    <t>All the cells in Sch-6 are auto filled, therefore no cell is required to be filled up there.</t>
  </si>
  <si>
    <t>(GUARANTEED DECLARATION )</t>
  </si>
  <si>
    <t>Bought-Out</t>
  </si>
  <si>
    <t>Date      :</t>
  </si>
  <si>
    <t>Dear Ladies and/or Gentlemen,</t>
  </si>
  <si>
    <t>Thanking you, we remain,</t>
  </si>
  <si>
    <t>Yours faithfully,</t>
  </si>
  <si>
    <t>Printed Name :</t>
  </si>
  <si>
    <t>Designation :</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</si>
  <si>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</si>
  <si>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</si>
  <si>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</si>
  <si>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</si>
  <si>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</si>
  <si>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</si>
  <si>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</si>
  <si>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</si>
  <si>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</si>
  <si>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</si>
  <si>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</si>
  <si>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</si>
  <si>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</si>
  <si>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</si>
  <si>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</si>
  <si>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</si>
  <si>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</si>
  <si>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</si>
  <si>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</si>
  <si>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</si>
  <si>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</si>
  <si>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</si>
  <si>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</si>
  <si>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</si>
  <si>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</si>
  <si>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</si>
  <si>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</si>
  <si>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</si>
  <si>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</si>
  <si>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</si>
  <si>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</si>
  <si>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</si>
  <si>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</si>
  <si>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</si>
  <si>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</si>
  <si>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</si>
  <si>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</si>
  <si>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</si>
  <si>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</si>
  <si>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</si>
  <si>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</si>
  <si>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</si>
  <si>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</si>
  <si>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</si>
  <si>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</si>
  <si>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</si>
  <si>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</si>
  <si>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</si>
  <si>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</si>
  <si>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</si>
  <si>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</si>
  <si>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</si>
  <si>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</si>
  <si>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</si>
  <si>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</si>
  <si>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</si>
  <si>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</si>
  <si>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</si>
  <si>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</si>
  <si>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</si>
  <si>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</si>
  <si>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</si>
  <si>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</si>
  <si>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</si>
  <si>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</si>
  <si>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</si>
  <si>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</si>
  <si>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</si>
  <si>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</si>
  <si>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</si>
  <si>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</si>
  <si>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</si>
  <si>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</si>
  <si>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</si>
  <si>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</si>
  <si>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</si>
  <si>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</si>
  <si>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</si>
  <si>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</si>
  <si>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</si>
  <si>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</si>
  <si>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</si>
  <si>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</si>
  <si>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</si>
  <si>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</si>
  <si>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</si>
  <si>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</si>
  <si>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</si>
  <si>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</si>
  <si>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</si>
  <si>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</si>
  <si>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</si>
  <si>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</si>
  <si>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</si>
  <si>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</si>
  <si>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</si>
  <si>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</si>
  <si>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</si>
  <si>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</si>
  <si>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</si>
  <si>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</si>
  <si>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</si>
  <si>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</si>
  <si>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</si>
  <si>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</si>
  <si>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</si>
  <si>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</si>
  <si>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</si>
  <si>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</si>
  <si>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</si>
  <si>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</si>
  <si>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</si>
  <si>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</si>
  <si>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</si>
  <si>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</si>
  <si>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</si>
  <si>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</si>
  <si>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</si>
  <si>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STATEMENT OF QUOTED / CORRECTED PRICES</t>
  </si>
  <si>
    <t>All Figures are in Rupees</t>
  </si>
  <si>
    <t>Bidder</t>
  </si>
  <si>
    <t>Price Component</t>
  </si>
  <si>
    <t>Quoted Price</t>
  </si>
  <si>
    <t>Corrected Price</t>
  </si>
  <si>
    <t xml:space="preserve">DISCOUNT  </t>
  </si>
  <si>
    <t>TAXES &amp; DUTIES PAYABLE ADDITIONALLY</t>
  </si>
  <si>
    <t>A) EXCISE DUTY</t>
  </si>
  <si>
    <t>TOTAL BID PRICE (INCLUDING TAXES &amp; DUTIES)</t>
  </si>
  <si>
    <t>I)</t>
  </si>
  <si>
    <t>Bidder  has indicated the following taxes and duties additionally applicable for their bid:</t>
  </si>
  <si>
    <t>Rs.</t>
  </si>
  <si>
    <t xml:space="preserve">Others </t>
  </si>
  <si>
    <t>II)</t>
  </si>
  <si>
    <t>Ex-Works Price of Direct Supplies (after discount, if any)</t>
  </si>
  <si>
    <t>Purchase Price for Entry Tax (Total Ex-Works+F&amp;I+ED+CST+Others)</t>
  </si>
  <si>
    <t>Statement of Quoted / Corrected Prices</t>
  </si>
  <si>
    <t>Page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</si>
  <si>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</si>
  <si>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</si>
  <si>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</si>
  <si>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</si>
  <si>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</si>
  <si>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r>
      <t xml:space="preserve">NET BID PRICE </t>
    </r>
    <r>
      <rPr>
        <sz val="11"/>
        <rFont val="Book Antiqua"/>
        <family val="1"/>
      </rPr>
      <t>(Excluding Taxes &amp; Duties)</t>
    </r>
  </si>
  <si>
    <r>
      <t xml:space="preserve">TOTAL SCHEDULE NO.7: </t>
    </r>
    <r>
      <rPr>
        <sz val="11"/>
        <rFont val="Book Antiqua"/>
        <family val="1"/>
      </rPr>
      <t>Type Test Charges
[Total of this Schedule is included in Schedule-1 above]</t>
    </r>
  </si>
  <si>
    <t>Date :</t>
  </si>
  <si>
    <t>Place :</t>
  </si>
  <si>
    <t>Direct Total</t>
  </si>
  <si>
    <t>`</t>
  </si>
  <si>
    <t>BO Total</t>
  </si>
  <si>
    <t>Discount Sche-7</t>
  </si>
  <si>
    <t>Sole Bidder</t>
  </si>
  <si>
    <t>JV (Joint Venture)</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</si>
  <si>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</si>
  <si>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</si>
  <si>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</si>
  <si>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</si>
  <si>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</si>
  <si>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</si>
  <si>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</si>
  <si>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 xml:space="preserve"> Plus applicable Octroi, Entry Tax, Other Taxes &amp; Duties or such other sums as may be determined in accordance with the terms and conditions of the Bidding Documents.</t>
  </si>
  <si>
    <t>Multipackage Discount</t>
  </si>
  <si>
    <t>MPD Sche-7</t>
  </si>
  <si>
    <t xml:space="preserve">Sector-29, </t>
  </si>
  <si>
    <t>Dis Alert</t>
  </si>
  <si>
    <t>Package Code</t>
  </si>
  <si>
    <t>Specification No.</t>
  </si>
  <si>
    <t>While filling up the worksheets following may please be observed :</t>
  </si>
  <si>
    <t>This Workbook consists of following worksheets :</t>
  </si>
  <si>
    <t>Click for Sch-1 given at the right top of the worksheet to go to Sch-1.</t>
  </si>
  <si>
    <t>Sch-1 (Ex-works Prices) :</t>
  </si>
  <si>
    <t>Total amount shall get calculated automatically.</t>
  </si>
  <si>
    <t>Fill up only green shaded cells.</t>
  </si>
  <si>
    <t>●</t>
  </si>
  <si>
    <t>Fill up the rates &amp; location where type tests are proposed.</t>
  </si>
  <si>
    <t>Sch-7 (Type Test Charges) :</t>
  </si>
  <si>
    <t>Total of this Sch-7 shall automatically appear in Sch-1.</t>
  </si>
  <si>
    <t>Fill up additional information as required.</t>
  </si>
  <si>
    <t>Happy Bidding !</t>
  </si>
  <si>
    <t>I</t>
  </si>
  <si>
    <t>II</t>
  </si>
  <si>
    <t>As per Lum-sum</t>
  </si>
  <si>
    <t>AS per Percent</t>
  </si>
  <si>
    <t>Total Discount</t>
  </si>
  <si>
    <t>As per lum-sum on Sch-7</t>
  </si>
  <si>
    <t>As per Percent on Sch-7</t>
  </si>
  <si>
    <t xml:space="preserve"> </t>
  </si>
  <si>
    <t>Unit</t>
  </si>
  <si>
    <t>a)</t>
  </si>
  <si>
    <t>b)</t>
  </si>
  <si>
    <t>c)</t>
  </si>
  <si>
    <t>d)</t>
  </si>
  <si>
    <t>e)</t>
  </si>
  <si>
    <t>f)</t>
  </si>
  <si>
    <t>Qty.</t>
  </si>
  <si>
    <t>(i)</t>
  </si>
  <si>
    <t>(ii)</t>
  </si>
  <si>
    <t>Sl. No.</t>
  </si>
  <si>
    <t>पावर ग्रिड कारपोरेशन ऑफ इण्डिया लिमिटेड</t>
  </si>
  <si>
    <t>(भारत सरकार का उद्यम)</t>
  </si>
  <si>
    <t>Power Grid Corporation of India Limited</t>
  </si>
  <si>
    <t>(A Government of India Enterprises)</t>
  </si>
  <si>
    <t>To:</t>
  </si>
  <si>
    <t>Name        :</t>
  </si>
  <si>
    <t>Contract Services</t>
  </si>
  <si>
    <t>Address    :</t>
  </si>
  <si>
    <t>Power Grid Corporation of India Ltd.,</t>
  </si>
  <si>
    <t>"Saudamini", Plot No.-2</t>
  </si>
  <si>
    <t>Gurgaon (Haryana) - 122001</t>
  </si>
  <si>
    <t xml:space="preserve">Date          : </t>
  </si>
  <si>
    <t>Place         :</t>
  </si>
  <si>
    <t>Printed Name   :</t>
  </si>
  <si>
    <t>Designation   :</t>
  </si>
  <si>
    <t>Name     :</t>
  </si>
  <si>
    <t>Address :</t>
  </si>
  <si>
    <t>Direct</t>
  </si>
  <si>
    <t>(iii)</t>
  </si>
  <si>
    <t>(iv)</t>
  </si>
  <si>
    <t>Not Applicable</t>
  </si>
  <si>
    <t>Thirty Five</t>
  </si>
  <si>
    <t>Schedule 1</t>
  </si>
  <si>
    <t>Schedule 3</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</si>
  <si>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</si>
  <si>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</si>
  <si>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</si>
  <si>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</si>
  <si>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</si>
  <si>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</si>
  <si>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</si>
  <si>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</si>
  <si>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</si>
  <si>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</si>
  <si>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 …….. …….. …….. …….. …….. </t>
  </si>
  <si>
    <t>(SCHEDULE OF RATES AND PRICES)</t>
  </si>
  <si>
    <t>B) CENTRAL SALES TAX</t>
  </si>
  <si>
    <t>C) VAT</t>
  </si>
  <si>
    <t xml:space="preserve">D) ENTRY TAX / OCTROI </t>
  </si>
  <si>
    <t xml:space="preserve">E) OTHERS </t>
  </si>
  <si>
    <t>F)    TOTAL TAXES &amp; DUTIES</t>
  </si>
  <si>
    <t xml:space="preserve">Excise Duty </t>
  </si>
  <si>
    <t xml:space="preserve">CST </t>
  </si>
  <si>
    <t xml:space="preserve">VAT </t>
  </si>
  <si>
    <t>Entry Tax/ Octroi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</si>
  <si>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</si>
  <si>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Excise Duty, as applicable on (a) above at the rate :</t>
  </si>
  <si>
    <t>Amount on which Sales Tax is applicable</t>
  </si>
  <si>
    <t>CST, as applicable on (a) + ED (b) above at the rate :</t>
  </si>
  <si>
    <t>VAT, as applicable on (a) + ED (b) above at the rate :</t>
  </si>
  <si>
    <t>Others [……………………………………………]</t>
  </si>
  <si>
    <t>g)</t>
  </si>
  <si>
    <t>h)</t>
  </si>
  <si>
    <t>Entry Tax, as applicable on (e) above at the rate :</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</si>
  <si>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</si>
  <si>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</si>
  <si>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</si>
  <si>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</si>
  <si>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</si>
  <si>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</si>
  <si>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</si>
  <si>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</si>
  <si>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</si>
  <si>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</si>
  <si>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</si>
  <si>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</si>
  <si>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</si>
  <si>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</si>
  <si>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</si>
  <si>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</si>
  <si>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125 MVAR, 420kV 3ph. Bus Reactor</t>
  </si>
  <si>
    <t>Package Name</t>
  </si>
  <si>
    <t xml:space="preserve">Date : </t>
  </si>
  <si>
    <t>Guaranteed losses at rated output (applicable for each item/unit of the facilities) per Unit in KW</t>
  </si>
  <si>
    <t>Copper Loss at  75 degree C at rated current</t>
  </si>
  <si>
    <t>Iron loss at rated voltage and frequency</t>
  </si>
  <si>
    <t>Cooler loss (Power consumption by all fans &amp; pumps, except standby one) at rated voltage &amp; frequency</t>
  </si>
  <si>
    <t>500 MVA, 400/220/33kV three Phase Auto Transformer</t>
  </si>
  <si>
    <t>160 MVA, 220/132/33kV three Phase Auto Transformer</t>
  </si>
  <si>
    <t>Guaranteed loss at rated Voltage &amp; Frequency (applicable for each item/unit of the facilities) per Unit in KW</t>
  </si>
  <si>
    <t>General Instruction to the Bidders for filling up this workbook of price schedules for this package</t>
  </si>
  <si>
    <t>630kVA, 33/0.433kV LT Transformer</t>
  </si>
  <si>
    <t>AAABAAAAAAA-</t>
  </si>
  <si>
    <t>Fill up only green shaded cells in Sch-1, Sch-2, Sch-3, Sch-4,Sch-5, Sch-7, Discount (Optional),   and Bid Form 2nd Envelope.</t>
  </si>
  <si>
    <t xml:space="preserve">Substation Package–S3 for a) 765/400kV Raipur Pooling Substation Extension  under Installation of Bus Reactor and ICT in WR; b) 765kV Vindhyachal Pooling Station Extension (Part A )under Transmission System associated with Vindhyachal-V project of NTPC (Part A); c) 765kV Vindhyachal Pooling Station Extension (Part B), and 765kV Jabalpur Pooling Station Extension (Part B) under Transmission System associated with Vindhyachal-V project of NTPC (Part B) </t>
  </si>
  <si>
    <t>Names of the Consultant :</t>
  </si>
  <si>
    <t>Fill up names and address of the Consultant.</t>
  </si>
  <si>
    <t>Fill up unit rates for the complete scope in numeric values greater than 0 (zero). If unit rate is left blank, the corresponding item shall be deemed to be included in the total price.</t>
  </si>
  <si>
    <t>Bid Form (Letter of Bid):</t>
  </si>
  <si>
    <t>Fill up ref. no. as Consultant's ref no. of this letter.</t>
  </si>
  <si>
    <t xml:space="preserve">This letter shall consider the net price as per Sch-1. </t>
  </si>
  <si>
    <t>Name of the Consultant</t>
  </si>
  <si>
    <t>Address of the Consultant</t>
  </si>
  <si>
    <t>Price Components</t>
  </si>
  <si>
    <t xml:space="preserve">Lumpsum </t>
  </si>
  <si>
    <t>Total Price</t>
  </si>
  <si>
    <t>Schedule-I</t>
  </si>
  <si>
    <t>In line with the requirements of the RfP documents, we enclose herewith the following  Schedules, duly filled - in as per your proforma:</t>
  </si>
  <si>
    <t>Information regarding E-payment</t>
  </si>
  <si>
    <t>Name of Package:</t>
  </si>
  <si>
    <t>We hereby declare that only the company, persons of firms interested in this proposal as principal or principals are named herein and that no other company person or firm other than the one mentioned herein have any interest in this proposal or in the contract to be entered into, if are awarded this contract, and that this proposal is made without any connection with any other persons, firm or party, likewise submitting a proposal and that this proposal in all respect for and in good faith  without collusion or fraud.</t>
  </si>
  <si>
    <t>All Prices are in Indian Rupees</t>
  </si>
  <si>
    <t xml:space="preserve"> Letter of Second Envelope Proposal </t>
  </si>
  <si>
    <t>Proposal Ref. No.</t>
  </si>
  <si>
    <t>In continuation of First Envelope of our Proposal, we hereby submit the Second Envelope of the Proposal, both of which shall be read together and in conjunction with each other, and shall be construed as an integral part of our Proposal. Accordingly, we the undersigned, offer to carry out the works under the above-named package in full conformity with the said RfP Documents for the sum as may be determined in accordance with our Proposal and terms &amp; conditions of the RfP documents.</t>
  </si>
  <si>
    <t>Schedules of  Letter of Second Envelope Proposal :</t>
  </si>
  <si>
    <t>We are aware that the Price Schedule do not generally give a full description of the Work to be performed and we shall be deemed to have read the Terms of Reference and other sections of the RfP Documents to ascertain the full scope of Work while filling-in the rates and prices in Second Envelope.</t>
  </si>
  <si>
    <t xml:space="preserve">We declare that as confirmed by us in our First Envelope Proposal, prices quoted by us in the Price Schedule in Second Envelope shall be Firm &amp; Fixed and shall not be subject to any adjustment during currency of the Contract. </t>
  </si>
  <si>
    <t>We understand that in the price schedule,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Proposal price and that of the summation of Schedule price (price indicated in a Schedule indicating the total of that schedule), the total Proposal price shall be corrected to reflect the actual summation of the Schedule prices.</t>
  </si>
  <si>
    <t>We confirm that we shall get registered with the concerned Tax Authorities, as applicable.</t>
  </si>
  <si>
    <t xml:space="preserve">The amounts of our Proposal are in accordance with the Schedule-1 attached herewith and are made part of this Proposal.  </t>
  </si>
  <si>
    <t>Unit  price 
excluding GST</t>
  </si>
  <si>
    <t xml:space="preserve">Total  price 
excluding GST
</t>
  </si>
  <si>
    <t>SAC code</t>
  </si>
  <si>
    <t>Rate of GST</t>
  </si>
  <si>
    <t>8 = (6X7)</t>
  </si>
  <si>
    <t>Note:</t>
  </si>
  <si>
    <t>SI. 
No.</t>
  </si>
  <si>
    <t xml:space="preserve">“Lumpsum Proposal Price” for complete scope of the work as per TOR </t>
  </si>
  <si>
    <t xml:space="preserve">Total  price 
inclusive GST
</t>
  </si>
  <si>
    <t xml:space="preserve">Total  GST
</t>
  </si>
  <si>
    <t>10 = (9+8)</t>
  </si>
  <si>
    <t>9 = (8X4)</t>
  </si>
  <si>
    <t>“Lumpsum Proposal Price”for Consultancy Services as per ToR :</t>
  </si>
  <si>
    <t>We declare that the above quoted price includes all charges except GST. However, we understand that the GST shall be paid extra, as applicable. We further agree that the entered prices shall be deemed to cover for the full scope as aforesaid, including overheads and profits. We also declare that the above quoted lumpsum fee includes all man-day charges, equipment charges, administrative charges and any other incidental charges (directly or indirectly), for successful completion of the work as per the RfP document.</t>
  </si>
  <si>
    <t>Engagement of Consultant for preparation of Bid response of POWERGRID for 500 MW / 1000 MWh BESS project(s) floated under Global Competitive Bidding by SECI</t>
  </si>
  <si>
    <t>5006002798/CONSULTANCY TAKEN/DOM/A02-CC CS -3</t>
  </si>
  <si>
    <t>Refer clause 17.1.0 of Section-III (Conditions of Contract) while filling in above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</si>
</sst>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quot;£&quot;* #,##0.00_-;\-&quot;£&quot;* #,##0.00_-;_-&quot;£&quot;* &quot;-&quot;??_-;_-@_-"/>
    <numFmt numFmtId="165" formatCode="0.0"/>
    <numFmt numFmtId="166" formatCode="0.000"/>
    <numFmt numFmtId="167" formatCode="_(* #,##0_);_(* \(#,##0\);_(* \-??_);_(@_)"/>
    <numFmt numFmtId="168" formatCode="_(* #,##0.0_);_(* \(#,##0.0\);_(* \-??_);_(@_)"/>
    <numFmt numFmtId="169" formatCode="#,##0.0"/>
    <numFmt numFmtId="170" formatCode="&quot;\&quot;#,##0.00;[Red]\-&quot;\&quot;#,##0.00"/>
    <numFmt numFmtId="171" formatCode="#,##0.000_);\(#,##0.000\)"/>
    <numFmt numFmtId="172" formatCode="0.0_)"/>
    <numFmt numFmtId="173" formatCode=";;"/>
    <numFmt numFmtId="174" formatCode="[$-409]dd\-mmm\-yy;@"/>
    <numFmt numFmtId="175" formatCode="_(* #,##0_);_(* \(#,##0\);_(* &quot;-&quot;??_);_(@_)"/>
    <numFmt numFmtId="176" formatCode="0.0000%"/>
  </numFmts>
  <fonts count="51">
    <font>
      <sz val="11"/>
      <name val="Book Antiqua"/>
      <family val="1"/>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b/>
      <sz val="11"/>
      <color indexed="12"/>
      <name val="Book Antiqua"/>
      <family val="1"/>
    </font>
    <font>
      <sz val="10"/>
      <color indexed="9"/>
      <name val="Book Antiqua"/>
      <family val="1"/>
    </font>
    <font>
      <sz val="11"/>
      <color indexed="9"/>
      <name val="Book Antiqua"/>
      <family val="1"/>
    </font>
    <font>
      <b/>
      <sz val="14"/>
      <name val="Book Antiqua"/>
      <family val="1"/>
    </font>
    <font>
      <b/>
      <sz val="12"/>
      <color indexed="9"/>
      <name val="Book Antiqua"/>
      <family val="1"/>
    </font>
    <font>
      <b/>
      <sz val="12"/>
      <color indexed="16"/>
      <name val="Book Antiqua"/>
      <family val="1"/>
    </font>
    <font>
      <sz val="18"/>
      <color indexed="10"/>
      <name val="Book Antiqua"/>
      <family val="1"/>
    </font>
    <font>
      <b/>
      <sz val="14"/>
      <color indexed="12"/>
      <name val="Book Antiqua"/>
      <family val="1"/>
    </font>
    <font>
      <sz val="11"/>
      <name val="Book Antiqua"/>
      <family val="1"/>
    </font>
    <font>
      <sz val="10"/>
      <color indexed="9"/>
      <name val="Wingdings 3"/>
      <family val="1"/>
      <charset val="2"/>
    </font>
    <font>
      <sz val="1"/>
      <color indexed="9"/>
      <name val="Book Antiqua"/>
      <family val="1"/>
    </font>
    <font>
      <sz val="11"/>
      <color indexed="8"/>
      <name val="Cambria"/>
      <family val="1"/>
    </font>
    <font>
      <sz val="11"/>
      <color indexed="10"/>
      <name val="Book Antiqua"/>
      <family val="1"/>
    </font>
    <font>
      <b/>
      <sz val="11"/>
      <name val="Times New Roman"/>
      <family val="1"/>
    </font>
    <font>
      <sz val="11"/>
      <name val="Times New Roman"/>
      <family val="1"/>
    </font>
    <font>
      <sz val="11"/>
      <color indexed="8"/>
      <name val="Times New Roman"/>
      <family val="1"/>
    </font>
    <font>
      <b/>
      <sz val="12"/>
      <color rgb="FF0066FF"/>
      <name val="Book Antiqua"/>
      <family val="1"/>
    </font>
    <font>
      <b/>
      <u/>
      <sz val="11"/>
      <name val="Book Antiqua"/>
      <family val="1"/>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12"/>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top/>
      <bottom style="hair">
        <color indexed="64"/>
      </bottom>
      <diagonal/>
    </border>
  </borders>
  <cellStyleXfs count="41">
    <xf numFmtId="0" fontId="0" fillId="0" borderId="0"/>
    <xf numFmtId="9" fontId="6" fillId="0" borderId="0"/>
    <xf numFmtId="164"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7" fillId="0" borderId="0"/>
    <xf numFmtId="43" fontId="1" fillId="0" borderId="0" applyFont="0" applyFill="0" applyBorder="0" applyAlignment="0" applyProtection="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43" fontId="32" fillId="0" borderId="0" applyFont="0" applyFill="0" applyBorder="0" applyAlignment="0" applyProtection="0"/>
    <xf numFmtId="169" fontId="8" fillId="0" borderId="1">
      <alignment horizontal="right"/>
    </xf>
    <xf numFmtId="0" fontId="3" fillId="0" borderId="2" applyNumberFormat="0" applyAlignment="0" applyProtection="0">
      <alignment horizontal="left" vertical="center"/>
    </xf>
    <xf numFmtId="0" fontId="3" fillId="0" borderId="3">
      <alignment horizontal="left" vertical="center"/>
    </xf>
    <xf numFmtId="0" fontId="9" fillId="0" borderId="0" applyNumberFormat="0" applyFill="0" applyBorder="0" applyAlignment="0" applyProtection="0">
      <alignment vertical="top"/>
      <protection locked="0"/>
    </xf>
    <xf numFmtId="37" fontId="10" fillId="0" borderId="0"/>
    <xf numFmtId="166" fontId="1" fillId="0" borderId="0"/>
    <xf numFmtId="0" fontId="32" fillId="0" borderId="0"/>
    <xf numFmtId="0" fontId="29" fillId="0" borderId="0"/>
    <xf numFmtId="0" fontId="15" fillId="0" borderId="0"/>
    <xf numFmtId="0" fontId="29" fillId="0" borderId="0"/>
    <xf numFmtId="0" fontId="1" fillId="0" borderId="0"/>
    <xf numFmtId="0" fontId="15" fillId="0" borderId="0" applyNumberFormat="0" applyFill="0" applyBorder="0" applyProtection="0">
      <alignment vertical="top"/>
    </xf>
    <xf numFmtId="0" fontId="1" fillId="0" borderId="0"/>
    <xf numFmtId="0" fontId="15" fillId="0" borderId="0"/>
    <xf numFmtId="0" fontId="15" fillId="0" borderId="0"/>
    <xf numFmtId="0" fontId="1" fillId="0" borderId="0"/>
    <xf numFmtId="0" fontId="32" fillId="0" borderId="0"/>
    <xf numFmtId="0" fontId="1" fillId="0" borderId="0" applyNumberFormat="0" applyFont="0" applyFill="0" applyBorder="0" applyAlignment="0" applyProtection="0">
      <alignment vertical="top"/>
    </xf>
    <xf numFmtId="0" fontId="1" fillId="0" borderId="0"/>
    <xf numFmtId="0" fontId="11" fillId="0" borderId="0" applyFont="0"/>
    <xf numFmtId="0" fontId="12" fillId="0" borderId="0" applyNumberFormat="0" applyFill="0" applyBorder="0" applyAlignment="0" applyProtection="0">
      <alignment vertical="top"/>
      <protection locked="0"/>
    </xf>
    <xf numFmtId="0" fontId="13" fillId="0" borderId="0"/>
    <xf numFmtId="0" fontId="16" fillId="0" borderId="0"/>
    <xf numFmtId="9" fontId="15" fillId="0" borderId="0" applyFont="0" applyFill="0" applyBorder="0" applyAlignment="0" applyProtection="0"/>
  </cellStyleXfs>
  <cellXfs count="584">
    <xf numFmtId="0" fontId="0" fillId="0" borderId="0" xfId="0"/>
    <xf numFmtId="0" fontId="15" fillId="0" borderId="0" xfId="0" applyNumberFormat="1" applyFont="1" applyFill="1" applyBorder="1" applyAlignment="1" applyProtection="1">
      <alignment horizontal="left" vertical="center"/>
    </xf>
    <xf numFmtId="0" fontId="14" fillId="0" borderId="4"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right" vertical="center"/>
    </xf>
    <xf numFmtId="0" fontId="17" fillId="0" borderId="0" xfId="29" applyFont="1" applyBorder="1" applyAlignment="1" applyProtection="1">
      <alignment vertical="center"/>
      <protection hidden="1"/>
    </xf>
    <xf numFmtId="0" fontId="17" fillId="0" borderId="0" xfId="29" applyFont="1" applyAlignment="1" applyProtection="1">
      <alignment vertical="center"/>
      <protection hidden="1"/>
    </xf>
    <xf numFmtId="0" fontId="17" fillId="0" borderId="0" xfId="29" applyFont="1" applyProtection="1">
      <protection hidden="1"/>
    </xf>
    <xf numFmtId="0" fontId="1" fillId="0" borderId="0" xfId="29" applyProtection="1">
      <protection hidden="1"/>
    </xf>
    <xf numFmtId="0" fontId="4" fillId="0" borderId="0" xfId="29" applyFont="1" applyBorder="1" applyAlignment="1" applyProtection="1">
      <alignment vertical="center"/>
      <protection hidden="1"/>
    </xf>
    <xf numFmtId="0" fontId="4" fillId="0" borderId="6" xfId="29" applyFont="1" applyBorder="1" applyAlignment="1" applyProtection="1">
      <alignment vertical="center"/>
      <protection hidden="1"/>
    </xf>
    <xf numFmtId="0" fontId="4" fillId="0" borderId="7" xfId="29" applyFont="1" applyBorder="1" applyAlignment="1" applyProtection="1">
      <alignment vertical="center"/>
      <protection hidden="1"/>
    </xf>
    <xf numFmtId="0" fontId="1" fillId="0" borderId="0" xfId="29"/>
    <xf numFmtId="0" fontId="4" fillId="0" borderId="8" xfId="29" applyFont="1" applyBorder="1" applyAlignment="1" applyProtection="1">
      <alignment vertical="center"/>
      <protection hidden="1"/>
    </xf>
    <xf numFmtId="0" fontId="4" fillId="0" borderId="5" xfId="29" applyFont="1" applyBorder="1" applyAlignment="1" applyProtection="1">
      <alignment vertical="center"/>
      <protection hidden="1"/>
    </xf>
    <xf numFmtId="0" fontId="4" fillId="0" borderId="9" xfId="29" applyFont="1" applyBorder="1" applyAlignment="1" applyProtection="1">
      <alignment vertical="center"/>
      <protection hidden="1"/>
    </xf>
    <xf numFmtId="0" fontId="21" fillId="0" borderId="7" xfId="29" applyFont="1" applyBorder="1" applyAlignment="1" applyProtection="1">
      <alignment vertical="center"/>
      <protection hidden="1"/>
    </xf>
    <xf numFmtId="0" fontId="1" fillId="0" borderId="0" xfId="29" applyAlignment="1" applyProtection="1">
      <alignment vertical="center"/>
      <protection hidden="1"/>
    </xf>
    <xf numFmtId="0" fontId="16" fillId="0" borderId="7" xfId="29" applyFont="1" applyBorder="1" applyAlignment="1" applyProtection="1">
      <alignment vertical="center"/>
      <protection hidden="1"/>
    </xf>
    <xf numFmtId="0" fontId="23" fillId="0" borderId="0" xfId="29" applyFont="1" applyBorder="1" applyAlignment="1" applyProtection="1">
      <alignment vertical="center"/>
      <protection hidden="1"/>
    </xf>
    <xf numFmtId="0" fontId="16" fillId="0" borderId="9" xfId="29" applyFont="1" applyBorder="1" applyAlignment="1" applyProtection="1">
      <alignment vertical="center"/>
      <protection hidden="1"/>
    </xf>
    <xf numFmtId="0" fontId="4" fillId="0" borderId="0" xfId="29" applyFont="1" applyAlignment="1" applyProtection="1">
      <alignment vertical="center"/>
      <protection hidden="1"/>
    </xf>
    <xf numFmtId="0" fontId="4" fillId="0" borderId="10" xfId="29" applyFont="1" applyBorder="1" applyAlignment="1" applyProtection="1">
      <alignment vertical="center"/>
      <protection hidden="1"/>
    </xf>
    <xf numFmtId="0" fontId="16" fillId="0" borderId="0" xfId="29" applyFont="1" applyAlignment="1" applyProtection="1">
      <alignment vertical="center"/>
      <protection hidden="1"/>
    </xf>
    <xf numFmtId="0" fontId="14" fillId="0" borderId="0" xfId="30" applyFont="1" applyAlignment="1" applyProtection="1">
      <alignment vertical="center"/>
      <protection hidden="1"/>
    </xf>
    <xf numFmtId="0" fontId="15" fillId="0" borderId="0" xfId="30" applyFont="1" applyBorder="1" applyAlignment="1" applyProtection="1">
      <alignment vertical="center"/>
      <protection hidden="1"/>
    </xf>
    <xf numFmtId="0" fontId="15" fillId="0" borderId="0" xfId="29" applyFont="1" applyAlignment="1" applyProtection="1">
      <alignment vertical="center"/>
      <protection hidden="1"/>
    </xf>
    <xf numFmtId="0" fontId="14" fillId="0" borderId="0" xfId="32" applyFont="1" applyFill="1" applyAlignment="1" applyProtection="1">
      <alignment vertical="top"/>
      <protection hidden="1"/>
    </xf>
    <xf numFmtId="0" fontId="14" fillId="0" borderId="5" xfId="0" applyNumberFormat="1" applyFont="1" applyFill="1" applyBorder="1" applyAlignment="1" applyProtection="1">
      <alignment horizontal="left" vertical="center"/>
    </xf>
    <xf numFmtId="0" fontId="15" fillId="0" borderId="0" xfId="30" applyFont="1" applyBorder="1" applyAlignment="1" applyProtection="1">
      <alignment horizontal="left" vertical="center" indent="1"/>
      <protection hidden="1"/>
    </xf>
    <xf numFmtId="0" fontId="15" fillId="0" borderId="0" xfId="0" applyNumberFormat="1" applyFont="1" applyFill="1" applyBorder="1" applyAlignment="1" applyProtection="1">
      <alignment horizontal="left" vertical="center" indent="1"/>
      <protection hidden="1"/>
    </xf>
    <xf numFmtId="0" fontId="15" fillId="0" borderId="0" xfId="0" applyNumberFormat="1" applyFont="1" applyFill="1" applyBorder="1" applyAlignment="1" applyProtection="1">
      <alignment horizontal="left" vertical="center"/>
      <protection hidden="1"/>
    </xf>
    <xf numFmtId="0" fontId="15" fillId="0" borderId="0" xfId="30" applyFont="1" applyFill="1" applyBorder="1" applyAlignment="1" applyProtection="1">
      <alignment vertical="center"/>
      <protection hidden="1"/>
    </xf>
    <xf numFmtId="0" fontId="14" fillId="0" borderId="0" xfId="30" applyFont="1" applyAlignment="1" applyProtection="1">
      <alignment horizontal="left" vertical="center"/>
      <protection hidden="1"/>
    </xf>
    <xf numFmtId="0" fontId="14" fillId="0" borderId="5" xfId="0" applyNumberFormat="1" applyFont="1" applyFill="1" applyBorder="1" applyAlignment="1" applyProtection="1">
      <alignment horizontal="left" vertical="center"/>
      <protection hidden="1"/>
    </xf>
    <xf numFmtId="0" fontId="14" fillId="0" borderId="5" xfId="0" applyNumberFormat="1" applyFont="1" applyFill="1" applyBorder="1" applyAlignment="1" applyProtection="1">
      <alignment horizontal="justify" vertical="center"/>
      <protection hidden="1"/>
    </xf>
    <xf numFmtId="0" fontId="14" fillId="0" borderId="5" xfId="0" applyNumberFormat="1" applyFont="1" applyFill="1" applyBorder="1" applyAlignment="1" applyProtection="1">
      <alignment horizontal="center" vertical="center"/>
      <protection hidden="1"/>
    </xf>
    <xf numFmtId="0" fontId="14" fillId="0" borderId="5" xfId="0" applyNumberFormat="1" applyFont="1" applyFill="1" applyBorder="1" applyAlignment="1" applyProtection="1">
      <alignment horizontal="right" vertical="center"/>
      <protection hidden="1"/>
    </xf>
    <xf numFmtId="0" fontId="15" fillId="0" borderId="0" xfId="0" applyNumberFormat="1" applyFont="1" applyFill="1" applyBorder="1" applyAlignment="1" applyProtection="1">
      <alignment horizontal="justify" vertical="center"/>
      <protection hidden="1"/>
    </xf>
    <xf numFmtId="0" fontId="15" fillId="0" borderId="0" xfId="0" applyNumberFormat="1" applyFont="1" applyFill="1" applyBorder="1" applyAlignment="1" applyProtection="1">
      <alignment horizontal="center" vertical="center"/>
      <protection hidden="1"/>
    </xf>
    <xf numFmtId="0" fontId="14" fillId="0" borderId="0" xfId="0" applyNumberFormat="1" applyFont="1" applyFill="1" applyBorder="1" applyAlignment="1" applyProtection="1">
      <alignment horizontal="justify" vertical="center"/>
      <protection hidden="1"/>
    </xf>
    <xf numFmtId="0" fontId="14" fillId="0" borderId="0" xfId="30" applyFont="1" applyFill="1" applyBorder="1" applyAlignment="1" applyProtection="1">
      <alignment vertical="center"/>
      <protection hidden="1"/>
    </xf>
    <xf numFmtId="0" fontId="14" fillId="0" borderId="0" xfId="30" applyFont="1" applyAlignment="1" applyProtection="1">
      <alignment horizontal="center" vertical="center"/>
      <protection hidden="1"/>
    </xf>
    <xf numFmtId="0" fontId="32" fillId="0" borderId="0" xfId="27" applyFont="1" applyFill="1" applyBorder="1" applyAlignment="1" applyProtection="1">
      <alignment horizontal="left" vertical="center"/>
      <protection hidden="1"/>
    </xf>
    <xf numFmtId="0" fontId="1" fillId="0" borderId="0" xfId="27" applyAlignment="1" applyProtection="1">
      <alignment vertical="center"/>
      <protection hidden="1"/>
    </xf>
    <xf numFmtId="0" fontId="32" fillId="0" borderId="0" xfId="27" applyFont="1" applyFill="1" applyBorder="1" applyAlignment="1" applyProtection="1">
      <alignment vertical="center"/>
      <protection hidden="1"/>
    </xf>
    <xf numFmtId="0" fontId="1" fillId="0" borderId="0" xfId="27" applyProtection="1">
      <protection hidden="1"/>
    </xf>
    <xf numFmtId="0" fontId="29" fillId="0" borderId="0" xfId="26" applyProtection="1">
      <protection hidden="1"/>
    </xf>
    <xf numFmtId="0" fontId="33" fillId="0" borderId="0" xfId="26" applyFont="1" applyAlignment="1" applyProtection="1">
      <alignment horizontal="center" vertical="center" wrapText="1"/>
      <protection hidden="1"/>
    </xf>
    <xf numFmtId="0" fontId="15" fillId="0" borderId="0" xfId="26" applyFont="1" applyAlignment="1" applyProtection="1">
      <alignment vertical="center"/>
      <protection hidden="1"/>
    </xf>
    <xf numFmtId="0" fontId="14" fillId="0" borderId="0" xfId="26" applyFont="1" applyBorder="1" applyAlignment="1" applyProtection="1">
      <alignment horizontal="center" vertical="center"/>
      <protection hidden="1"/>
    </xf>
    <xf numFmtId="0" fontId="15" fillId="0" borderId="0" xfId="26" applyFont="1" applyAlignment="1" applyProtection="1">
      <alignment horizontal="justify" vertical="center"/>
      <protection hidden="1"/>
    </xf>
    <xf numFmtId="0" fontId="29" fillId="0" borderId="0" xfId="26" applyAlignment="1" applyProtection="1">
      <alignment vertical="center"/>
      <protection hidden="1"/>
    </xf>
    <xf numFmtId="0" fontId="15" fillId="0" borderId="14" xfId="26" applyFont="1" applyBorder="1" applyAlignment="1" applyProtection="1">
      <alignment vertical="center" wrapText="1"/>
      <protection hidden="1"/>
    </xf>
    <xf numFmtId="0" fontId="15" fillId="0" borderId="15" xfId="26" applyFont="1" applyBorder="1" applyAlignment="1" applyProtection="1">
      <alignment vertical="center" wrapText="1"/>
      <protection hidden="1"/>
    </xf>
    <xf numFmtId="0" fontId="15" fillId="0" borderId="0" xfId="26" applyFont="1" applyAlignment="1" applyProtection="1">
      <alignment horizontal="center" vertical="center"/>
      <protection hidden="1"/>
    </xf>
    <xf numFmtId="0" fontId="29" fillId="0" borderId="0" xfId="26" applyBorder="1" applyProtection="1">
      <protection hidden="1"/>
    </xf>
    <xf numFmtId="0" fontId="15" fillId="0" borderId="3" xfId="26" applyFont="1" applyBorder="1" applyAlignment="1" applyProtection="1">
      <alignment vertical="center" wrapText="1"/>
      <protection hidden="1"/>
    </xf>
    <xf numFmtId="0" fontId="15" fillId="0" borderId="0" xfId="26" applyFont="1" applyProtection="1">
      <protection hidden="1"/>
    </xf>
    <xf numFmtId="0" fontId="15" fillId="0" borderId="0" xfId="26" applyFont="1" applyAlignment="1" applyProtection="1">
      <alignment vertical="center" wrapText="1"/>
      <protection hidden="1"/>
    </xf>
    <xf numFmtId="0" fontId="15" fillId="0" borderId="16" xfId="26" applyFont="1" applyBorder="1" applyAlignment="1" applyProtection="1">
      <alignment vertical="center"/>
      <protection hidden="1"/>
    </xf>
    <xf numFmtId="0" fontId="15" fillId="0" borderId="17" xfId="26" applyFont="1" applyBorder="1" applyAlignment="1" applyProtection="1">
      <alignment vertical="center"/>
      <protection hidden="1"/>
    </xf>
    <xf numFmtId="0" fontId="15" fillId="0" borderId="18" xfId="26" applyFont="1" applyBorder="1" applyAlignment="1" applyProtection="1">
      <alignment vertical="center"/>
      <protection hidden="1"/>
    </xf>
    <xf numFmtId="0" fontId="15" fillId="0" borderId="19" xfId="26" applyFont="1" applyBorder="1" applyAlignment="1" applyProtection="1">
      <alignment vertical="center"/>
      <protection hidden="1"/>
    </xf>
    <xf numFmtId="0" fontId="15" fillId="0" borderId="20" xfId="26" applyFont="1" applyBorder="1" applyAlignment="1" applyProtection="1">
      <alignment vertical="center"/>
      <protection hidden="1"/>
    </xf>
    <xf numFmtId="0" fontId="15" fillId="0" borderId="21" xfId="26" applyFont="1" applyBorder="1" applyAlignment="1" applyProtection="1">
      <alignment vertical="center"/>
      <protection hidden="1"/>
    </xf>
    <xf numFmtId="0" fontId="15" fillId="0" borderId="8" xfId="26" applyFont="1" applyBorder="1" applyAlignment="1" applyProtection="1">
      <alignment vertical="center"/>
      <protection hidden="1"/>
    </xf>
    <xf numFmtId="0" fontId="15" fillId="0" borderId="9" xfId="26" applyFont="1" applyBorder="1" applyAlignment="1" applyProtection="1">
      <alignment vertical="center"/>
      <protection hidden="1"/>
    </xf>
    <xf numFmtId="0" fontId="15" fillId="0" borderId="0" xfId="26" applyFont="1" applyBorder="1" applyAlignment="1" applyProtection="1">
      <alignment vertical="center"/>
      <protection hidden="1"/>
    </xf>
    <xf numFmtId="0" fontId="15" fillId="0" borderId="14" xfId="26" applyFont="1" applyBorder="1" applyAlignment="1" applyProtection="1">
      <alignment horizontal="left" vertical="center"/>
      <protection hidden="1"/>
    </xf>
    <xf numFmtId="0" fontId="15" fillId="0" borderId="15" xfId="26" applyFont="1" applyBorder="1" applyAlignment="1" applyProtection="1">
      <alignment horizontal="left" vertical="center"/>
      <protection hidden="1"/>
    </xf>
    <xf numFmtId="0" fontId="15" fillId="0" borderId="0" xfId="26" applyFont="1" applyBorder="1" applyAlignment="1" applyProtection="1">
      <alignment horizontal="left" vertical="center"/>
      <protection hidden="1"/>
    </xf>
    <xf numFmtId="0" fontId="15" fillId="0" borderId="0" xfId="26" applyFont="1" applyAlignment="1" applyProtection="1">
      <alignment horizontal="left" vertical="center"/>
      <protection hidden="1"/>
    </xf>
    <xf numFmtId="0" fontId="34" fillId="0" borderId="0" xfId="26" applyFont="1" applyAlignment="1" applyProtection="1">
      <alignment vertical="center"/>
      <protection hidden="1"/>
    </xf>
    <xf numFmtId="0" fontId="34" fillId="0" borderId="0" xfId="26" applyFont="1" applyProtection="1">
      <protection hidden="1"/>
    </xf>
    <xf numFmtId="0" fontId="35" fillId="0" borderId="0" xfId="26" applyFont="1" applyAlignment="1" applyProtection="1">
      <alignment horizontal="center" vertical="center"/>
      <protection hidden="1"/>
    </xf>
    <xf numFmtId="0" fontId="28" fillId="0" borderId="0" xfId="0" applyFont="1" applyFill="1" applyProtection="1">
      <protection hidden="1"/>
    </xf>
    <xf numFmtId="0" fontId="28" fillId="0" borderId="0" xfId="0" applyFont="1" applyProtection="1">
      <protection hidden="1"/>
    </xf>
    <xf numFmtId="0" fontId="14" fillId="0" borderId="0" xfId="0" applyFont="1" applyFill="1" applyBorder="1" applyAlignment="1" applyProtection="1">
      <alignment vertical="center"/>
      <protection hidden="1"/>
    </xf>
    <xf numFmtId="0" fontId="14" fillId="0" borderId="0" xfId="0" applyNumberFormat="1" applyFont="1" applyFill="1" applyBorder="1" applyAlignment="1" applyProtection="1">
      <alignment horizontal="center" vertical="center"/>
      <protection hidden="1"/>
    </xf>
    <xf numFmtId="0" fontId="14" fillId="0" borderId="0" xfId="0" applyNumberFormat="1" applyFont="1" applyFill="1" applyBorder="1" applyAlignment="1" applyProtection="1">
      <alignment horizontal="left" vertical="center"/>
      <protection hidden="1"/>
    </xf>
    <xf numFmtId="0" fontId="24" fillId="0" borderId="0" xfId="0" applyNumberFormat="1"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protection hidden="1"/>
    </xf>
    <xf numFmtId="0" fontId="28" fillId="0" borderId="0" xfId="30" applyFont="1" applyFill="1" applyBorder="1" applyAlignment="1" applyProtection="1">
      <alignment vertical="center"/>
      <protection hidden="1"/>
    </xf>
    <xf numFmtId="0" fontId="28" fillId="0" borderId="0" xfId="34" applyFont="1" applyFill="1" applyBorder="1" applyAlignment="1" applyProtection="1">
      <alignment horizontal="center" vertical="center" wrapText="1"/>
      <protection hidden="1"/>
    </xf>
    <xf numFmtId="165" fontId="24" fillId="0" borderId="0" xfId="34" applyNumberFormat="1" applyFont="1" applyFill="1" applyBorder="1" applyAlignment="1" applyProtection="1">
      <alignment horizontal="center" vertical="center" wrapText="1"/>
      <protection hidden="1"/>
    </xf>
    <xf numFmtId="165" fontId="28" fillId="0" borderId="0" xfId="34" applyNumberFormat="1" applyFont="1" applyFill="1" applyBorder="1" applyAlignment="1" applyProtection="1">
      <alignment horizontal="center" vertical="center" wrapText="1"/>
      <protection hidden="1"/>
    </xf>
    <xf numFmtId="10" fontId="28" fillId="0" borderId="0" xfId="0" applyNumberFormat="1" applyFont="1" applyFill="1" applyBorder="1" applyAlignment="1" applyProtection="1">
      <alignment horizontal="center" vertical="center"/>
      <protection hidden="1"/>
    </xf>
    <xf numFmtId="0" fontId="28" fillId="0" borderId="0" xfId="0" applyFont="1" applyFill="1" applyBorder="1" applyProtection="1">
      <protection hidden="1"/>
    </xf>
    <xf numFmtId="0" fontId="28" fillId="0" borderId="0" xfId="0" applyFont="1" applyFill="1" applyBorder="1" applyAlignment="1" applyProtection="1">
      <alignment horizontal="left" vertical="center"/>
      <protection hidden="1"/>
    </xf>
    <xf numFmtId="176" fontId="28" fillId="0" borderId="0" xfId="0" applyNumberFormat="1" applyFont="1" applyFill="1" applyBorder="1" applyAlignment="1" applyProtection="1">
      <alignment horizontal="center" vertical="center"/>
      <protection hidden="1"/>
    </xf>
    <xf numFmtId="2" fontId="28" fillId="0" borderId="0" xfId="0" applyNumberFormat="1" applyFont="1" applyFill="1" applyBorder="1" applyProtection="1">
      <protection hidden="1"/>
    </xf>
    <xf numFmtId="0" fontId="24" fillId="0" borderId="0" xfId="0" applyFont="1" applyFill="1" applyBorder="1" applyAlignment="1" applyProtection="1">
      <alignment horizontal="left" vertical="center" wrapText="1"/>
      <protection hidden="1"/>
    </xf>
    <xf numFmtId="0" fontId="24" fillId="0" borderId="0" xfId="0" applyFont="1" applyFill="1" applyBorder="1" applyAlignment="1" applyProtection="1">
      <alignment horizontal="center" vertical="center" wrapText="1"/>
      <protection hidden="1"/>
    </xf>
    <xf numFmtId="0" fontId="24" fillId="0" borderId="0" xfId="34" applyFont="1" applyFill="1" applyBorder="1" applyAlignment="1" applyProtection="1">
      <alignment horizontal="center" vertical="center" wrapText="1"/>
      <protection hidden="1"/>
    </xf>
    <xf numFmtId="0" fontId="28" fillId="0" borderId="0" xfId="34" applyNumberFormat="1"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vertical="center" wrapText="1"/>
    </xf>
    <xf numFmtId="0" fontId="28" fillId="0" borderId="0" xfId="0" applyFont="1" applyFill="1" applyBorder="1" applyAlignment="1" applyProtection="1">
      <alignment horizontal="right"/>
      <protection hidden="1"/>
    </xf>
    <xf numFmtId="0" fontId="25" fillId="0" borderId="0" xfId="0" applyFont="1" applyFill="1" applyAlignment="1" applyProtection="1">
      <alignment vertical="center"/>
      <protection hidden="1"/>
    </xf>
    <xf numFmtId="0" fontId="25" fillId="0" borderId="0" xfId="0" applyNumberFormat="1" applyFont="1" applyFill="1" applyBorder="1" applyAlignment="1" applyProtection="1">
      <alignment vertical="center"/>
      <protection hidden="1"/>
    </xf>
    <xf numFmtId="2" fontId="25" fillId="0" borderId="0" xfId="0" applyNumberFormat="1" applyFont="1" applyFill="1" applyAlignment="1" applyProtection="1">
      <alignment vertical="center"/>
      <protection hidden="1"/>
    </xf>
    <xf numFmtId="0" fontId="25" fillId="0" borderId="0" xfId="30" applyFont="1" applyFill="1" applyBorder="1" applyAlignment="1" applyProtection="1">
      <alignment vertical="center" wrapText="1"/>
      <protection hidden="1"/>
    </xf>
    <xf numFmtId="0" fontId="25" fillId="0" borderId="0" xfId="0" applyFont="1" applyFill="1" applyBorder="1" applyAlignment="1" applyProtection="1">
      <alignment vertical="center"/>
      <protection hidden="1"/>
    </xf>
    <xf numFmtId="0" fontId="15" fillId="0" borderId="0" xfId="0" applyFont="1" applyFill="1" applyBorder="1" applyProtection="1">
      <protection hidden="1"/>
    </xf>
    <xf numFmtId="0" fontId="14" fillId="0" borderId="0" xfId="0" applyFont="1" applyFill="1" applyBorder="1" applyProtection="1">
      <protection hidden="1"/>
    </xf>
    <xf numFmtId="0" fontId="18" fillId="0" borderId="18" xfId="29" applyFont="1" applyBorder="1" applyAlignment="1" applyProtection="1">
      <alignment horizontal="center" vertical="center"/>
      <protection hidden="1"/>
    </xf>
    <xf numFmtId="0" fontId="0" fillId="0" borderId="0" xfId="0" applyAlignment="1">
      <alignment vertical="top"/>
    </xf>
    <xf numFmtId="0" fontId="3" fillId="0" borderId="4" xfId="29" applyFont="1" applyBorder="1" applyAlignment="1" applyProtection="1">
      <alignment vertical="center"/>
      <protection hidden="1"/>
    </xf>
    <xf numFmtId="0" fontId="16" fillId="0" borderId="4" xfId="29" applyFont="1" applyBorder="1" applyAlignment="1" applyProtection="1">
      <alignment vertical="center"/>
      <protection hidden="1"/>
    </xf>
    <xf numFmtId="0" fontId="40" fillId="0" borderId="0" xfId="0" applyFont="1" applyAlignment="1" applyProtection="1">
      <alignment horizontal="center" vertical="center" wrapText="1"/>
      <protection hidden="1"/>
    </xf>
    <xf numFmtId="0" fontId="0" fillId="0" borderId="0" xfId="0" applyBorder="1" applyProtection="1">
      <protection hidden="1"/>
    </xf>
    <xf numFmtId="0" fontId="0" fillId="0" borderId="0" xfId="0" applyBorder="1" applyAlignment="1" applyProtection="1">
      <alignment vertical="top"/>
      <protection hidden="1"/>
    </xf>
    <xf numFmtId="0" fontId="4" fillId="0" borderId="0" xfId="0" applyFont="1" applyBorder="1" applyAlignment="1" applyProtection="1">
      <alignment vertical="top"/>
      <protection hidden="1"/>
    </xf>
    <xf numFmtId="0" fontId="4" fillId="0" borderId="0" xfId="0" applyFont="1" applyAlignment="1" applyProtection="1">
      <alignment vertical="top"/>
      <protection hidden="1"/>
    </xf>
    <xf numFmtId="0" fontId="4" fillId="0" borderId="0" xfId="0" applyFont="1" applyAlignment="1" applyProtection="1">
      <alignment vertical="center"/>
      <protection hidden="1"/>
    </xf>
    <xf numFmtId="0" fontId="17" fillId="0" borderId="0" xfId="0" applyFont="1" applyBorder="1" applyProtection="1">
      <protection hidden="1"/>
    </xf>
    <xf numFmtId="0" fontId="14" fillId="0" borderId="0" xfId="0" applyFont="1" applyBorder="1" applyAlignment="1" applyProtection="1">
      <alignment horizontal="center" vertical="top"/>
      <protection hidden="1"/>
    </xf>
    <xf numFmtId="0" fontId="4" fillId="0" borderId="0" xfId="0" applyFont="1" applyAlignment="1" applyProtection="1">
      <alignment horizontal="justify" vertical="center"/>
      <protection hidden="1"/>
    </xf>
    <xf numFmtId="0" fontId="17" fillId="0" borderId="0" xfId="0" applyFont="1" applyBorder="1" applyAlignment="1" applyProtection="1">
      <alignment vertical="top" wrapText="1"/>
      <protection hidden="1"/>
    </xf>
    <xf numFmtId="165" fontId="5" fillId="0" borderId="0" xfId="0" quotePrefix="1" applyNumberFormat="1" applyFont="1" applyBorder="1" applyAlignment="1" applyProtection="1">
      <alignment horizontal="left" vertical="top" wrapText="1" indent="1"/>
      <protection hidden="1"/>
    </xf>
    <xf numFmtId="0" fontId="4" fillId="0" borderId="0" xfId="0" applyFont="1" applyAlignment="1" applyProtection="1">
      <alignment horizontal="justify" vertical="top"/>
      <protection hidden="1"/>
    </xf>
    <xf numFmtId="165" fontId="5" fillId="0" borderId="0" xfId="0" quotePrefix="1" applyNumberFormat="1" applyFont="1" applyBorder="1" applyAlignment="1" applyProtection="1">
      <alignment horizontal="left" vertical="top" wrapText="1"/>
      <protection hidden="1"/>
    </xf>
    <xf numFmtId="0" fontId="18" fillId="0" borderId="0" xfId="0" applyFont="1" applyAlignment="1" applyProtection="1">
      <alignment horizontal="justify" vertical="center"/>
      <protection hidden="1"/>
    </xf>
    <xf numFmtId="0" fontId="4" fillId="0" borderId="0" xfId="0" applyFont="1" applyBorder="1" applyAlignment="1" applyProtection="1">
      <alignment horizontal="right" vertical="top" wrapText="1"/>
      <protection hidden="1"/>
    </xf>
    <xf numFmtId="0" fontId="4" fillId="0" borderId="0" xfId="0" applyFont="1" applyBorder="1" applyAlignment="1" applyProtection="1">
      <alignment horizontal="center" vertical="top" wrapText="1"/>
      <protection hidden="1"/>
    </xf>
    <xf numFmtId="0" fontId="15" fillId="0" borderId="0" xfId="0" applyFont="1" applyBorder="1" applyAlignment="1" applyProtection="1">
      <alignment vertical="top"/>
      <protection hidden="1"/>
    </xf>
    <xf numFmtId="0" fontId="4" fillId="0" borderId="0" xfId="0" applyFont="1" applyAlignment="1" applyProtection="1">
      <alignment horizontal="justify"/>
      <protection hidden="1"/>
    </xf>
    <xf numFmtId="0" fontId="4" fillId="0" borderId="0" xfId="0" applyFont="1" applyBorder="1" applyProtection="1">
      <protection hidden="1"/>
    </xf>
    <xf numFmtId="0" fontId="18" fillId="0" borderId="0" xfId="0" applyFont="1" applyBorder="1" applyAlignment="1" applyProtection="1">
      <alignment horizontal="center" vertical="top"/>
      <protection hidden="1"/>
    </xf>
    <xf numFmtId="0" fontId="15" fillId="0" borderId="0" xfId="30" applyFont="1" applyFill="1" applyBorder="1" applyAlignment="1" applyProtection="1">
      <alignment horizontal="left" vertical="center" indent="1"/>
      <protection hidden="1"/>
    </xf>
    <xf numFmtId="0" fontId="15" fillId="0" borderId="0" xfId="30" applyFont="1" applyFill="1" applyBorder="1" applyAlignment="1" applyProtection="1">
      <alignment horizontal="left" vertical="center"/>
      <protection hidden="1"/>
    </xf>
    <xf numFmtId="0" fontId="14" fillId="0" borderId="0" xfId="30" applyFont="1" applyFill="1" applyBorder="1" applyAlignment="1" applyProtection="1">
      <alignment horizontal="left" vertical="center"/>
      <protection hidden="1"/>
    </xf>
    <xf numFmtId="0" fontId="15" fillId="0" borderId="0" xfId="29" applyFont="1" applyFill="1" applyBorder="1" applyAlignment="1" applyProtection="1">
      <alignment vertical="center"/>
      <protection hidden="1"/>
    </xf>
    <xf numFmtId="0" fontId="14" fillId="0" borderId="0" xfId="32" applyFont="1" applyFill="1" applyBorder="1" applyAlignment="1" applyProtection="1">
      <alignment vertical="top"/>
      <protection hidden="1"/>
    </xf>
    <xf numFmtId="0" fontId="15" fillId="0" borderId="0" xfId="29" applyFont="1" applyFill="1" applyBorder="1" applyAlignment="1" applyProtection="1">
      <alignment vertical="top"/>
      <protection hidden="1"/>
    </xf>
    <xf numFmtId="0" fontId="14" fillId="0" borderId="0"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center" vertical="center" wrapText="1"/>
      <protection hidden="1"/>
    </xf>
    <xf numFmtId="168" fontId="14" fillId="0" borderId="0" xfId="7" applyNumberFormat="1" applyFont="1" applyFill="1" applyBorder="1" applyAlignment="1" applyProtection="1">
      <alignment horizontal="left" vertical="center" wrapText="1" indent="1"/>
      <protection hidden="1"/>
    </xf>
    <xf numFmtId="0" fontId="14" fillId="0" borderId="0" xfId="0" applyFont="1" applyFill="1" applyBorder="1" applyAlignment="1" applyProtection="1">
      <alignment vertical="center" wrapText="1"/>
      <protection hidden="1"/>
    </xf>
    <xf numFmtId="168" fontId="15" fillId="0" borderId="0" xfId="7" applyNumberFormat="1" applyFont="1" applyFill="1" applyBorder="1" applyAlignment="1" applyProtection="1">
      <alignment horizontal="right" vertical="center" wrapText="1" indent="1"/>
      <protection hidden="1"/>
    </xf>
    <xf numFmtId="0" fontId="15" fillId="0" borderId="0" xfId="0" applyFont="1" applyFill="1" applyBorder="1" applyAlignment="1" applyProtection="1">
      <alignment vertical="center" wrapText="1"/>
      <protection hidden="1"/>
    </xf>
    <xf numFmtId="0" fontId="14" fillId="0" borderId="0" xfId="0" applyFont="1" applyFill="1" applyBorder="1" applyAlignment="1" applyProtection="1">
      <alignment horizontal="left" vertical="center"/>
      <protection hidden="1"/>
    </xf>
    <xf numFmtId="2" fontId="15" fillId="0" borderId="0" xfId="30" applyNumberFormat="1" applyFont="1" applyFill="1" applyBorder="1" applyAlignment="1" applyProtection="1">
      <alignment vertical="center"/>
      <protection hidden="1"/>
    </xf>
    <xf numFmtId="168" fontId="15" fillId="0" borderId="0" xfId="7" applyNumberFormat="1" applyFont="1" applyFill="1" applyBorder="1" applyAlignment="1" applyProtection="1">
      <alignment horizontal="left" vertical="center" wrapText="1"/>
      <protection hidden="1"/>
    </xf>
    <xf numFmtId="165" fontId="14" fillId="0" borderId="0" xfId="30" applyNumberFormat="1" applyFont="1" applyFill="1" applyBorder="1" applyAlignment="1" applyProtection="1">
      <alignment horizontal="center" vertical="center"/>
      <protection hidden="1"/>
    </xf>
    <xf numFmtId="168" fontId="14" fillId="0" borderId="0" xfId="7" applyNumberFormat="1" applyFont="1" applyFill="1" applyBorder="1" applyAlignment="1" applyProtection="1">
      <alignment horizontal="right" vertical="center" wrapText="1" indent="1"/>
      <protection hidden="1"/>
    </xf>
    <xf numFmtId="168" fontId="14" fillId="0" borderId="0" xfId="7" applyNumberFormat="1" applyFont="1" applyFill="1" applyBorder="1" applyAlignment="1" applyProtection="1">
      <alignment horizontal="left" vertical="center" wrapText="1"/>
      <protection hidden="1"/>
    </xf>
    <xf numFmtId="0" fontId="15" fillId="0" borderId="0" xfId="30" applyFont="1" applyFill="1" applyBorder="1" applyAlignment="1" applyProtection="1">
      <alignment horizontal="left" vertical="center" wrapText="1"/>
      <protection hidden="1"/>
    </xf>
    <xf numFmtId="0" fontId="15" fillId="0" borderId="0" xfId="30" applyFont="1" applyFill="1" applyBorder="1" applyAlignment="1" applyProtection="1">
      <alignment horizontal="right" vertical="center" wrapText="1"/>
      <protection hidden="1"/>
    </xf>
    <xf numFmtId="0" fontId="15" fillId="0" borderId="0" xfId="0" applyFont="1" applyFill="1" applyBorder="1" applyAlignment="1" applyProtection="1">
      <alignment horizontal="left" vertical="center" wrapText="1"/>
      <protection hidden="1"/>
    </xf>
    <xf numFmtId="168" fontId="15" fillId="0" borderId="0" xfId="7" applyNumberFormat="1" applyFont="1" applyFill="1" applyBorder="1" applyAlignment="1" applyProtection="1">
      <alignment horizontal="right" vertical="center" wrapText="1"/>
      <protection hidden="1"/>
    </xf>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vertical="center"/>
    </xf>
    <xf numFmtId="0" fontId="41" fillId="0" borderId="0" xfId="0" applyNumberFormat="1" applyFont="1" applyFill="1" applyBorder="1" applyAlignment="1" applyProtection="1">
      <alignment horizontal="center" vertical="center"/>
    </xf>
    <xf numFmtId="0" fontId="41" fillId="0" borderId="0" xfId="30" applyFont="1" applyBorder="1" applyAlignment="1" applyProtection="1">
      <alignment horizontal="left" vertical="center" indent="1"/>
      <protection hidden="1"/>
    </xf>
    <xf numFmtId="0" fontId="42" fillId="0" borderId="0" xfId="35" applyFont="1" applyAlignment="1" applyProtection="1">
      <alignment horizontal="center"/>
      <protection hidden="1"/>
    </xf>
    <xf numFmtId="0" fontId="42" fillId="0" borderId="0" xfId="35" applyFont="1" applyProtection="1">
      <protection hidden="1"/>
    </xf>
    <xf numFmtId="0" fontId="42" fillId="0" borderId="0" xfId="27" applyFont="1" applyFill="1" applyBorder="1" applyAlignment="1" applyProtection="1">
      <alignment horizontal="left" vertical="center"/>
      <protection hidden="1"/>
    </xf>
    <xf numFmtId="0" fontId="42" fillId="0" borderId="0" xfId="27" applyFont="1" applyProtection="1">
      <protection hidden="1"/>
    </xf>
    <xf numFmtId="0" fontId="42" fillId="0" borderId="0" xfId="27" applyFont="1" applyFill="1" applyBorder="1" applyAlignment="1" applyProtection="1">
      <alignment vertical="center"/>
      <protection hidden="1"/>
    </xf>
    <xf numFmtId="0" fontId="42" fillId="0" borderId="0" xfId="27" applyFont="1" applyFill="1" applyBorder="1" applyAlignment="1" applyProtection="1">
      <alignment horizontal="center" vertical="center"/>
      <protection hidden="1"/>
    </xf>
    <xf numFmtId="0" fontId="42" fillId="0" borderId="0" xfId="27" applyFont="1" applyAlignment="1" applyProtection="1">
      <alignment horizontal="left"/>
      <protection hidden="1"/>
    </xf>
    <xf numFmtId="0" fontId="42" fillId="0" borderId="0" xfId="27" applyFont="1" applyAlignment="1" applyProtection="1">
      <alignment horizontal="center"/>
      <protection hidden="1"/>
    </xf>
    <xf numFmtId="1" fontId="15" fillId="3" borderId="11" xfId="26" applyNumberFormat="1" applyFont="1" applyFill="1" applyBorder="1" applyAlignment="1" applyProtection="1">
      <alignment horizontal="center" vertical="center"/>
      <protection locked="0"/>
    </xf>
    <xf numFmtId="174" fontId="15" fillId="3" borderId="11" xfId="26" applyNumberFormat="1" applyFont="1" applyFill="1" applyBorder="1" applyAlignment="1" applyProtection="1">
      <alignment horizontal="center" vertical="center"/>
      <protection locked="0"/>
    </xf>
    <xf numFmtId="0" fontId="25" fillId="0" borderId="0" xfId="26" applyFont="1" applyAlignment="1" applyProtection="1">
      <alignment horizontal="center" vertical="center"/>
      <protection hidden="1"/>
    </xf>
    <xf numFmtId="0" fontId="43" fillId="0" borderId="0" xfId="26" applyFont="1" applyAlignment="1" applyProtection="1">
      <alignment vertical="center"/>
      <protection hidden="1"/>
    </xf>
    <xf numFmtId="0" fontId="29" fillId="0" borderId="0" xfId="26" applyFont="1" applyProtection="1">
      <protection hidden="1"/>
    </xf>
    <xf numFmtId="0" fontId="29" fillId="0" borderId="0" xfId="26" applyFont="1" applyAlignment="1" applyProtection="1">
      <alignment horizontal="center"/>
      <protection hidden="1"/>
    </xf>
    <xf numFmtId="0" fontId="41" fillId="0" borderId="0" xfId="0" applyFont="1" applyFill="1" applyProtection="1">
      <protection hidden="1"/>
    </xf>
    <xf numFmtId="0" fontId="41" fillId="0" borderId="0" xfId="0" applyFont="1" applyProtection="1">
      <protection hidden="1"/>
    </xf>
    <xf numFmtId="0" fontId="41" fillId="0" borderId="0" xfId="0" applyNumberFormat="1" applyFont="1" applyFill="1" applyBorder="1" applyAlignment="1" applyProtection="1">
      <alignment horizontal="left" vertical="center"/>
      <protection hidden="1"/>
    </xf>
    <xf numFmtId="0" fontId="41" fillId="0" borderId="0" xfId="0" applyNumberFormat="1" applyFont="1" applyFill="1" applyBorder="1" applyAlignment="1" applyProtection="1">
      <alignment horizontal="justify" vertical="center"/>
      <protection hidden="1"/>
    </xf>
    <xf numFmtId="0" fontId="41" fillId="0" borderId="0" xfId="0" applyNumberFormat="1" applyFont="1" applyFill="1" applyBorder="1" applyAlignment="1" applyProtection="1">
      <alignment horizontal="center" vertical="center"/>
      <protection hidden="1"/>
    </xf>
    <xf numFmtId="0" fontId="41" fillId="0" borderId="0" xfId="29" applyFont="1" applyFill="1" applyAlignment="1" applyProtection="1">
      <alignment vertical="top"/>
      <protection hidden="1"/>
    </xf>
    <xf numFmtId="0" fontId="41" fillId="0" borderId="0" xfId="30" applyFont="1" applyAlignment="1" applyProtection="1">
      <alignment horizontal="left" vertical="center"/>
      <protection hidden="1"/>
    </xf>
    <xf numFmtId="0" fontId="41" fillId="0" borderId="0" xfId="30" applyFont="1" applyAlignment="1" applyProtection="1">
      <alignment vertical="center"/>
      <protection hidden="1"/>
    </xf>
    <xf numFmtId="0" fontId="41" fillId="0" borderId="0" xfId="0" applyFont="1" applyFill="1" applyBorder="1" applyProtection="1">
      <protection hidden="1"/>
    </xf>
    <xf numFmtId="0" fontId="14" fillId="0" borderId="0" xfId="0" applyNumberFormat="1" applyFont="1" applyFill="1" applyBorder="1" applyAlignment="1" applyProtection="1">
      <alignment horizontal="left" vertical="center" wrapText="1"/>
    </xf>
    <xf numFmtId="0" fontId="14" fillId="0" borderId="5" xfId="24" applyFont="1" applyBorder="1" applyAlignment="1" applyProtection="1">
      <alignment vertical="center"/>
    </xf>
    <xf numFmtId="0" fontId="15" fillId="0" borderId="5" xfId="24" applyFont="1" applyBorder="1" applyAlignment="1" applyProtection="1">
      <alignment vertical="center"/>
    </xf>
    <xf numFmtId="0" fontId="14" fillId="0" borderId="5" xfId="24" applyFont="1" applyBorder="1" applyAlignment="1" applyProtection="1">
      <alignment horizontal="right" vertical="center"/>
    </xf>
    <xf numFmtId="0" fontId="15" fillId="0" borderId="0" xfId="24" applyFont="1" applyAlignment="1" applyProtection="1">
      <alignment vertical="center"/>
    </xf>
    <xf numFmtId="0" fontId="15" fillId="0" borderId="0" xfId="24" applyFont="1" applyProtection="1"/>
    <xf numFmtId="0" fontId="15" fillId="0" borderId="0" xfId="24" applyFont="1" applyBorder="1" applyProtection="1"/>
    <xf numFmtId="0" fontId="28" fillId="0" borderId="0" xfId="24" applyFont="1" applyBorder="1" applyProtection="1"/>
    <xf numFmtId="0" fontId="28" fillId="0" borderId="0" xfId="24" applyFont="1" applyBorder="1" applyAlignment="1" applyProtection="1">
      <alignment horizontal="center" vertical="center"/>
    </xf>
    <xf numFmtId="0" fontId="41" fillId="0" borderId="0" xfId="24" applyFont="1" applyProtection="1"/>
    <xf numFmtId="0" fontId="41" fillId="0" borderId="0" xfId="24" applyFont="1" applyAlignment="1" applyProtection="1">
      <alignment vertical="center"/>
    </xf>
    <xf numFmtId="0" fontId="41" fillId="0" borderId="0" xfId="24" applyFont="1" applyBorder="1" applyProtection="1"/>
    <xf numFmtId="0" fontId="14" fillId="0" borderId="0" xfId="24" applyFont="1" applyAlignment="1" applyProtection="1">
      <alignment horizontal="center" vertical="center"/>
    </xf>
    <xf numFmtId="0" fontId="41" fillId="0" borderId="0" xfId="24" applyFont="1" applyAlignment="1" applyProtection="1">
      <alignment horizontal="left" vertical="center"/>
    </xf>
    <xf numFmtId="174" fontId="41" fillId="0" borderId="0" xfId="24" applyNumberFormat="1" applyFont="1" applyFill="1" applyAlignment="1" applyProtection="1">
      <alignment horizontal="left" vertical="center"/>
    </xf>
    <xf numFmtId="0" fontId="28" fillId="0" borderId="0" xfId="24" applyFont="1" applyBorder="1" applyAlignment="1" applyProtection="1">
      <alignment horizontal="center"/>
    </xf>
    <xf numFmtId="0" fontId="41" fillId="0" borderId="0" xfId="25" applyNumberFormat="1" applyFont="1" applyFill="1" applyBorder="1" applyAlignment="1" applyProtection="1">
      <alignment horizontal="left" vertical="center"/>
    </xf>
    <xf numFmtId="0" fontId="14" fillId="0" borderId="0" xfId="25" applyNumberFormat="1" applyFont="1" applyFill="1" applyBorder="1" applyAlignment="1" applyProtection="1">
      <alignment horizontal="left" vertical="center"/>
    </xf>
    <xf numFmtId="0" fontId="15" fillId="0" borderId="0" xfId="24" applyFont="1" applyAlignment="1" applyProtection="1">
      <alignment horizontal="justify" vertical="center"/>
    </xf>
    <xf numFmtId="0" fontId="41" fillId="0" borderId="0" xfId="31" applyFont="1" applyBorder="1" applyAlignment="1" applyProtection="1">
      <alignment horizontal="left" vertical="center"/>
    </xf>
    <xf numFmtId="0" fontId="41" fillId="0" borderId="0" xfId="24" applyFont="1" applyAlignment="1" applyProtection="1">
      <alignment horizontal="justify" vertical="center"/>
    </xf>
    <xf numFmtId="165" fontId="41" fillId="0" borderId="0" xfId="24" applyNumberFormat="1" applyFont="1" applyAlignment="1" applyProtection="1">
      <alignment horizontal="center" vertical="top"/>
    </xf>
    <xf numFmtId="0" fontId="41" fillId="0" borderId="0" xfId="24" applyNumberFormat="1" applyFont="1" applyBorder="1" applyAlignment="1" applyProtection="1">
      <alignment horizontal="justify"/>
    </xf>
    <xf numFmtId="0" fontId="41" fillId="0" borderId="0" xfId="24" quotePrefix="1" applyNumberFormat="1" applyFont="1" applyBorder="1" applyAlignment="1" applyProtection="1">
      <alignment horizontal="justify"/>
    </xf>
    <xf numFmtId="4" fontId="14" fillId="0" borderId="0" xfId="24" applyNumberFormat="1" applyFont="1" applyBorder="1" applyAlignment="1" applyProtection="1">
      <alignment vertical="center"/>
    </xf>
    <xf numFmtId="0" fontId="14" fillId="0" borderId="0" xfId="24" applyFont="1" applyBorder="1" applyAlignment="1" applyProtection="1">
      <alignment horizontal="justify" vertical="center"/>
    </xf>
    <xf numFmtId="0" fontId="28" fillId="0" borderId="0" xfId="24" applyFont="1" applyBorder="1" applyAlignment="1" applyProtection="1">
      <alignment vertical="center"/>
    </xf>
    <xf numFmtId="0" fontId="41" fillId="0" borderId="0" xfId="0" applyFont="1" applyAlignment="1" applyProtection="1">
      <alignment vertical="center"/>
    </xf>
    <xf numFmtId="0" fontId="41" fillId="0" borderId="0" xfId="0" applyFont="1" applyBorder="1" applyAlignment="1" applyProtection="1">
      <alignment horizontal="center" vertical="center" wrapText="1"/>
    </xf>
    <xf numFmtId="0" fontId="41" fillId="0" borderId="0" xfId="0" applyFont="1" applyProtection="1"/>
    <xf numFmtId="0" fontId="41" fillId="0" borderId="0" xfId="0" applyFont="1" applyAlignment="1" applyProtection="1">
      <alignment horizontal="justify" vertical="center"/>
    </xf>
    <xf numFmtId="165" fontId="41" fillId="0" borderId="0" xfId="0" applyNumberFormat="1" applyFont="1" applyAlignment="1" applyProtection="1">
      <alignment horizontal="center" vertical="center"/>
    </xf>
    <xf numFmtId="0" fontId="41" fillId="0" borderId="0" xfId="0" applyFont="1" applyAlignment="1" applyProtection="1">
      <alignment horizontal="right" vertical="center"/>
    </xf>
    <xf numFmtId="174" fontId="14" fillId="0" borderId="0" xfId="24" applyNumberFormat="1" applyFont="1" applyAlignment="1" applyProtection="1">
      <alignment vertical="center"/>
    </xf>
    <xf numFmtId="0" fontId="14" fillId="0" borderId="0" xfId="24" applyFont="1" applyAlignment="1" applyProtection="1">
      <alignment horizontal="right" vertical="center"/>
    </xf>
    <xf numFmtId="0" fontId="15" fillId="0" borderId="0" xfId="24" applyFont="1" applyAlignment="1" applyProtection="1">
      <alignment horizontal="left" vertical="center"/>
    </xf>
    <xf numFmtId="0" fontId="14" fillId="0" borderId="0" xfId="24" applyFont="1" applyAlignment="1" applyProtection="1">
      <alignment horizontal="left" vertical="center" indent="2"/>
    </xf>
    <xf numFmtId="0" fontId="14" fillId="0" borderId="0" xfId="24" applyFont="1" applyAlignment="1" applyProtection="1">
      <alignment horizontal="left" vertical="center" indent="1"/>
    </xf>
    <xf numFmtId="0" fontId="15" fillId="0" borderId="0" xfId="24" applyFont="1" applyAlignment="1" applyProtection="1">
      <alignment horizontal="left" vertical="center" indent="1"/>
    </xf>
    <xf numFmtId="0" fontId="41" fillId="0" borderId="0" xfId="24" applyFont="1" applyBorder="1" applyAlignment="1" applyProtection="1">
      <alignment vertical="center"/>
    </xf>
    <xf numFmtId="0" fontId="0" fillId="0" borderId="0" xfId="0" applyAlignment="1">
      <alignment wrapText="1"/>
    </xf>
    <xf numFmtId="0" fontId="0" fillId="0" borderId="0" xfId="29" applyFont="1" applyAlignment="1" applyProtection="1">
      <alignment vertical="center"/>
      <protection hidden="1"/>
    </xf>
    <xf numFmtId="0" fontId="14" fillId="0" borderId="0" xfId="28" applyNumberFormat="1" applyFont="1" applyFill="1" applyBorder="1" applyAlignment="1" applyProtection="1">
      <alignment vertical="center"/>
      <protection hidden="1"/>
    </xf>
    <xf numFmtId="0" fontId="3" fillId="0" borderId="0" xfId="0" applyFont="1" applyBorder="1" applyAlignment="1" applyProtection="1">
      <protection hidden="1"/>
    </xf>
    <xf numFmtId="0" fontId="0" fillId="0" borderId="0"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vertical="center"/>
    </xf>
    <xf numFmtId="0" fontId="0" fillId="0" borderId="4" xfId="0" applyNumberFormat="1" applyFont="1" applyFill="1" applyBorder="1" applyAlignment="1" applyProtection="1">
      <alignment horizontal="center" vertical="center"/>
    </xf>
    <xf numFmtId="0" fontId="45" fillId="0" borderId="0" xfId="30" applyFont="1" applyBorder="1" applyAlignment="1" applyProtection="1">
      <alignment horizontal="justify" vertical="center" wrapText="1"/>
      <protection hidden="1"/>
    </xf>
    <xf numFmtId="0" fontId="15" fillId="0" borderId="0" xfId="30" applyFont="1" applyAlignment="1" applyProtection="1">
      <alignment horizontal="left" vertical="top"/>
      <protection hidden="1"/>
    </xf>
    <xf numFmtId="174" fontId="15" fillId="0" borderId="0" xfId="0" applyNumberFormat="1" applyFont="1" applyFill="1" applyBorder="1" applyAlignment="1" applyProtection="1">
      <alignment horizontal="left" vertical="center" indent="1"/>
      <protection hidden="1"/>
    </xf>
    <xf numFmtId="0" fontId="15" fillId="0" borderId="0" xfId="0" applyFont="1" applyBorder="1" applyAlignment="1" applyProtection="1">
      <alignment horizontal="left" vertical="center" wrapText="1"/>
      <protection hidden="1"/>
    </xf>
    <xf numFmtId="1" fontId="15" fillId="0" borderId="0" xfId="33" applyNumberFormat="1" applyFont="1" applyBorder="1" applyAlignment="1" applyProtection="1">
      <alignment vertical="center" wrapText="1"/>
      <protection hidden="1"/>
    </xf>
    <xf numFmtId="1" fontId="14" fillId="0" borderId="0" xfId="33" applyNumberFormat="1" applyFont="1" applyBorder="1" applyAlignment="1" applyProtection="1">
      <alignment horizontal="center" vertical="center" wrapText="1"/>
      <protection hidden="1"/>
    </xf>
    <xf numFmtId="0" fontId="14" fillId="0" borderId="0" xfId="33" applyFont="1" applyBorder="1" applyAlignment="1" applyProtection="1">
      <alignment horizontal="center" vertical="center" wrapText="1"/>
      <protection hidden="1"/>
    </xf>
    <xf numFmtId="0" fontId="32" fillId="0" borderId="0" xfId="33" applyProtection="1">
      <protection hidden="1"/>
    </xf>
    <xf numFmtId="4" fontId="14" fillId="0" borderId="0" xfId="33" applyNumberFormat="1" applyFont="1" applyBorder="1" applyAlignment="1" applyProtection="1">
      <alignment horizontal="center" vertical="center" wrapText="1"/>
      <protection hidden="1"/>
    </xf>
    <xf numFmtId="0" fontId="16" fillId="0" borderId="0" xfId="33" applyFont="1" applyProtection="1">
      <protection hidden="1"/>
    </xf>
    <xf numFmtId="4" fontId="14" fillId="0" borderId="4" xfId="33" applyNumberFormat="1" applyFont="1" applyBorder="1" applyAlignment="1" applyProtection="1">
      <alignment horizontal="center" vertical="center" wrapText="1"/>
      <protection hidden="1"/>
    </xf>
    <xf numFmtId="1" fontId="14" fillId="0" borderId="4" xfId="33" applyNumberFormat="1" applyFont="1" applyBorder="1" applyAlignment="1" applyProtection="1">
      <alignment vertical="center" wrapText="1"/>
      <protection hidden="1"/>
    </xf>
    <xf numFmtId="4" fontId="14" fillId="0" borderId="4" xfId="33" applyNumberFormat="1" applyFont="1" applyBorder="1" applyAlignment="1" applyProtection="1">
      <alignment horizontal="right" vertical="center" wrapText="1"/>
      <protection hidden="1"/>
    </xf>
    <xf numFmtId="4" fontId="14" fillId="0" borderId="14" xfId="33" applyNumberFormat="1" applyFont="1" applyBorder="1" applyAlignment="1" applyProtection="1">
      <alignment horizontal="right" vertical="center" wrapText="1"/>
      <protection hidden="1"/>
    </xf>
    <xf numFmtId="4" fontId="15" fillId="0" borderId="15" xfId="33" applyNumberFormat="1" applyFont="1" applyBorder="1" applyAlignment="1" applyProtection="1">
      <alignment horizontal="right" vertical="center" wrapText="1"/>
      <protection hidden="1"/>
    </xf>
    <xf numFmtId="0" fontId="16" fillId="0" borderId="0" xfId="33" applyFont="1" applyAlignment="1" applyProtection="1">
      <alignment vertical="center"/>
      <protection hidden="1"/>
    </xf>
    <xf numFmtId="1" fontId="15" fillId="0" borderId="4" xfId="33" applyNumberFormat="1" applyFont="1" applyBorder="1" applyAlignment="1" applyProtection="1">
      <alignment horizontal="center" vertical="center" wrapText="1"/>
      <protection hidden="1"/>
    </xf>
    <xf numFmtId="0" fontId="14" fillId="0" borderId="14" xfId="33" applyFont="1" applyBorder="1" applyAlignment="1" applyProtection="1">
      <alignment vertical="center" wrapText="1"/>
      <protection hidden="1"/>
    </xf>
    <xf numFmtId="0" fontId="14" fillId="0" borderId="15" xfId="33" applyFont="1" applyBorder="1" applyAlignment="1" applyProtection="1">
      <alignment vertical="center" wrapText="1"/>
      <protection hidden="1"/>
    </xf>
    <xf numFmtId="4" fontId="15" fillId="0" borderId="4" xfId="33" applyNumberFormat="1" applyFont="1" applyFill="1" applyBorder="1" applyAlignment="1" applyProtection="1">
      <alignment vertical="center" wrapText="1"/>
      <protection hidden="1"/>
    </xf>
    <xf numFmtId="4" fontId="14" fillId="0" borderId="14" xfId="33" applyNumberFormat="1" applyFont="1" applyBorder="1" applyAlignment="1" applyProtection="1">
      <alignment vertical="center" wrapText="1"/>
      <protection hidden="1"/>
    </xf>
    <xf numFmtId="4" fontId="15" fillId="0" borderId="15" xfId="33" applyNumberFormat="1" applyFont="1" applyBorder="1" applyAlignment="1" applyProtection="1">
      <alignment vertical="center" wrapText="1"/>
      <protection hidden="1"/>
    </xf>
    <xf numFmtId="3" fontId="16" fillId="0" borderId="0" xfId="33" applyNumberFormat="1" applyFont="1" applyProtection="1">
      <protection hidden="1"/>
    </xf>
    <xf numFmtId="4" fontId="15" fillId="0" borderId="4" xfId="33" applyNumberFormat="1" applyFont="1" applyFill="1" applyBorder="1" applyAlignment="1" applyProtection="1">
      <alignment horizontal="right" vertical="center" wrapText="1"/>
      <protection hidden="1"/>
    </xf>
    <xf numFmtId="4" fontId="15" fillId="0" borderId="4" xfId="33" applyNumberFormat="1" applyFont="1" applyBorder="1" applyAlignment="1" applyProtection="1">
      <alignment horizontal="right" vertical="center" wrapText="1"/>
      <protection hidden="1"/>
    </xf>
    <xf numFmtId="4" fontId="14" fillId="0" borderId="4" xfId="33" applyNumberFormat="1" applyFont="1" applyBorder="1" applyAlignment="1" applyProtection="1">
      <alignment vertical="center" wrapText="1"/>
      <protection hidden="1"/>
    </xf>
    <xf numFmtId="4" fontId="14" fillId="0" borderId="15" xfId="33" applyNumberFormat="1" applyFont="1" applyBorder="1" applyAlignment="1" applyProtection="1">
      <alignment vertical="center" wrapText="1"/>
      <protection hidden="1"/>
    </xf>
    <xf numFmtId="0" fontId="14" fillId="2" borderId="14" xfId="33" applyFont="1" applyFill="1" applyBorder="1" applyAlignment="1" applyProtection="1">
      <alignment vertical="center" wrapText="1"/>
      <protection hidden="1"/>
    </xf>
    <xf numFmtId="0" fontId="15" fillId="0" borderId="15" xfId="33" applyFont="1" applyBorder="1" applyAlignment="1" applyProtection="1">
      <alignment vertical="center" wrapText="1"/>
      <protection hidden="1"/>
    </xf>
    <xf numFmtId="4" fontId="15" fillId="0" borderId="4" xfId="33" applyNumberFormat="1" applyFont="1" applyBorder="1" applyAlignment="1" applyProtection="1">
      <alignment vertical="center" wrapText="1"/>
      <protection hidden="1"/>
    </xf>
    <xf numFmtId="4" fontId="15" fillId="0" borderId="14" xfId="33" applyNumberFormat="1" applyFont="1" applyBorder="1" applyAlignment="1" applyProtection="1">
      <alignment vertical="center" wrapText="1"/>
      <protection hidden="1"/>
    </xf>
    <xf numFmtId="2" fontId="16" fillId="0" borderId="0" xfId="33" applyNumberFormat="1" applyFont="1" applyProtection="1">
      <protection hidden="1"/>
    </xf>
    <xf numFmtId="175" fontId="16" fillId="0" borderId="0" xfId="33" applyNumberFormat="1" applyFont="1" applyProtection="1">
      <protection hidden="1"/>
    </xf>
    <xf numFmtId="0" fontId="15" fillId="0" borderId="15" xfId="33" applyFont="1" applyFill="1" applyBorder="1" applyAlignment="1" applyProtection="1">
      <alignment horizontal="center" vertical="center" wrapText="1"/>
      <protection hidden="1"/>
    </xf>
    <xf numFmtId="3" fontId="15" fillId="0" borderId="4" xfId="33" applyNumberFormat="1" applyFont="1" applyFill="1" applyBorder="1" applyAlignment="1" applyProtection="1">
      <alignment horizontal="right" vertical="center" wrapText="1"/>
      <protection hidden="1"/>
    </xf>
    <xf numFmtId="3" fontId="15" fillId="0" borderId="14" xfId="33" applyNumberFormat="1" applyFont="1" applyFill="1" applyBorder="1" applyAlignment="1" applyProtection="1">
      <alignment horizontal="right" vertical="center" wrapText="1"/>
      <protection hidden="1"/>
    </xf>
    <xf numFmtId="3" fontId="14" fillId="0" borderId="14" xfId="33" applyNumberFormat="1" applyFont="1" applyBorder="1" applyAlignment="1" applyProtection="1">
      <alignment horizontal="right" vertical="center" wrapText="1"/>
      <protection hidden="1"/>
    </xf>
    <xf numFmtId="4" fontId="14" fillId="0" borderId="15" xfId="16" applyNumberFormat="1" applyFont="1" applyBorder="1" applyAlignment="1" applyProtection="1">
      <alignment horizontal="right" vertical="center" wrapText="1"/>
      <protection hidden="1"/>
    </xf>
    <xf numFmtId="3" fontId="14" fillId="0" borderId="4" xfId="16" applyNumberFormat="1" applyFont="1" applyBorder="1" applyAlignment="1" applyProtection="1">
      <alignment horizontal="right" vertical="center" wrapText="1"/>
      <protection hidden="1"/>
    </xf>
    <xf numFmtId="4" fontId="14" fillId="0" borderId="14" xfId="16" applyNumberFormat="1" applyFont="1" applyBorder="1" applyAlignment="1" applyProtection="1">
      <alignment horizontal="right" vertical="center" wrapText="1"/>
      <protection hidden="1"/>
    </xf>
    <xf numFmtId="4" fontId="14" fillId="0" borderId="14" xfId="33" applyNumberFormat="1" applyFont="1" applyBorder="1" applyAlignment="1" applyProtection="1">
      <alignment horizontal="center" vertical="center" wrapText="1"/>
      <protection hidden="1"/>
    </xf>
    <xf numFmtId="4" fontId="14" fillId="0" borderId="15" xfId="33" applyNumberFormat="1" applyFont="1" applyBorder="1" applyAlignment="1" applyProtection="1">
      <alignment horizontal="right" vertical="center" wrapText="1"/>
      <protection hidden="1"/>
    </xf>
    <xf numFmtId="1" fontId="15" fillId="0" borderId="23" xfId="33" applyNumberFormat="1" applyFont="1" applyBorder="1" applyAlignment="1" applyProtection="1">
      <alignment horizontal="center" vertical="center" wrapText="1"/>
      <protection hidden="1"/>
    </xf>
    <xf numFmtId="0" fontId="14" fillId="0" borderId="10" xfId="33" applyFont="1" applyBorder="1" applyAlignment="1" applyProtection="1">
      <alignment vertical="center" wrapText="1"/>
      <protection hidden="1"/>
    </xf>
    <xf numFmtId="4" fontId="15" fillId="0" borderId="10" xfId="33" applyNumberFormat="1" applyFont="1" applyBorder="1" applyAlignment="1" applyProtection="1">
      <alignment vertical="center" wrapText="1"/>
      <protection hidden="1"/>
    </xf>
    <xf numFmtId="4" fontId="14" fillId="0" borderId="10" xfId="33" applyNumberFormat="1" applyFont="1" applyBorder="1" applyAlignment="1" applyProtection="1">
      <alignment vertical="center" wrapText="1"/>
      <protection hidden="1"/>
    </xf>
    <xf numFmtId="4" fontId="15" fillId="0" borderId="24" xfId="33" applyNumberFormat="1" applyFont="1" applyBorder="1" applyAlignment="1" applyProtection="1">
      <alignment vertical="center" wrapText="1"/>
      <protection hidden="1"/>
    </xf>
    <xf numFmtId="0" fontId="16" fillId="0" borderId="0" xfId="33" applyFont="1" applyBorder="1" applyProtection="1">
      <protection hidden="1"/>
    </xf>
    <xf numFmtId="1" fontId="14" fillId="0" borderId="6" xfId="33" applyNumberFormat="1" applyFont="1" applyBorder="1" applyAlignment="1" applyProtection="1">
      <alignment horizontal="center" vertical="center" wrapText="1"/>
      <protection hidden="1"/>
    </xf>
    <xf numFmtId="0" fontId="15" fillId="0" borderId="0" xfId="33" applyFont="1" applyFill="1" applyBorder="1" applyAlignment="1" applyProtection="1">
      <alignment horizontal="justify" vertical="center" wrapText="1"/>
      <protection hidden="1"/>
    </xf>
    <xf numFmtId="2" fontId="0" fillId="0" borderId="6" xfId="33" applyNumberFormat="1" applyFont="1" applyBorder="1" applyAlignment="1" applyProtection="1">
      <alignment horizontal="left" vertical="center" wrapText="1" indent="3"/>
      <protection hidden="1"/>
    </xf>
    <xf numFmtId="0" fontId="0" fillId="0" borderId="0" xfId="33" applyFont="1" applyFill="1" applyBorder="1" applyAlignment="1" applyProtection="1">
      <alignment vertical="center" wrapText="1"/>
      <protection hidden="1"/>
    </xf>
    <xf numFmtId="2" fontId="15" fillId="0" borderId="0" xfId="33" applyNumberFormat="1" applyFont="1" applyFill="1" applyBorder="1" applyAlignment="1" applyProtection="1">
      <alignment horizontal="left" vertical="center" wrapText="1"/>
      <protection hidden="1"/>
    </xf>
    <xf numFmtId="0" fontId="0" fillId="0" borderId="0" xfId="33" applyFont="1" applyFill="1" applyBorder="1" applyAlignment="1" applyProtection="1">
      <alignment horizontal="justify" vertical="center" wrapText="1"/>
      <protection hidden="1"/>
    </xf>
    <xf numFmtId="3" fontId="15" fillId="0" borderId="7" xfId="33" applyNumberFormat="1" applyFont="1" applyFill="1" applyBorder="1" applyAlignment="1" applyProtection="1">
      <alignment horizontal="right" vertical="center" wrapText="1"/>
      <protection hidden="1"/>
    </xf>
    <xf numFmtId="10" fontId="15" fillId="0" borderId="0" xfId="33" applyNumberFormat="1" applyFont="1" applyFill="1" applyBorder="1" applyAlignment="1" applyProtection="1">
      <alignment horizontal="left" vertical="center" wrapText="1"/>
      <protection hidden="1"/>
    </xf>
    <xf numFmtId="4" fontId="15" fillId="0" borderId="7" xfId="33" applyNumberFormat="1" applyFont="1" applyFill="1" applyBorder="1" applyAlignment="1" applyProtection="1">
      <alignment horizontal="right" vertical="center" wrapText="1"/>
      <protection hidden="1"/>
    </xf>
    <xf numFmtId="1" fontId="14" fillId="0" borderId="6" xfId="33" applyNumberFormat="1" applyFont="1" applyFill="1" applyBorder="1" applyAlignment="1" applyProtection="1">
      <alignment horizontal="center" vertical="top" wrapText="1"/>
      <protection hidden="1"/>
    </xf>
    <xf numFmtId="0" fontId="32" fillId="0" borderId="0" xfId="33" applyFill="1" applyProtection="1">
      <protection hidden="1"/>
    </xf>
    <xf numFmtId="1" fontId="15" fillId="0" borderId="6" xfId="33" applyNumberFormat="1" applyFont="1" applyBorder="1" applyAlignment="1" applyProtection="1">
      <alignment horizontal="left" vertical="center" wrapText="1" indent="3"/>
      <protection hidden="1"/>
    </xf>
    <xf numFmtId="0" fontId="15" fillId="0" borderId="0" xfId="33" applyFont="1" applyFill="1" applyBorder="1" applyAlignment="1" applyProtection="1">
      <alignment vertical="center" wrapText="1"/>
      <protection hidden="1"/>
    </xf>
    <xf numFmtId="10" fontId="14" fillId="5" borderId="0" xfId="33" applyNumberFormat="1" applyFont="1" applyFill="1" applyBorder="1" applyAlignment="1" applyProtection="1">
      <alignment vertical="center" wrapText="1"/>
      <protection locked="0" hidden="1"/>
    </xf>
    <xf numFmtId="1" fontId="0" fillId="0" borderId="6" xfId="33" applyNumberFormat="1" applyFont="1" applyBorder="1" applyAlignment="1" applyProtection="1">
      <alignment horizontal="left" vertical="center" wrapText="1" indent="3"/>
      <protection hidden="1"/>
    </xf>
    <xf numFmtId="2" fontId="14" fillId="0" borderId="0" xfId="33" applyNumberFormat="1" applyFont="1" applyFill="1" applyBorder="1" applyAlignment="1" applyProtection="1">
      <alignment vertical="center" wrapText="1"/>
      <protection hidden="1"/>
    </xf>
    <xf numFmtId="4" fontId="15" fillId="5" borderId="7" xfId="33" applyNumberFormat="1" applyFont="1" applyFill="1" applyBorder="1" applyAlignment="1" applyProtection="1">
      <alignment horizontal="right" vertical="center" wrapText="1"/>
      <protection locked="0" hidden="1"/>
    </xf>
    <xf numFmtId="3" fontId="15" fillId="5" borderId="7" xfId="33" applyNumberFormat="1" applyFont="1" applyFill="1" applyBorder="1" applyAlignment="1" applyProtection="1">
      <alignment horizontal="right" vertical="center" wrapText="1"/>
      <protection locked="0" hidden="1"/>
    </xf>
    <xf numFmtId="4" fontId="15" fillId="0" borderId="7" xfId="33" applyNumberFormat="1" applyFont="1" applyFill="1" applyBorder="1" applyAlignment="1" applyProtection="1">
      <alignment horizontal="justify" vertical="center" wrapText="1"/>
      <protection hidden="1"/>
    </xf>
    <xf numFmtId="1" fontId="0" fillId="0" borderId="0" xfId="33" applyNumberFormat="1" applyFont="1" applyAlignment="1" applyProtection="1">
      <alignment vertical="center" wrapText="1"/>
      <protection hidden="1"/>
    </xf>
    <xf numFmtId="1" fontId="15" fillId="0" borderId="0" xfId="33" applyNumberFormat="1" applyFont="1" applyAlignment="1" applyProtection="1">
      <alignment vertical="center" wrapText="1"/>
      <protection hidden="1"/>
    </xf>
    <xf numFmtId="4" fontId="15" fillId="0" borderId="0" xfId="33" applyNumberFormat="1" applyFont="1" applyAlignment="1" applyProtection="1">
      <alignment vertical="center" wrapText="1"/>
      <protection hidden="1"/>
    </xf>
    <xf numFmtId="9" fontId="0" fillId="0" borderId="6" xfId="33" applyNumberFormat="1" applyFont="1" applyBorder="1" applyAlignment="1" applyProtection="1">
      <alignment horizontal="left" vertical="center" wrapText="1" indent="3"/>
      <protection hidden="1"/>
    </xf>
    <xf numFmtId="0" fontId="0" fillId="0" borderId="11" xfId="0" applyBorder="1" applyAlignment="1">
      <alignment horizontal="center"/>
    </xf>
    <xf numFmtId="0" fontId="0" fillId="0" borderId="11" xfId="0" applyBorder="1" applyAlignment="1">
      <alignment horizontal="center" vertical="top"/>
    </xf>
    <xf numFmtId="9" fontId="0" fillId="0" borderId="0" xfId="0" applyNumberFormat="1"/>
    <xf numFmtId="0" fontId="0" fillId="0" borderId="12" xfId="0" applyBorder="1" applyAlignment="1">
      <alignment horizontal="center" vertical="top"/>
    </xf>
    <xf numFmtId="0" fontId="0" fillId="0" borderId="12" xfId="0" applyBorder="1" applyAlignment="1">
      <alignment vertical="top" wrapText="1"/>
    </xf>
    <xf numFmtId="0" fontId="16" fillId="0" borderId="12" xfId="0" applyFont="1" applyBorder="1" applyAlignment="1">
      <alignment vertical="top"/>
    </xf>
    <xf numFmtId="0" fontId="0" fillId="0" borderId="12" xfId="0" applyBorder="1"/>
    <xf numFmtId="0" fontId="16" fillId="0" borderId="12" xfId="0" applyFont="1" applyBorder="1" applyAlignment="1">
      <alignment vertical="top" wrapText="1"/>
    </xf>
    <xf numFmtId="0" fontId="0" fillId="0" borderId="0" xfId="0" applyNumberFormat="1"/>
    <xf numFmtId="0" fontId="0" fillId="0" borderId="13" xfId="0" applyBorder="1" applyAlignment="1">
      <alignment horizontal="center" vertical="top"/>
    </xf>
    <xf numFmtId="0" fontId="0" fillId="0" borderId="13" xfId="0" applyBorder="1" applyAlignment="1">
      <alignment vertical="top" wrapText="1"/>
    </xf>
    <xf numFmtId="0" fontId="16" fillId="0" borderId="13" xfId="0" applyFont="1" applyBorder="1" applyAlignment="1">
      <alignment vertical="top" wrapText="1"/>
    </xf>
    <xf numFmtId="0" fontId="0" fillId="0" borderId="0" xfId="0" applyAlignment="1">
      <alignment vertical="top" wrapText="1"/>
    </xf>
    <xf numFmtId="0" fontId="15" fillId="0" borderId="4" xfId="30" applyFont="1" applyBorder="1" applyAlignment="1" applyProtection="1">
      <alignment vertical="center"/>
      <protection hidden="1"/>
    </xf>
    <xf numFmtId="0" fontId="14" fillId="0" borderId="0" xfId="30" applyFont="1" applyFill="1" applyBorder="1" applyAlignment="1" applyProtection="1">
      <alignment vertical="center" wrapText="1"/>
      <protection hidden="1"/>
    </xf>
    <xf numFmtId="0" fontId="24" fillId="6" borderId="0" xfId="0" applyFont="1" applyFill="1" applyAlignment="1" applyProtection="1">
      <alignment vertical="center"/>
      <protection hidden="1"/>
    </xf>
    <xf numFmtId="0" fontId="0" fillId="0" borderId="0" xfId="29" applyFont="1" applyFill="1" applyAlignment="1" applyProtection="1">
      <alignment vertical="top"/>
      <protection hidden="1"/>
    </xf>
    <xf numFmtId="0" fontId="14" fillId="0" borderId="0" xfId="28" applyNumberFormat="1" applyFont="1" applyFill="1" applyBorder="1" applyAlignment="1" applyProtection="1">
      <alignment vertical="center" wrapText="1"/>
      <protection hidden="1"/>
    </xf>
    <xf numFmtId="0" fontId="15" fillId="0" borderId="0" xfId="0" applyFont="1" applyBorder="1" applyAlignment="1" applyProtection="1">
      <alignment vertical="center"/>
    </xf>
    <xf numFmtId="0" fontId="28" fillId="0" borderId="0" xfId="0" applyFont="1" applyBorder="1" applyProtection="1"/>
    <xf numFmtId="0" fontId="28" fillId="0" borderId="0" xfId="0" applyFont="1" applyProtection="1"/>
    <xf numFmtId="0" fontId="15" fillId="0" borderId="0" xfId="0" applyFont="1" applyFill="1" applyBorder="1" applyAlignment="1" applyProtection="1">
      <alignment vertical="center"/>
    </xf>
    <xf numFmtId="0" fontId="14" fillId="0" borderId="0" xfId="0" applyFont="1" applyAlignment="1" applyProtection="1">
      <alignment horizontal="left" vertical="center"/>
    </xf>
    <xf numFmtId="0" fontId="28" fillId="0" borderId="0" xfId="0" applyFont="1" applyAlignment="1" applyProtection="1">
      <alignment horizontal="center"/>
    </xf>
    <xf numFmtId="0" fontId="15" fillId="0" borderId="0" xfId="0" applyFont="1" applyProtection="1"/>
    <xf numFmtId="0" fontId="15" fillId="0" borderId="0" xfId="0" applyFont="1" applyBorder="1" applyProtection="1"/>
    <xf numFmtId="0" fontId="15" fillId="0" borderId="0" xfId="0" applyFont="1" applyFill="1" applyBorder="1" applyAlignment="1" applyProtection="1">
      <alignment horizontal="center"/>
    </xf>
    <xf numFmtId="0" fontId="15" fillId="4" borderId="0" xfId="0" applyFont="1" applyFill="1" applyBorder="1" applyAlignment="1" applyProtection="1">
      <alignment horizontal="left" vertical="center"/>
    </xf>
    <xf numFmtId="0" fontId="15" fillId="4" borderId="0" xfId="0" applyFont="1" applyFill="1" applyBorder="1" applyProtection="1"/>
    <xf numFmtId="0" fontId="15" fillId="0" borderId="0" xfId="0" applyFont="1" applyFill="1" applyBorder="1" applyProtection="1"/>
    <xf numFmtId="1" fontId="15" fillId="4" borderId="0" xfId="0" applyNumberFormat="1" applyFont="1" applyFill="1" applyBorder="1" applyProtection="1"/>
    <xf numFmtId="2" fontId="15" fillId="0" borderId="0" xfId="0" applyNumberFormat="1" applyFont="1" applyBorder="1" applyProtection="1"/>
    <xf numFmtId="0" fontId="15" fillId="0" borderId="0" xfId="0" applyFont="1" applyBorder="1" applyAlignment="1" applyProtection="1">
      <alignment horizontal="left" vertical="center"/>
    </xf>
    <xf numFmtId="10" fontId="15" fillId="0" borderId="0" xfId="0" applyNumberFormat="1" applyFont="1" applyFill="1" applyBorder="1" applyAlignment="1" applyProtection="1">
      <alignment horizontal="center" vertical="center"/>
    </xf>
    <xf numFmtId="10" fontId="15" fillId="0" borderId="0" xfId="0" applyNumberFormat="1" applyFont="1" applyBorder="1" applyAlignment="1" applyProtection="1">
      <alignment horizontal="center" vertical="center"/>
    </xf>
    <xf numFmtId="1" fontId="15" fillId="0" borderId="0" xfId="0" applyNumberFormat="1" applyFont="1" applyBorder="1" applyAlignment="1" applyProtection="1">
      <alignment vertical="center"/>
    </xf>
    <xf numFmtId="0" fontId="15" fillId="0" borderId="0" xfId="0" applyFont="1" applyFill="1" applyBorder="1" applyAlignment="1" applyProtection="1">
      <alignment horizontal="left" vertical="center"/>
    </xf>
    <xf numFmtId="1" fontId="15" fillId="0" borderId="0" xfId="0" applyNumberFormat="1" applyFont="1" applyBorder="1" applyProtection="1"/>
    <xf numFmtId="0" fontId="14" fillId="0" borderId="0" xfId="0" applyFont="1" applyBorder="1" applyAlignment="1" applyProtection="1">
      <alignment horizontal="left" vertical="center"/>
    </xf>
    <xf numFmtId="10" fontId="14" fillId="0" borderId="0" xfId="0" applyNumberFormat="1" applyFont="1" applyFill="1" applyBorder="1" applyAlignment="1" applyProtection="1">
      <alignment horizontal="center" vertical="center"/>
    </xf>
    <xf numFmtId="2" fontId="15" fillId="0" borderId="0" xfId="0" applyNumberFormat="1" applyFont="1" applyBorder="1" applyAlignment="1" applyProtection="1">
      <alignment horizontal="center" vertical="center"/>
    </xf>
    <xf numFmtId="2" fontId="15"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2" fontId="14" fillId="0" borderId="0" xfId="0" applyNumberFormat="1" applyFont="1" applyFill="1" applyBorder="1" applyAlignment="1" applyProtection="1">
      <alignment horizontal="center" vertical="center"/>
    </xf>
    <xf numFmtId="176" fontId="15" fillId="0" borderId="0" xfId="0" applyNumberFormat="1" applyFont="1" applyFill="1" applyBorder="1" applyAlignment="1" applyProtection="1">
      <alignment horizontal="center"/>
    </xf>
    <xf numFmtId="15" fontId="15" fillId="0" borderId="0" xfId="0" applyNumberFormat="1" applyFont="1" applyBorder="1" applyProtection="1"/>
    <xf numFmtId="0" fontId="0" fillId="0" borderId="0" xfId="0" applyBorder="1" applyProtection="1"/>
    <xf numFmtId="0" fontId="44" fillId="0" borderId="0" xfId="0" applyFont="1" applyProtection="1"/>
    <xf numFmtId="0" fontId="0" fillId="0" borderId="0" xfId="0" applyFont="1" applyProtection="1"/>
    <xf numFmtId="0" fontId="47" fillId="0" borderId="4" xfId="0" applyFont="1" applyFill="1" applyBorder="1" applyAlignment="1" applyProtection="1">
      <alignment horizontal="center" vertical="top"/>
    </xf>
    <xf numFmtId="0" fontId="32" fillId="0" borderId="0" xfId="0" applyFont="1" applyFill="1" applyBorder="1" applyAlignment="1" applyProtection="1">
      <alignment vertical="top"/>
    </xf>
    <xf numFmtId="0" fontId="45" fillId="0" borderId="10" xfId="34" applyNumberFormat="1" applyFont="1" applyFill="1" applyBorder="1" applyAlignment="1" applyProtection="1">
      <alignment horizontal="center" vertical="center"/>
    </xf>
    <xf numFmtId="0" fontId="41" fillId="0" borderId="0" xfId="30" applyFont="1" applyFill="1" applyBorder="1" applyAlignment="1" applyProtection="1">
      <alignment horizontal="left" vertical="center" indent="1"/>
      <protection hidden="1"/>
    </xf>
    <xf numFmtId="0" fontId="0" fillId="0" borderId="0" xfId="0" applyFont="1" applyAlignment="1" applyProtection="1">
      <alignment horizontal="right" vertical="center"/>
    </xf>
    <xf numFmtId="0" fontId="37" fillId="0" borderId="0" xfId="0" applyFont="1" applyAlignment="1" applyProtection="1">
      <alignment horizontal="center"/>
    </xf>
    <xf numFmtId="0" fontId="37" fillId="0" borderId="0" xfId="0" applyFont="1" applyProtection="1"/>
    <xf numFmtId="0" fontId="5" fillId="0" borderId="0" xfId="0" applyFont="1" applyProtection="1"/>
    <xf numFmtId="0" fontId="5" fillId="0" borderId="0" xfId="0" applyFont="1" applyBorder="1" applyProtection="1"/>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xf>
    <xf numFmtId="0" fontId="5" fillId="0" borderId="0" xfId="0" applyFont="1" applyBorder="1" applyAlignment="1" applyProtection="1">
      <alignment vertical="center"/>
    </xf>
    <xf numFmtId="0" fontId="37" fillId="0" borderId="0" xfId="0" applyFont="1" applyBorder="1" applyProtection="1"/>
    <xf numFmtId="0" fontId="5" fillId="0" borderId="4" xfId="0" applyFont="1" applyBorder="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pplyProtection="1">
      <alignment vertical="center" wrapText="1"/>
    </xf>
    <xf numFmtId="0" fontId="15" fillId="0" borderId="0" xfId="0" applyFont="1" applyFill="1" applyBorder="1" applyAlignment="1" applyProtection="1">
      <alignment horizontal="center" vertical="center"/>
    </xf>
    <xf numFmtId="0" fontId="28" fillId="0" borderId="0" xfId="30" applyFont="1" applyFill="1" applyBorder="1" applyAlignment="1" applyProtection="1">
      <alignment horizontal="left" vertical="center"/>
      <protection hidden="1"/>
    </xf>
    <xf numFmtId="0" fontId="14" fillId="0" borderId="0" xfId="0" applyNumberFormat="1" applyFont="1" applyFill="1" applyBorder="1" applyAlignment="1" applyProtection="1">
      <alignment horizontal="center" vertical="center" wrapText="1"/>
      <protection hidden="1"/>
    </xf>
    <xf numFmtId="0" fontId="15" fillId="0" borderId="0" xfId="29" applyFont="1" applyFill="1" applyAlignment="1" applyProtection="1">
      <alignment horizontal="left" vertical="top"/>
      <protection hidden="1"/>
    </xf>
    <xf numFmtId="0" fontId="41" fillId="0" borderId="0" xfId="29" applyFont="1" applyFill="1" applyAlignment="1" applyProtection="1">
      <alignment horizontal="left" vertical="top"/>
      <protection hidden="1"/>
    </xf>
    <xf numFmtId="0" fontId="14" fillId="0" borderId="0" xfId="28" applyNumberFormat="1" applyFont="1" applyFill="1" applyBorder="1" applyAlignment="1" applyProtection="1">
      <alignment horizontal="justify" vertical="center"/>
      <protection hidden="1"/>
    </xf>
    <xf numFmtId="0" fontId="14" fillId="0" borderId="0" xfId="30" applyFont="1" applyFill="1" applyBorder="1" applyAlignment="1" applyProtection="1">
      <alignment horizontal="center" vertical="center"/>
      <protection hidden="1"/>
    </xf>
    <xf numFmtId="0" fontId="15" fillId="0" borderId="0" xfId="29" applyFont="1" applyFill="1" applyBorder="1" applyAlignment="1" applyProtection="1">
      <alignment horizontal="left" vertical="top"/>
      <protection hidden="1"/>
    </xf>
    <xf numFmtId="0" fontId="15" fillId="0" borderId="5" xfId="30" applyFont="1" applyBorder="1" applyAlignment="1" applyProtection="1">
      <alignment vertical="center"/>
      <protection hidden="1"/>
    </xf>
    <xf numFmtId="0" fontId="45" fillId="0" borderId="0" xfId="30" applyFont="1" applyBorder="1" applyAlignment="1" applyProtection="1">
      <alignment horizontal="center" vertical="center" wrapText="1"/>
      <protection hidden="1"/>
    </xf>
    <xf numFmtId="2" fontId="15" fillId="0" borderId="0" xfId="30" applyNumberFormat="1" applyFont="1" applyFill="1" applyBorder="1" applyAlignment="1" applyProtection="1">
      <alignment horizontal="right" vertical="center"/>
      <protection hidden="1"/>
    </xf>
    <xf numFmtId="0" fontId="15" fillId="0" borderId="0" xfId="0" applyFont="1" applyBorder="1" applyAlignment="1" applyProtection="1">
      <alignment vertical="center" wrapText="1"/>
      <protection hidden="1"/>
    </xf>
    <xf numFmtId="0" fontId="15" fillId="0" borderId="0" xfId="30" applyFont="1" applyBorder="1" applyAlignment="1" applyProtection="1">
      <alignment vertical="center" wrapText="1"/>
      <protection hidden="1"/>
    </xf>
    <xf numFmtId="0" fontId="0" fillId="0" borderId="4" xfId="0" applyFont="1" applyBorder="1" applyAlignment="1">
      <alignment horizontal="center" vertical="top" wrapText="1"/>
    </xf>
    <xf numFmtId="0" fontId="41" fillId="0" borderId="0" xfId="30" applyFont="1" applyFill="1" applyAlignment="1" applyProtection="1">
      <alignment horizontal="center" vertical="center"/>
      <protection hidden="1"/>
    </xf>
    <xf numFmtId="0" fontId="41" fillId="0" borderId="0" xfId="30" applyFont="1" applyFill="1" applyBorder="1" applyAlignment="1" applyProtection="1">
      <alignment horizontal="center" vertical="center"/>
      <protection hidden="1"/>
    </xf>
    <xf numFmtId="0" fontId="24" fillId="0" borderId="0" xfId="30" applyFont="1" applyFill="1" applyBorder="1" applyAlignment="1" applyProtection="1">
      <alignment horizontal="center" vertical="center"/>
      <protection hidden="1"/>
    </xf>
    <xf numFmtId="0" fontId="28" fillId="0" borderId="0" xfId="30"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wrapText="1"/>
      <protection hidden="1"/>
    </xf>
    <xf numFmtId="0" fontId="41" fillId="0" borderId="0" xfId="0" applyNumberFormat="1" applyFont="1" applyFill="1" applyBorder="1" applyAlignment="1" applyProtection="1">
      <alignment horizontal="center" vertical="top"/>
    </xf>
    <xf numFmtId="0" fontId="0" fillId="0" borderId="0" xfId="0" applyNumberFormat="1" applyFont="1" applyFill="1" applyBorder="1" applyAlignment="1" applyProtection="1">
      <alignment horizontal="center" vertical="top"/>
    </xf>
    <xf numFmtId="0" fontId="15" fillId="0" borderId="4" xfId="30" applyFont="1" applyBorder="1" applyAlignment="1" applyProtection="1">
      <alignment horizontal="center" vertical="top" wrapText="1"/>
      <protection hidden="1"/>
    </xf>
    <xf numFmtId="0" fontId="46" fillId="0" borderId="4" xfId="0" applyFont="1" applyBorder="1" applyAlignment="1">
      <alignment horizontal="center" vertical="top"/>
    </xf>
    <xf numFmtId="2" fontId="4" fillId="3" borderId="4" xfId="30" applyNumberFormat="1" applyFont="1" applyFill="1" applyBorder="1" applyAlignment="1" applyProtection="1">
      <alignment horizontal="center" vertical="top"/>
      <protection locked="0" hidden="1"/>
    </xf>
    <xf numFmtId="2" fontId="4" fillId="3" borderId="3" xfId="30" applyNumberFormat="1" applyFont="1" applyFill="1" applyBorder="1" applyAlignment="1" applyProtection="1">
      <alignment horizontal="center" vertical="top"/>
      <protection locked="0" hidden="1"/>
    </xf>
    <xf numFmtId="0" fontId="25" fillId="0" borderId="4" xfId="0" applyFont="1" applyFill="1" applyBorder="1" applyAlignment="1" applyProtection="1">
      <alignment vertical="center"/>
      <protection hidden="1"/>
    </xf>
    <xf numFmtId="0" fontId="24" fillId="0" borderId="0" xfId="0" applyNumberFormat="1"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0" fontId="41" fillId="0" borderId="0" xfId="30" applyFont="1" applyFill="1" applyBorder="1" applyAlignment="1" applyProtection="1">
      <alignment horizontal="center" vertical="top"/>
      <protection hidden="1"/>
    </xf>
    <xf numFmtId="0" fontId="47" fillId="0" borderId="0" xfId="0" applyFont="1" applyBorder="1" applyAlignment="1" applyProtection="1">
      <alignment horizontal="justify" vertical="top" wrapText="1"/>
    </xf>
    <xf numFmtId="0" fontId="0" fillId="0" borderId="0" xfId="0" applyFont="1" applyBorder="1" applyAlignment="1" applyProtection="1">
      <alignment horizontal="justify" vertical="top" wrapText="1"/>
      <protection hidden="1"/>
    </xf>
    <xf numFmtId="0" fontId="0" fillId="0" borderId="0" xfId="0" applyBorder="1" applyAlignment="1" applyProtection="1">
      <alignment horizontal="justify" vertical="top" wrapText="1"/>
    </xf>
    <xf numFmtId="0" fontId="15" fillId="0" borderId="0" xfId="0" applyFont="1" applyFill="1" applyBorder="1" applyAlignment="1" applyProtection="1">
      <alignment horizontal="center" vertical="center"/>
      <protection hidden="1"/>
    </xf>
    <xf numFmtId="2" fontId="5" fillId="8" borderId="4" xfId="0" applyNumberFormat="1" applyFont="1" applyFill="1" applyBorder="1" applyAlignment="1" applyProtection="1">
      <alignment horizontal="right" vertical="center"/>
    </xf>
    <xf numFmtId="0" fontId="0" fillId="0" borderId="0"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xf>
    <xf numFmtId="174" fontId="0" fillId="0" borderId="0" xfId="0" applyNumberFormat="1" applyFont="1" applyFill="1" applyBorder="1" applyAlignment="1" applyProtection="1">
      <alignment horizontal="left" vertical="center"/>
      <protection hidden="1"/>
    </xf>
    <xf numFmtId="0" fontId="14" fillId="0" borderId="0" xfId="0" applyFont="1" applyAlignment="1" applyProtection="1">
      <alignment horizontal="left" vertical="top"/>
    </xf>
    <xf numFmtId="0" fontId="28" fillId="0" borderId="0" xfId="0" applyFont="1" applyAlignment="1" applyProtection="1">
      <alignment horizontal="center" vertical="top"/>
    </xf>
    <xf numFmtId="0" fontId="28" fillId="0" borderId="0" xfId="0" applyFont="1" applyAlignment="1" applyProtection="1">
      <alignment vertical="top"/>
    </xf>
    <xf numFmtId="0" fontId="15" fillId="0" borderId="0" xfId="0" applyFont="1" applyAlignment="1" applyProtection="1">
      <alignment vertical="top"/>
    </xf>
    <xf numFmtId="0" fontId="15" fillId="0" borderId="0" xfId="0" applyFont="1" applyBorder="1" applyAlignment="1" applyProtection="1">
      <alignment horizontal="left" vertical="top"/>
    </xf>
    <xf numFmtId="10" fontId="15" fillId="0" borderId="0" xfId="0" applyNumberFormat="1" applyFont="1" applyFill="1" applyBorder="1" applyAlignment="1" applyProtection="1">
      <alignment horizontal="center" vertical="top"/>
    </xf>
    <xf numFmtId="0" fontId="15" fillId="0" borderId="0" xfId="0" applyFont="1" applyBorder="1" applyAlignment="1" applyProtection="1">
      <alignment vertical="top"/>
    </xf>
    <xf numFmtId="0" fontId="28" fillId="0" borderId="0" xfId="0" applyFont="1" applyBorder="1" applyAlignment="1" applyProtection="1">
      <alignment vertical="top"/>
    </xf>
    <xf numFmtId="0" fontId="41" fillId="0" borderId="0" xfId="0" applyFont="1" applyAlignment="1" applyProtection="1">
      <alignment vertical="top"/>
    </xf>
    <xf numFmtId="1" fontId="0" fillId="2" borderId="4" xfId="35" applyNumberFormat="1" applyFont="1" applyFill="1" applyBorder="1" applyAlignment="1" applyProtection="1">
      <alignment horizontal="center" vertical="center" wrapText="1"/>
    </xf>
    <xf numFmtId="165" fontId="5" fillId="8" borderId="4" xfId="0" applyNumberFormat="1" applyFont="1" applyFill="1" applyBorder="1" applyAlignment="1" applyProtection="1">
      <alignment horizontal="center" vertical="center" wrapText="1"/>
    </xf>
    <xf numFmtId="0" fontId="14" fillId="0" borderId="0" xfId="0" applyFont="1" applyAlignment="1" applyProtection="1">
      <alignment horizontal="right" vertical="center"/>
    </xf>
    <xf numFmtId="0" fontId="48" fillId="7" borderId="4" xfId="0" applyFont="1" applyFill="1" applyBorder="1" applyAlignment="1" applyProtection="1">
      <alignment horizontal="center" vertical="center" wrapText="1"/>
      <protection locked="0"/>
    </xf>
    <xf numFmtId="0" fontId="0" fillId="0" borderId="4" xfId="0" applyBorder="1" applyAlignment="1">
      <alignment horizontal="center" vertical="center"/>
    </xf>
    <xf numFmtId="0" fontId="49" fillId="0" borderId="0" xfId="0" applyFont="1"/>
    <xf numFmtId="0" fontId="14" fillId="0" borderId="5" xfId="0" applyNumberFormat="1" applyFont="1" applyFill="1" applyBorder="1" applyAlignment="1" applyProtection="1">
      <alignment horizontal="left" vertical="top"/>
    </xf>
    <xf numFmtId="0" fontId="41" fillId="0" borderId="0" xfId="0" applyNumberFormat="1" applyFont="1" applyFill="1" applyBorder="1" applyAlignment="1" applyProtection="1">
      <alignment horizontal="left" vertical="top"/>
    </xf>
    <xf numFmtId="0" fontId="14" fillId="0" borderId="0" xfId="30" applyFont="1" applyFill="1" applyAlignment="1" applyProtection="1">
      <alignment horizontal="left" vertical="top"/>
      <protection hidden="1"/>
    </xf>
    <xf numFmtId="0" fontId="14" fillId="0" borderId="0" xfId="30" applyFont="1" applyFill="1" applyAlignment="1" applyProtection="1">
      <alignment horizontal="left" vertical="center"/>
      <protection hidden="1"/>
    </xf>
    <xf numFmtId="0" fontId="14" fillId="0" borderId="0" xfId="0" applyFont="1" applyAlignment="1" applyProtection="1">
      <alignment horizontal="center" vertical="center"/>
    </xf>
    <xf numFmtId="0" fontId="44" fillId="0" borderId="0" xfId="0" applyFont="1" applyAlignment="1" applyProtection="1">
      <alignment horizontal="center"/>
    </xf>
    <xf numFmtId="0" fontId="0" fillId="0" borderId="0" xfId="0" applyFont="1" applyAlignment="1" applyProtection="1">
      <alignment horizontal="center"/>
    </xf>
    <xf numFmtId="0" fontId="15" fillId="0" borderId="0" xfId="0" applyFont="1" applyAlignment="1" applyProtection="1">
      <alignment horizontal="center"/>
    </xf>
    <xf numFmtId="0" fontId="15" fillId="0" borderId="0" xfId="0" applyFont="1" applyBorder="1" applyAlignment="1" applyProtection="1">
      <alignment horizontal="center"/>
    </xf>
    <xf numFmtId="0" fontId="28" fillId="0" borderId="0" xfId="0" applyFont="1" applyBorder="1" applyAlignment="1" applyProtection="1">
      <alignment horizontal="center"/>
    </xf>
    <xf numFmtId="0" fontId="41" fillId="0" borderId="0" xfId="0" applyFont="1" applyAlignment="1" applyProtection="1">
      <alignment horizontal="center"/>
    </xf>
    <xf numFmtId="0" fontId="0" fillId="0" borderId="13" xfId="0" applyBorder="1" applyAlignment="1">
      <alignment horizontal="center" vertical="center" wrapText="1"/>
    </xf>
    <xf numFmtId="0" fontId="37" fillId="0" borderId="0" xfId="0" applyFont="1" applyAlignment="1" applyProtection="1"/>
    <xf numFmtId="0" fontId="28" fillId="0" borderId="0" xfId="0" applyFont="1" applyAlignment="1" applyProtection="1"/>
    <xf numFmtId="0" fontId="15" fillId="0" borderId="0" xfId="0" applyFont="1" applyAlignment="1" applyProtection="1"/>
    <xf numFmtId="0" fontId="15" fillId="0" borderId="0" xfId="0" applyFont="1" applyBorder="1" applyAlignment="1" applyProtection="1"/>
    <xf numFmtId="0" fontId="28" fillId="0" borderId="0" xfId="0" applyFont="1" applyBorder="1" applyAlignment="1" applyProtection="1"/>
    <xf numFmtId="0" fontId="41" fillId="0" borderId="0" xfId="0" applyFont="1" applyAlignment="1" applyProtection="1"/>
    <xf numFmtId="0" fontId="0" fillId="0" borderId="0" xfId="0" applyFont="1" applyAlignment="1" applyProtection="1">
      <alignment vertical="top" wrapText="1"/>
    </xf>
    <xf numFmtId="0" fontId="0" fillId="0" borderId="16" xfId="26" applyFont="1" applyBorder="1" applyAlignment="1" applyProtection="1">
      <alignment vertical="center"/>
      <protection hidden="1"/>
    </xf>
    <xf numFmtId="0" fontId="0" fillId="0" borderId="18" xfId="26" applyFont="1" applyBorder="1" applyAlignment="1" applyProtection="1">
      <alignment vertical="center"/>
      <protection hidden="1"/>
    </xf>
    <xf numFmtId="0" fontId="0" fillId="0" borderId="5" xfId="0" applyNumberFormat="1" applyFill="1" applyBorder="1" applyAlignment="1" applyProtection="1">
      <alignment horizontal="right" vertical="center"/>
    </xf>
    <xf numFmtId="0" fontId="46" fillId="0" borderId="4" xfId="0" applyFont="1" applyFill="1" applyBorder="1" applyAlignment="1" applyProtection="1">
      <alignment horizontal="center" vertical="center" wrapText="1"/>
    </xf>
    <xf numFmtId="0" fontId="0" fillId="0" borderId="0" xfId="0" applyAlignment="1" applyProtection="1">
      <alignment vertical="top" wrapText="1"/>
    </xf>
    <xf numFmtId="2" fontId="15" fillId="0" borderId="4" xfId="28" applyNumberFormat="1" applyFont="1" applyFill="1" applyBorder="1" applyAlignment="1" applyProtection="1">
      <alignment horizontal="right" vertical="center" wrapText="1"/>
      <protection hidden="1"/>
    </xf>
    <xf numFmtId="0" fontId="0" fillId="0" borderId="0" xfId="24" applyFont="1" applyAlignment="1" applyProtection="1">
      <alignment vertical="top"/>
    </xf>
    <xf numFmtId="165" fontId="41" fillId="0" borderId="0" xfId="24" applyNumberFormat="1" applyFont="1" applyFill="1" applyAlignment="1" applyProtection="1">
      <alignment horizontal="center" vertical="top"/>
    </xf>
    <xf numFmtId="0" fontId="41" fillId="0" borderId="0" xfId="24" applyFont="1" applyFill="1" applyAlignment="1" applyProtection="1">
      <alignment vertical="center"/>
    </xf>
    <xf numFmtId="0" fontId="41" fillId="0" borderId="0" xfId="24" applyFont="1" applyFill="1" applyProtection="1"/>
    <xf numFmtId="0" fontId="41" fillId="0" borderId="0" xfId="24" applyFont="1" applyFill="1" applyBorder="1" applyProtection="1"/>
    <xf numFmtId="0" fontId="28" fillId="0" borderId="0" xfId="24" applyFont="1" applyFill="1" applyBorder="1" applyProtection="1"/>
    <xf numFmtId="0" fontId="28" fillId="0" borderId="0" xfId="24" applyFont="1" applyFill="1" applyBorder="1" applyAlignment="1" applyProtection="1">
      <alignment horizontal="center" vertical="center"/>
    </xf>
    <xf numFmtId="0" fontId="0" fillId="0" borderId="0" xfId="24" applyFont="1" applyFill="1" applyAlignment="1" applyProtection="1">
      <alignment vertical="top"/>
    </xf>
    <xf numFmtId="0" fontId="41" fillId="0" borderId="0" xfId="24" applyFont="1" applyFill="1" applyAlignment="1" applyProtection="1">
      <alignment vertical="top"/>
    </xf>
    <xf numFmtId="0" fontId="28" fillId="0" borderId="0" xfId="24" applyFont="1" applyFill="1" applyAlignment="1" applyProtection="1">
      <alignment vertical="center"/>
    </xf>
    <xf numFmtId="0" fontId="0" fillId="0" borderId="0" xfId="24" applyFont="1" applyAlignment="1" applyProtection="1">
      <alignment horizontal="left" vertical="center"/>
    </xf>
    <xf numFmtId="0" fontId="0" fillId="0" borderId="4" xfId="0" applyBorder="1" applyAlignment="1">
      <alignment horizontal="left" vertical="top" wrapText="1"/>
    </xf>
    <xf numFmtId="0" fontId="45" fillId="0" borderId="0" xfId="34" applyNumberFormat="1" applyFont="1" applyFill="1" applyBorder="1" applyAlignment="1" applyProtection="1">
      <alignment horizontal="center" vertical="center"/>
    </xf>
    <xf numFmtId="0" fontId="14" fillId="0" borderId="0" xfId="0" applyFont="1" applyAlignment="1" applyProtection="1">
      <alignment horizontal="center" vertical="top"/>
    </xf>
    <xf numFmtId="0" fontId="0" fillId="0" borderId="0" xfId="0" applyFont="1" applyAlignment="1" applyProtection="1">
      <alignment vertical="top" wrapText="1"/>
    </xf>
    <xf numFmtId="9" fontId="0" fillId="0" borderId="0" xfId="40" applyFont="1" applyProtection="1"/>
    <xf numFmtId="9" fontId="0" fillId="0" borderId="0" xfId="40" applyFont="1" applyAlignment="1" applyProtection="1">
      <alignment horizontal="center"/>
    </xf>
    <xf numFmtId="9" fontId="0" fillId="0" borderId="0" xfId="40" applyFont="1" applyBorder="1" applyAlignment="1" applyProtection="1">
      <alignment horizontal="justify" vertical="top" wrapText="1"/>
    </xf>
    <xf numFmtId="9" fontId="37" fillId="0" borderId="0" xfId="40" applyFont="1" applyProtection="1"/>
    <xf numFmtId="9" fontId="28" fillId="0" borderId="0" xfId="40" applyFont="1" applyProtection="1"/>
    <xf numFmtId="9" fontId="48" fillId="7" borderId="4" xfId="40" applyFont="1" applyFill="1" applyBorder="1" applyAlignment="1" applyProtection="1">
      <alignment horizontal="center" vertical="center" wrapText="1"/>
      <protection locked="0"/>
    </xf>
    <xf numFmtId="0" fontId="5" fillId="0" borderId="14" xfId="29" applyFont="1" applyFill="1" applyBorder="1" applyAlignment="1" applyProtection="1">
      <alignment horizontal="center" vertical="center"/>
      <protection hidden="1"/>
    </xf>
    <xf numFmtId="0" fontId="5" fillId="0" borderId="3" xfId="29" applyFont="1" applyFill="1" applyBorder="1" applyAlignment="1" applyProtection="1">
      <alignment horizontal="center" vertical="center"/>
      <protection hidden="1"/>
    </xf>
    <xf numFmtId="0" fontId="5" fillId="0" borderId="15" xfId="29" applyFont="1" applyFill="1" applyBorder="1" applyAlignment="1" applyProtection="1">
      <alignment horizontal="center" vertical="center"/>
      <protection hidden="1"/>
    </xf>
    <xf numFmtId="0" fontId="18" fillId="0" borderId="22" xfId="29" applyFont="1" applyBorder="1" applyAlignment="1" applyProtection="1">
      <alignment horizontal="justify" vertical="center"/>
      <protection hidden="1"/>
    </xf>
    <xf numFmtId="0" fontId="18" fillId="0" borderId="19" xfId="29" applyFont="1" applyBorder="1" applyAlignment="1" applyProtection="1">
      <alignment horizontal="justify" vertical="center"/>
      <protection hidden="1"/>
    </xf>
    <xf numFmtId="0" fontId="38" fillId="0" borderId="16" xfId="29" applyFont="1" applyBorder="1" applyAlignment="1" applyProtection="1">
      <alignment horizontal="center" vertical="center" wrapText="1"/>
      <protection hidden="1"/>
    </xf>
    <xf numFmtId="0" fontId="38" fillId="0" borderId="25" xfId="29" applyFont="1" applyBorder="1" applyAlignment="1" applyProtection="1">
      <alignment horizontal="center" vertical="center" wrapText="1"/>
      <protection hidden="1"/>
    </xf>
    <xf numFmtId="0" fontId="38" fillId="0" borderId="17" xfId="29" applyFont="1" applyBorder="1" applyAlignment="1" applyProtection="1">
      <alignment horizontal="center" vertical="center" wrapText="1"/>
      <protection hidden="1"/>
    </xf>
    <xf numFmtId="0" fontId="19" fillId="0" borderId="18" xfId="29" applyFont="1" applyBorder="1" applyAlignment="1" applyProtection="1">
      <alignment horizontal="center" vertical="center"/>
      <protection hidden="1"/>
    </xf>
    <xf numFmtId="0" fontId="19" fillId="0" borderId="22" xfId="29" applyFont="1" applyBorder="1" applyAlignment="1" applyProtection="1">
      <alignment horizontal="center" vertical="center"/>
      <protection hidden="1"/>
    </xf>
    <xf numFmtId="0" fontId="19" fillId="0" borderId="19" xfId="29" applyFont="1" applyBorder="1" applyAlignment="1" applyProtection="1">
      <alignment horizontal="center" vertical="center"/>
      <protection hidden="1"/>
    </xf>
    <xf numFmtId="0" fontId="22" fillId="0" borderId="6" xfId="29" applyFont="1" applyBorder="1" applyAlignment="1" applyProtection="1">
      <alignment horizontal="right" vertical="center"/>
      <protection hidden="1"/>
    </xf>
    <xf numFmtId="0" fontId="22" fillId="0" borderId="0" xfId="29" applyFont="1" applyBorder="1" applyAlignment="1" applyProtection="1">
      <alignment horizontal="right" vertical="center"/>
      <protection hidden="1"/>
    </xf>
    <xf numFmtId="0" fontId="20" fillId="0" borderId="6" xfId="29" applyFont="1" applyBorder="1" applyAlignment="1" applyProtection="1">
      <alignment horizontal="right" vertical="center"/>
      <protection hidden="1"/>
    </xf>
    <xf numFmtId="0" fontId="20" fillId="0" borderId="0" xfId="29" applyFont="1" applyBorder="1" applyAlignment="1" applyProtection="1">
      <alignment horizontal="right" vertical="center"/>
      <protection hidden="1"/>
    </xf>
    <xf numFmtId="0" fontId="23" fillId="0" borderId="4" xfId="29" applyFont="1" applyBorder="1" applyAlignment="1" applyProtection="1">
      <alignment horizontal="center" vertical="center"/>
      <protection hidden="1"/>
    </xf>
    <xf numFmtId="0" fontId="16" fillId="0" borderId="4" xfId="29" applyFont="1" applyBorder="1" applyAlignment="1" applyProtection="1">
      <alignment horizontal="center" vertical="center"/>
      <protection hidden="1"/>
    </xf>
    <xf numFmtId="0" fontId="39" fillId="0" borderId="11" xfId="29" applyFont="1" applyBorder="1" applyAlignment="1" applyProtection="1">
      <alignment horizontal="center" vertical="center" textRotation="180"/>
      <protection hidden="1"/>
    </xf>
    <xf numFmtId="0" fontId="39" fillId="0" borderId="12" xfId="29" applyFont="1" applyBorder="1" applyAlignment="1" applyProtection="1">
      <alignment horizontal="center" vertical="center" textRotation="180"/>
      <protection hidden="1"/>
    </xf>
    <xf numFmtId="0" fontId="39" fillId="0" borderId="13" xfId="29" applyFont="1" applyBorder="1" applyAlignment="1" applyProtection="1">
      <alignment horizontal="center" vertical="center" textRotation="180"/>
      <protection hidden="1"/>
    </xf>
    <xf numFmtId="0" fontId="39" fillId="0" borderId="11" xfId="29" applyFont="1" applyBorder="1" applyAlignment="1" applyProtection="1">
      <alignment horizontal="center" vertical="center" textRotation="90"/>
      <protection hidden="1"/>
    </xf>
    <xf numFmtId="0" fontId="39" fillId="0" borderId="12" xfId="29" applyFont="1" applyBorder="1" applyAlignment="1" applyProtection="1">
      <alignment horizontal="center" vertical="center" textRotation="90"/>
      <protection hidden="1"/>
    </xf>
    <xf numFmtId="0" fontId="39" fillId="0" borderId="13" xfId="29" applyFont="1" applyBorder="1" applyAlignment="1" applyProtection="1">
      <alignment horizontal="center" vertical="center" textRotation="90"/>
      <protection hidden="1"/>
    </xf>
    <xf numFmtId="0" fontId="22" fillId="0" borderId="8" xfId="29" applyFont="1" applyBorder="1" applyAlignment="1" applyProtection="1">
      <alignment horizontal="right" vertical="center"/>
      <protection hidden="1"/>
    </xf>
    <xf numFmtId="0" fontId="22" fillId="0" borderId="5" xfId="29" applyFont="1" applyBorder="1" applyAlignment="1" applyProtection="1">
      <alignment horizontal="right" vertical="center"/>
      <protection hidden="1"/>
    </xf>
    <xf numFmtId="0" fontId="20" fillId="0" borderId="23" xfId="29" applyFont="1" applyBorder="1" applyAlignment="1" applyProtection="1">
      <alignment horizontal="right" vertical="center"/>
      <protection hidden="1"/>
    </xf>
    <xf numFmtId="0" fontId="20" fillId="0" borderId="10" xfId="29" applyFont="1" applyBorder="1" applyAlignment="1" applyProtection="1">
      <alignment horizontal="right" vertical="center"/>
      <protection hidden="1"/>
    </xf>
    <xf numFmtId="0" fontId="1" fillId="0" borderId="6" xfId="29" applyBorder="1"/>
    <xf numFmtId="0" fontId="1" fillId="0" borderId="0" xfId="29" applyBorder="1"/>
    <xf numFmtId="0" fontId="1" fillId="0" borderId="7" xfId="29" applyBorder="1"/>
    <xf numFmtId="0" fontId="36" fillId="0" borderId="26" xfId="0" applyFont="1" applyBorder="1" applyAlignment="1" applyProtection="1">
      <alignment horizontal="center" vertical="top"/>
      <protection hidden="1"/>
    </xf>
    <xf numFmtId="0" fontId="18" fillId="0" borderId="22" xfId="0" applyFont="1" applyBorder="1" applyAlignment="1" applyProtection="1">
      <alignment horizontal="center" vertical="center"/>
      <protection hidden="1"/>
    </xf>
    <xf numFmtId="0" fontId="18" fillId="0" borderId="0" xfId="0" applyFont="1" applyAlignment="1" applyProtection="1">
      <alignment horizontal="left" vertical="top"/>
      <protection hidden="1"/>
    </xf>
    <xf numFmtId="0" fontId="27" fillId="6" borderId="0" xfId="0" applyFont="1" applyFill="1" applyAlignment="1" applyProtection="1">
      <alignment horizontal="center" vertical="top" wrapText="1"/>
      <protection hidden="1"/>
    </xf>
    <xf numFmtId="0" fontId="36" fillId="0" borderId="0" xfId="0" applyFont="1" applyBorder="1" applyAlignment="1" applyProtection="1">
      <alignment horizontal="center" vertical="top"/>
      <protection hidden="1"/>
    </xf>
    <xf numFmtId="0" fontId="0" fillId="3" borderId="4" xfId="26" applyFont="1" applyFill="1" applyBorder="1" applyAlignment="1" applyProtection="1">
      <alignment horizontal="left" vertical="center"/>
      <protection locked="0"/>
    </xf>
    <xf numFmtId="0" fontId="15" fillId="3" borderId="4" xfId="26" applyFont="1" applyFill="1" applyBorder="1" applyAlignment="1" applyProtection="1">
      <alignment horizontal="left" vertical="center"/>
      <protection locked="0"/>
    </xf>
    <xf numFmtId="0" fontId="0" fillId="3" borderId="16" xfId="26" applyFont="1" applyFill="1" applyBorder="1" applyAlignment="1" applyProtection="1">
      <alignment horizontal="left" vertical="center"/>
      <protection locked="0"/>
    </xf>
    <xf numFmtId="0" fontId="15" fillId="3" borderId="25" xfId="26" applyFont="1" applyFill="1" applyBorder="1" applyAlignment="1" applyProtection="1">
      <alignment horizontal="left" vertical="center"/>
      <protection locked="0"/>
    </xf>
    <xf numFmtId="0" fontId="15" fillId="3" borderId="17" xfId="26" applyFont="1" applyFill="1" applyBorder="1" applyAlignment="1" applyProtection="1">
      <alignment horizontal="left" vertical="center"/>
      <protection locked="0"/>
    </xf>
    <xf numFmtId="0" fontId="33" fillId="0" borderId="5" xfId="26" applyFont="1" applyBorder="1" applyAlignment="1" applyProtection="1">
      <alignment horizontal="center" vertical="center" wrapText="1"/>
      <protection hidden="1"/>
    </xf>
    <xf numFmtId="0" fontId="14" fillId="0" borderId="0" xfId="26" applyFont="1" applyBorder="1" applyAlignment="1" applyProtection="1">
      <alignment horizontal="center" vertical="center"/>
      <protection hidden="1"/>
    </xf>
    <xf numFmtId="0" fontId="24" fillId="6" borderId="0" xfId="26" applyFont="1" applyFill="1" applyBorder="1" applyAlignment="1" applyProtection="1">
      <alignment horizontal="center" vertical="center"/>
      <protection hidden="1"/>
    </xf>
    <xf numFmtId="0" fontId="4" fillId="3" borderId="4" xfId="26" applyFont="1" applyFill="1" applyBorder="1" applyAlignment="1" applyProtection="1">
      <alignment horizontal="center" vertical="center"/>
      <protection locked="0"/>
    </xf>
    <xf numFmtId="0" fontId="15" fillId="3" borderId="14" xfId="26" applyFont="1" applyFill="1" applyBorder="1" applyAlignment="1" applyProtection="1">
      <alignment horizontal="center" vertical="center" wrapText="1"/>
      <protection locked="0"/>
    </xf>
    <xf numFmtId="0" fontId="15" fillId="3" borderId="3" xfId="26" applyFont="1" applyFill="1" applyBorder="1" applyAlignment="1" applyProtection="1">
      <alignment horizontal="center" vertical="center" wrapText="1"/>
      <protection locked="0"/>
    </xf>
    <xf numFmtId="0" fontId="15" fillId="3" borderId="15" xfId="26" applyFont="1" applyFill="1" applyBorder="1" applyAlignment="1" applyProtection="1">
      <alignment horizontal="center" vertical="center" wrapText="1"/>
      <protection locked="0"/>
    </xf>
    <xf numFmtId="165" fontId="5" fillId="8" borderId="14" xfId="0" applyNumberFormat="1" applyFont="1" applyFill="1" applyBorder="1" applyAlignment="1" applyProtection="1">
      <alignment horizontal="center" vertical="top" wrapText="1"/>
    </xf>
    <xf numFmtId="165" fontId="5" fillId="8" borderId="3" xfId="0" applyNumberFormat="1" applyFont="1" applyFill="1" applyBorder="1" applyAlignment="1" applyProtection="1">
      <alignment horizontal="center" vertical="top" wrapText="1"/>
    </xf>
    <xf numFmtId="165" fontId="5" fillId="8" borderId="15" xfId="0" applyNumberFormat="1" applyFont="1" applyFill="1" applyBorder="1" applyAlignment="1" applyProtection="1">
      <alignment horizontal="center" vertical="top" wrapText="1"/>
    </xf>
    <xf numFmtId="0" fontId="0" fillId="0" borderId="0" xfId="0" applyAlignment="1" applyProtection="1">
      <alignment vertical="top" wrapText="1"/>
    </xf>
    <xf numFmtId="0" fontId="0" fillId="0" borderId="0" xfId="0" applyFont="1" applyAlignment="1" applyProtection="1">
      <alignment vertical="top" wrapText="1"/>
    </xf>
    <xf numFmtId="0" fontId="15" fillId="0" borderId="0" xfId="0" applyFont="1" applyBorder="1" applyAlignment="1" applyProtection="1">
      <alignment horizontal="center" vertical="top"/>
    </xf>
    <xf numFmtId="0" fontId="15" fillId="0" borderId="0" xfId="0" applyFont="1" applyBorder="1" applyAlignment="1" applyProtection="1">
      <alignment horizontal="center" vertical="center"/>
    </xf>
    <xf numFmtId="0" fontId="15" fillId="0" borderId="0" xfId="30" applyFont="1" applyFill="1" applyAlignment="1" applyProtection="1">
      <alignment horizontal="left" vertical="center"/>
      <protection hidden="1"/>
    </xf>
    <xf numFmtId="0" fontId="41" fillId="0" borderId="0" xfId="30" applyFont="1" applyFill="1" applyAlignment="1" applyProtection="1">
      <alignment horizontal="left" vertical="center"/>
      <protection hidden="1"/>
    </xf>
    <xf numFmtId="0" fontId="24" fillId="0" borderId="0" xfId="0"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wrapText="1"/>
    </xf>
    <xf numFmtId="0" fontId="24" fillId="6" borderId="0" xfId="0" applyFont="1" applyFill="1" applyAlignment="1" applyProtection="1">
      <alignment horizontal="center" vertical="center"/>
    </xf>
    <xf numFmtId="0" fontId="14" fillId="0" borderId="0" xfId="0" applyNumberFormat="1" applyFont="1" applyFill="1" applyBorder="1" applyAlignment="1" applyProtection="1">
      <alignment horizontal="left" vertical="center" wrapText="1"/>
    </xf>
    <xf numFmtId="0" fontId="14" fillId="0" borderId="0" xfId="0" applyNumberFormat="1" applyFont="1" applyFill="1" applyBorder="1" applyAlignment="1" applyProtection="1">
      <alignment horizontal="justify" vertical="top" wrapText="1"/>
    </xf>
    <xf numFmtId="0" fontId="14" fillId="0" borderId="0" xfId="0" applyFont="1" applyFill="1" applyBorder="1" applyAlignment="1" applyProtection="1">
      <alignment horizontal="center" vertical="center"/>
    </xf>
    <xf numFmtId="2" fontId="15" fillId="0" borderId="0" xfId="30" applyNumberFormat="1" applyFont="1" applyFill="1" applyBorder="1" applyAlignment="1" applyProtection="1">
      <alignment horizontal="right" vertical="center"/>
      <protection hidden="1"/>
    </xf>
    <xf numFmtId="167" fontId="24" fillId="0" borderId="0" xfId="0" applyNumberFormat="1" applyFont="1" applyFill="1" applyBorder="1" applyAlignment="1" applyProtection="1">
      <alignment horizontal="center" vertical="center" wrapText="1"/>
      <protection hidden="1"/>
    </xf>
    <xf numFmtId="0" fontId="14" fillId="0" borderId="0" xfId="30" applyFont="1" applyFill="1" applyBorder="1" applyAlignment="1" applyProtection="1">
      <alignment horizontal="center" vertical="center"/>
      <protection hidden="1"/>
    </xf>
    <xf numFmtId="0" fontId="15" fillId="0" borderId="0" xfId="30" applyFont="1" applyBorder="1" applyAlignment="1" applyProtection="1">
      <alignment vertical="center" wrapText="1"/>
      <protection hidden="1"/>
    </xf>
    <xf numFmtId="0" fontId="14" fillId="0" borderId="0" xfId="3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protection hidden="1"/>
    </xf>
    <xf numFmtId="0" fontId="14" fillId="0" borderId="0" xfId="28" applyNumberFormat="1" applyFont="1" applyFill="1" applyBorder="1" applyAlignment="1" applyProtection="1">
      <alignment horizontal="justify" vertical="center"/>
      <protection hidden="1"/>
    </xf>
    <xf numFmtId="167" fontId="14" fillId="0" borderId="0" xfId="0" applyNumberFormat="1" applyFont="1" applyFill="1" applyBorder="1" applyAlignment="1" applyProtection="1">
      <alignment horizontal="center" vertical="center" wrapText="1"/>
      <protection hidden="1"/>
    </xf>
    <xf numFmtId="0" fontId="15" fillId="0" borderId="0" xfId="29" applyFont="1" applyFill="1" applyBorder="1" applyAlignment="1" applyProtection="1">
      <alignment horizontal="left" vertical="top"/>
      <protection hidden="1"/>
    </xf>
    <xf numFmtId="0" fontId="24" fillId="6" borderId="0" xfId="0" applyFont="1" applyFill="1" applyAlignment="1" applyProtection="1">
      <alignment horizontal="center" vertical="center"/>
      <protection hidden="1"/>
    </xf>
    <xf numFmtId="0" fontId="45" fillId="0" borderId="0" xfId="30" applyFont="1" applyBorder="1" applyAlignment="1" applyProtection="1">
      <alignment horizontal="center" vertical="center" wrapText="1"/>
      <protection hidden="1"/>
    </xf>
    <xf numFmtId="0" fontId="15" fillId="0" borderId="0" xfId="0" applyFont="1" applyBorder="1" applyAlignment="1" applyProtection="1">
      <alignment vertical="center" wrapText="1"/>
      <protection hidden="1"/>
    </xf>
    <xf numFmtId="0" fontId="15" fillId="0" borderId="0" xfId="29" applyFont="1" applyFill="1" applyAlignment="1" applyProtection="1">
      <alignment horizontal="left" vertical="top"/>
      <protection hidden="1"/>
    </xf>
    <xf numFmtId="0" fontId="41" fillId="0" borderId="0" xfId="29" applyFont="1" applyFill="1" applyAlignment="1" applyProtection="1">
      <alignment horizontal="left" vertical="top"/>
      <protection hidden="1"/>
    </xf>
    <xf numFmtId="0" fontId="0" fillId="0" borderId="5" xfId="30" applyFont="1" applyBorder="1" applyAlignment="1" applyProtection="1">
      <alignment horizontal="left" vertical="center" wrapText="1"/>
      <protection hidden="1"/>
    </xf>
    <xf numFmtId="0" fontId="5" fillId="0" borderId="14" xfId="30" applyFont="1" applyBorder="1" applyAlignment="1" applyProtection="1">
      <alignment horizontal="center" vertical="center" wrapText="1"/>
      <protection hidden="1"/>
    </xf>
    <xf numFmtId="0" fontId="5" fillId="0" borderId="3" xfId="30" applyFont="1" applyBorder="1" applyAlignment="1" applyProtection="1">
      <alignment horizontal="center" vertical="center" wrapText="1"/>
      <protection hidden="1"/>
    </xf>
    <xf numFmtId="0" fontId="5" fillId="0" borderId="15" xfId="30" applyFont="1" applyBorder="1" applyAlignment="1" applyProtection="1">
      <alignment horizontal="center" vertical="center" wrapText="1"/>
      <protection hidden="1"/>
    </xf>
    <xf numFmtId="2" fontId="4" fillId="3" borderId="14" xfId="30" applyNumberFormat="1" applyFont="1" applyFill="1" applyBorder="1" applyAlignment="1" applyProtection="1">
      <alignment horizontal="center" vertical="top"/>
      <protection locked="0" hidden="1"/>
    </xf>
    <xf numFmtId="2" fontId="4" fillId="3" borderId="3" xfId="30" applyNumberFormat="1" applyFont="1" applyFill="1" applyBorder="1" applyAlignment="1" applyProtection="1">
      <alignment horizontal="center" vertical="top"/>
      <protection locked="0" hidden="1"/>
    </xf>
    <xf numFmtId="2" fontId="4" fillId="3" borderId="15" xfId="30" applyNumberFormat="1" applyFont="1" applyFill="1" applyBorder="1" applyAlignment="1" applyProtection="1">
      <alignment horizontal="center" vertical="top"/>
      <protection locked="0" hidden="1"/>
    </xf>
    <xf numFmtId="0" fontId="0" fillId="0" borderId="0" xfId="24" applyFont="1" applyAlignment="1" applyProtection="1">
      <alignment horizontal="left" vertical="top" wrapText="1"/>
    </xf>
    <xf numFmtId="0" fontId="15" fillId="0" borderId="0" xfId="24" applyFont="1" applyAlignment="1" applyProtection="1">
      <alignment horizontal="left" vertical="top" wrapText="1"/>
    </xf>
    <xf numFmtId="0" fontId="36" fillId="0" borderId="0" xfId="24" quotePrefix="1" applyFont="1" applyAlignment="1" applyProtection="1">
      <alignment horizontal="center" vertical="center"/>
    </xf>
    <xf numFmtId="0" fontId="0" fillId="0" borderId="0" xfId="24" applyFont="1" applyAlignment="1" applyProtection="1">
      <alignment horizontal="justify" vertical="top"/>
    </xf>
    <xf numFmtId="0" fontId="41" fillId="0" borderId="0" xfId="24" applyFont="1" applyAlignment="1" applyProtection="1">
      <alignment horizontal="justify" vertical="top"/>
    </xf>
    <xf numFmtId="0" fontId="0" fillId="9" borderId="0" xfId="24" applyFont="1" applyFill="1" applyAlignment="1" applyProtection="1">
      <alignment horizontal="justify" vertical="top"/>
    </xf>
    <xf numFmtId="0" fontId="41" fillId="9" borderId="0" xfId="24" applyFont="1" applyFill="1" applyAlignment="1" applyProtection="1">
      <alignment horizontal="justify" vertical="top"/>
    </xf>
    <xf numFmtId="0" fontId="15" fillId="0" borderId="0" xfId="24" applyFont="1" applyAlignment="1" applyProtection="1">
      <alignment horizontal="justify" vertical="top"/>
    </xf>
    <xf numFmtId="174" fontId="14" fillId="0" borderId="0" xfId="24" applyNumberFormat="1" applyFont="1" applyAlignment="1" applyProtection="1">
      <alignment horizontal="left" vertical="center" indent="1"/>
    </xf>
    <xf numFmtId="0" fontId="0" fillId="0" borderId="0" xfId="24" applyFont="1" applyFill="1" applyAlignment="1" applyProtection="1">
      <alignment horizontal="justify" vertical="top"/>
    </xf>
    <xf numFmtId="0" fontId="41" fillId="0" borderId="0" xfId="24" applyFont="1" applyFill="1" applyAlignment="1" applyProtection="1">
      <alignment horizontal="justify" vertical="top"/>
    </xf>
    <xf numFmtId="0" fontId="14" fillId="0" borderId="0" xfId="24" applyFont="1" applyAlignment="1" applyProtection="1">
      <alignment horizontal="justify" vertical="top"/>
    </xf>
    <xf numFmtId="0" fontId="41" fillId="0" borderId="0" xfId="24" applyFont="1" applyFill="1" applyAlignment="1" applyProtection="1">
      <alignment horizontal="center" vertical="top"/>
    </xf>
    <xf numFmtId="0" fontId="50" fillId="0" borderId="0" xfId="24" applyFont="1" applyAlignment="1" applyProtection="1">
      <alignment horizontal="center" vertical="center"/>
    </xf>
    <xf numFmtId="0" fontId="0" fillId="3" borderId="0" xfId="24" applyFont="1" applyFill="1" applyAlignment="1" applyProtection="1">
      <alignment horizontal="left" vertical="center"/>
      <protection locked="0"/>
    </xf>
    <xf numFmtId="0" fontId="41" fillId="3" borderId="0" xfId="24" applyFont="1" applyFill="1" applyAlignment="1" applyProtection="1">
      <alignment horizontal="left" vertical="center"/>
      <protection locked="0"/>
    </xf>
    <xf numFmtId="174" fontId="41" fillId="0" borderId="0" xfId="24" applyNumberFormat="1" applyFont="1" applyFill="1" applyAlignment="1" applyProtection="1">
      <alignment horizontal="left" vertical="center"/>
    </xf>
    <xf numFmtId="0" fontId="15" fillId="0" borderId="0" xfId="33" applyFont="1" applyFill="1" applyBorder="1" applyAlignment="1" applyProtection="1">
      <alignment horizontal="justify" vertical="center" wrapText="1"/>
      <protection hidden="1"/>
    </xf>
    <xf numFmtId="1" fontId="21" fillId="0" borderId="4" xfId="33" applyNumberFormat="1" applyFont="1" applyFill="1" applyBorder="1" applyAlignment="1" applyProtection="1">
      <alignment horizontal="justify" vertical="center" wrapText="1"/>
      <protection hidden="1"/>
    </xf>
    <xf numFmtId="4" fontId="14" fillId="0" borderId="14" xfId="33" applyNumberFormat="1" applyFont="1" applyBorder="1" applyAlignment="1" applyProtection="1">
      <alignment horizontal="center" vertical="center" wrapText="1"/>
      <protection hidden="1"/>
    </xf>
    <xf numFmtId="4" fontId="14" fillId="0" borderId="3" xfId="33" applyNumberFormat="1" applyFont="1" applyBorder="1" applyAlignment="1" applyProtection="1">
      <alignment horizontal="center" vertical="center" wrapText="1"/>
      <protection hidden="1"/>
    </xf>
    <xf numFmtId="0" fontId="16" fillId="0" borderId="0" xfId="33" applyFont="1" applyAlignment="1" applyProtection="1">
      <alignment horizontal="left"/>
      <protection hidden="1"/>
    </xf>
    <xf numFmtId="0" fontId="16" fillId="0" borderId="7" xfId="33" applyFont="1" applyBorder="1" applyAlignment="1" applyProtection="1">
      <alignment horizontal="left"/>
      <protection hidden="1"/>
    </xf>
    <xf numFmtId="1" fontId="15" fillId="0" borderId="0" xfId="33" applyNumberFormat="1" applyFont="1" applyFill="1" applyBorder="1" applyAlignment="1" applyProtection="1">
      <alignment horizontal="justify" vertical="top" wrapText="1"/>
      <protection hidden="1"/>
    </xf>
    <xf numFmtId="0" fontId="15" fillId="0" borderId="0" xfId="33" applyFont="1" applyFill="1" applyBorder="1" applyAlignment="1" applyProtection="1">
      <alignment horizontal="justify" vertical="top" wrapText="1"/>
      <protection hidden="1"/>
    </xf>
    <xf numFmtId="0" fontId="15" fillId="0" borderId="7" xfId="33" applyFont="1" applyFill="1" applyBorder="1" applyAlignment="1" applyProtection="1">
      <alignment horizontal="justify" vertical="top" wrapText="1"/>
      <protection hidden="1"/>
    </xf>
    <xf numFmtId="1" fontId="14" fillId="0" borderId="0" xfId="33" applyNumberFormat="1" applyFont="1" applyBorder="1" applyAlignment="1" applyProtection="1">
      <alignment horizontal="center" vertical="center" wrapText="1"/>
      <protection hidden="1"/>
    </xf>
    <xf numFmtId="0" fontId="14" fillId="0" borderId="0" xfId="33" applyFont="1" applyBorder="1" applyAlignment="1" applyProtection="1">
      <alignment horizontal="center" vertical="center" wrapText="1"/>
      <protection hidden="1"/>
    </xf>
    <xf numFmtId="4" fontId="14" fillId="0" borderId="0" xfId="33" applyNumberFormat="1" applyFont="1" applyBorder="1" applyAlignment="1" applyProtection="1">
      <alignment horizontal="right" vertical="center" wrapText="1"/>
      <protection hidden="1"/>
    </xf>
    <xf numFmtId="1" fontId="14" fillId="0" borderId="4" xfId="33" applyNumberFormat="1" applyFont="1" applyBorder="1" applyAlignment="1" applyProtection="1">
      <alignment horizontal="center" vertical="center" wrapText="1"/>
      <protection hidden="1"/>
    </xf>
    <xf numFmtId="4" fontId="14" fillId="0" borderId="4" xfId="33" applyNumberFormat="1" applyFont="1" applyBorder="1" applyAlignment="1" applyProtection="1">
      <alignment horizontal="center" vertical="center" wrapText="1"/>
      <protection hidden="1"/>
    </xf>
    <xf numFmtId="0" fontId="15" fillId="0" borderId="0" xfId="33" applyFont="1" applyFill="1" applyBorder="1" applyAlignment="1" applyProtection="1">
      <alignment horizontal="left" vertical="center" wrapText="1"/>
      <protection hidden="1"/>
    </xf>
    <xf numFmtId="0" fontId="0" fillId="0" borderId="0" xfId="0" applyAlignment="1">
      <alignment horizontal="left"/>
    </xf>
    <xf numFmtId="0" fontId="0" fillId="0" borderId="7" xfId="0" applyBorder="1" applyAlignment="1">
      <alignment horizontal="left"/>
    </xf>
    <xf numFmtId="1" fontId="14" fillId="0" borderId="14" xfId="33" applyNumberFormat="1" applyFont="1" applyBorder="1" applyAlignment="1" applyProtection="1">
      <alignment horizontal="center" vertical="center" wrapText="1"/>
      <protection hidden="1"/>
    </xf>
    <xf numFmtId="1" fontId="14" fillId="0" borderId="15" xfId="33" applyNumberFormat="1" applyFont="1" applyBorder="1" applyAlignment="1" applyProtection="1">
      <alignment horizontal="center" vertical="center" wrapText="1"/>
      <protection hidden="1"/>
    </xf>
    <xf numFmtId="4" fontId="14" fillId="0" borderId="14" xfId="33" applyNumberFormat="1" applyFont="1" applyBorder="1" applyAlignment="1" applyProtection="1">
      <alignment horizontal="right" vertical="center" wrapText="1"/>
      <protection hidden="1"/>
    </xf>
    <xf numFmtId="4" fontId="15" fillId="0" borderId="15" xfId="33" applyNumberFormat="1" applyFont="1" applyBorder="1" applyAlignment="1" applyProtection="1">
      <alignment horizontal="right" vertical="center" wrapText="1"/>
      <protection hidden="1"/>
    </xf>
    <xf numFmtId="0" fontId="15" fillId="0" borderId="7" xfId="33" applyFont="1" applyFill="1" applyBorder="1" applyAlignment="1" applyProtection="1">
      <alignment horizontal="justify" vertical="center" wrapText="1"/>
      <protection hidden="1"/>
    </xf>
    <xf numFmtId="2" fontId="31" fillId="0" borderId="0" xfId="27" applyNumberFormat="1" applyFont="1" applyFill="1" applyBorder="1" applyAlignment="1" applyProtection="1">
      <alignment horizontal="left" vertical="center"/>
      <protection hidden="1"/>
    </xf>
  </cellXfs>
  <cellStyles count="41">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Formula" xfId="17" xr:uid="{00000000-0005-0000-0000-000010000000}"/>
    <cellStyle name="Header1" xfId="18" xr:uid="{00000000-0005-0000-0000-000011000000}"/>
    <cellStyle name="Header2" xfId="19" xr:uid="{00000000-0005-0000-0000-000012000000}"/>
    <cellStyle name="Hypertextový odkaz" xfId="20" xr:uid="{00000000-0005-0000-0000-000013000000}"/>
    <cellStyle name="no dec" xfId="21" xr:uid="{00000000-0005-0000-0000-000014000000}"/>
    <cellStyle name="Normal" xfId="0" builtinId="0"/>
    <cellStyle name="Normal - Style1" xfId="22" xr:uid="{00000000-0005-0000-0000-000016000000}"/>
    <cellStyle name="Normal 2" xfId="23" xr:uid="{00000000-0005-0000-0000-000017000000}"/>
    <cellStyle name="Normal 3" xfId="39" xr:uid="{00000000-0005-0000-0000-000018000000}"/>
    <cellStyle name="Normal_Annexures TW 04" xfId="24" xr:uid="{00000000-0005-0000-0000-000019000000}"/>
    <cellStyle name="Normal_Attach 3(JV)" xfId="25" xr:uid="{00000000-0005-0000-0000-00001A000000}"/>
    <cellStyle name="Normal_Attacments TW 04" xfId="26" xr:uid="{00000000-0005-0000-0000-00001B000000}"/>
    <cellStyle name="Normal_Entertainment Form" xfId="27" xr:uid="{00000000-0005-0000-0000-00001C000000}"/>
    <cellStyle name="Normal_pgcil-tivim-pricesched" xfId="28" xr:uid="{00000000-0005-0000-0000-00001D000000}"/>
    <cellStyle name="Normal_Price_Schedules for Insulator Package Rev-01" xfId="29" xr:uid="{00000000-0005-0000-0000-00001E000000}"/>
    <cellStyle name="Normal_PRICE-SCHE Bihar-Rev-2-corrections" xfId="30" xr:uid="{00000000-0005-0000-0000-00001F000000}"/>
    <cellStyle name="Normal_PRICE-SCHE Bihar-Rev-2-corrections_Annexures TW 04" xfId="31" xr:uid="{00000000-0005-0000-0000-000020000000}"/>
    <cellStyle name="Normal_PRICE-SCHE Bihar-Rev-2-corrections_Price_Schedules for Insulator Package Rev-01" xfId="32" xr:uid="{00000000-0005-0000-0000-000021000000}"/>
    <cellStyle name="Normal_QUOTED CORRECTED 2" xfId="33" xr:uid="{00000000-0005-0000-0000-000022000000}"/>
    <cellStyle name="Normal_Sch-1" xfId="34" xr:uid="{00000000-0005-0000-0000-000023000000}"/>
    <cellStyle name="Normal_Sheet1" xfId="35" xr:uid="{00000000-0005-0000-0000-000024000000}"/>
    <cellStyle name="Percent" xfId="40" builtinId="5"/>
    <cellStyle name="Popis" xfId="36" xr:uid="{00000000-0005-0000-0000-000026000000}"/>
    <cellStyle name="Sledovaný hypertextový odkaz" xfId="37" xr:uid="{00000000-0005-0000-0000-000027000000}"/>
    <cellStyle name="Standard_BS14" xfId="38" xr:uid="{00000000-0005-0000-0000-000028000000}"/>
  </cellStyles>
  <dxfs count="6">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0000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6.xml.rels><?xml version="1.0" encoding="UTF-8" standalone="yes"?>
<Relationships xmlns="http://schemas.openxmlformats.org/package/2006/relationships"><Relationship Id="rId1" Type="http://schemas.openxmlformats.org/officeDocument/2006/relationships/hyperlink" Target="#Cover!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161910" name="Picture 1">
          <a:extLst>
            <a:ext uri="{FF2B5EF4-FFF2-40B4-BE49-F238E27FC236}">
              <a16:creationId xmlns:a16="http://schemas.microsoft.com/office/drawing/2014/main" id="{00000000-0008-0000-0100-0000B6BA1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0" y="3362325"/>
          <a:ext cx="619125" cy="733425"/>
        </a:xfrm>
        <a:prstGeom prst="rect">
          <a:avLst/>
        </a:prstGeom>
        <a:noFill/>
        <a:ln w="9525">
          <a:noFill/>
          <a:miter lim="800000"/>
          <a:headEnd/>
          <a:tailEnd/>
        </a:ln>
      </xdr:spPr>
    </xdr:pic>
    <xdr:clientData/>
  </xdr:twoCellAnchor>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161912" name="AutoShape 6">
          <a:extLst>
            <a:ext uri="{FF2B5EF4-FFF2-40B4-BE49-F238E27FC236}">
              <a16:creationId xmlns:a16="http://schemas.microsoft.com/office/drawing/2014/main" id="{00000000-0008-0000-0100-0000B8BA11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161913" name="AutoShape 7">
          <a:extLst>
            <a:ext uri="{FF2B5EF4-FFF2-40B4-BE49-F238E27FC236}">
              <a16:creationId xmlns:a16="http://schemas.microsoft.com/office/drawing/2014/main" id="{00000000-0008-0000-0100-0000B9BA1100}"/>
            </a:ext>
          </a:extLst>
        </xdr:cNvPr>
        <xdr:cNvSpPr>
          <a:spLocks noChangeArrowheads="1"/>
        </xdr:cNvSpPr>
      </xdr:nvSpPr>
      <xdr:spPr bwMode="auto">
        <a:xfrm>
          <a:off x="8362950" y="379095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161914" name="AutoShape 8">
          <a:extLst>
            <a:ext uri="{FF2B5EF4-FFF2-40B4-BE49-F238E27FC236}">
              <a16:creationId xmlns:a16="http://schemas.microsoft.com/office/drawing/2014/main" id="{00000000-0008-0000-0100-0000BABA1100}"/>
            </a:ext>
          </a:extLst>
        </xdr:cNvPr>
        <xdr:cNvSpPr>
          <a:spLocks noChangeArrowheads="1"/>
        </xdr:cNvSpPr>
      </xdr:nvSpPr>
      <xdr:spPr bwMode="auto">
        <a:xfrm>
          <a:off x="104775" y="379095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161915" name="AutoShape 9">
          <a:extLst>
            <a:ext uri="{FF2B5EF4-FFF2-40B4-BE49-F238E27FC236}">
              <a16:creationId xmlns:a16="http://schemas.microsoft.com/office/drawing/2014/main" id="{00000000-0008-0000-0100-0000BBBA11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267777" name="Group 1">
          <a:hlinkClick xmlns:r="http://schemas.openxmlformats.org/officeDocument/2006/relationships" r:id="rId1" tooltip="Click to Proceed"/>
          <a:extLst>
            <a:ext uri="{FF2B5EF4-FFF2-40B4-BE49-F238E27FC236}">
              <a16:creationId xmlns:a16="http://schemas.microsoft.com/office/drawing/2014/main" id="{00000000-0008-0000-0200-000041581300}"/>
            </a:ext>
          </a:extLst>
        </xdr:cNvPr>
        <xdr:cNvGrpSpPr>
          <a:grpSpLocks/>
        </xdr:cNvGrpSpPr>
      </xdr:nvGrpSpPr>
      <xdr:grpSpPr bwMode="auto">
        <a:xfrm>
          <a:off x="7105650" y="57150"/>
          <a:ext cx="1209675" cy="771525"/>
          <a:chOff x="804" y="5"/>
          <a:chExt cx="116" cy="73"/>
        </a:xfrm>
      </xdr:grpSpPr>
      <xdr:sp macro="" textlink="">
        <xdr:nvSpPr>
          <xdr:cNvPr id="1267779" name="AutoShape 2">
            <a:extLst>
              <a:ext uri="{FF2B5EF4-FFF2-40B4-BE49-F238E27FC236}">
                <a16:creationId xmlns:a16="http://schemas.microsoft.com/office/drawing/2014/main" id="{00000000-0008-0000-0200-0000435813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33</xdr:row>
      <xdr:rowOff>0</xdr:rowOff>
    </xdr:from>
    <xdr:to>
      <xdr:col>2</xdr:col>
      <xdr:colOff>4981575</xdr:colOff>
      <xdr:row>33</xdr:row>
      <xdr:rowOff>0</xdr:rowOff>
    </xdr:to>
    <xdr:pic>
      <xdr:nvPicPr>
        <xdr:cNvPr id="1267778" name="Picture 4">
          <a:extLst>
            <a:ext uri="{FF2B5EF4-FFF2-40B4-BE49-F238E27FC236}">
              <a16:creationId xmlns:a16="http://schemas.microsoft.com/office/drawing/2014/main" id="{00000000-0008-0000-0200-0000425813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829300" y="25927050"/>
          <a:ext cx="52387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1271852" name="Group 6">
          <a:hlinkClick xmlns:r="http://schemas.openxmlformats.org/officeDocument/2006/relationships" r:id="rId1" tooltip="Click for Sch-1"/>
          <a:extLst>
            <a:ext uri="{FF2B5EF4-FFF2-40B4-BE49-F238E27FC236}">
              <a16:creationId xmlns:a16="http://schemas.microsoft.com/office/drawing/2014/main" id="{00000000-0008-0000-0300-00002C681300}"/>
            </a:ext>
          </a:extLst>
        </xdr:cNvPr>
        <xdr:cNvGrpSpPr>
          <a:grpSpLocks/>
        </xdr:cNvGrpSpPr>
      </xdr:nvGrpSpPr>
      <xdr:grpSpPr bwMode="auto">
        <a:xfrm>
          <a:off x="6831330" y="47625"/>
          <a:ext cx="1184910" cy="853440"/>
          <a:chOff x="804" y="5"/>
          <a:chExt cx="116" cy="73"/>
        </a:xfrm>
      </xdr:grpSpPr>
      <xdr:sp macro="" textlink="">
        <xdr:nvSpPr>
          <xdr:cNvPr id="1271853" name="AutoShape 2">
            <a:extLst>
              <a:ext uri="{FF2B5EF4-FFF2-40B4-BE49-F238E27FC236}">
                <a16:creationId xmlns:a16="http://schemas.microsoft.com/office/drawing/2014/main" id="{00000000-0008-0000-0300-00002D6813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247650</xdr:colOff>
      <xdr:row>0</xdr:row>
      <xdr:rowOff>28575</xdr:rowOff>
    </xdr:from>
    <xdr:to>
      <xdr:col>10</xdr:col>
      <xdr:colOff>1362075</xdr:colOff>
      <xdr:row>2</xdr:row>
      <xdr:rowOff>266700</xdr:rowOff>
    </xdr:to>
    <xdr:grpSp>
      <xdr:nvGrpSpPr>
        <xdr:cNvPr id="1219737" name="Group 38">
          <a:hlinkClick xmlns:r="http://schemas.openxmlformats.org/officeDocument/2006/relationships" r:id="rId1" tooltip="Click for Sch-2"/>
          <a:extLst>
            <a:ext uri="{FF2B5EF4-FFF2-40B4-BE49-F238E27FC236}">
              <a16:creationId xmlns:a16="http://schemas.microsoft.com/office/drawing/2014/main" id="{00000000-0008-0000-0500-0000999C1200}"/>
            </a:ext>
          </a:extLst>
        </xdr:cNvPr>
        <xdr:cNvGrpSpPr>
          <a:grpSpLocks/>
        </xdr:cNvGrpSpPr>
      </xdr:nvGrpSpPr>
      <xdr:grpSpPr bwMode="auto">
        <a:xfrm>
          <a:off x="10778490" y="28575"/>
          <a:ext cx="1106805" cy="603885"/>
          <a:chOff x="804" y="5"/>
          <a:chExt cx="116" cy="73"/>
        </a:xfrm>
      </xdr:grpSpPr>
      <xdr:sp macro="" textlink="">
        <xdr:nvSpPr>
          <xdr:cNvPr id="1219738" name="AutoShape 39">
            <a:extLst>
              <a:ext uri="{FF2B5EF4-FFF2-40B4-BE49-F238E27FC236}">
                <a16:creationId xmlns:a16="http://schemas.microsoft.com/office/drawing/2014/main" id="{00000000-0008-0000-0500-00009A9C12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00000000-0008-0000-0500-0000280C0000}"/>
              </a:ext>
            </a:extLst>
          </xdr:cNvPr>
          <xdr:cNvSpPr txBox="1">
            <a:spLocks noChangeArrowheads="1"/>
          </xdr:cNvSpPr>
        </xdr:nvSpPr>
        <xdr:spPr bwMode="auto">
          <a:xfrm>
            <a:off x="10563225" y="16815353156419"/>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0</xdr:row>
      <xdr:rowOff>76200</xdr:rowOff>
    </xdr:from>
    <xdr:to>
      <xdr:col>9</xdr:col>
      <xdr:colOff>0</xdr:colOff>
      <xdr:row>2</xdr:row>
      <xdr:rowOff>276225</xdr:rowOff>
    </xdr:to>
    <xdr:grpSp>
      <xdr:nvGrpSpPr>
        <xdr:cNvPr id="1140016" name="Group 5">
          <a:hlinkClick xmlns:r="http://schemas.openxmlformats.org/officeDocument/2006/relationships" r:id="rId1" tooltip="Click For Bid Form 2nd Envelope"/>
          <a:extLst>
            <a:ext uri="{FF2B5EF4-FFF2-40B4-BE49-F238E27FC236}">
              <a16:creationId xmlns:a16="http://schemas.microsoft.com/office/drawing/2014/main" id="{00000000-0008-0000-0600-000030651100}"/>
            </a:ext>
          </a:extLst>
        </xdr:cNvPr>
        <xdr:cNvGrpSpPr>
          <a:grpSpLocks/>
        </xdr:cNvGrpSpPr>
      </xdr:nvGrpSpPr>
      <xdr:grpSpPr bwMode="auto">
        <a:xfrm>
          <a:off x="7086600" y="76200"/>
          <a:ext cx="1352550" cy="657225"/>
          <a:chOff x="762" y="2"/>
          <a:chExt cx="116" cy="73"/>
        </a:xfrm>
      </xdr:grpSpPr>
      <xdr:sp macro="" textlink="">
        <xdr:nvSpPr>
          <xdr:cNvPr id="1140017" name="AutoShape 2">
            <a:extLst>
              <a:ext uri="{FF2B5EF4-FFF2-40B4-BE49-F238E27FC236}">
                <a16:creationId xmlns:a16="http://schemas.microsoft.com/office/drawing/2014/main" id="{00000000-0008-0000-0600-000031651100}"/>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a:spLocks noChangeArrowheads="1"/>
          </xdr:cNvSpPr>
        </xdr:nvSpPr>
        <xdr:spPr bwMode="auto">
          <a:xfrm>
            <a:off x="779" y="18"/>
            <a:ext cx="99" cy="39"/>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293322" name="Group 10">
          <a:hlinkClick xmlns:r="http://schemas.openxmlformats.org/officeDocument/2006/relationships" r:id="rId1" tooltip="Back to Cover Page"/>
          <a:extLst>
            <a:ext uri="{FF2B5EF4-FFF2-40B4-BE49-F238E27FC236}">
              <a16:creationId xmlns:a16="http://schemas.microsoft.com/office/drawing/2014/main" id="{00000000-0008-0000-0700-00000ABC1300}"/>
            </a:ext>
          </a:extLst>
        </xdr:cNvPr>
        <xdr:cNvGrpSpPr>
          <a:grpSpLocks/>
        </xdr:cNvGrpSpPr>
      </xdr:nvGrpSpPr>
      <xdr:grpSpPr bwMode="auto">
        <a:xfrm>
          <a:off x="6358890" y="104775"/>
          <a:ext cx="1002030" cy="626745"/>
          <a:chOff x="744" y="11"/>
          <a:chExt cx="113" cy="74"/>
        </a:xfrm>
      </xdr:grpSpPr>
      <xdr:sp macro="" textlink="">
        <xdr:nvSpPr>
          <xdr:cNvPr id="1293323" name="AutoShape 7">
            <a:extLst>
              <a:ext uri="{FF2B5EF4-FFF2-40B4-BE49-F238E27FC236}">
                <a16:creationId xmlns:a16="http://schemas.microsoft.com/office/drawing/2014/main" id="{00000000-0008-0000-0700-00000BBC13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0700-000008400000}"/>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881\Desktop\4.1-First%20Env-Bid%20Form-Attach-TW01-Nagaland_re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Names of Bidder"/>
      <sheetName val="Attach 3(JV)"/>
      <sheetName val="Attach 3(QR)"/>
      <sheetName val="Attach QR"/>
      <sheetName val="Attach 4"/>
      <sheetName val="Attach 4 (A)"/>
      <sheetName val="Attach 5"/>
      <sheetName val="Attach 6"/>
      <sheetName val="Attach 7"/>
      <sheetName val="Attach_8"/>
      <sheetName val="Attach_9"/>
      <sheetName val="Attach 4B"/>
      <sheetName val="Attach_ 11"/>
      <sheetName val="Attach_ 12"/>
      <sheetName val="Attach_13"/>
      <sheetName val="Attach_ 16"/>
      <sheetName val="Attach  17"/>
      <sheetName val="Attach_ 18"/>
      <sheetName val="Attach  19"/>
      <sheetName val="Attach 20"/>
      <sheetName val="Attach 14"/>
      <sheetName val="Attach 14-IP"/>
      <sheetName val="Attach 21"/>
      <sheetName val="Attach-21"/>
      <sheetName val="Bid Form 1st Envelope "/>
      <sheetName val="N to W"/>
      <sheetName val="Sheet1"/>
      <sheetName val="Sheet2"/>
    </sheetNames>
    <sheetDataSet>
      <sheetData sheetId="0"/>
      <sheetData sheetId="1"/>
      <sheetData sheetId="2"/>
      <sheetData sheetId="3">
        <row r="7">
          <cell r="E7" t="str">
            <v>To:</v>
          </cell>
        </row>
      </sheetData>
      <sheetData sheetId="4"/>
      <sheetData sheetId="5">
        <row r="61">
          <cell r="E61" t="str">
            <v>08-TS(vOL-II),Sec-III,Survey(Part-I).pdf</v>
          </cell>
          <cell r="G61" t="str">
            <v>new.pdf</v>
          </cell>
          <cell r="I61" t="str">
            <v>KRA.pdf</v>
          </cell>
        </row>
        <row r="243">
          <cell r="G243" t="str">
            <v>KRA.pdf</v>
          </cell>
          <cell r="I243" t="str">
            <v>new.pdf</v>
          </cell>
        </row>
        <row r="330">
          <cell r="H330" t="str">
            <v>new.pdf</v>
          </cell>
        </row>
        <row r="399">
          <cell r="H399" t="str">
            <v>KRA.pdf</v>
          </cell>
        </row>
        <row r="486">
          <cell r="D486" t="str">
            <v>kunal.pdf</v>
          </cell>
          <cell r="F486" t="str">
            <v>Case_Studies.pdf</v>
          </cell>
          <cell r="I486" t="str">
            <v>KRA.pdf</v>
          </cell>
        </row>
        <row r="541">
          <cell r="E541" t="str">
            <v>kunal.pdf</v>
          </cell>
          <cell r="G541" t="str">
            <v>new.pdf</v>
          </cell>
          <cell r="I541" t="str">
            <v>KRA.pdf</v>
          </cell>
        </row>
        <row r="637">
          <cell r="D637" t="str">
            <v>Case_Studies.pdf</v>
          </cell>
          <cell r="G637" t="str">
            <v>KRA.pdf</v>
          </cell>
          <cell r="I637" t="str">
            <v>office order.pdf</v>
          </cell>
        </row>
        <row r="765">
          <cell r="J765" t="str">
            <v>Case_Studies.pdf</v>
          </cell>
          <cell r="K765" t="str">
            <v>KRA.pdf</v>
          </cell>
          <cell r="L765" t="str">
            <v>office order.pdf</v>
          </cell>
        </row>
        <row r="768">
          <cell r="J768" t="str">
            <v>Case_Studies.pdf</v>
          </cell>
          <cell r="K768" t="str">
            <v>KRA.pdf</v>
          </cell>
          <cell r="L768" t="str">
            <v>office order.pdf</v>
          </cell>
        </row>
        <row r="771">
          <cell r="J771" t="str">
            <v>KRA.pdf</v>
          </cell>
          <cell r="K771" t="str">
            <v>office order.pdf</v>
          </cell>
          <cell r="L771" t="str">
            <v>Case_Studies.pdf</v>
          </cell>
        </row>
        <row r="774">
          <cell r="J774" t="str">
            <v>Case_Studies.pdf</v>
          </cell>
          <cell r="K774" t="str">
            <v>new.pdf</v>
          </cell>
          <cell r="L774" t="str">
            <v>office order.pdf</v>
          </cell>
        </row>
        <row r="777">
          <cell r="J777" t="str">
            <v>Case_Studies.pdf</v>
          </cell>
          <cell r="K777" t="str">
            <v>new.pdf</v>
          </cell>
          <cell r="L777" t="str">
            <v>office order.pdf</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9DC4047-B96E-43DC-BD64-D7920FA21758}" protected="1">
  <header guid="{D9DC4047-B96E-43DC-BD64-D7920FA21758}" dateTime="2021-12-02T16:12:38" maxSheetId="15" userName="Himanshu Mittal {Himanshu Mittal}" r:id="rId1">
    <sheetIdMap count="14">
      <sheetId val="1"/>
      <sheetId val="2"/>
      <sheetId val="3"/>
      <sheetId val="4"/>
      <sheetId val="5"/>
      <sheetId val="6"/>
      <sheetId val="7"/>
      <sheetId val="8"/>
      <sheetId val="9"/>
      <sheetId val="10"/>
      <sheetId val="11"/>
      <sheetId val="12"/>
      <sheetId val="13"/>
      <sheetId val="1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D9DC4047-B96E-43DC-BD64-D7920FA21758}" name="Himanshu Mittal {Himanshu Mittal}" id="-2076817698" dateTime="2021-12-02T16:12:3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3.bin"/><Relationship Id="rId13" Type="http://schemas.openxmlformats.org/officeDocument/2006/relationships/printerSettings" Target="../printerSettings/printerSettings158.bin"/><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12" Type="http://schemas.openxmlformats.org/officeDocument/2006/relationships/printerSettings" Target="../printerSettings/printerSettings157.bin"/><Relationship Id="rId17" Type="http://schemas.openxmlformats.org/officeDocument/2006/relationships/printerSettings" Target="../printerSettings/printerSettings162.bin"/><Relationship Id="rId2" Type="http://schemas.openxmlformats.org/officeDocument/2006/relationships/printerSettings" Target="../printerSettings/printerSettings147.bin"/><Relationship Id="rId16" Type="http://schemas.openxmlformats.org/officeDocument/2006/relationships/printerSettings" Target="../printerSettings/printerSettings161.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11" Type="http://schemas.openxmlformats.org/officeDocument/2006/relationships/printerSettings" Target="../printerSettings/printerSettings156.bin"/><Relationship Id="rId5" Type="http://schemas.openxmlformats.org/officeDocument/2006/relationships/printerSettings" Target="../printerSettings/printerSettings150.bin"/><Relationship Id="rId15" Type="http://schemas.openxmlformats.org/officeDocument/2006/relationships/printerSettings" Target="../printerSettings/printerSettings160.bin"/><Relationship Id="rId10" Type="http://schemas.openxmlformats.org/officeDocument/2006/relationships/printerSettings" Target="../printerSettings/printerSettings155.bin"/><Relationship Id="rId4" Type="http://schemas.openxmlformats.org/officeDocument/2006/relationships/printerSettings" Target="../printerSettings/printerSettings149.bin"/><Relationship Id="rId9" Type="http://schemas.openxmlformats.org/officeDocument/2006/relationships/printerSettings" Target="../printerSettings/printerSettings154.bin"/><Relationship Id="rId14" Type="http://schemas.openxmlformats.org/officeDocument/2006/relationships/printerSettings" Target="../printerSettings/printerSettings15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70.bin"/><Relationship Id="rId13" Type="http://schemas.openxmlformats.org/officeDocument/2006/relationships/printerSettings" Target="../printerSettings/printerSettings175.bin"/><Relationship Id="rId18" Type="http://schemas.openxmlformats.org/officeDocument/2006/relationships/printerSettings" Target="../printerSettings/printerSettings180.bin"/><Relationship Id="rId3" Type="http://schemas.openxmlformats.org/officeDocument/2006/relationships/printerSettings" Target="../printerSettings/printerSettings165.bin"/><Relationship Id="rId7" Type="http://schemas.openxmlformats.org/officeDocument/2006/relationships/printerSettings" Target="../printerSettings/printerSettings169.bin"/><Relationship Id="rId12" Type="http://schemas.openxmlformats.org/officeDocument/2006/relationships/printerSettings" Target="../printerSettings/printerSettings174.bin"/><Relationship Id="rId17" Type="http://schemas.openxmlformats.org/officeDocument/2006/relationships/printerSettings" Target="../printerSettings/printerSettings179.bin"/><Relationship Id="rId2" Type="http://schemas.openxmlformats.org/officeDocument/2006/relationships/printerSettings" Target="../printerSettings/printerSettings164.bin"/><Relationship Id="rId16" Type="http://schemas.openxmlformats.org/officeDocument/2006/relationships/printerSettings" Target="../printerSettings/printerSettings178.bin"/><Relationship Id="rId20" Type="http://schemas.openxmlformats.org/officeDocument/2006/relationships/printerSettings" Target="../printerSettings/printerSettings182.bin"/><Relationship Id="rId1" Type="http://schemas.openxmlformats.org/officeDocument/2006/relationships/printerSettings" Target="../printerSettings/printerSettings163.bin"/><Relationship Id="rId6" Type="http://schemas.openxmlformats.org/officeDocument/2006/relationships/printerSettings" Target="../printerSettings/printerSettings168.bin"/><Relationship Id="rId11" Type="http://schemas.openxmlformats.org/officeDocument/2006/relationships/printerSettings" Target="../printerSettings/printerSettings173.bin"/><Relationship Id="rId5" Type="http://schemas.openxmlformats.org/officeDocument/2006/relationships/printerSettings" Target="../printerSettings/printerSettings167.bin"/><Relationship Id="rId15" Type="http://schemas.openxmlformats.org/officeDocument/2006/relationships/printerSettings" Target="../printerSettings/printerSettings177.bin"/><Relationship Id="rId10" Type="http://schemas.openxmlformats.org/officeDocument/2006/relationships/printerSettings" Target="../printerSettings/printerSettings172.bin"/><Relationship Id="rId19" Type="http://schemas.openxmlformats.org/officeDocument/2006/relationships/printerSettings" Target="../printerSettings/printerSettings181.bin"/><Relationship Id="rId4" Type="http://schemas.openxmlformats.org/officeDocument/2006/relationships/printerSettings" Target="../printerSettings/printerSettings166.bin"/><Relationship Id="rId9" Type="http://schemas.openxmlformats.org/officeDocument/2006/relationships/printerSettings" Target="../printerSettings/printerSettings171.bin"/><Relationship Id="rId14" Type="http://schemas.openxmlformats.org/officeDocument/2006/relationships/printerSettings" Target="../printerSettings/printerSettings17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13" Type="http://schemas.openxmlformats.org/officeDocument/2006/relationships/printerSettings" Target="../printerSettings/printerSettings24.bin"/><Relationship Id="rId18" Type="http://schemas.openxmlformats.org/officeDocument/2006/relationships/printerSettings" Target="../printerSettings/printerSettings29.bin"/><Relationship Id="rId3" Type="http://schemas.openxmlformats.org/officeDocument/2006/relationships/printerSettings" Target="../printerSettings/printerSettings14.bin"/><Relationship Id="rId21" Type="http://schemas.openxmlformats.org/officeDocument/2006/relationships/drawing" Target="../drawings/drawing1.xml"/><Relationship Id="rId7" Type="http://schemas.openxmlformats.org/officeDocument/2006/relationships/printerSettings" Target="../printerSettings/printerSettings18.bin"/><Relationship Id="rId12" Type="http://schemas.openxmlformats.org/officeDocument/2006/relationships/printerSettings" Target="../printerSettings/printerSettings23.bin"/><Relationship Id="rId17" Type="http://schemas.openxmlformats.org/officeDocument/2006/relationships/printerSettings" Target="../printerSettings/printerSettings28.bin"/><Relationship Id="rId2" Type="http://schemas.openxmlformats.org/officeDocument/2006/relationships/printerSettings" Target="../printerSettings/printerSettings13.bin"/><Relationship Id="rId16" Type="http://schemas.openxmlformats.org/officeDocument/2006/relationships/printerSettings" Target="../printerSettings/printerSettings27.bin"/><Relationship Id="rId20" Type="http://schemas.openxmlformats.org/officeDocument/2006/relationships/printerSettings" Target="../printerSettings/printerSettings31.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5" Type="http://schemas.openxmlformats.org/officeDocument/2006/relationships/printerSettings" Target="../printerSettings/printerSettings26.bin"/><Relationship Id="rId10" Type="http://schemas.openxmlformats.org/officeDocument/2006/relationships/printerSettings" Target="../printerSettings/printerSettings21.bin"/><Relationship Id="rId19" Type="http://schemas.openxmlformats.org/officeDocument/2006/relationships/printerSettings" Target="../printerSettings/printerSettings30.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 Id="rId14"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9.bin"/><Relationship Id="rId13" Type="http://schemas.openxmlformats.org/officeDocument/2006/relationships/printerSettings" Target="../printerSettings/printerSettings44.bin"/><Relationship Id="rId18" Type="http://schemas.openxmlformats.org/officeDocument/2006/relationships/drawing" Target="../drawings/drawing2.xml"/><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12" Type="http://schemas.openxmlformats.org/officeDocument/2006/relationships/printerSettings" Target="../printerSettings/printerSettings43.bin"/><Relationship Id="rId17" Type="http://schemas.openxmlformats.org/officeDocument/2006/relationships/printerSettings" Target="../printerSettings/printerSettings48.bin"/><Relationship Id="rId2" Type="http://schemas.openxmlformats.org/officeDocument/2006/relationships/printerSettings" Target="../printerSettings/printerSettings33.bin"/><Relationship Id="rId16" Type="http://schemas.openxmlformats.org/officeDocument/2006/relationships/printerSettings" Target="../printerSettings/printerSettings47.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11" Type="http://schemas.openxmlformats.org/officeDocument/2006/relationships/printerSettings" Target="../printerSettings/printerSettings42.bin"/><Relationship Id="rId5" Type="http://schemas.openxmlformats.org/officeDocument/2006/relationships/printerSettings" Target="../printerSettings/printerSettings36.bin"/><Relationship Id="rId15" Type="http://schemas.openxmlformats.org/officeDocument/2006/relationships/printerSettings" Target="../printerSettings/printerSettings46.bin"/><Relationship Id="rId10" Type="http://schemas.openxmlformats.org/officeDocument/2006/relationships/printerSettings" Target="../printerSettings/printerSettings41.bin"/><Relationship Id="rId4" Type="http://schemas.openxmlformats.org/officeDocument/2006/relationships/printerSettings" Target="../printerSettings/printerSettings35.bin"/><Relationship Id="rId9" Type="http://schemas.openxmlformats.org/officeDocument/2006/relationships/printerSettings" Target="../printerSettings/printerSettings40.bin"/><Relationship Id="rId14" Type="http://schemas.openxmlformats.org/officeDocument/2006/relationships/printerSettings" Target="../printerSettings/printerSettings4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18" Type="http://schemas.openxmlformats.org/officeDocument/2006/relationships/printerSettings" Target="../printerSettings/printerSettings66.bin"/><Relationship Id="rId3" Type="http://schemas.openxmlformats.org/officeDocument/2006/relationships/printerSettings" Target="../printerSettings/printerSettings51.bin"/><Relationship Id="rId21" Type="http://schemas.openxmlformats.org/officeDocument/2006/relationships/drawing" Target="../drawings/drawing3.xml"/><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printerSettings" Target="../printerSettings/printerSettings65.bin"/><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20" Type="http://schemas.openxmlformats.org/officeDocument/2006/relationships/printerSettings" Target="../printerSettings/printerSettings68.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19" Type="http://schemas.openxmlformats.org/officeDocument/2006/relationships/printerSettings" Target="../printerSettings/printerSettings67.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18" Type="http://schemas.openxmlformats.org/officeDocument/2006/relationships/printerSettings" Target="../printerSettings/printerSettings93.bin"/><Relationship Id="rId3" Type="http://schemas.openxmlformats.org/officeDocument/2006/relationships/printerSettings" Target="../printerSettings/printerSettings78.bin"/><Relationship Id="rId21" Type="http://schemas.openxmlformats.org/officeDocument/2006/relationships/drawing" Target="../drawings/drawing4.xml"/><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17" Type="http://schemas.openxmlformats.org/officeDocument/2006/relationships/printerSettings" Target="../printerSettings/printerSettings92.bin"/><Relationship Id="rId2" Type="http://schemas.openxmlformats.org/officeDocument/2006/relationships/printerSettings" Target="../printerSettings/printerSettings77.bin"/><Relationship Id="rId16" Type="http://schemas.openxmlformats.org/officeDocument/2006/relationships/printerSettings" Target="../printerSettings/printerSettings91.bin"/><Relationship Id="rId20" Type="http://schemas.openxmlformats.org/officeDocument/2006/relationships/printerSettings" Target="../printerSettings/printerSettings95.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19" Type="http://schemas.openxmlformats.org/officeDocument/2006/relationships/printerSettings" Target="../printerSettings/printerSettings94.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3.bin"/><Relationship Id="rId13" Type="http://schemas.openxmlformats.org/officeDocument/2006/relationships/printerSettings" Target="../printerSettings/printerSettings108.bin"/><Relationship Id="rId3" Type="http://schemas.openxmlformats.org/officeDocument/2006/relationships/printerSettings" Target="../printerSettings/printerSettings98.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0" Type="http://schemas.openxmlformats.org/officeDocument/2006/relationships/printerSettings" Target="../printerSettings/printerSettings105.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 Id="rId1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6.bin"/><Relationship Id="rId13" Type="http://schemas.openxmlformats.org/officeDocument/2006/relationships/printerSettings" Target="../printerSettings/printerSettings121.bin"/><Relationship Id="rId18" Type="http://schemas.openxmlformats.org/officeDocument/2006/relationships/printerSettings" Target="../printerSettings/printerSettings126.bin"/><Relationship Id="rId3" Type="http://schemas.openxmlformats.org/officeDocument/2006/relationships/printerSettings" Target="../printerSettings/printerSettings111.bin"/><Relationship Id="rId21" Type="http://schemas.openxmlformats.org/officeDocument/2006/relationships/drawing" Target="../drawings/drawing6.xml"/><Relationship Id="rId7" Type="http://schemas.openxmlformats.org/officeDocument/2006/relationships/printerSettings" Target="../printerSettings/printerSettings115.bin"/><Relationship Id="rId12" Type="http://schemas.openxmlformats.org/officeDocument/2006/relationships/printerSettings" Target="../printerSettings/printerSettings120.bin"/><Relationship Id="rId17" Type="http://schemas.openxmlformats.org/officeDocument/2006/relationships/printerSettings" Target="../printerSettings/printerSettings125.bin"/><Relationship Id="rId2" Type="http://schemas.openxmlformats.org/officeDocument/2006/relationships/printerSettings" Target="../printerSettings/printerSettings110.bin"/><Relationship Id="rId16" Type="http://schemas.openxmlformats.org/officeDocument/2006/relationships/printerSettings" Target="../printerSettings/printerSettings124.bin"/><Relationship Id="rId20" Type="http://schemas.openxmlformats.org/officeDocument/2006/relationships/printerSettings" Target="../printerSettings/printerSettings128.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5" Type="http://schemas.openxmlformats.org/officeDocument/2006/relationships/printerSettings" Target="../printerSettings/printerSettings113.bin"/><Relationship Id="rId15" Type="http://schemas.openxmlformats.org/officeDocument/2006/relationships/printerSettings" Target="../printerSettings/printerSettings123.bin"/><Relationship Id="rId10" Type="http://schemas.openxmlformats.org/officeDocument/2006/relationships/printerSettings" Target="../printerSettings/printerSettings118.bin"/><Relationship Id="rId19" Type="http://schemas.openxmlformats.org/officeDocument/2006/relationships/printerSettings" Target="../printerSettings/printerSettings127.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 Id="rId14" Type="http://schemas.openxmlformats.org/officeDocument/2006/relationships/printerSettings" Target="../printerSettings/printerSettings12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printerSettings" Target="../printerSettings/printerSettings145.bin"/><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B5"/>
  <sheetViews>
    <sheetView zoomScale="80" zoomScaleNormal="80" workbookViewId="0">
      <selection activeCell="B3" sqref="B3"/>
    </sheetView>
  </sheetViews>
  <sheetFormatPr defaultRowHeight="14.4"/>
  <cols>
    <col min="1" max="1" width="18" customWidth="1"/>
    <col min="2" max="2" width="71.88671875" customWidth="1"/>
  </cols>
  <sheetData>
    <row r="1" spans="1:2" ht="67.5" customHeight="1">
      <c r="A1" s="106" t="s">
        <v>283</v>
      </c>
      <c r="B1" s="308" t="s">
        <v>337</v>
      </c>
    </row>
    <row r="2" spans="1:2">
      <c r="B2" s="218"/>
    </row>
    <row r="3" spans="1:2">
      <c r="A3" t="s">
        <v>179</v>
      </c>
    </row>
    <row r="5" spans="1:2" ht="15.6">
      <c r="A5" t="s">
        <v>180</v>
      </c>
      <c r="B5" s="414" t="s">
        <v>338</v>
      </c>
    </row>
  </sheetData>
  <sheetProtection selectLockedCells="1" selectUnlockedCells="1"/>
  <customSheetViews>
    <customSheetView guid="{0CC4C0F5-9288-4DA7-9F53-E83499CD6232}" scale="80" state="hidden">
      <selection activeCell="B3" sqref="B3"/>
      <pageMargins left="0.75" right="0.75" top="1" bottom="1" header="0.5" footer="0.5"/>
      <pageSetup orientation="portrait" r:id="rId1"/>
      <headerFooter alignWithMargins="0"/>
    </customSheetView>
    <customSheetView guid="{996AFBE6-B482-42C1-8052-EFE8998821C2}" scale="80" state="hidden">
      <selection activeCell="B11" sqref="B11"/>
      <pageMargins left="0.75" right="0.75" top="1" bottom="1" header="0.5" footer="0.5"/>
      <pageSetup orientation="portrait" r:id="rId2"/>
      <headerFooter alignWithMargins="0"/>
    </customSheetView>
    <customSheetView guid="{B7DA3930-F502-4F10-B6E9-DF93489BC550}" scale="80" state="hidden">
      <selection activeCell="B1" sqref="B1"/>
      <pageMargins left="0.75" right="0.75" top="1" bottom="1" header="0.5" footer="0.5"/>
      <pageSetup orientation="portrait" r:id="rId3"/>
      <headerFooter alignWithMargins="0"/>
    </customSheetView>
    <customSheetView guid="{89820FCD-8AFD-42C4-B05F-5701FCC12354}" state="hidden">
      <selection activeCell="B10" sqref="B10"/>
      <pageMargins left="0.75" right="0.75" top="1" bottom="1" header="0.5" footer="0.5"/>
      <pageSetup orientation="portrait" r:id="rId4"/>
      <headerFooter alignWithMargins="0"/>
    </customSheetView>
    <customSheetView guid="{DECF7153-B692-414F-BA42-AEEFA09CA6EC}" state="hidden">
      <selection activeCell="B13" sqref="B13"/>
      <pageMargins left="0.75" right="0.75" top="1" bottom="1" header="0.5" footer="0.5"/>
      <pageSetup orientation="portrait" r:id="rId5"/>
      <headerFooter alignWithMargins="0"/>
    </customSheetView>
    <customSheetView guid="{693AE0F1-9847-4E6A-B08E-BAB67D33B621}" state="hidden">
      <selection activeCell="B17" sqref="B17"/>
      <pageMargins left="0.75" right="0.75" top="1" bottom="1" header="0.5" footer="0.5"/>
      <headerFooter alignWithMargins="0"/>
    </customSheetView>
    <customSheetView guid="{38BADFEC-005D-4348-A1C4-C10C151F5DFC}" state="hidden">
      <selection activeCell="B13" sqref="B13"/>
      <pageMargins left="0.75" right="0.75" top="1" bottom="1" header="0.5" footer="0.5"/>
      <headerFooter alignWithMargins="0"/>
    </customSheetView>
    <customSheetView guid="{3AF5D368-0F40-4903-B06B-A4E8DE0BBD2F}" state="hidden">
      <selection activeCell="B5" sqref="B5"/>
      <pageMargins left="0.75" right="0.75" top="1" bottom="1" header="0.5" footer="0.5"/>
      <headerFooter alignWithMargins="0"/>
    </customSheetView>
    <customSheetView guid="{091A6405-72DB-46E0-B81A-EC53A5C58396}" state="hidden">
      <selection activeCell="B2" sqref="B2"/>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27A45B7A-04F2-4516-B80B-5ED0825D4ED3}" state="hidden">
      <selection activeCell="B5" sqref="B5"/>
      <pageMargins left="0.75" right="0.75" top="1" bottom="1" header="0.5" footer="0.5"/>
      <headerFooter alignWithMargins="0"/>
    </customSheetView>
    <customSheetView guid="{611D8B62-9C40-451B-ABB4-92F111B2BF43}" state="hidden">
      <selection activeCell="B5" sqref="B5"/>
      <pageMargins left="0.75" right="0.75" top="1" bottom="1" header="0.5" footer="0.5"/>
      <headerFooter alignWithMargins="0"/>
    </customSheetView>
    <customSheetView guid="{75ADC1CB-B2FC-4413-A994-9BBA99DCA57A}" state="hidden">
      <selection activeCell="B10" sqref="B10"/>
      <pageMargins left="0.75" right="0.75" top="1" bottom="1" header="0.5" footer="0.5"/>
      <pageSetup orientation="portrait" r:id="rId6"/>
      <headerFooter alignWithMargins="0"/>
    </customSheetView>
    <customSheetView guid="{2CE5BBB8-7D2C-4EA1-98DE-92BEDF0C8A97}" scale="80" state="hidden">
      <selection activeCell="B1" sqref="B1"/>
      <pageMargins left="0.75" right="0.75" top="1" bottom="1" header="0.5" footer="0.5"/>
      <pageSetup orientation="portrait" r:id="rId7"/>
      <headerFooter alignWithMargins="0"/>
    </customSheetView>
    <customSheetView guid="{B95AE71C-5BDA-4E26-8FE3-DB001AA67062}" scale="80" state="hidden">
      <selection activeCell="B1" sqref="B1"/>
      <pageMargins left="0.75" right="0.75" top="1" bottom="1" header="0.5" footer="0.5"/>
      <pageSetup orientation="portrait" r:id="rId8"/>
      <headerFooter alignWithMargins="0"/>
    </customSheetView>
    <customSheetView guid="{E89B9381-5C61-438B-9BA5-C37A44A00BC3}" scale="80" state="hidden">
      <selection activeCell="B13" sqref="B13"/>
      <pageMargins left="0.75" right="0.75" top="1" bottom="1" header="0.5" footer="0.5"/>
      <pageSetup orientation="portrait" r:id="rId9"/>
      <headerFooter alignWithMargins="0"/>
    </customSheetView>
    <customSheetView guid="{85C5F000-3F2E-4A34-B83F-6CE80CF74968}" scale="80" state="hidden">
      <selection activeCell="B10" sqref="B10"/>
      <pageMargins left="0.75" right="0.75" top="1" bottom="1" header="0.5" footer="0.5"/>
      <pageSetup orientation="portrait" r:id="rId10"/>
      <headerFooter alignWithMargins="0"/>
    </customSheetView>
  </customSheetViews>
  <phoneticPr fontId="26" type="noConversion"/>
  <pageMargins left="0.75" right="0.7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dimension ref="A1:L26"/>
  <sheetViews>
    <sheetView view="pageBreakPreview" zoomScale="80" zoomScaleSheetLayoutView="80" workbookViewId="0">
      <selection activeCell="E10" sqref="E10"/>
    </sheetView>
  </sheetViews>
  <sheetFormatPr defaultRowHeight="14.4"/>
  <cols>
    <col min="1" max="1" width="7.44140625" customWidth="1"/>
    <col min="2" max="2" width="13" customWidth="1"/>
    <col min="3" max="3" width="44.6640625" style="106" customWidth="1"/>
    <col min="4" max="4" width="34.6640625" customWidth="1"/>
    <col min="5" max="5" width="26.44140625" customWidth="1"/>
    <col min="7" max="7" width="15.21875" customWidth="1"/>
    <col min="12" max="12" width="18.21875" customWidth="1"/>
  </cols>
  <sheetData>
    <row r="1" spans="1:12" ht="28.8">
      <c r="G1" s="295" t="e">
        <f>'Q &amp; C'!G24</f>
        <v>#REF!</v>
      </c>
      <c r="H1" s="276" t="str">
        <f>'Q &amp; C'!H24</f>
        <v xml:space="preserve">Excise Duty </v>
      </c>
      <c r="I1" s="276" t="e">
        <f>'Q &amp; C'!I24</f>
        <v>#REF!</v>
      </c>
      <c r="J1" s="280" t="e">
        <f>'Q &amp; C'!J24</f>
        <v>#REF!</v>
      </c>
      <c r="K1" s="274" t="e">
        <f>'Q &amp; C'!K24</f>
        <v>#REF!</v>
      </c>
      <c r="L1" s="279" t="e">
        <f>'Q &amp; C'!L24</f>
        <v>#REF!</v>
      </c>
    </row>
    <row r="2" spans="1:12">
      <c r="A2" s="296" t="s">
        <v>211</v>
      </c>
      <c r="B2" s="296" t="s">
        <v>266</v>
      </c>
      <c r="C2" s="297" t="s">
        <v>267</v>
      </c>
      <c r="D2" s="296" t="s">
        <v>268</v>
      </c>
      <c r="E2" s="296" t="s">
        <v>269</v>
      </c>
      <c r="G2" s="298" t="e">
        <f>'Q &amp; C'!G25</f>
        <v>#REF!</v>
      </c>
      <c r="H2" s="298" t="str">
        <f>'Q &amp; C'!H25</f>
        <v xml:space="preserve">CST </v>
      </c>
      <c r="I2" s="298" t="e">
        <f>'Q &amp; C'!I25</f>
        <v>#REF!</v>
      </c>
      <c r="J2" s="298" t="e">
        <f>'Q &amp; C'!J25</f>
        <v>#REF!</v>
      </c>
      <c r="K2" s="298" t="e">
        <f>'Q &amp; C'!K25</f>
        <v>#REF!</v>
      </c>
      <c r="L2" s="298" t="e">
        <f>'Q &amp; C'!L25</f>
        <v>#REF!</v>
      </c>
    </row>
    <row r="3" spans="1:12" ht="23.25" customHeight="1">
      <c r="A3" s="299">
        <v>1</v>
      </c>
      <c r="B3" s="300" t="s">
        <v>270</v>
      </c>
      <c r="C3" s="301" t="s">
        <v>271</v>
      </c>
      <c r="D3" s="302"/>
      <c r="E3" s="302"/>
      <c r="G3" s="298" t="e">
        <f>'Q &amp; C'!G26</f>
        <v>#REF!</v>
      </c>
      <c r="H3" s="298" t="str">
        <f>'Q &amp; C'!H26</f>
        <v xml:space="preserve">VAT </v>
      </c>
      <c r="I3" s="298" t="e">
        <f>'Q &amp; C'!I26</f>
        <v>#REF!</v>
      </c>
      <c r="J3" s="298" t="e">
        <f>'Q &amp; C'!J26</f>
        <v>#REF!</v>
      </c>
      <c r="K3" s="298" t="e">
        <f>'Q &amp; C'!K26</f>
        <v>#REF!</v>
      </c>
      <c r="L3" s="298" t="e">
        <f>'Q &amp; C'!L26</f>
        <v>#REF!</v>
      </c>
    </row>
    <row r="4" spans="1:12" ht="30" customHeight="1">
      <c r="A4" s="302"/>
      <c r="B4" s="302"/>
      <c r="C4" s="303" t="s">
        <v>272</v>
      </c>
      <c r="D4" s="300" t="e">
        <f>H1&amp;" "&amp;G1&amp;" "&amp;I1&amp;" "&amp;J1&amp;"%"&amp; " as"&amp;" "&amp;K1&amp; " "&amp;L1</f>
        <v>#REF!</v>
      </c>
      <c r="E4" s="300"/>
      <c r="G4" s="298" t="e">
        <f>'Q &amp; C'!G27</f>
        <v>#REF!</v>
      </c>
      <c r="H4" s="298" t="str">
        <f>'Q &amp; C'!H27</f>
        <v>Entry Tax/ Octroi</v>
      </c>
      <c r="I4" s="304"/>
      <c r="J4" s="304"/>
      <c r="K4" s="298" t="e">
        <f>'Q &amp; C'!K27</f>
        <v>#REF!</v>
      </c>
      <c r="L4" s="298" t="e">
        <f>'Q &amp; C'!L27</f>
        <v>#REF!</v>
      </c>
    </row>
    <row r="5" spans="1:12" ht="40.5" customHeight="1">
      <c r="A5" s="302"/>
      <c r="B5" s="302"/>
      <c r="C5" s="303" t="s">
        <v>273</v>
      </c>
      <c r="D5" s="300" t="e">
        <f>H2&amp;" "&amp;G2&amp;" "&amp;I2&amp;" "&amp;J2&amp;"%"&amp; " as"&amp;" "&amp;K2&amp; " "&amp;L2</f>
        <v>#REF!</v>
      </c>
      <c r="E5" s="300"/>
      <c r="G5" s="298" t="e">
        <f>'Q &amp; C'!G28</f>
        <v>#REF!</v>
      </c>
      <c r="H5" s="298" t="str">
        <f>'Q &amp; C'!H28</f>
        <v xml:space="preserve">Others </v>
      </c>
      <c r="I5" s="304"/>
      <c r="J5" s="304"/>
      <c r="K5" s="298" t="e">
        <f>'Q &amp; C'!K28</f>
        <v>#REF!</v>
      </c>
      <c r="L5" s="298" t="e">
        <f>'Q &amp; C'!L28</f>
        <v>#REF!</v>
      </c>
    </row>
    <row r="6" spans="1:12" ht="42" customHeight="1">
      <c r="A6" s="302"/>
      <c r="B6" s="302"/>
      <c r="C6" s="303" t="s">
        <v>274</v>
      </c>
      <c r="D6" s="300" t="e">
        <f>H3&amp;" "&amp;G3&amp;" "&amp;I3&amp;" "&amp;J3&amp;"%"&amp; " as"&amp;" "&amp;K3&amp; " "&amp;L3</f>
        <v>#REF!</v>
      </c>
      <c r="E6" s="300"/>
      <c r="G6" s="298"/>
      <c r="H6" s="298"/>
      <c r="I6" s="298"/>
      <c r="J6" s="298"/>
      <c r="K6" s="298"/>
      <c r="L6" s="298"/>
    </row>
    <row r="7" spans="1:12" ht="59.25" customHeight="1">
      <c r="A7" s="302"/>
      <c r="B7" s="302"/>
      <c r="C7" s="303" t="s">
        <v>275</v>
      </c>
      <c r="D7" s="300" t="e">
        <f>H4&amp;" "&amp;G4&amp;" "&amp;I4&amp;" "&amp;J4&amp; " as"&amp;" "&amp;K4&amp; " "&amp;L4</f>
        <v>#REF!</v>
      </c>
      <c r="E7" s="300"/>
    </row>
    <row r="8" spans="1:12" ht="27.6">
      <c r="A8" s="302"/>
      <c r="B8" s="302"/>
      <c r="C8" s="303" t="s">
        <v>276</v>
      </c>
      <c r="D8" s="300" t="e">
        <f>H5&amp;" "&amp;G5&amp;" "&amp;I5&amp;" "&amp;J5&amp; " as"&amp;" "&amp;K5&amp; " "&amp;L5</f>
        <v>#REF!</v>
      </c>
      <c r="E8" s="300"/>
    </row>
    <row r="9" spans="1:12" ht="41.4">
      <c r="A9" s="302"/>
      <c r="B9" s="302"/>
      <c r="C9" s="303" t="s">
        <v>277</v>
      </c>
      <c r="D9" s="300"/>
      <c r="E9" s="300"/>
    </row>
    <row r="10" spans="1:12" ht="110.4">
      <c r="A10" s="302"/>
      <c r="B10" s="302"/>
      <c r="C10" s="303" t="s">
        <v>278</v>
      </c>
      <c r="D10" s="300"/>
      <c r="E10" s="300"/>
    </row>
    <row r="11" spans="1:12" ht="69">
      <c r="A11" s="302"/>
      <c r="B11" s="302"/>
      <c r="C11" s="303" t="s">
        <v>279</v>
      </c>
      <c r="D11" s="300"/>
      <c r="E11" s="300"/>
    </row>
    <row r="12" spans="1:12" ht="110.4">
      <c r="A12" s="305">
        <v>2</v>
      </c>
      <c r="B12" s="306" t="s">
        <v>280</v>
      </c>
      <c r="C12" s="307" t="s">
        <v>281</v>
      </c>
      <c r="D12" s="306"/>
      <c r="E12" s="306"/>
    </row>
    <row r="13" spans="1:12">
      <c r="C13" s="308"/>
      <c r="D13" s="308"/>
      <c r="E13" s="308"/>
    </row>
    <row r="14" spans="1:12">
      <c r="C14" s="308"/>
      <c r="D14" s="308"/>
      <c r="E14" s="308"/>
    </row>
    <row r="15" spans="1:12">
      <c r="C15" s="308"/>
      <c r="D15" s="308"/>
      <c r="E15" s="308"/>
    </row>
    <row r="16" spans="1:12">
      <c r="C16" s="308"/>
      <c r="D16" s="308"/>
      <c r="E16" s="308"/>
    </row>
    <row r="17" spans="3:5">
      <c r="C17" s="308"/>
      <c r="D17" s="308"/>
      <c r="E17" s="218"/>
    </row>
    <row r="18" spans="3:5">
      <c r="C18" s="308"/>
      <c r="D18" s="308"/>
      <c r="E18" s="308"/>
    </row>
    <row r="19" spans="3:5">
      <c r="C19" s="308"/>
      <c r="D19" s="308"/>
      <c r="E19" s="308"/>
    </row>
    <row r="20" spans="3:5">
      <c r="C20" s="308"/>
      <c r="D20" s="308"/>
      <c r="E20" s="308"/>
    </row>
    <row r="21" spans="3:5">
      <c r="C21" s="308"/>
      <c r="D21" s="308"/>
      <c r="E21" s="308"/>
    </row>
    <row r="22" spans="3:5">
      <c r="C22" s="308"/>
      <c r="D22" s="308"/>
      <c r="E22" s="308"/>
    </row>
    <row r="23" spans="3:5">
      <c r="C23" s="308"/>
      <c r="D23" s="308"/>
      <c r="E23" s="308"/>
    </row>
    <row r="24" spans="3:5">
      <c r="C24" s="308"/>
      <c r="D24" s="308"/>
      <c r="E24" s="308"/>
    </row>
    <row r="25" spans="3:5">
      <c r="C25" s="308"/>
      <c r="D25" s="308"/>
      <c r="E25" s="308"/>
    </row>
    <row r="26" spans="3:5">
      <c r="C26" s="308"/>
      <c r="D26" s="308"/>
      <c r="E26" s="308"/>
    </row>
  </sheetData>
  <sheetProtection password="8ECB" sheet="1" selectLockedCells="1" selectUnlockedCells="1"/>
  <customSheetViews>
    <customSheetView guid="{0CC4C0F5-9288-4DA7-9F53-E83499CD6232}" scale="80" showPageBreaks="1" printArea="1" state="hidden" view="pageBreakPreview">
      <selection activeCell="E10" sqref="E10"/>
      <pageMargins left="0.7" right="0.7" top="0.75" bottom="0.75" header="0.3" footer="0.3"/>
      <pageSetup scale="99" orientation="landscape" r:id="rId1"/>
    </customSheetView>
    <customSheetView guid="{996AFBE6-B482-42C1-8052-EFE8998821C2}" scale="80" showPageBreaks="1" printArea="1" state="hidden" view="pageBreakPreview">
      <selection activeCell="E10" sqref="E10"/>
      <pageMargins left="0.7" right="0.7" top="0.75" bottom="0.75" header="0.3" footer="0.3"/>
      <pageSetup scale="99" orientation="landscape" r:id="rId2"/>
    </customSheetView>
    <customSheetView guid="{B7DA3930-F502-4F10-B6E9-DF93489BC550}" scale="80" showPageBreaks="1" printArea="1" state="hidden" view="pageBreakPreview">
      <selection activeCell="E10" sqref="E10"/>
      <pageMargins left="0.7" right="0.7" top="0.75" bottom="0.75" header="0.3" footer="0.3"/>
      <pageSetup scale="99" orientation="landscape" r:id="rId3"/>
    </customSheetView>
    <customSheetView guid="{89820FCD-8AFD-42C4-B05F-5701FCC12354}" scale="80" showPageBreaks="1" printArea="1" state="hidden" view="pageBreakPreview">
      <selection activeCell="E10" sqref="E10"/>
      <pageMargins left="0.7" right="0.7" top="0.75" bottom="0.75" header="0.3" footer="0.3"/>
      <pageSetup scale="99" orientation="landscape" r:id="rId4"/>
    </customSheetView>
    <customSheetView guid="{DECF7153-B692-414F-BA42-AEEFA09CA6EC}" scale="80" showPageBreaks="1" printArea="1" state="hidden" view="pageBreakPreview">
      <selection activeCell="E10" sqref="E10"/>
      <pageMargins left="0.7" right="0.7" top="0.75" bottom="0.75" header="0.3" footer="0.3"/>
      <pageSetup scale="99" orientation="landscape" r:id="rId5"/>
    </customSheetView>
    <customSheetView guid="{693AE0F1-9847-4E6A-B08E-BAB67D33B621}" scale="80" showPageBreaks="1" printArea="1" state="hidden" view="pageBreakPreview">
      <selection activeCell="E10" sqref="E10"/>
      <pageMargins left="0.7" right="0.7" top="0.75" bottom="0.75" header="0.3" footer="0.3"/>
      <pageSetup scale="99" orientation="landscape" r:id="rId6"/>
    </customSheetView>
    <customSheetView guid="{38BADFEC-005D-4348-A1C4-C10C151F5DFC}" scale="80" showPageBreaks="1" printArea="1" state="hidden" view="pageBreakPreview">
      <selection activeCell="E10" sqref="E10"/>
      <pageMargins left="0.7" right="0.7" top="0.75" bottom="0.75" header="0.3" footer="0.3"/>
      <pageSetup scale="99" orientation="landscape" r:id="rId7"/>
    </customSheetView>
    <customSheetView guid="{3AF5D368-0F40-4903-B06B-A4E8DE0BBD2F}" scale="80" showPageBreaks="1" printArea="1" state="hidden" view="pageBreakPreview">
      <selection activeCell="E10" sqref="E10"/>
      <pageMargins left="0.7" right="0.7" top="0.75" bottom="0.75" header="0.3" footer="0.3"/>
      <pageSetup scale="99" orientation="landscape" r:id="rId8"/>
    </customSheetView>
    <customSheetView guid="{091A6405-72DB-46E0-B81A-EC53A5C58396}" scale="80" showPageBreaks="1" printArea="1" state="hidden" view="pageBreakPreview">
      <selection activeCell="E10" sqref="E10"/>
      <pageMargins left="0.7" right="0.7" top="0.75" bottom="0.75" header="0.3" footer="0.3"/>
      <pageSetup scale="99" orientation="landscape" r:id="rId9"/>
    </customSheetView>
    <customSheetView guid="{27A45B7A-04F2-4516-B80B-5ED0825D4ED3}" scale="80" showPageBreaks="1" printArea="1" state="hidden" view="pageBreakPreview">
      <selection activeCell="E10" sqref="E10"/>
      <pageMargins left="0.7" right="0.7" top="0.75" bottom="0.75" header="0.3" footer="0.3"/>
      <pageSetup scale="99" orientation="landscape" r:id="rId10"/>
    </customSheetView>
    <customSheetView guid="{611D8B62-9C40-451B-ABB4-92F111B2BF43}" scale="80" showPageBreaks="1" printArea="1" state="hidden" view="pageBreakPreview">
      <selection activeCell="E10" sqref="E10"/>
      <pageMargins left="0.7" right="0.7" top="0.75" bottom="0.75" header="0.3" footer="0.3"/>
      <pageSetup scale="99" orientation="landscape" r:id="rId11"/>
    </customSheetView>
    <customSheetView guid="{75ADC1CB-B2FC-4413-A994-9BBA99DCA57A}" scale="80" showPageBreaks="1" printArea="1" state="hidden" view="pageBreakPreview">
      <selection activeCell="E10" sqref="E10"/>
      <pageMargins left="0.7" right="0.7" top="0.75" bottom="0.75" header="0.3" footer="0.3"/>
      <pageSetup scale="99" orientation="landscape" r:id="rId12"/>
    </customSheetView>
    <customSheetView guid="{2CE5BBB8-7D2C-4EA1-98DE-92BEDF0C8A97}" scale="80" showPageBreaks="1" printArea="1" state="hidden" view="pageBreakPreview">
      <selection activeCell="E10" sqref="E10"/>
      <pageMargins left="0.7" right="0.7" top="0.75" bottom="0.75" header="0.3" footer="0.3"/>
      <pageSetup scale="99" orientation="landscape" r:id="rId13"/>
    </customSheetView>
    <customSheetView guid="{B95AE71C-5BDA-4E26-8FE3-DB001AA67062}" scale="80" showPageBreaks="1" printArea="1" state="hidden" view="pageBreakPreview">
      <selection activeCell="E10" sqref="E10"/>
      <pageMargins left="0.7" right="0.7" top="0.75" bottom="0.75" header="0.3" footer="0.3"/>
      <pageSetup scale="99" orientation="landscape" r:id="rId14"/>
    </customSheetView>
    <customSheetView guid="{E89B9381-5C61-438B-9BA5-C37A44A00BC3}" scale="80" showPageBreaks="1" printArea="1" state="hidden" view="pageBreakPreview">
      <selection activeCell="E10" sqref="E10"/>
      <pageMargins left="0.7" right="0.7" top="0.75" bottom="0.75" header="0.3" footer="0.3"/>
      <pageSetup scale="99" orientation="landscape" r:id="rId15"/>
    </customSheetView>
    <customSheetView guid="{85C5F000-3F2E-4A34-B83F-6CE80CF74968}" scale="80" showPageBreaks="1" printArea="1" state="hidden" view="pageBreakPreview">
      <selection activeCell="E10" sqref="E10"/>
      <pageMargins left="0.7" right="0.7" top="0.75" bottom="0.75" header="0.3" footer="0.3"/>
      <pageSetup scale="99" orientation="landscape" r:id="rId16"/>
    </customSheetView>
  </customSheetViews>
  <phoneticPr fontId="26" type="noConversion"/>
  <pageMargins left="0.7" right="0.7" top="0.75" bottom="0.75" header="0.3" footer="0.3"/>
  <pageSetup scale="99" orientation="landscape"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tabColor indexed="8"/>
  </sheetPr>
  <dimension ref="A1:D112"/>
  <sheetViews>
    <sheetView topLeftCell="A2" workbookViewId="0">
      <selection activeCell="C2" sqref="C2"/>
    </sheetView>
  </sheetViews>
  <sheetFormatPr defaultColWidth="8" defaultRowHeight="13.2"/>
  <cols>
    <col min="1" max="1" width="11.6640625" style="45" customWidth="1"/>
    <col min="2" max="2" width="22.109375" style="45" customWidth="1"/>
    <col min="3" max="16384" width="8" style="45"/>
  </cols>
  <sheetData>
    <row r="1" spans="1:4" s="43" customFormat="1" ht="30" customHeight="1">
      <c r="A1" s="583" t="e">
        <f>'Bid Form 2nd Envelope'!AB17</f>
        <v>#REF!</v>
      </c>
      <c r="B1" s="583"/>
    </row>
    <row r="2" spans="1:4" s="43" customFormat="1" ht="30" customHeight="1">
      <c r="A2" s="44"/>
    </row>
    <row r="3" spans="1:4">
      <c r="A3" s="44"/>
    </row>
    <row r="4" spans="1:4">
      <c r="A4" s="157" t="e">
        <f>IF(OR((A1&gt;9999999999),(A1&lt;0)),"Invalid Entry - More than 1000 crore OR -ve value",IF(A1=0, "Rs. Zero Only ",+CONCATENATE("Rs. ", B11,D11,B10,D10,B9,D9,B8,D8,B7,D7,B6," Only")))</f>
        <v>#REF!</v>
      </c>
      <c r="B4" s="158"/>
    </row>
    <row r="5" spans="1:4">
      <c r="A5" s="159"/>
      <c r="B5" s="158"/>
    </row>
    <row r="6" spans="1:4">
      <c r="A6" s="160" t="e">
        <f>-INT(A1/100)*100+ROUND(A1,0)</f>
        <v>#REF!</v>
      </c>
      <c r="B6" s="158" t="e">
        <f t="shared" ref="B6:B11" si="0">IF(A6=0,"",LOOKUP(A6,$A$13:$A$112,$B$13:$B$112))</f>
        <v>#REF!</v>
      </c>
      <c r="D6" s="42"/>
    </row>
    <row r="7" spans="1:4">
      <c r="A7" s="160" t="e">
        <f>-INT(A1/1000)*10+INT(A1/100)</f>
        <v>#REF!</v>
      </c>
      <c r="B7" s="158" t="e">
        <f t="shared" si="0"/>
        <v>#REF!</v>
      </c>
      <c r="D7" s="42" t="e">
        <f>+IF(B7="",""," Hundred ")</f>
        <v>#REF!</v>
      </c>
    </row>
    <row r="8" spans="1:4">
      <c r="A8" s="160" t="e">
        <f>-INT(A1/100000)*100+INT(A1/1000)</f>
        <v>#REF!</v>
      </c>
      <c r="B8" s="158" t="e">
        <f t="shared" si="0"/>
        <v>#REF!</v>
      </c>
      <c r="D8" s="42" t="e">
        <f>IF((B8=""),IF(C8="",""," Thousand ")," Thousand ")</f>
        <v>#REF!</v>
      </c>
    </row>
    <row r="9" spans="1:4">
      <c r="A9" s="160" t="e">
        <f>-INT(A1/10000000)*100+INT(A1/100000)</f>
        <v>#REF!</v>
      </c>
      <c r="B9" s="158" t="e">
        <f t="shared" si="0"/>
        <v>#REF!</v>
      </c>
      <c r="D9" s="42" t="e">
        <f>IF((B9=""),IF(C9="",""," Lac ")," Lac ")</f>
        <v>#REF!</v>
      </c>
    </row>
    <row r="10" spans="1:4">
      <c r="A10" s="160" t="e">
        <f>-INT(A1/1000000000)*100+INT(A1/10000000)</f>
        <v>#REF!</v>
      </c>
      <c r="B10" s="161" t="e">
        <f t="shared" si="0"/>
        <v>#REF!</v>
      </c>
      <c r="D10" s="42" t="e">
        <f>IF((B10=""),IF(C10="",""," Crore ")," Crore ")</f>
        <v>#REF!</v>
      </c>
    </row>
    <row r="11" spans="1:4">
      <c r="A11" s="162" t="e">
        <f>-INT(A1/10000000000)*1000+INT(A1/1000000000)</f>
        <v>#REF!</v>
      </c>
      <c r="B11" s="161" t="e">
        <f t="shared" si="0"/>
        <v>#REF!</v>
      </c>
      <c r="D11" s="42" t="e">
        <f>IF((B11=""),IF(C11="",""," Hundred ")," Hundred ")</f>
        <v>#REF!</v>
      </c>
    </row>
    <row r="12" spans="1:4">
      <c r="A12" s="158"/>
      <c r="B12" s="158"/>
    </row>
    <row r="13" spans="1:4">
      <c r="A13" s="155">
        <v>1</v>
      </c>
      <c r="B13" s="156" t="s">
        <v>32</v>
      </c>
    </row>
    <row r="14" spans="1:4">
      <c r="A14" s="155">
        <v>2</v>
      </c>
      <c r="B14" s="156" t="s">
        <v>33</v>
      </c>
    </row>
    <row r="15" spans="1:4">
      <c r="A15" s="155">
        <v>3</v>
      </c>
      <c r="B15" s="156" t="s">
        <v>34</v>
      </c>
    </row>
    <row r="16" spans="1:4">
      <c r="A16" s="155">
        <v>4</v>
      </c>
      <c r="B16" s="156" t="s">
        <v>35</v>
      </c>
    </row>
    <row r="17" spans="1:2">
      <c r="A17" s="155">
        <v>5</v>
      </c>
      <c r="B17" s="156" t="s">
        <v>36</v>
      </c>
    </row>
    <row r="18" spans="1:2">
      <c r="A18" s="155">
        <v>6</v>
      </c>
      <c r="B18" s="156" t="s">
        <v>37</v>
      </c>
    </row>
    <row r="19" spans="1:2">
      <c r="A19" s="155">
        <v>7</v>
      </c>
      <c r="B19" s="156" t="s">
        <v>38</v>
      </c>
    </row>
    <row r="20" spans="1:2">
      <c r="A20" s="155">
        <v>8</v>
      </c>
      <c r="B20" s="156" t="s">
        <v>39</v>
      </c>
    </row>
    <row r="21" spans="1:2">
      <c r="A21" s="155">
        <v>9</v>
      </c>
      <c r="B21" s="156" t="s">
        <v>40</v>
      </c>
    </row>
    <row r="22" spans="1:2">
      <c r="A22" s="155">
        <v>10</v>
      </c>
      <c r="B22" s="156" t="s">
        <v>41</v>
      </c>
    </row>
    <row r="23" spans="1:2">
      <c r="A23" s="155">
        <v>11</v>
      </c>
      <c r="B23" s="156" t="s">
        <v>42</v>
      </c>
    </row>
    <row r="24" spans="1:2">
      <c r="A24" s="155">
        <v>12</v>
      </c>
      <c r="B24" s="156" t="s">
        <v>43</v>
      </c>
    </row>
    <row r="25" spans="1:2">
      <c r="A25" s="155">
        <v>13</v>
      </c>
      <c r="B25" s="156" t="s">
        <v>44</v>
      </c>
    </row>
    <row r="26" spans="1:2">
      <c r="A26" s="155">
        <v>14</v>
      </c>
      <c r="B26" s="156" t="s">
        <v>45</v>
      </c>
    </row>
    <row r="27" spans="1:2">
      <c r="A27" s="155">
        <v>15</v>
      </c>
      <c r="B27" s="156" t="s">
        <v>46</v>
      </c>
    </row>
    <row r="28" spans="1:2">
      <c r="A28" s="155">
        <v>16</v>
      </c>
      <c r="B28" s="156" t="s">
        <v>47</v>
      </c>
    </row>
    <row r="29" spans="1:2">
      <c r="A29" s="155">
        <v>17</v>
      </c>
      <c r="B29" s="156" t="s">
        <v>48</v>
      </c>
    </row>
    <row r="30" spans="1:2">
      <c r="A30" s="155">
        <v>18</v>
      </c>
      <c r="B30" s="156" t="s">
        <v>49</v>
      </c>
    </row>
    <row r="31" spans="1:2">
      <c r="A31" s="155">
        <v>19</v>
      </c>
      <c r="B31" s="156" t="s">
        <v>50</v>
      </c>
    </row>
    <row r="32" spans="1:2">
      <c r="A32" s="155">
        <v>20</v>
      </c>
      <c r="B32" s="156" t="s">
        <v>51</v>
      </c>
    </row>
    <row r="33" spans="1:2">
      <c r="A33" s="155">
        <v>21</v>
      </c>
      <c r="B33" s="156" t="s">
        <v>53</v>
      </c>
    </row>
    <row r="34" spans="1:2">
      <c r="A34" s="155">
        <v>22</v>
      </c>
      <c r="B34" s="156" t="s">
        <v>52</v>
      </c>
    </row>
    <row r="35" spans="1:2">
      <c r="A35" s="155">
        <v>23</v>
      </c>
      <c r="B35" s="156" t="s">
        <v>54</v>
      </c>
    </row>
    <row r="36" spans="1:2">
      <c r="A36" s="155">
        <v>24</v>
      </c>
      <c r="B36" s="156" t="s">
        <v>57</v>
      </c>
    </row>
    <row r="37" spans="1:2">
      <c r="A37" s="155">
        <v>25</v>
      </c>
      <c r="B37" s="156" t="s">
        <v>59</v>
      </c>
    </row>
    <row r="38" spans="1:2">
      <c r="A38" s="155">
        <v>26</v>
      </c>
      <c r="B38" s="156" t="s">
        <v>58</v>
      </c>
    </row>
    <row r="39" spans="1:2">
      <c r="A39" s="155">
        <v>27</v>
      </c>
      <c r="B39" s="156" t="s">
        <v>60</v>
      </c>
    </row>
    <row r="40" spans="1:2">
      <c r="A40" s="155">
        <v>28</v>
      </c>
      <c r="B40" s="156" t="s">
        <v>61</v>
      </c>
    </row>
    <row r="41" spans="1:2">
      <c r="A41" s="155">
        <v>29</v>
      </c>
      <c r="B41" s="156" t="s">
        <v>62</v>
      </c>
    </row>
    <row r="42" spans="1:2">
      <c r="A42" s="155">
        <v>30</v>
      </c>
      <c r="B42" s="156" t="s">
        <v>63</v>
      </c>
    </row>
    <row r="43" spans="1:2">
      <c r="A43" s="155">
        <v>31</v>
      </c>
      <c r="B43" s="156" t="s">
        <v>64</v>
      </c>
    </row>
    <row r="44" spans="1:2">
      <c r="A44" s="155">
        <v>32</v>
      </c>
      <c r="B44" s="156" t="s">
        <v>65</v>
      </c>
    </row>
    <row r="45" spans="1:2">
      <c r="A45" s="155">
        <v>33</v>
      </c>
      <c r="B45" s="156" t="s">
        <v>66</v>
      </c>
    </row>
    <row r="46" spans="1:2">
      <c r="A46" s="155">
        <v>34</v>
      </c>
      <c r="B46" s="156" t="s">
        <v>67</v>
      </c>
    </row>
    <row r="47" spans="1:2">
      <c r="A47" s="155">
        <v>35</v>
      </c>
      <c r="B47" s="156" t="s">
        <v>233</v>
      </c>
    </row>
    <row r="48" spans="1:2">
      <c r="A48" s="155">
        <v>36</v>
      </c>
      <c r="B48" s="156" t="s">
        <v>68</v>
      </c>
    </row>
    <row r="49" spans="1:2">
      <c r="A49" s="155">
        <v>37</v>
      </c>
      <c r="B49" s="156" t="s">
        <v>69</v>
      </c>
    </row>
    <row r="50" spans="1:2">
      <c r="A50" s="155">
        <v>38</v>
      </c>
      <c r="B50" s="156" t="s">
        <v>70</v>
      </c>
    </row>
    <row r="51" spans="1:2">
      <c r="A51" s="155">
        <v>39</v>
      </c>
      <c r="B51" s="156" t="s">
        <v>71</v>
      </c>
    </row>
    <row r="52" spans="1:2">
      <c r="A52" s="155">
        <v>40</v>
      </c>
      <c r="B52" s="156" t="s">
        <v>72</v>
      </c>
    </row>
    <row r="53" spans="1:2">
      <c r="A53" s="155">
        <v>41</v>
      </c>
      <c r="B53" s="156" t="s">
        <v>73</v>
      </c>
    </row>
    <row r="54" spans="1:2">
      <c r="A54" s="155">
        <v>42</v>
      </c>
      <c r="B54" s="156" t="s">
        <v>74</v>
      </c>
    </row>
    <row r="55" spans="1:2">
      <c r="A55" s="155">
        <v>43</v>
      </c>
      <c r="B55" s="156" t="s">
        <v>75</v>
      </c>
    </row>
    <row r="56" spans="1:2">
      <c r="A56" s="155">
        <v>44</v>
      </c>
      <c r="B56" s="156" t="s">
        <v>76</v>
      </c>
    </row>
    <row r="57" spans="1:2">
      <c r="A57" s="155">
        <v>45</v>
      </c>
      <c r="B57" s="156" t="s">
        <v>77</v>
      </c>
    </row>
    <row r="58" spans="1:2">
      <c r="A58" s="155">
        <v>46</v>
      </c>
      <c r="B58" s="156" t="s">
        <v>78</v>
      </c>
    </row>
    <row r="59" spans="1:2">
      <c r="A59" s="155">
        <v>47</v>
      </c>
      <c r="B59" s="156" t="s">
        <v>79</v>
      </c>
    </row>
    <row r="60" spans="1:2">
      <c r="A60" s="155">
        <v>48</v>
      </c>
      <c r="B60" s="156" t="s">
        <v>80</v>
      </c>
    </row>
    <row r="61" spans="1:2">
      <c r="A61" s="155">
        <v>49</v>
      </c>
      <c r="B61" s="156" t="s">
        <v>81</v>
      </c>
    </row>
    <row r="62" spans="1:2">
      <c r="A62" s="155">
        <v>50</v>
      </c>
      <c r="B62" s="156" t="s">
        <v>82</v>
      </c>
    </row>
    <row r="63" spans="1:2">
      <c r="A63" s="155">
        <v>51</v>
      </c>
      <c r="B63" s="156" t="s">
        <v>83</v>
      </c>
    </row>
    <row r="64" spans="1:2">
      <c r="A64" s="155">
        <v>52</v>
      </c>
      <c r="B64" s="156" t="s">
        <v>84</v>
      </c>
    </row>
    <row r="65" spans="1:2">
      <c r="A65" s="155">
        <v>53</v>
      </c>
      <c r="B65" s="156" t="s">
        <v>85</v>
      </c>
    </row>
    <row r="66" spans="1:2">
      <c r="A66" s="155">
        <v>54</v>
      </c>
      <c r="B66" s="156" t="s">
        <v>86</v>
      </c>
    </row>
    <row r="67" spans="1:2">
      <c r="A67" s="155">
        <v>55</v>
      </c>
      <c r="B67" s="156" t="s">
        <v>87</v>
      </c>
    </row>
    <row r="68" spans="1:2">
      <c r="A68" s="155">
        <v>56</v>
      </c>
      <c r="B68" s="156" t="s">
        <v>88</v>
      </c>
    </row>
    <row r="69" spans="1:2">
      <c r="A69" s="155">
        <v>57</v>
      </c>
      <c r="B69" s="156" t="s">
        <v>89</v>
      </c>
    </row>
    <row r="70" spans="1:2">
      <c r="A70" s="155">
        <v>58</v>
      </c>
      <c r="B70" s="156" t="s">
        <v>90</v>
      </c>
    </row>
    <row r="71" spans="1:2">
      <c r="A71" s="155">
        <v>59</v>
      </c>
      <c r="B71" s="156" t="s">
        <v>91</v>
      </c>
    </row>
    <row r="72" spans="1:2">
      <c r="A72" s="155">
        <v>60</v>
      </c>
      <c r="B72" s="156" t="s">
        <v>92</v>
      </c>
    </row>
    <row r="73" spans="1:2">
      <c r="A73" s="155">
        <v>61</v>
      </c>
      <c r="B73" s="156" t="s">
        <v>93</v>
      </c>
    </row>
    <row r="74" spans="1:2">
      <c r="A74" s="155">
        <v>62</v>
      </c>
      <c r="B74" s="156" t="s">
        <v>94</v>
      </c>
    </row>
    <row r="75" spans="1:2">
      <c r="A75" s="155">
        <v>63</v>
      </c>
      <c r="B75" s="156" t="s">
        <v>95</v>
      </c>
    </row>
    <row r="76" spans="1:2">
      <c r="A76" s="155">
        <v>64</v>
      </c>
      <c r="B76" s="156" t="s">
        <v>96</v>
      </c>
    </row>
    <row r="77" spans="1:2">
      <c r="A77" s="155">
        <v>65</v>
      </c>
      <c r="B77" s="156" t="s">
        <v>97</v>
      </c>
    </row>
    <row r="78" spans="1:2">
      <c r="A78" s="155">
        <v>66</v>
      </c>
      <c r="B78" s="156" t="s">
        <v>98</v>
      </c>
    </row>
    <row r="79" spans="1:2">
      <c r="A79" s="155">
        <v>67</v>
      </c>
      <c r="B79" s="156" t="s">
        <v>99</v>
      </c>
    </row>
    <row r="80" spans="1:2">
      <c r="A80" s="155">
        <v>68</v>
      </c>
      <c r="B80" s="156" t="s">
        <v>100</v>
      </c>
    </row>
    <row r="81" spans="1:2">
      <c r="A81" s="155">
        <v>69</v>
      </c>
      <c r="B81" s="156" t="s">
        <v>101</v>
      </c>
    </row>
    <row r="82" spans="1:2">
      <c r="A82" s="155">
        <v>70</v>
      </c>
      <c r="B82" s="156" t="s">
        <v>102</v>
      </c>
    </row>
    <row r="83" spans="1:2">
      <c r="A83" s="155">
        <v>71</v>
      </c>
      <c r="B83" s="156" t="s">
        <v>103</v>
      </c>
    </row>
    <row r="84" spans="1:2">
      <c r="A84" s="155">
        <v>72</v>
      </c>
      <c r="B84" s="156" t="s">
        <v>104</v>
      </c>
    </row>
    <row r="85" spans="1:2">
      <c r="A85" s="155">
        <v>73</v>
      </c>
      <c r="B85" s="156" t="s">
        <v>105</v>
      </c>
    </row>
    <row r="86" spans="1:2">
      <c r="A86" s="155">
        <v>74</v>
      </c>
      <c r="B86" s="156" t="s">
        <v>106</v>
      </c>
    </row>
    <row r="87" spans="1:2">
      <c r="A87" s="155">
        <v>75</v>
      </c>
      <c r="B87" s="156" t="s">
        <v>107</v>
      </c>
    </row>
    <row r="88" spans="1:2">
      <c r="A88" s="155">
        <v>76</v>
      </c>
      <c r="B88" s="156" t="s">
        <v>108</v>
      </c>
    </row>
    <row r="89" spans="1:2">
      <c r="A89" s="155">
        <v>77</v>
      </c>
      <c r="B89" s="156" t="s">
        <v>109</v>
      </c>
    </row>
    <row r="90" spans="1:2">
      <c r="A90" s="155">
        <v>78</v>
      </c>
      <c r="B90" s="156" t="s">
        <v>110</v>
      </c>
    </row>
    <row r="91" spans="1:2">
      <c r="A91" s="155">
        <v>79</v>
      </c>
      <c r="B91" s="156" t="s">
        <v>111</v>
      </c>
    </row>
    <row r="92" spans="1:2">
      <c r="A92" s="155">
        <v>80</v>
      </c>
      <c r="B92" s="156" t="s">
        <v>112</v>
      </c>
    </row>
    <row r="93" spans="1:2">
      <c r="A93" s="155">
        <v>81</v>
      </c>
      <c r="B93" s="156" t="s">
        <v>113</v>
      </c>
    </row>
    <row r="94" spans="1:2">
      <c r="A94" s="155">
        <v>82</v>
      </c>
      <c r="B94" s="156" t="s">
        <v>114</v>
      </c>
    </row>
    <row r="95" spans="1:2">
      <c r="A95" s="155">
        <v>83</v>
      </c>
      <c r="B95" s="156" t="s">
        <v>115</v>
      </c>
    </row>
    <row r="96" spans="1:2">
      <c r="A96" s="155">
        <v>84</v>
      </c>
      <c r="B96" s="156" t="s">
        <v>116</v>
      </c>
    </row>
    <row r="97" spans="1:2">
      <c r="A97" s="155">
        <v>85</v>
      </c>
      <c r="B97" s="156" t="s">
        <v>117</v>
      </c>
    </row>
    <row r="98" spans="1:2">
      <c r="A98" s="155">
        <v>86</v>
      </c>
      <c r="B98" s="156" t="s">
        <v>118</v>
      </c>
    </row>
    <row r="99" spans="1:2">
      <c r="A99" s="155">
        <v>87</v>
      </c>
      <c r="B99" s="156" t="s">
        <v>119</v>
      </c>
    </row>
    <row r="100" spans="1:2">
      <c r="A100" s="155">
        <v>88</v>
      </c>
      <c r="B100" s="156" t="s">
        <v>120</v>
      </c>
    </row>
    <row r="101" spans="1:2">
      <c r="A101" s="155">
        <v>89</v>
      </c>
      <c r="B101" s="156" t="s">
        <v>121</v>
      </c>
    </row>
    <row r="102" spans="1:2">
      <c r="A102" s="155">
        <v>90</v>
      </c>
      <c r="B102" s="156" t="s">
        <v>122</v>
      </c>
    </row>
    <row r="103" spans="1:2">
      <c r="A103" s="155">
        <v>91</v>
      </c>
      <c r="B103" s="156" t="s">
        <v>123</v>
      </c>
    </row>
    <row r="104" spans="1:2">
      <c r="A104" s="155">
        <v>92</v>
      </c>
      <c r="B104" s="156" t="s">
        <v>124</v>
      </c>
    </row>
    <row r="105" spans="1:2">
      <c r="A105" s="155">
        <v>93</v>
      </c>
      <c r="B105" s="156" t="s">
        <v>125</v>
      </c>
    </row>
    <row r="106" spans="1:2">
      <c r="A106" s="155">
        <v>94</v>
      </c>
      <c r="B106" s="156" t="s">
        <v>126</v>
      </c>
    </row>
    <row r="107" spans="1:2">
      <c r="A107" s="155">
        <v>95</v>
      </c>
      <c r="B107" s="156" t="s">
        <v>127</v>
      </c>
    </row>
    <row r="108" spans="1:2">
      <c r="A108" s="155">
        <v>96</v>
      </c>
      <c r="B108" s="156" t="s">
        <v>128</v>
      </c>
    </row>
    <row r="109" spans="1:2">
      <c r="A109" s="155">
        <v>97</v>
      </c>
      <c r="B109" s="156" t="s">
        <v>129</v>
      </c>
    </row>
    <row r="110" spans="1:2">
      <c r="A110" s="155">
        <v>98</v>
      </c>
      <c r="B110" s="156" t="s">
        <v>130</v>
      </c>
    </row>
    <row r="111" spans="1:2">
      <c r="A111" s="155">
        <v>99</v>
      </c>
      <c r="B111" s="156" t="s">
        <v>131</v>
      </c>
    </row>
    <row r="112" spans="1:2">
      <c r="A112" s="155">
        <v>100</v>
      </c>
      <c r="B112" s="156" t="s">
        <v>132</v>
      </c>
    </row>
  </sheetData>
  <sheetProtection sheet="1" objects="1" scenarios="1" selectLockedCells="1" selectUnlockedCells="1"/>
  <customSheetViews>
    <customSheetView guid="{0CC4C0F5-9288-4DA7-9F53-E83499CD6232}" state="hidden" topLeftCell="A2">
      <selection activeCell="C2" sqref="C2"/>
      <pageMargins left="0.75" right="0.75" top="1" bottom="1" header="0.5" footer="0.5"/>
      <pageSetup orientation="portrait" r:id="rId1"/>
      <headerFooter alignWithMargins="0"/>
    </customSheetView>
    <customSheetView guid="{996AFBE6-B482-42C1-8052-EFE8998821C2}" state="hidden" topLeftCell="A2">
      <selection activeCell="C2" sqref="C2"/>
      <pageMargins left="0.75" right="0.75" top="1" bottom="1" header="0.5" footer="0.5"/>
      <pageSetup orientation="portrait" r:id="rId2"/>
      <headerFooter alignWithMargins="0"/>
    </customSheetView>
    <customSheetView guid="{B7DA3930-F502-4F10-B6E9-DF93489BC550}" state="hidden" topLeftCell="A2">
      <selection activeCell="C2" sqref="C2"/>
      <pageMargins left="0.75" right="0.75" top="1" bottom="1" header="0.5" footer="0.5"/>
      <pageSetup orientation="portrait" r:id="rId3"/>
      <headerFooter alignWithMargins="0"/>
    </customSheetView>
    <customSheetView guid="{89820FCD-8AFD-42C4-B05F-5701FCC12354}" state="hidden" topLeftCell="A2">
      <selection activeCell="C2" sqref="C2"/>
      <pageMargins left="0.75" right="0.75" top="1" bottom="1" header="0.5" footer="0.5"/>
      <pageSetup orientation="portrait" r:id="rId4"/>
      <headerFooter alignWithMargins="0"/>
    </customSheetView>
    <customSheetView guid="{DECF7153-B692-414F-BA42-AEEFA09CA6EC}" state="hidden" topLeftCell="A2">
      <selection activeCell="C2" sqref="C2"/>
      <pageMargins left="0.75" right="0.75" top="1" bottom="1" header="0.5" footer="0.5"/>
      <pageSetup orientation="portrait" r:id="rId5"/>
      <headerFooter alignWithMargins="0"/>
    </customSheetView>
    <customSheetView guid="{693AE0F1-9847-4E6A-B08E-BAB67D33B621}" state="hidden" topLeftCell="A2">
      <selection activeCell="C2" sqref="C2"/>
      <pageMargins left="0.75" right="0.75" top="1" bottom="1" header="0.5" footer="0.5"/>
      <pageSetup orientation="portrait" r:id="rId6"/>
      <headerFooter alignWithMargins="0"/>
    </customSheetView>
    <customSheetView guid="{38BADFEC-005D-4348-A1C4-C10C151F5DFC}" state="hidden" topLeftCell="A2">
      <selection activeCell="C2" sqref="C2"/>
      <pageMargins left="0.75" right="0.75" top="1" bottom="1" header="0.5" footer="0.5"/>
      <pageSetup orientation="portrait" r:id="rId7"/>
      <headerFooter alignWithMargins="0"/>
    </customSheetView>
    <customSheetView guid="{3AF5D368-0F40-4903-B06B-A4E8DE0BBD2F}" state="hidden" topLeftCell="A2">
      <selection activeCell="C2" sqref="C2"/>
      <pageMargins left="0.75" right="0.75" top="1" bottom="1" header="0.5" footer="0.5"/>
      <pageSetup orientation="portrait" r:id="rId8"/>
      <headerFooter alignWithMargins="0"/>
    </customSheetView>
    <customSheetView guid="{091A6405-72DB-46E0-B81A-EC53A5C58396}" state="hidden" topLeftCell="A2">
      <selection activeCell="C2" sqref="C2"/>
      <pageMargins left="0.75" right="0.75" top="1" bottom="1" header="0.5" footer="0.5"/>
      <pageSetup orientation="portrait" r:id="rId9"/>
      <headerFooter alignWithMargins="0"/>
    </customSheetView>
    <customSheetView guid="{4F65FF32-EC61-4022-A399-2986D7B6B8B3}" state="hidden" showRuler="0">
      <selection sqref="A1:B1"/>
      <pageMargins left="0.75" right="0.75" top="1" bottom="1" header="0.5" footer="0.5"/>
      <pageSetup orientation="portrait" r:id="rId10"/>
      <headerFooter alignWithMargins="0"/>
    </customSheetView>
    <customSheetView guid="{01ACF2E1-8E61-4459-ABC1-B6C183DEED61}" state="hidden" showRuler="0">
      <selection sqref="A1:B1"/>
      <pageMargins left="0.75" right="0.75" top="1" bottom="1" header="0.5" footer="0.5"/>
      <pageSetup orientation="portrait" r:id="rId11"/>
      <headerFooter alignWithMargins="0"/>
    </customSheetView>
    <customSheetView guid="{14D7F02E-BCCA-4517-ABC7-537FF4AEB67A}" state="hidden" topLeftCell="A2">
      <selection activeCell="C2" sqref="C2"/>
      <pageMargins left="0.75" right="0.75" top="1" bottom="1" header="0.5" footer="0.5"/>
      <pageSetup orientation="portrait" r:id="rId12"/>
      <headerFooter alignWithMargins="0"/>
    </customSheetView>
    <customSheetView guid="{27A45B7A-04F2-4516-B80B-5ED0825D4ED3}" state="hidden" topLeftCell="A2">
      <selection activeCell="C2" sqref="C2"/>
      <pageMargins left="0.75" right="0.75" top="1" bottom="1" header="0.5" footer="0.5"/>
      <pageSetup orientation="portrait" r:id="rId13"/>
      <headerFooter alignWithMargins="0"/>
    </customSheetView>
    <customSheetView guid="{611D8B62-9C40-451B-ABB4-92F111B2BF43}" state="hidden" topLeftCell="A2">
      <selection activeCell="C2" sqref="C2"/>
      <pageMargins left="0.75" right="0.75" top="1" bottom="1" header="0.5" footer="0.5"/>
      <pageSetup orientation="portrait" r:id="rId14"/>
      <headerFooter alignWithMargins="0"/>
    </customSheetView>
    <customSheetView guid="{75ADC1CB-B2FC-4413-A994-9BBA99DCA57A}" state="hidden" topLeftCell="A2">
      <selection activeCell="C2" sqref="C2"/>
      <pageMargins left="0.75" right="0.75" top="1" bottom="1" header="0.5" footer="0.5"/>
      <pageSetup orientation="portrait" r:id="rId15"/>
      <headerFooter alignWithMargins="0"/>
    </customSheetView>
    <customSheetView guid="{2CE5BBB8-7D2C-4EA1-98DE-92BEDF0C8A97}" state="hidden" topLeftCell="A2">
      <selection activeCell="C2" sqref="C2"/>
      <pageMargins left="0.75" right="0.75" top="1" bottom="1" header="0.5" footer="0.5"/>
      <pageSetup orientation="portrait" r:id="rId16"/>
      <headerFooter alignWithMargins="0"/>
    </customSheetView>
    <customSheetView guid="{B95AE71C-5BDA-4E26-8FE3-DB001AA67062}" state="hidden" topLeftCell="A2">
      <selection activeCell="C2" sqref="C2"/>
      <pageMargins left="0.75" right="0.75" top="1" bottom="1" header="0.5" footer="0.5"/>
      <pageSetup orientation="portrait" r:id="rId17"/>
      <headerFooter alignWithMargins="0"/>
    </customSheetView>
    <customSheetView guid="{E89B9381-5C61-438B-9BA5-C37A44A00BC3}" state="hidden" topLeftCell="A2">
      <selection activeCell="C2" sqref="C2"/>
      <pageMargins left="0.75" right="0.75" top="1" bottom="1" header="0.5" footer="0.5"/>
      <pageSetup orientation="portrait" r:id="rId18"/>
      <headerFooter alignWithMargins="0"/>
    </customSheetView>
    <customSheetView guid="{85C5F000-3F2E-4A34-B83F-6CE80CF74968}" state="hidden" topLeftCell="A2">
      <selection activeCell="C2" sqref="C2"/>
      <pageMargins left="0.75" right="0.75" top="1" bottom="1" header="0.5" footer="0.5"/>
      <pageSetup orientation="portrait" r:id="rId19"/>
      <headerFooter alignWithMargins="0"/>
    </customSheetView>
  </customSheetViews>
  <mergeCells count="1">
    <mergeCell ref="A1:B1"/>
  </mergeCells>
  <phoneticPr fontId="2" type="noConversion"/>
  <pageMargins left="0.75" right="0.75" top="1" bottom="1" header="0.5" footer="0.5"/>
  <pageSetup orientation="portrait" r:id="rId2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dimension ref="A1"/>
  <sheetViews>
    <sheetView workbookViewId="0">
      <selection activeCell="F20" sqref="F20"/>
    </sheetView>
  </sheetViews>
  <sheetFormatPr defaultRowHeight="14.4"/>
  <sheetData/>
  <customSheetViews>
    <customSheetView guid="{0CC4C0F5-9288-4DA7-9F53-E83499CD6232}" state="hidden">
      <selection activeCell="F20" sqref="F20"/>
      <pageMargins left="0.7" right="0.7" top="0.75" bottom="0.75" header="0.3" footer="0.3"/>
    </customSheetView>
    <customSheetView guid="{996AFBE6-B482-42C1-8052-EFE8998821C2}" state="hidden">
      <selection activeCell="F20" sqref="F20"/>
      <pageMargins left="0.7" right="0.7" top="0.75" bottom="0.75" header="0.3" footer="0.3"/>
    </customSheetView>
    <customSheetView guid="{B7DA3930-F502-4F10-B6E9-DF93489BC550}" state="hidden">
      <selection activeCell="F20" sqref="F20"/>
      <pageMargins left="0.7" right="0.7" top="0.75" bottom="0.75" header="0.3" footer="0.3"/>
    </customSheetView>
    <customSheetView guid="{89820FCD-8AFD-42C4-B05F-5701FCC12354}" state="hidden">
      <selection activeCell="F20" sqref="F20"/>
      <pageMargins left="0.7" right="0.7" top="0.75" bottom="0.75" header="0.3" footer="0.3"/>
    </customSheetView>
    <customSheetView guid="{DECF7153-B692-414F-BA42-AEEFA09CA6EC}" state="hidden">
      <selection activeCell="F20" sqref="F20"/>
      <pageMargins left="0.7" right="0.7" top="0.75" bottom="0.75" header="0.3" footer="0.3"/>
    </customSheetView>
    <customSheetView guid="{693AE0F1-9847-4E6A-B08E-BAB67D33B621}" state="hidden">
      <selection activeCell="F20" sqref="F20"/>
      <pageMargins left="0.7" right="0.7" top="0.75" bottom="0.75" header="0.3" footer="0.3"/>
    </customSheetView>
    <customSheetView guid="{38BADFEC-005D-4348-A1C4-C10C151F5DFC}" state="hidden">
      <selection activeCell="F20" sqref="F20"/>
      <pageMargins left="0.7" right="0.7" top="0.75" bottom="0.75" header="0.3" footer="0.3"/>
    </customSheetView>
    <customSheetView guid="{75ADC1CB-B2FC-4413-A994-9BBA99DCA57A}" state="hidden">
      <selection activeCell="F20" sqref="F20"/>
      <pageMargins left="0.7" right="0.7" top="0.75" bottom="0.75" header="0.3" footer="0.3"/>
    </customSheetView>
    <customSheetView guid="{2CE5BBB8-7D2C-4EA1-98DE-92BEDF0C8A97}" state="hidden">
      <selection activeCell="F20" sqref="F20"/>
      <pageMargins left="0.7" right="0.7" top="0.75" bottom="0.75" header="0.3" footer="0.3"/>
    </customSheetView>
    <customSheetView guid="{B95AE71C-5BDA-4E26-8FE3-DB001AA67062}" state="hidden">
      <selection activeCell="F20" sqref="F20"/>
      <pageMargins left="0.7" right="0.7" top="0.75" bottom="0.75" header="0.3" footer="0.3"/>
    </customSheetView>
    <customSheetView guid="{E89B9381-5C61-438B-9BA5-C37A44A00BC3}" state="hidden">
      <selection activeCell="F20" sqref="F20"/>
      <pageMargins left="0.7" right="0.7" top="0.75" bottom="0.75" header="0.3" footer="0.3"/>
    </customSheetView>
    <customSheetView guid="{85C5F000-3F2E-4A34-B83F-6CE80CF74968}" state="hidden">
      <selection activeCell="F20" sqref="F20"/>
      <pageMargins left="0.7" right="0.7" top="0.75" bottom="0.75" header="0.3" footer="0.3"/>
    </customSheetView>
  </customSheetViews>
  <phoneticPr fontId="2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dimension ref="A1"/>
  <sheetViews>
    <sheetView workbookViewId="0"/>
  </sheetViews>
  <sheetFormatPr defaultRowHeight="14.4"/>
  <sheetData/>
  <customSheetViews>
    <customSheetView guid="{0CC4C0F5-9288-4DA7-9F53-E83499CD6232}" state="hidden">
      <pageMargins left="0.7" right="0.7" top="0.75" bottom="0.75" header="0.3" footer="0.3"/>
    </customSheetView>
    <customSheetView guid="{996AFBE6-B482-42C1-8052-EFE8998821C2}" state="hidden">
      <pageMargins left="0.7" right="0.7" top="0.75" bottom="0.75" header="0.3" footer="0.3"/>
    </customSheetView>
    <customSheetView guid="{B7DA3930-F502-4F10-B6E9-DF93489BC550}" state="hidden">
      <pageMargins left="0.7" right="0.7" top="0.75" bottom="0.75" header="0.3" footer="0.3"/>
    </customSheetView>
    <customSheetView guid="{89820FCD-8AFD-42C4-B05F-5701FCC12354}" state="hidden">
      <pageMargins left="0.7" right="0.7" top="0.75" bottom="0.75" header="0.3" footer="0.3"/>
    </customSheetView>
    <customSheetView guid="{DECF7153-B692-414F-BA42-AEEFA09CA6EC}" state="hidden">
      <pageMargins left="0.7" right="0.7" top="0.75" bottom="0.75" header="0.3" footer="0.3"/>
    </customSheetView>
    <customSheetView guid="{693AE0F1-9847-4E6A-B08E-BAB67D33B621}" state="hidden">
      <pageMargins left="0.7" right="0.7" top="0.75" bottom="0.75" header="0.3" footer="0.3"/>
    </customSheetView>
    <customSheetView guid="{38BADFEC-005D-4348-A1C4-C10C151F5DFC}" state="hidden">
      <pageMargins left="0.7" right="0.7" top="0.75" bottom="0.75" header="0.3" footer="0.3"/>
    </customSheetView>
    <customSheetView guid="{75ADC1CB-B2FC-4413-A994-9BBA99DCA57A}" state="hidden">
      <pageMargins left="0.7" right="0.7" top="0.75" bottom="0.75" header="0.3" footer="0.3"/>
    </customSheetView>
    <customSheetView guid="{2CE5BBB8-7D2C-4EA1-98DE-92BEDF0C8A97}" state="hidden">
      <pageMargins left="0.7" right="0.7" top="0.75" bottom="0.75" header="0.3" footer="0.3"/>
    </customSheetView>
    <customSheetView guid="{B95AE71C-5BDA-4E26-8FE3-DB001AA67062}" state="hidden">
      <pageMargins left="0.7" right="0.7" top="0.75" bottom="0.75" header="0.3" footer="0.3"/>
    </customSheetView>
    <customSheetView guid="{E89B9381-5C61-438B-9BA5-C37A44A00BC3}" state="hidden">
      <pageMargins left="0.7" right="0.7" top="0.75" bottom="0.75" header="0.3" footer="0.3"/>
    </customSheetView>
    <customSheetView guid="{85C5F000-3F2E-4A34-B83F-6CE80CF74968}" state="hidden">
      <pageMargins left="0.7" right="0.7" top="0.75" bottom="0.75" header="0.3" footer="0.3"/>
    </customSheetView>
  </customSheetViews>
  <phoneticPr fontId="2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dimension ref="A1"/>
  <sheetViews>
    <sheetView workbookViewId="0">
      <selection activeCell="H12" sqref="H12"/>
    </sheetView>
  </sheetViews>
  <sheetFormatPr defaultRowHeight="14.4"/>
  <sheetData/>
  <customSheetViews>
    <customSheetView guid="{0CC4C0F5-9288-4DA7-9F53-E83499CD6232}" state="hidden">
      <selection activeCell="H12" sqref="H12"/>
      <pageMargins left="0.7" right="0.7" top="0.75" bottom="0.75" header="0.3" footer="0.3"/>
    </customSheetView>
    <customSheetView guid="{996AFBE6-B482-42C1-8052-EFE8998821C2}" state="hidden">
      <selection activeCell="H12" sqref="H12"/>
      <pageMargins left="0.7" right="0.7" top="0.75" bottom="0.75" header="0.3" footer="0.3"/>
    </customSheetView>
    <customSheetView guid="{B7DA3930-F502-4F10-B6E9-DF93489BC550}" state="hidden">
      <selection activeCell="H12" sqref="H12"/>
      <pageMargins left="0.7" right="0.7" top="0.75" bottom="0.75" header="0.3" footer="0.3"/>
    </customSheetView>
    <customSheetView guid="{89820FCD-8AFD-42C4-B05F-5701FCC12354}" state="hidden">
      <selection activeCell="H12" sqref="H12"/>
      <pageMargins left="0.7" right="0.7" top="0.75" bottom="0.75" header="0.3" footer="0.3"/>
    </customSheetView>
    <customSheetView guid="{DECF7153-B692-414F-BA42-AEEFA09CA6EC}">
      <pageMargins left="0.7" right="0.7" top="0.75" bottom="0.75" header="0.3" footer="0.3"/>
    </customSheetView>
    <customSheetView guid="{75ADC1CB-B2FC-4413-A994-9BBA99DCA57A}" state="hidden">
      <selection activeCell="H12" sqref="H12"/>
      <pageMargins left="0.7" right="0.7" top="0.75" bottom="0.75" header="0.3" footer="0.3"/>
    </customSheetView>
    <customSheetView guid="{2CE5BBB8-7D2C-4EA1-98DE-92BEDF0C8A97}" state="hidden">
      <selection activeCell="H12" sqref="H12"/>
      <pageMargins left="0.7" right="0.7" top="0.75" bottom="0.75" header="0.3" footer="0.3"/>
    </customSheetView>
    <customSheetView guid="{B95AE71C-5BDA-4E26-8FE3-DB001AA67062}" state="hidden">
      <selection activeCell="H12" sqref="H12"/>
      <pageMargins left="0.7" right="0.7" top="0.75" bottom="0.75" header="0.3" footer="0.3"/>
    </customSheetView>
    <customSheetView guid="{E89B9381-5C61-438B-9BA5-C37A44A00BC3}" state="hidden">
      <selection activeCell="H12" sqref="H12"/>
      <pageMargins left="0.7" right="0.7" top="0.75" bottom="0.75" header="0.3" footer="0.3"/>
    </customSheetView>
    <customSheetView guid="{85C5F000-3F2E-4A34-B83F-6CE80CF74968}" state="hidden">
      <selection activeCell="H12" sqref="H12"/>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workbookViewId="0">
      <selection activeCell="K2" sqref="K2"/>
    </sheetView>
  </sheetViews>
  <sheetFormatPr defaultColWidth="8" defaultRowHeight="13.8"/>
  <cols>
    <col min="1" max="1" width="8.6640625" style="22" customWidth="1"/>
    <col min="2" max="2" width="11.109375" style="22" customWidth="1"/>
    <col min="3" max="4" width="38.6640625" style="22" customWidth="1"/>
    <col min="5" max="5" width="11.21875" style="22" customWidth="1"/>
    <col min="6" max="6" width="8.6640625" style="16" customWidth="1"/>
    <col min="7" max="9" width="8" style="16" customWidth="1"/>
    <col min="10" max="16384" width="8" style="7"/>
  </cols>
  <sheetData>
    <row r="1" spans="1:10" ht="30.75" customHeight="1">
      <c r="A1" s="108" t="s">
        <v>294</v>
      </c>
      <c r="B1" s="461"/>
      <c r="C1" s="462"/>
      <c r="D1" s="462"/>
      <c r="E1" s="463"/>
      <c r="F1" s="107"/>
      <c r="G1" s="4"/>
      <c r="H1" s="5"/>
      <c r="I1" s="5"/>
      <c r="J1" s="6"/>
    </row>
    <row r="2" spans="1:10" ht="135" customHeight="1">
      <c r="A2" s="478" t="s">
        <v>0</v>
      </c>
      <c r="B2" s="466" t="str">
        <f>Basic!B1</f>
        <v>Engagement of Consultant for preparation of Bid response of POWERGRID for 500 MW / 1000 MWh BESS project(s) floated under Global Competitive Bidding by SECI</v>
      </c>
      <c r="C2" s="467"/>
      <c r="D2" s="467"/>
      <c r="E2" s="468"/>
      <c r="F2" s="481" t="str">
        <f>"Substation Package - " &amp;Basic!B3</f>
        <v xml:space="preserve">Substation Package - </v>
      </c>
      <c r="G2" s="4"/>
      <c r="H2" s="5"/>
      <c r="I2" s="5"/>
      <c r="J2" s="6"/>
    </row>
    <row r="3" spans="1:10" ht="23.25" customHeight="1">
      <c r="A3" s="479"/>
      <c r="B3" s="469" t="str">
        <f>Basic!B5</f>
        <v>5006002798/CONSULTANCY TAKEN/DOM/A02-CC CS -3</v>
      </c>
      <c r="C3" s="470"/>
      <c r="D3" s="470"/>
      <c r="E3" s="471"/>
      <c r="F3" s="482"/>
      <c r="G3" s="4"/>
      <c r="H3" s="5"/>
      <c r="I3" s="5"/>
      <c r="J3" s="6"/>
    </row>
    <row r="4" spans="1:10" ht="39.9" customHeight="1">
      <c r="A4" s="479"/>
      <c r="B4" s="105">
        <v>1</v>
      </c>
      <c r="C4" s="464" t="s">
        <v>295</v>
      </c>
      <c r="D4" s="464"/>
      <c r="E4" s="465"/>
      <c r="F4" s="482"/>
      <c r="G4" s="11"/>
      <c r="H4" s="11"/>
      <c r="I4" s="5"/>
      <c r="J4" s="6"/>
    </row>
    <row r="5" spans="1:10" ht="30" customHeight="1">
      <c r="A5" s="479"/>
      <c r="B5" s="105">
        <v>2</v>
      </c>
      <c r="C5" s="464" t="s">
        <v>6</v>
      </c>
      <c r="D5" s="464"/>
      <c r="E5" s="465"/>
      <c r="F5" s="482"/>
      <c r="G5" s="4"/>
      <c r="H5" s="5"/>
      <c r="I5" s="5"/>
      <c r="J5" s="6"/>
    </row>
    <row r="6" spans="1:10" s="16" customFormat="1" ht="30" customHeight="1">
      <c r="A6" s="479"/>
      <c r="B6" s="105">
        <v>3</v>
      </c>
      <c r="C6" s="464" t="s">
        <v>173</v>
      </c>
      <c r="D6" s="464"/>
      <c r="E6" s="465"/>
      <c r="F6" s="482"/>
      <c r="G6" s="4"/>
      <c r="H6" s="5"/>
      <c r="I6" s="5"/>
      <c r="J6" s="5"/>
    </row>
    <row r="7" spans="1:10" ht="52.5" hidden="1" customHeight="1">
      <c r="A7" s="479"/>
      <c r="B7" s="105">
        <v>4</v>
      </c>
      <c r="C7" s="464" t="s">
        <v>245</v>
      </c>
      <c r="D7" s="464"/>
      <c r="E7" s="465"/>
      <c r="F7" s="482"/>
      <c r="G7" s="4"/>
      <c r="H7" s="5"/>
      <c r="I7" s="5"/>
      <c r="J7" s="6"/>
    </row>
    <row r="8" spans="1:10" ht="9.75" customHeight="1">
      <c r="A8" s="479"/>
      <c r="B8" s="9"/>
      <c r="C8" s="8"/>
      <c r="D8" s="8"/>
      <c r="E8" s="10"/>
      <c r="F8" s="482"/>
      <c r="G8" s="4"/>
      <c r="H8" s="5"/>
      <c r="I8" s="5"/>
      <c r="J8" s="6"/>
    </row>
    <row r="9" spans="1:10" ht="23.25" customHeight="1">
      <c r="A9" s="479"/>
      <c r="B9" s="488"/>
      <c r="C9" s="489"/>
      <c r="D9" s="489"/>
      <c r="E9" s="490"/>
      <c r="F9" s="482"/>
      <c r="G9" s="4"/>
      <c r="H9" s="5"/>
      <c r="I9" s="5"/>
      <c r="J9" s="6"/>
    </row>
    <row r="10" spans="1:10" ht="10.5" customHeight="1">
      <c r="A10" s="479"/>
      <c r="B10" s="12"/>
      <c r="C10" s="13"/>
      <c r="D10" s="13"/>
      <c r="E10" s="14"/>
      <c r="F10" s="482"/>
      <c r="G10" s="4"/>
      <c r="H10" s="5"/>
      <c r="I10" s="5"/>
      <c r="J10" s="6"/>
    </row>
    <row r="11" spans="1:10" ht="24" customHeight="1">
      <c r="A11" s="479"/>
      <c r="B11" s="486" t="s">
        <v>212</v>
      </c>
      <c r="C11" s="487"/>
      <c r="D11" s="487"/>
      <c r="E11" s="15"/>
      <c r="F11" s="482"/>
    </row>
    <row r="12" spans="1:10" ht="15.9" customHeight="1">
      <c r="A12" s="480"/>
      <c r="B12" s="472" t="s">
        <v>213</v>
      </c>
      <c r="C12" s="473"/>
      <c r="D12" s="473"/>
      <c r="E12" s="17"/>
      <c r="F12" s="483"/>
      <c r="G12" s="4"/>
      <c r="H12" s="5"/>
      <c r="I12" s="5"/>
      <c r="J12" s="6"/>
    </row>
    <row r="13" spans="1:10" ht="24" customHeight="1">
      <c r="A13" s="477"/>
      <c r="B13" s="474" t="s">
        <v>214</v>
      </c>
      <c r="C13" s="475"/>
      <c r="D13" s="475"/>
      <c r="E13" s="15"/>
      <c r="F13" s="476"/>
      <c r="G13" s="18"/>
      <c r="H13" s="18"/>
      <c r="I13" s="18"/>
      <c r="J13" s="18"/>
    </row>
    <row r="14" spans="1:10" ht="15.9" customHeight="1">
      <c r="A14" s="477"/>
      <c r="B14" s="484" t="s">
        <v>215</v>
      </c>
      <c r="C14" s="485"/>
      <c r="D14" s="485"/>
      <c r="E14" s="19"/>
      <c r="F14" s="476"/>
      <c r="G14" s="18"/>
      <c r="H14" s="18"/>
      <c r="I14" s="18"/>
      <c r="J14" s="18"/>
    </row>
    <row r="15" spans="1:10" ht="15.6">
      <c r="A15" s="20"/>
      <c r="B15" s="21"/>
      <c r="C15" s="21"/>
      <c r="D15" s="21"/>
      <c r="E15" s="21"/>
      <c r="F15" s="5"/>
      <c r="G15" s="5"/>
      <c r="H15" s="5"/>
      <c r="I15" s="5"/>
      <c r="J15" s="6"/>
    </row>
    <row r="16" spans="1:10" ht="15.6">
      <c r="A16" s="20"/>
      <c r="B16" s="8"/>
      <c r="C16" s="8"/>
      <c r="D16" s="8"/>
      <c r="E16" s="8"/>
      <c r="F16" s="5"/>
      <c r="G16" s="5"/>
      <c r="H16" s="5"/>
      <c r="I16" s="5"/>
      <c r="J16" s="6"/>
    </row>
    <row r="17" spans="1:10" ht="15.6">
      <c r="A17" s="20"/>
      <c r="B17" s="20"/>
      <c r="C17" s="20"/>
      <c r="D17" s="20"/>
      <c r="E17" s="20"/>
      <c r="F17" s="5"/>
      <c r="G17" s="5"/>
      <c r="H17" s="5"/>
      <c r="I17" s="5"/>
      <c r="J17" s="6"/>
    </row>
  </sheetData>
  <sheetProtection selectLockedCells="1"/>
  <customSheetViews>
    <customSheetView guid="{0CC4C0F5-9288-4DA7-9F53-E83499CD6232}" showGridLines="0" hiddenRows="1" state="hidden">
      <selection activeCell="K2" sqref="K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996AFBE6-B482-42C1-8052-EFE8998821C2}" showGridLines="0" hiddenRows="1" state="hidden">
      <selection activeCell="B2" sqref="B2:E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B7DA3930-F502-4F10-B6E9-DF93489BC550}" showGridLines="0" hiddenRows="1">
      <selection activeCell="B2" sqref="B2:E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89820FCD-8AFD-42C4-B05F-5701FCC12354}" showGridLines="0" hiddenRows="1">
      <selection activeCell="B2" sqref="B2:E2"/>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DECF7153-B692-414F-BA42-AEEFA09CA6EC}" showGridLines="0" hiddenRows="1">
      <selection activeCell="B2" sqref="B2:E2"/>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693AE0F1-9847-4E6A-B08E-BAB67D33B621}" showGridLines="0" hiddenRows="1" topLeftCell="A14">
      <selection activeCell="B2" sqref="B2:E2"/>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8BADFEC-005D-4348-A1C4-C10C151F5DFC}" showGridLines="0" hiddenRows="1">
      <selection activeCell="B5" sqref="B5"/>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AF5D368-0F40-4903-B06B-A4E8DE0BBD2F}" showGridLines="0" hiddenRows="1">
      <selection activeCell="B14" sqref="B14:D1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091A6405-72DB-46E0-B81A-EC53A5C58396}" showGridLines="0" hiddenRows="1">
      <selection activeCell="B2" sqref="B2:E2"/>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7A45B7A-04F2-4516-B80B-5ED0825D4ED3}" showGridLines="0" hiddenRows="1">
      <selection activeCell="B14" sqref="B14:D1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611D8B62-9C40-451B-ABB4-92F111B2BF43}" showGridLines="0" hiddenRows="1">
      <selection activeCell="B14" sqref="B14:D1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75ADC1CB-B2FC-4413-A994-9BBA99DCA57A}" showGridLines="0" hiddenRows="1">
      <selection activeCell="B2" sqref="B2:E2"/>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2CE5BBB8-7D2C-4EA1-98DE-92BEDF0C8A97}" showGridLines="0" hiddenRows="1">
      <selection activeCell="B2" sqref="B2:E2"/>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 guid="{B95AE71C-5BDA-4E26-8FE3-DB001AA67062}" showGridLines="0" hiddenRows="1">
      <selection activeCell="B2" sqref="B2:E2"/>
      <pageMargins left="0.15748031496063" right="0.23622047244094499" top="0.78" bottom="0.98425196850393704" header="0.35433070866141703" footer="0.511811023622047"/>
      <printOptions horizontalCentered="1"/>
      <pageSetup paperSize="9" orientation="landscape" r:id="rId17"/>
      <headerFooter alignWithMargins="0"/>
    </customSheetView>
    <customSheetView guid="{E89B9381-5C61-438B-9BA5-C37A44A00BC3}" showGridLines="0" hiddenRows="1" state="hidden">
      <selection activeCell="B2" sqref="B2:E2"/>
      <pageMargins left="0.15748031496063" right="0.23622047244094499" top="0.78" bottom="0.98425196850393704" header="0.35433070866141703" footer="0.511811023622047"/>
      <printOptions horizontalCentered="1"/>
      <pageSetup paperSize="9" orientation="landscape" r:id="rId18"/>
      <headerFooter alignWithMargins="0"/>
    </customSheetView>
    <customSheetView guid="{85C5F000-3F2E-4A34-B83F-6CE80CF74968}" showGridLines="0" hiddenRows="1" state="hidden">
      <selection activeCell="B3" sqref="B3:E3"/>
      <pageMargins left="0.15748031496063" right="0.23622047244094499" top="0.78" bottom="0.98425196850393704" header="0.35433070866141703" footer="0.511811023622047"/>
      <printOptions horizontalCentered="1"/>
      <pageSetup paperSize="9" orientation="landscape" r:id="rId19"/>
      <headerFooter alignWithMargins="0"/>
    </customSheetView>
  </customSheetViews>
  <mergeCells count="16">
    <mergeCell ref="B12:D12"/>
    <mergeCell ref="B13:D13"/>
    <mergeCell ref="F13:F14"/>
    <mergeCell ref="A13:A14"/>
    <mergeCell ref="A2:A12"/>
    <mergeCell ref="F2:F12"/>
    <mergeCell ref="B14:D14"/>
    <mergeCell ref="B11:D11"/>
    <mergeCell ref="C6:E6"/>
    <mergeCell ref="B9:E9"/>
    <mergeCell ref="C7:E7"/>
    <mergeCell ref="B1:E1"/>
    <mergeCell ref="C4:E4"/>
    <mergeCell ref="C5:E5"/>
    <mergeCell ref="B2:E2"/>
    <mergeCell ref="B3:E3"/>
  </mergeCells>
  <phoneticPr fontId="2" type="noConversion"/>
  <printOptions horizontalCentered="1"/>
  <pageMargins left="0.15748031496063" right="0.23622047244094499" top="0.78" bottom="0.98425196850393704" header="0.35433070866141703" footer="0.511811023622047"/>
  <pageSetup paperSize="9" orientation="landscape" r:id="rId20"/>
  <headerFooter alignWithMargins="0"/>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17"/>
  <sheetViews>
    <sheetView showGridLines="0" topLeftCell="A7" workbookViewId="0">
      <selection activeCell="A31" sqref="A31:C31"/>
    </sheetView>
  </sheetViews>
  <sheetFormatPr defaultColWidth="9" defaultRowHeight="15.6"/>
  <cols>
    <col min="1" max="1" width="9" style="111"/>
    <col min="2" max="2" width="9" style="112"/>
    <col min="3" max="3" width="72.6640625" style="112" customWidth="1"/>
    <col min="4" max="4" width="66.109375" style="125" customWidth="1"/>
    <col min="5" max="16384" width="9" style="110"/>
  </cols>
  <sheetData>
    <row r="1" spans="1:11" ht="45" customHeight="1">
      <c r="A1" s="494" t="s">
        <v>292</v>
      </c>
      <c r="B1" s="494"/>
      <c r="C1" s="494"/>
      <c r="D1" s="109"/>
      <c r="E1" s="221"/>
      <c r="F1" s="221"/>
      <c r="G1" s="221"/>
      <c r="H1" s="221"/>
      <c r="I1" s="221"/>
      <c r="J1" s="221"/>
      <c r="K1" s="221"/>
    </row>
    <row r="2" spans="1:11" ht="18" customHeight="1">
      <c r="C2" s="113"/>
      <c r="D2" s="114"/>
      <c r="E2" s="115"/>
      <c r="F2" s="115"/>
      <c r="G2" s="115"/>
      <c r="H2" s="115"/>
      <c r="I2" s="115"/>
      <c r="J2" s="115"/>
      <c r="K2" s="115"/>
    </row>
    <row r="3" spans="1:11" ht="18" customHeight="1">
      <c r="A3" s="116" t="s">
        <v>193</v>
      </c>
      <c r="B3" s="113" t="s">
        <v>181</v>
      </c>
      <c r="C3" s="113"/>
      <c r="D3" s="117"/>
      <c r="E3" s="118"/>
      <c r="F3" s="118"/>
      <c r="G3" s="118"/>
      <c r="H3" s="118"/>
      <c r="I3" s="118"/>
      <c r="J3" s="118"/>
      <c r="K3" s="118"/>
    </row>
    <row r="4" spans="1:11" ht="18" customHeight="1">
      <c r="B4" s="119" t="s">
        <v>209</v>
      </c>
      <c r="C4" s="120" t="s">
        <v>186</v>
      </c>
      <c r="D4" s="117"/>
      <c r="E4" s="118"/>
      <c r="F4" s="118"/>
      <c r="G4" s="118"/>
      <c r="H4" s="118"/>
      <c r="I4" s="118"/>
      <c r="J4" s="118"/>
      <c r="K4" s="118"/>
    </row>
    <row r="5" spans="1:11" ht="38.1" customHeight="1">
      <c r="B5" s="119" t="s">
        <v>210</v>
      </c>
      <c r="C5" s="120" t="s">
        <v>236</v>
      </c>
      <c r="D5" s="117"/>
      <c r="E5" s="118"/>
      <c r="F5" s="118"/>
      <c r="G5" s="118"/>
      <c r="H5" s="118"/>
      <c r="I5" s="118"/>
      <c r="J5" s="118"/>
      <c r="K5" s="118"/>
    </row>
    <row r="6" spans="1:11" ht="18" customHeight="1">
      <c r="B6" s="119" t="s">
        <v>230</v>
      </c>
      <c r="C6" s="120" t="s">
        <v>55</v>
      </c>
      <c r="D6" s="117"/>
      <c r="E6" s="118"/>
      <c r="F6" s="118"/>
      <c r="G6" s="118"/>
      <c r="H6" s="118"/>
      <c r="I6" s="118"/>
      <c r="J6" s="118"/>
      <c r="K6" s="118"/>
    </row>
    <row r="7" spans="1:11" ht="18" customHeight="1">
      <c r="B7" s="119" t="s">
        <v>231</v>
      </c>
      <c r="C7" s="120" t="s">
        <v>237</v>
      </c>
      <c r="D7" s="117"/>
      <c r="E7" s="118"/>
      <c r="F7" s="118"/>
      <c r="G7" s="118"/>
      <c r="H7" s="118"/>
      <c r="I7" s="118"/>
      <c r="J7" s="118"/>
      <c r="K7" s="118"/>
    </row>
    <row r="8" spans="1:11" ht="18" customHeight="1">
      <c r="B8" s="119" t="s">
        <v>238</v>
      </c>
      <c r="C8" s="120" t="s">
        <v>239</v>
      </c>
      <c r="D8" s="117"/>
      <c r="E8" s="118"/>
      <c r="F8" s="118"/>
      <c r="G8" s="118"/>
      <c r="H8" s="118"/>
      <c r="I8" s="118"/>
      <c r="J8" s="118"/>
      <c r="K8" s="118"/>
    </row>
    <row r="9" spans="1:11" ht="18" customHeight="1">
      <c r="B9" s="119" t="s">
        <v>240</v>
      </c>
      <c r="C9" s="120" t="s">
        <v>241</v>
      </c>
      <c r="D9" s="117"/>
      <c r="E9" s="118"/>
      <c r="F9" s="118"/>
      <c r="G9" s="118"/>
      <c r="H9" s="118"/>
      <c r="I9" s="118"/>
      <c r="J9" s="118"/>
      <c r="K9" s="118"/>
    </row>
    <row r="10" spans="1:11" ht="18" customHeight="1">
      <c r="B10" s="119"/>
      <c r="C10" s="120"/>
      <c r="D10" s="117"/>
      <c r="E10" s="118"/>
      <c r="F10" s="118"/>
      <c r="G10" s="118"/>
      <c r="H10" s="118"/>
      <c r="I10" s="118"/>
      <c r="J10" s="118"/>
      <c r="K10" s="118"/>
    </row>
    <row r="11" spans="1:11" ht="18" customHeight="1">
      <c r="A11" s="116" t="s">
        <v>194</v>
      </c>
      <c r="B11" s="113" t="s">
        <v>182</v>
      </c>
      <c r="C11" s="113"/>
      <c r="D11" s="117"/>
      <c r="E11" s="118"/>
      <c r="F11" s="118"/>
      <c r="G11" s="118"/>
      <c r="H11" s="118"/>
      <c r="I11" s="118"/>
      <c r="J11" s="118"/>
      <c r="K11" s="118"/>
    </row>
    <row r="12" spans="1:11" ht="18" customHeight="1">
      <c r="B12" s="123"/>
      <c r="C12" s="120"/>
      <c r="D12" s="117"/>
      <c r="E12" s="118"/>
      <c r="F12" s="118"/>
      <c r="G12" s="118"/>
      <c r="H12" s="118"/>
      <c r="I12" s="118"/>
      <c r="J12" s="118"/>
      <c r="K12" s="118"/>
    </row>
    <row r="13" spans="1:11" ht="18" customHeight="1">
      <c r="B13" s="493" t="s">
        <v>297</v>
      </c>
      <c r="C13" s="493"/>
      <c r="D13" s="122"/>
      <c r="E13" s="118"/>
      <c r="F13" s="118"/>
      <c r="G13" s="118"/>
      <c r="H13" s="118"/>
      <c r="I13" s="118"/>
      <c r="J13" s="118"/>
      <c r="K13" s="118"/>
    </row>
    <row r="14" spans="1:11" ht="18" customHeight="1">
      <c r="B14" s="124" t="s">
        <v>187</v>
      </c>
      <c r="C14" s="120" t="s">
        <v>298</v>
      </c>
      <c r="D14" s="117"/>
      <c r="E14" s="118"/>
      <c r="F14" s="118"/>
      <c r="G14" s="118"/>
      <c r="H14" s="118"/>
      <c r="I14" s="118"/>
      <c r="J14" s="118"/>
      <c r="K14" s="118"/>
    </row>
    <row r="15" spans="1:11" ht="18" customHeight="1">
      <c r="B15" s="124" t="s">
        <v>187</v>
      </c>
      <c r="C15" s="120" t="s">
        <v>2</v>
      </c>
      <c r="D15" s="117"/>
      <c r="E15" s="118"/>
      <c r="F15" s="118"/>
      <c r="G15" s="118"/>
      <c r="H15" s="118"/>
      <c r="I15" s="118"/>
      <c r="J15" s="118"/>
      <c r="K15" s="118"/>
    </row>
    <row r="16" spans="1:11" ht="26.25" customHeight="1">
      <c r="B16" s="124" t="s">
        <v>187</v>
      </c>
      <c r="C16" s="120" t="s">
        <v>183</v>
      </c>
      <c r="D16" s="117"/>
      <c r="E16" s="118"/>
      <c r="F16" s="118"/>
      <c r="G16" s="118"/>
      <c r="H16" s="118"/>
      <c r="I16" s="118"/>
      <c r="J16" s="118"/>
      <c r="K16" s="118"/>
    </row>
    <row r="17" spans="1:11" ht="26.25" customHeight="1">
      <c r="B17" s="124"/>
      <c r="C17" s="120"/>
      <c r="D17" s="117"/>
      <c r="E17" s="118"/>
      <c r="F17" s="118"/>
      <c r="G17" s="118"/>
      <c r="H17" s="118"/>
      <c r="I17" s="118"/>
      <c r="J17" s="118"/>
      <c r="K17" s="118"/>
    </row>
    <row r="18" spans="1:11" ht="18" customHeight="1">
      <c r="B18" s="493" t="s">
        <v>184</v>
      </c>
      <c r="C18" s="493"/>
      <c r="D18" s="122"/>
      <c r="E18" s="118"/>
      <c r="F18" s="118"/>
      <c r="G18" s="118"/>
      <c r="H18" s="118"/>
      <c r="I18" s="118"/>
      <c r="J18" s="118"/>
      <c r="K18" s="118"/>
    </row>
    <row r="19" spans="1:11" ht="54" customHeight="1">
      <c r="B19" s="124" t="s">
        <v>187</v>
      </c>
      <c r="C19" s="120" t="s">
        <v>299</v>
      </c>
      <c r="D19" s="117"/>
      <c r="E19" s="118"/>
      <c r="F19" s="118"/>
      <c r="G19" s="118"/>
      <c r="H19" s="118"/>
      <c r="I19" s="118"/>
      <c r="J19" s="118"/>
      <c r="K19" s="118"/>
    </row>
    <row r="20" spans="1:11" ht="18" customHeight="1">
      <c r="B20" s="124" t="s">
        <v>187</v>
      </c>
      <c r="C20" s="120" t="s">
        <v>185</v>
      </c>
      <c r="D20" s="117"/>
      <c r="E20" s="118"/>
      <c r="F20" s="118"/>
      <c r="G20" s="118"/>
      <c r="H20" s="118"/>
      <c r="I20" s="118"/>
      <c r="J20" s="118"/>
      <c r="K20" s="118"/>
    </row>
    <row r="21" spans="1:11" ht="18" hidden="1" customHeight="1">
      <c r="B21" s="493" t="s">
        <v>189</v>
      </c>
      <c r="C21" s="493"/>
    </row>
    <row r="22" spans="1:11" ht="18" hidden="1" customHeight="1">
      <c r="B22" s="124" t="s">
        <v>187</v>
      </c>
      <c r="C22" s="126" t="s">
        <v>188</v>
      </c>
    </row>
    <row r="23" spans="1:11" ht="18" hidden="1" customHeight="1">
      <c r="B23" s="124" t="s">
        <v>187</v>
      </c>
      <c r="C23" s="126" t="s">
        <v>190</v>
      </c>
    </row>
    <row r="24" spans="1:11" ht="18" customHeight="1">
      <c r="B24" s="124"/>
      <c r="C24" s="126"/>
    </row>
    <row r="25" spans="1:11" ht="18" customHeight="1">
      <c r="B25" s="493" t="s">
        <v>300</v>
      </c>
      <c r="C25" s="493"/>
    </row>
    <row r="26" spans="1:11" ht="18" customHeight="1">
      <c r="B26" s="124" t="s">
        <v>187</v>
      </c>
      <c r="C26" s="120" t="s">
        <v>301</v>
      </c>
      <c r="D26" s="117"/>
      <c r="E26" s="118"/>
      <c r="F26" s="118"/>
      <c r="G26" s="118"/>
      <c r="H26" s="118"/>
      <c r="I26" s="118"/>
      <c r="J26" s="118"/>
      <c r="K26" s="118"/>
    </row>
    <row r="27" spans="1:11" ht="18" customHeight="1">
      <c r="B27" s="124" t="s">
        <v>187</v>
      </c>
      <c r="C27" s="120" t="s">
        <v>302</v>
      </c>
      <c r="D27" s="117"/>
      <c r="E27" s="118"/>
      <c r="F27" s="118"/>
      <c r="G27" s="118"/>
      <c r="H27" s="118"/>
      <c r="I27" s="118"/>
      <c r="J27" s="118"/>
      <c r="K27" s="118"/>
    </row>
    <row r="28" spans="1:11" ht="18" customHeight="1">
      <c r="B28" s="124" t="s">
        <v>187</v>
      </c>
      <c r="C28" s="120" t="s">
        <v>191</v>
      </c>
      <c r="D28" s="117"/>
      <c r="E28" s="118"/>
      <c r="F28" s="118"/>
      <c r="G28" s="118"/>
      <c r="H28" s="118"/>
      <c r="I28" s="118"/>
      <c r="J28" s="118"/>
      <c r="K28" s="118"/>
    </row>
    <row r="29" spans="1:11" ht="18" customHeight="1">
      <c r="A29" s="112"/>
      <c r="C29" s="127"/>
    </row>
    <row r="30" spans="1:11" ht="18" customHeight="1">
      <c r="A30" s="495"/>
      <c r="B30" s="495"/>
      <c r="C30" s="495"/>
      <c r="D30" s="121"/>
    </row>
    <row r="31" spans="1:11" ht="18" customHeight="1">
      <c r="A31" s="491" t="s">
        <v>56</v>
      </c>
      <c r="B31" s="491"/>
      <c r="C31" s="491"/>
      <c r="D31" s="121"/>
    </row>
    <row r="32" spans="1:11" ht="36" customHeight="1">
      <c r="A32" s="492" t="s">
        <v>192</v>
      </c>
      <c r="B32" s="492"/>
      <c r="C32" s="492"/>
    </row>
    <row r="33" spans="2:3" ht="18" customHeight="1">
      <c r="B33" s="128"/>
      <c r="C33" s="128"/>
    </row>
    <row r="34" spans="2:3" ht="18" customHeight="1">
      <c r="C34" s="126"/>
    </row>
    <row r="35" spans="2:3" ht="18" customHeight="1">
      <c r="C35" s="127"/>
    </row>
    <row r="36" spans="2:3" ht="18" customHeight="1">
      <c r="C36" s="126"/>
    </row>
    <row r="37" spans="2:3" ht="18" customHeight="1">
      <c r="B37" s="127"/>
      <c r="C37" s="127"/>
    </row>
    <row r="38" spans="2:3" ht="18" customHeight="1">
      <c r="B38" s="127"/>
      <c r="C38" s="127"/>
    </row>
    <row r="39" spans="2:3" ht="18" customHeight="1">
      <c r="B39" s="127"/>
      <c r="C39" s="127"/>
    </row>
    <row r="40" spans="2:3" ht="18" customHeight="1">
      <c r="B40" s="127"/>
      <c r="C40" s="127"/>
    </row>
    <row r="41" spans="2:3" ht="18" customHeight="1">
      <c r="B41" s="127"/>
      <c r="C41" s="127"/>
    </row>
    <row r="42" spans="2:3" ht="18" customHeight="1">
      <c r="B42" s="127"/>
      <c r="C42" s="127"/>
    </row>
    <row r="43" spans="2:3" ht="18" customHeight="1"/>
    <row r="44" spans="2:3" ht="18" customHeight="1"/>
    <row r="45" spans="2:3" ht="18" customHeight="1"/>
    <row r="46" spans="2:3" ht="18" customHeight="1"/>
    <row r="47" spans="2:3" ht="18" customHeight="1"/>
    <row r="48" spans="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sheetData>
  <sheetProtection selectLockedCells="1" selectUnlockedCells="1"/>
  <customSheetViews>
    <customSheetView guid="{0CC4C0F5-9288-4DA7-9F53-E83499CD6232}" showGridLines="0" hiddenRows="1" state="hidden" topLeftCell="A7">
      <selection activeCell="A31" sqref="A31:C31"/>
      <pageMargins left="0.75" right="0.75" top="0.55000000000000004" bottom="0.47" header="0.32" footer="0.25"/>
      <pageSetup orientation="portrait" r:id="rId1"/>
      <headerFooter alignWithMargins="0">
        <oddFooter>&amp;RPage &amp;P of &amp;N</oddFooter>
      </headerFooter>
    </customSheetView>
    <customSheetView guid="{996AFBE6-B482-42C1-8052-EFE8998821C2}" showGridLines="0" hiddenRows="1" state="hidden" topLeftCell="A7">
      <selection activeCell="A31" sqref="A31:C31"/>
      <pageMargins left="0.75" right="0.75" top="0.55000000000000004" bottom="0.47" header="0.32" footer="0.25"/>
      <pageSetup orientation="portrait" r:id="rId2"/>
      <headerFooter alignWithMargins="0">
        <oddFooter>&amp;RPage &amp;P of &amp;N</oddFooter>
      </headerFooter>
    </customSheetView>
    <customSheetView guid="{B7DA3930-F502-4F10-B6E9-DF93489BC550}" showGridLines="0">
      <selection activeCell="C61" sqref="C61"/>
      <pageMargins left="0.75" right="0.75" top="0.55000000000000004" bottom="0.47" header="0.32" footer="0.25"/>
      <pageSetup orientation="portrait" r:id="rId3"/>
      <headerFooter alignWithMargins="0">
        <oddFooter>&amp;RPage &amp;P of &amp;N</oddFooter>
      </headerFooter>
    </customSheetView>
    <customSheetView guid="{89820FCD-8AFD-42C4-B05F-5701FCC12354}" showGridLines="0">
      <selection activeCell="C61" sqref="C61"/>
      <pageMargins left="0.75" right="0.75" top="0.55000000000000004" bottom="0.47" header="0.32" footer="0.25"/>
      <pageSetup orientation="portrait" r:id="rId4"/>
      <headerFooter alignWithMargins="0">
        <oddFooter>&amp;RPage &amp;P of &amp;N</oddFooter>
      </headerFooter>
    </customSheetView>
    <customSheetView guid="{DECF7153-B692-414F-BA42-AEEFA09CA6EC}" showGridLines="0">
      <selection activeCell="D63" sqref="D63"/>
      <pageMargins left="0.75" right="0.75" top="0.55000000000000004" bottom="0.47" header="0.32" footer="0.25"/>
      <pageSetup orientation="portrait" r:id="rId5"/>
      <headerFooter alignWithMargins="0">
        <oddFooter>&amp;RPage &amp;P of &amp;N</oddFooter>
      </headerFooter>
    </customSheetView>
    <customSheetView guid="{693AE0F1-9847-4E6A-B08E-BAB67D33B621}" showGridLines="0">
      <selection activeCell="D63" sqref="D63"/>
      <pageMargins left="0.75" right="0.75" top="0.55000000000000004" bottom="0.47" header="0.32" footer="0.25"/>
      <pageSetup orientation="portrait" r:id="rId6"/>
      <headerFooter alignWithMargins="0">
        <oddFooter>&amp;RPage &amp;P of &amp;N</oddFooter>
      </headerFooter>
    </customSheetView>
    <customSheetView guid="{38BADFEC-005D-4348-A1C4-C10C151F5DFC}" showGridLines="0">
      <selection activeCell="D63" sqref="D63"/>
      <pageMargins left="0.75" right="0.75" top="0.55000000000000004" bottom="0.47" header="0.32" footer="0.25"/>
      <pageSetup orientation="portrait" r:id="rId7"/>
      <headerFooter alignWithMargins="0">
        <oddFooter>&amp;RPage &amp;P of &amp;N</oddFooter>
      </headerFooter>
    </customSheetView>
    <customSheetView guid="{3AF5D368-0F40-4903-B06B-A4E8DE0BBD2F}" showGridLines="0">
      <selection activeCell="B12" sqref="B12:C12"/>
      <pageMargins left="0.75" right="0.75" top="0.55000000000000004" bottom="0.47" header="0.32" footer="0.25"/>
      <pageSetup orientation="portrait" r:id="rId8"/>
      <headerFooter alignWithMargins="0">
        <oddFooter>&amp;RPage &amp;P of &amp;N</oddFooter>
      </headerFooter>
    </customSheetView>
    <customSheetView guid="{091A6405-72DB-46E0-B81A-EC53A5C58396}" showGridLines="0" topLeftCell="A49">
      <selection activeCell="B12" sqref="B12:C12"/>
      <pageMargins left="0.75" right="0.75" top="0.55000000000000004" bottom="0.47" header="0.32" footer="0.25"/>
      <pageSetup orientation="portrait" r:id="rId9"/>
      <headerFooter alignWithMargins="0">
        <oddFooter>&amp;RPage &amp;P of &amp;N</oddFooter>
      </headerFooter>
    </customSheetView>
    <customSheetView guid="{27A45B7A-04F2-4516-B80B-5ED0825D4ED3}" showGridLines="0">
      <selection activeCell="B12" sqref="B12:C12"/>
      <pageMargins left="0.75" right="0.75" top="0.55000000000000004" bottom="0.47" header="0.32" footer="0.25"/>
      <pageSetup orientation="portrait" r:id="rId10"/>
      <headerFooter alignWithMargins="0">
        <oddFooter>&amp;RPage &amp;P of &amp;N</oddFooter>
      </headerFooter>
    </customSheetView>
    <customSheetView guid="{611D8B62-9C40-451B-ABB4-92F111B2BF43}" showGridLines="0">
      <selection activeCell="B12" sqref="B12:C12"/>
      <pageMargins left="0.75" right="0.75" top="0.55000000000000004" bottom="0.47" header="0.32" footer="0.25"/>
      <pageSetup orientation="portrait" r:id="rId11"/>
      <headerFooter alignWithMargins="0">
        <oddFooter>&amp;RPage &amp;P of &amp;N</oddFooter>
      </headerFooter>
    </customSheetView>
    <customSheetView guid="{75ADC1CB-B2FC-4413-A994-9BBA99DCA57A}" showGridLines="0">
      <selection activeCell="C61" sqref="C61"/>
      <pageMargins left="0.75" right="0.75" top="0.55000000000000004" bottom="0.47" header="0.32" footer="0.25"/>
      <pageSetup orientation="portrait" r:id="rId12"/>
      <headerFooter alignWithMargins="0">
        <oddFooter>&amp;RPage &amp;P of &amp;N</oddFooter>
      </headerFooter>
    </customSheetView>
    <customSheetView guid="{2CE5BBB8-7D2C-4EA1-98DE-92BEDF0C8A97}" showGridLines="0">
      <selection activeCell="C61" sqref="C61"/>
      <pageMargins left="0.75" right="0.75" top="0.55000000000000004" bottom="0.47" header="0.32" footer="0.25"/>
      <pageSetup orientation="portrait" r:id="rId13"/>
      <headerFooter alignWithMargins="0">
        <oddFooter>&amp;RPage &amp;P of &amp;N</oddFooter>
      </headerFooter>
    </customSheetView>
    <customSheetView guid="{B95AE71C-5BDA-4E26-8FE3-DB001AA67062}" showGridLines="0">
      <selection activeCell="C61" sqref="C61"/>
      <pageMargins left="0.75" right="0.75" top="0.55000000000000004" bottom="0.47" header="0.32" footer="0.25"/>
      <pageSetup orientation="portrait" r:id="rId14"/>
      <headerFooter alignWithMargins="0">
        <oddFooter>&amp;RPage &amp;P of &amp;N</oddFooter>
      </headerFooter>
    </customSheetView>
    <customSheetView guid="{E89B9381-5C61-438B-9BA5-C37A44A00BC3}" showGridLines="0" hiddenRows="1" state="hidden" topLeftCell="A7">
      <selection activeCell="A31" sqref="A31:C31"/>
      <pageMargins left="0.75" right="0.75" top="0.55000000000000004" bottom="0.47" header="0.32" footer="0.25"/>
      <pageSetup orientation="portrait" r:id="rId15"/>
      <headerFooter alignWithMargins="0">
        <oddFooter>&amp;RPage &amp;P of &amp;N</oddFooter>
      </headerFooter>
    </customSheetView>
    <customSheetView guid="{85C5F000-3F2E-4A34-B83F-6CE80CF74968}" showGridLines="0" hiddenRows="1" state="hidden" topLeftCell="A7">
      <selection activeCell="A31" sqref="A31:C31"/>
      <pageMargins left="0.75" right="0.75" top="0.55000000000000004" bottom="0.47" header="0.32" footer="0.25"/>
      <pageSetup orientation="portrait" r:id="rId16"/>
      <headerFooter alignWithMargins="0">
        <oddFooter>&amp;RPage &amp;P of &amp;N</oddFooter>
      </headerFooter>
    </customSheetView>
  </customSheetViews>
  <mergeCells count="8">
    <mergeCell ref="A31:C31"/>
    <mergeCell ref="A32:C32"/>
    <mergeCell ref="B21:C21"/>
    <mergeCell ref="A1:C1"/>
    <mergeCell ref="B13:C13"/>
    <mergeCell ref="B18:C18"/>
    <mergeCell ref="B25:C25"/>
    <mergeCell ref="A30:C30"/>
  </mergeCells>
  <phoneticPr fontId="26" type="noConversion"/>
  <pageMargins left="0.75" right="0.75" top="0.55000000000000004" bottom="0.47" header="0.32" footer="0.25"/>
  <pageSetup orientation="portrait" r:id="rId17"/>
  <headerFooter alignWithMargins="0">
    <oddFooter>&amp;RPage &amp;P of &amp;N</oddFooter>
  </headerFooter>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AC29"/>
  <sheetViews>
    <sheetView showGridLines="0" view="pageBreakPreview" zoomScaleSheetLayoutView="100" workbookViewId="0">
      <selection activeCell="D28" sqref="D28:G28"/>
    </sheetView>
  </sheetViews>
  <sheetFormatPr defaultColWidth="8" defaultRowHeight="14.4"/>
  <cols>
    <col min="1" max="1" width="8" style="46" customWidth="1"/>
    <col min="2" max="2" width="28.88671875" style="48" customWidth="1"/>
    <col min="3" max="3" width="10.21875" style="48" customWidth="1"/>
    <col min="4" max="5" width="5.6640625" style="48" customWidth="1"/>
    <col min="6" max="6" width="5.6640625" style="57" customWidth="1"/>
    <col min="7" max="7" width="34.109375" style="57" customWidth="1"/>
    <col min="8" max="11" width="10.33203125" style="57" customWidth="1"/>
    <col min="12" max="12" width="10.33203125" style="57" hidden="1" customWidth="1"/>
    <col min="13" max="25" width="10.33203125" style="57" customWidth="1"/>
    <col min="26" max="26" width="8" style="46" customWidth="1"/>
    <col min="27" max="27" width="13.33203125" style="46" customWidth="1"/>
    <col min="28" max="16384" width="8" style="46"/>
  </cols>
  <sheetData>
    <row r="1" spans="1:29" s="51" customFormat="1" ht="52.5" customHeight="1">
      <c r="B1" s="501" t="str">
        <f>Cover!$B$2</f>
        <v>Engagement of Consultant for preparation of Bid response of POWERGRID for 500 MW / 1000 MWh BESS project(s) floated under Global Competitive Bidding by SECI</v>
      </c>
      <c r="C1" s="501"/>
      <c r="D1" s="501"/>
      <c r="E1" s="501"/>
      <c r="F1" s="501"/>
      <c r="G1" s="501"/>
      <c r="H1" s="47"/>
      <c r="I1" s="47"/>
      <c r="J1" s="47"/>
      <c r="K1" s="47"/>
      <c r="L1" s="47"/>
      <c r="M1" s="47"/>
      <c r="N1" s="47"/>
      <c r="O1" s="47"/>
      <c r="P1" s="47"/>
      <c r="Q1" s="47"/>
      <c r="R1" s="47"/>
      <c r="S1" s="47"/>
      <c r="T1" s="47"/>
      <c r="U1" s="47"/>
      <c r="V1" s="47"/>
      <c r="W1" s="47"/>
      <c r="X1" s="47"/>
      <c r="Y1" s="47"/>
      <c r="AA1" s="72"/>
      <c r="AB1" s="72"/>
      <c r="AC1" s="72"/>
    </row>
    <row r="2" spans="1:29" ht="20.100000000000001" customHeight="1">
      <c r="B2" s="502" t="str">
        <f>Cover!B3</f>
        <v>5006002798/CONSULTANCY TAKEN/DOM/A02-CC CS -3</v>
      </c>
      <c r="C2" s="502"/>
      <c r="D2" s="502"/>
      <c r="E2" s="502"/>
      <c r="F2" s="502"/>
      <c r="G2" s="502"/>
      <c r="H2" s="48"/>
      <c r="I2" s="48"/>
      <c r="J2" s="48"/>
      <c r="K2" s="48"/>
      <c r="L2" s="48"/>
      <c r="M2" s="48"/>
      <c r="N2" s="48"/>
      <c r="O2" s="48"/>
      <c r="P2" s="48"/>
      <c r="Q2" s="48"/>
      <c r="R2" s="48"/>
      <c r="S2" s="48"/>
      <c r="T2" s="48"/>
      <c r="U2" s="48"/>
      <c r="V2" s="48"/>
      <c r="W2" s="48"/>
      <c r="X2" s="48"/>
      <c r="Y2" s="48"/>
      <c r="AA2" s="167" t="s">
        <v>165</v>
      </c>
      <c r="AB2" s="168">
        <v>1</v>
      </c>
      <c r="AC2" s="73"/>
    </row>
    <row r="3" spans="1:29" ht="12" customHeight="1">
      <c r="B3" s="49"/>
      <c r="C3" s="49"/>
      <c r="D3" s="49"/>
      <c r="E3" s="49"/>
      <c r="F3" s="48"/>
      <c r="G3" s="48"/>
      <c r="H3" s="48"/>
      <c r="I3" s="48"/>
      <c r="J3" s="48"/>
      <c r="K3" s="48"/>
      <c r="L3" s="48"/>
      <c r="M3" s="48"/>
      <c r="N3" s="48"/>
      <c r="O3" s="48"/>
      <c r="P3" s="48"/>
      <c r="Q3" s="48"/>
      <c r="R3" s="48"/>
      <c r="S3" s="48"/>
      <c r="T3" s="48"/>
      <c r="U3" s="48"/>
      <c r="V3" s="48"/>
      <c r="W3" s="48"/>
      <c r="X3" s="48"/>
      <c r="Y3" s="48"/>
      <c r="AA3" s="167" t="s">
        <v>166</v>
      </c>
      <c r="AB3" s="168" t="s">
        <v>242</v>
      </c>
      <c r="AC3" s="73"/>
    </row>
    <row r="4" spans="1:29" ht="20.100000000000001" customHeight="1">
      <c r="B4" s="503" t="s">
        <v>167</v>
      </c>
      <c r="C4" s="503"/>
      <c r="D4" s="503"/>
      <c r="E4" s="503"/>
      <c r="F4" s="503"/>
      <c r="G4" s="503"/>
      <c r="H4" s="48"/>
      <c r="I4" s="48"/>
      <c r="J4" s="48"/>
      <c r="K4" s="48"/>
      <c r="L4" s="48"/>
      <c r="M4" s="48"/>
      <c r="N4" s="48"/>
      <c r="O4" s="48"/>
      <c r="P4" s="48"/>
      <c r="Q4" s="48"/>
      <c r="R4" s="48"/>
      <c r="S4" s="48"/>
      <c r="T4" s="48"/>
      <c r="U4" s="48"/>
      <c r="V4" s="48"/>
      <c r="W4" s="48"/>
      <c r="X4" s="48"/>
      <c r="Y4" s="48"/>
      <c r="AA4" s="167"/>
      <c r="AB4" s="168"/>
      <c r="AC4" s="73"/>
    </row>
    <row r="5" spans="1:29" ht="12" customHeight="1">
      <c r="B5" s="50"/>
      <c r="C5" s="50"/>
      <c r="F5" s="48"/>
      <c r="G5" s="48"/>
      <c r="H5" s="48"/>
      <c r="I5" s="48"/>
      <c r="J5" s="48"/>
      <c r="K5" s="48"/>
      <c r="L5" s="48"/>
      <c r="M5" s="48"/>
      <c r="N5" s="48"/>
      <c r="O5" s="48"/>
      <c r="P5" s="48"/>
      <c r="Q5" s="48"/>
      <c r="R5" s="48"/>
      <c r="S5" s="48"/>
      <c r="T5" s="48"/>
      <c r="U5" s="48"/>
      <c r="V5" s="48"/>
      <c r="W5" s="48"/>
      <c r="X5" s="48"/>
      <c r="Y5" s="48"/>
      <c r="AA5" s="73"/>
      <c r="AB5" s="73"/>
      <c r="AC5" s="73"/>
    </row>
    <row r="6" spans="1:29" s="51" customFormat="1" ht="43.5" hidden="1" customHeight="1">
      <c r="B6" s="52" t="s">
        <v>168</v>
      </c>
      <c r="C6" s="53"/>
      <c r="D6" s="504" t="s">
        <v>165</v>
      </c>
      <c r="E6" s="504"/>
      <c r="F6" s="504"/>
      <c r="G6" s="504"/>
      <c r="H6" s="54"/>
      <c r="I6" s="54"/>
      <c r="J6" s="54"/>
      <c r="K6" s="54"/>
      <c r="L6" s="54"/>
      <c r="M6" s="54"/>
      <c r="N6" s="54"/>
      <c r="O6" s="54"/>
      <c r="P6" s="54"/>
      <c r="Q6" s="54"/>
      <c r="R6" s="54"/>
      <c r="S6" s="54"/>
      <c r="U6" s="54"/>
      <c r="V6" s="54"/>
      <c r="W6" s="54"/>
      <c r="X6" s="54"/>
      <c r="Y6" s="54"/>
      <c r="AA6" s="74">
        <f>IF(D6= "Sole Bidder", 0, D7)</f>
        <v>0</v>
      </c>
      <c r="AB6" s="72"/>
      <c r="AC6" s="72"/>
    </row>
    <row r="7" spans="1:29" ht="50.1" hidden="1" customHeight="1">
      <c r="A7" s="55"/>
      <c r="B7" s="52" t="str">
        <f>IF(D6= "JV (Joint Venture)", "Total Nos. of  Partners in the JV [excluding the Lead Partner]", "")</f>
        <v/>
      </c>
      <c r="C7" s="56"/>
      <c r="D7" s="505"/>
      <c r="E7" s="506"/>
      <c r="F7" s="506"/>
      <c r="G7" s="507"/>
      <c r="AA7" s="73"/>
      <c r="AB7" s="73"/>
      <c r="AC7" s="73"/>
    </row>
    <row r="8" spans="1:29" ht="15" customHeight="1">
      <c r="B8" s="58"/>
      <c r="C8" s="58"/>
      <c r="D8" s="54"/>
      <c r="L8" s="57">
        <f>IF(AND(D6="JV (Joint Venture)",D7=1),1,0)</f>
        <v>0</v>
      </c>
    </row>
    <row r="9" spans="1:29" ht="20.100000000000001" customHeight="1">
      <c r="B9" s="434" t="s">
        <v>303</v>
      </c>
      <c r="C9" s="60"/>
      <c r="D9" s="498"/>
      <c r="E9" s="499"/>
      <c r="F9" s="499"/>
      <c r="G9" s="500"/>
    </row>
    <row r="10" spans="1:29" ht="20.100000000000001" customHeight="1">
      <c r="B10" s="435" t="s">
        <v>304</v>
      </c>
      <c r="C10" s="62"/>
      <c r="D10" s="498"/>
      <c r="E10" s="499"/>
      <c r="F10" s="499"/>
      <c r="G10" s="500"/>
    </row>
    <row r="11" spans="1:29" ht="20.100000000000001" customHeight="1">
      <c r="B11" s="63"/>
      <c r="C11" s="64"/>
      <c r="D11" s="498"/>
      <c r="E11" s="499"/>
      <c r="F11" s="499"/>
      <c r="G11" s="500"/>
    </row>
    <row r="12" spans="1:29" ht="20.100000000000001" customHeight="1">
      <c r="B12" s="65"/>
      <c r="C12" s="66"/>
      <c r="D12" s="498"/>
      <c r="E12" s="499"/>
      <c r="F12" s="499"/>
      <c r="G12" s="500"/>
    </row>
    <row r="13" spans="1:29" ht="20.100000000000001" customHeight="1"/>
    <row r="14" spans="1:29" ht="20.100000000000001" hidden="1" customHeight="1">
      <c r="B14" s="59" t="str">
        <f>IF(D7=1, "Name of other Partner","Name of other Partner - 1")</f>
        <v>Name of other Partner - 1</v>
      </c>
      <c r="C14" s="60"/>
      <c r="D14" s="498"/>
      <c r="E14" s="499"/>
      <c r="F14" s="499"/>
      <c r="G14" s="500"/>
    </row>
    <row r="15" spans="1:29" ht="20.100000000000001" hidden="1" customHeight="1">
      <c r="B15" s="61" t="str">
        <f>IF(D7=1, "Address of other Partner","Address of other Partner - 1")</f>
        <v>Address of other Partner - 1</v>
      </c>
      <c r="C15" s="62"/>
      <c r="D15" s="498"/>
      <c r="E15" s="499"/>
      <c r="F15" s="499"/>
      <c r="G15" s="500"/>
    </row>
    <row r="16" spans="1:29" ht="20.100000000000001" hidden="1" customHeight="1">
      <c r="B16" s="63"/>
      <c r="C16" s="64"/>
      <c r="D16" s="498"/>
      <c r="E16" s="499"/>
      <c r="F16" s="499"/>
      <c r="G16" s="500"/>
    </row>
    <row r="17" spans="2:25" ht="20.100000000000001" hidden="1" customHeight="1">
      <c r="B17" s="65"/>
      <c r="C17" s="66"/>
      <c r="D17" s="498"/>
      <c r="E17" s="499"/>
      <c r="F17" s="499"/>
      <c r="G17" s="500"/>
    </row>
    <row r="18" spans="2:25" ht="20.100000000000001" hidden="1" customHeight="1"/>
    <row r="19" spans="2:25" ht="20.100000000000001" hidden="1" customHeight="1">
      <c r="B19" s="59" t="s">
        <v>243</v>
      </c>
      <c r="C19" s="60"/>
      <c r="D19" s="498" t="s">
        <v>246</v>
      </c>
      <c r="E19" s="499"/>
      <c r="F19" s="499"/>
      <c r="G19" s="500"/>
    </row>
    <row r="20" spans="2:25" ht="20.100000000000001" hidden="1" customHeight="1">
      <c r="B20" s="61" t="s">
        <v>244</v>
      </c>
      <c r="C20" s="62"/>
      <c r="D20" s="498" t="s">
        <v>246</v>
      </c>
      <c r="E20" s="499"/>
      <c r="F20" s="499"/>
      <c r="G20" s="500"/>
    </row>
    <row r="21" spans="2:25" ht="20.100000000000001" hidden="1" customHeight="1">
      <c r="B21" s="63"/>
      <c r="C21" s="64"/>
      <c r="D21" s="498" t="s">
        <v>246</v>
      </c>
      <c r="E21" s="499"/>
      <c r="F21" s="499"/>
      <c r="G21" s="500"/>
    </row>
    <row r="22" spans="2:25" ht="20.100000000000001" hidden="1" customHeight="1">
      <c r="B22" s="65"/>
      <c r="C22" s="66"/>
      <c r="D22" s="498" t="s">
        <v>246</v>
      </c>
      <c r="E22" s="499"/>
      <c r="F22" s="499"/>
      <c r="G22" s="500"/>
    </row>
    <row r="23" spans="2:25" ht="20.100000000000001" hidden="1" customHeight="1">
      <c r="B23" s="67"/>
      <c r="C23" s="67"/>
    </row>
    <row r="24" spans="2:25" ht="21" customHeight="1">
      <c r="B24" s="68" t="s">
        <v>169</v>
      </c>
      <c r="C24" s="69"/>
      <c r="D24" s="498"/>
      <c r="E24" s="499"/>
      <c r="F24" s="499"/>
      <c r="G24" s="500"/>
    </row>
    <row r="25" spans="2:25" ht="21" customHeight="1">
      <c r="B25" s="68" t="s">
        <v>170</v>
      </c>
      <c r="C25" s="69"/>
      <c r="D25" s="498"/>
      <c r="E25" s="499"/>
      <c r="F25" s="499"/>
      <c r="G25" s="500"/>
    </row>
    <row r="26" spans="2:25" ht="21" customHeight="1">
      <c r="B26" s="70"/>
      <c r="C26" s="70"/>
      <c r="D26" s="71"/>
    </row>
    <row r="27" spans="2:25" s="51" customFormat="1" ht="21" customHeight="1">
      <c r="B27" s="68" t="s">
        <v>171</v>
      </c>
      <c r="C27" s="69"/>
      <c r="D27" s="163"/>
      <c r="E27" s="164"/>
      <c r="F27" s="163"/>
      <c r="G27" s="165" t="str">
        <f>IF(D27&gt;H27, "Invalid Date !", "")</f>
        <v/>
      </c>
      <c r="H27" s="166">
        <f>IF(E27="Feb",29,IF(OR(E27="Apr", E27="Jun", E27="Sep", E27="Nov"),30,31))</f>
        <v>31</v>
      </c>
      <c r="I27" s="48"/>
      <c r="J27" s="48"/>
      <c r="K27" s="48"/>
      <c r="L27" s="48"/>
      <c r="M27" s="48"/>
      <c r="N27" s="48"/>
      <c r="O27" s="48"/>
      <c r="P27" s="48"/>
      <c r="Q27" s="48"/>
      <c r="R27" s="48"/>
      <c r="S27" s="48"/>
      <c r="T27" s="48"/>
      <c r="U27" s="48"/>
      <c r="V27" s="48"/>
      <c r="W27" s="48"/>
      <c r="X27" s="48"/>
      <c r="Y27" s="48"/>
    </row>
    <row r="28" spans="2:25" ht="21" customHeight="1">
      <c r="B28" s="68" t="s">
        <v>172</v>
      </c>
      <c r="C28" s="69"/>
      <c r="D28" s="496"/>
      <c r="E28" s="497"/>
      <c r="F28" s="497"/>
      <c r="G28" s="497"/>
    </row>
    <row r="29" spans="2:25">
      <c r="E29" s="57"/>
    </row>
  </sheetData>
  <sheetProtection algorithmName="SHA-512" hashValue="WH54i8muZuBzNPABXKCUXK4zULb1brFsVztQZfBZ3LNMIWnMERih10rcQkcU4UMFKJSV1HWYtBSnfEFzc6eHng==" saltValue="SxiFOpYFLDum0NqOrvDTLQ==" spinCount="100000" sheet="1" selectLockedCells="1"/>
  <dataConsolidate/>
  <customSheetViews>
    <customSheetView guid="{0CC4C0F5-9288-4DA7-9F53-E83499CD6232}" showPageBreaks="1" showGridLines="0" printArea="1" hiddenRows="1" hiddenColumns="1" view="pageBreakPreview">
      <selection activeCell="D28" sqref="D28:G28"/>
      <pageMargins left="0.75" right="0.75" top="0.69" bottom="0.7" header="0.4" footer="0.37"/>
      <pageSetup orientation="portrait" r:id="rId1"/>
      <headerFooter alignWithMargins="0"/>
    </customSheetView>
    <customSheetView guid="{996AFBE6-B482-42C1-8052-EFE8998821C2}" showPageBreaks="1" showGridLines="0" printArea="1" hiddenRows="1" hiddenColumns="1" view="pageBreakPreview">
      <selection activeCell="D28" sqref="D28:G28"/>
      <pageMargins left="0.75" right="0.75" top="0.69" bottom="0.7" header="0.4" footer="0.37"/>
      <pageSetup orientation="portrait" r:id="rId2"/>
      <headerFooter alignWithMargins="0"/>
    </customSheetView>
    <customSheetView guid="{B7DA3930-F502-4F10-B6E9-DF93489BC550}" showGridLines="0" hiddenColumns="1">
      <selection activeCell="D6" sqref="D6:G6"/>
      <pageMargins left="0.75" right="0.75" top="0.69" bottom="0.7" header="0.4" footer="0.37"/>
      <pageSetup orientation="portrait" r:id="rId3"/>
      <headerFooter alignWithMargins="0"/>
    </customSheetView>
    <customSheetView guid="{89820FCD-8AFD-42C4-B05F-5701FCC12354}" showPageBreaks="1" showGridLines="0" printArea="1" hiddenColumns="1" view="pageBreakPreview">
      <selection activeCell="D7" sqref="D7:G7"/>
      <pageMargins left="0.75" right="0.75" top="0.69" bottom="0.7" header="0.4" footer="0.37"/>
      <pageSetup orientation="portrait" r:id="rId4"/>
      <headerFooter alignWithMargins="0"/>
    </customSheetView>
    <customSheetView guid="{DECF7153-B692-414F-BA42-AEEFA09CA6EC}" showPageBreaks="1" showGridLines="0" printArea="1" hiddenColumns="1" view="pageBreakPreview" topLeftCell="A13">
      <selection activeCell="D6" sqref="D6:G6"/>
      <pageMargins left="0.75" right="0.75" top="0.69" bottom="0.7" header="0.4" footer="0.37"/>
      <pageSetup orientation="portrait" r:id="rId5"/>
      <headerFooter alignWithMargins="0"/>
    </customSheetView>
    <customSheetView guid="{693AE0F1-9847-4E6A-B08E-BAB67D33B621}" scale="60" showPageBreaks="1" showGridLines="0" printArea="1" hiddenColumns="1" view="pageBreakPreview">
      <selection activeCell="D6" sqref="D6:G6"/>
      <pageMargins left="0.75" right="0.75" top="0.69" bottom="0.7" header="0.4" footer="0.37"/>
      <pageSetup orientation="portrait" r:id="rId6"/>
      <headerFooter alignWithMargins="0"/>
    </customSheetView>
    <customSheetView guid="{38BADFEC-005D-4348-A1C4-C10C151F5DFC}" scale="60" showPageBreaks="1" showGridLines="0" printArea="1" hiddenColumns="1" view="pageBreakPreview">
      <selection activeCell="D19" sqref="D19:G19"/>
      <pageMargins left="0.75" right="0.75" top="0.69" bottom="0.7" header="0.4" footer="0.37"/>
      <pageSetup orientation="portrait" r:id="rId7"/>
      <headerFooter alignWithMargins="0"/>
    </customSheetView>
    <customSheetView guid="{3AF5D368-0F40-4903-B06B-A4E8DE0BBD2F}" showGridLines="0" hiddenColumns="1">
      <selection activeCell="D7" sqref="D7:G7"/>
      <pageMargins left="0.75" right="0.75" top="0.69" bottom="0.7" header="0.4" footer="0.37"/>
      <pageSetup orientation="portrait" r:id="rId8"/>
      <headerFooter alignWithMargins="0"/>
    </customSheetView>
    <customSheetView guid="{091A6405-72DB-46E0-B81A-EC53A5C58396}" showGridLines="0" hiddenColumns="1" topLeftCell="A25">
      <selection activeCell="D27" sqref="D27"/>
      <pageMargins left="0.75" right="0.75" top="0.69" bottom="0.7" header="0.4" footer="0.37"/>
      <pageSetup orientation="portrait" r:id="rId9"/>
      <headerFooter alignWithMargins="0"/>
    </customSheetView>
    <customSheetView guid="{4F65FF32-EC61-4022-A399-2986D7B6B8B3}" showGridLines="0" showRuler="0">
      <selection activeCell="D6" sqref="D6"/>
      <pageMargins left="0.75" right="0.75" top="0.69" bottom="0.7" header="0.4" footer="0.37"/>
      <pageSetup orientation="portrait" r:id="rId10"/>
      <headerFooter alignWithMargins="0"/>
    </customSheetView>
    <customSheetView guid="{01ACF2E1-8E61-4459-ABC1-B6C183DEED61}" showGridLines="0" showRuler="0">
      <selection activeCell="D28" sqref="D28"/>
      <pageMargins left="0.75" right="0.75" top="0.69" bottom="0.7" header="0.4" footer="0.37"/>
      <pageSetup orientation="portrait" r:id="rId11"/>
      <headerFooter alignWithMargins="0"/>
    </customSheetView>
    <customSheetView guid="{14D7F02E-BCCA-4517-ABC7-537FF4AEB67A}" showGridLines="0">
      <selection activeCell="D10" sqref="D10:G10"/>
      <pageMargins left="0.75" right="0.75" top="0.69" bottom="0.7" header="0.4" footer="0.37"/>
      <pageSetup orientation="portrait" r:id="rId12"/>
      <headerFooter alignWithMargins="0"/>
    </customSheetView>
    <customSheetView guid="{27A45B7A-04F2-4516-B80B-5ED0825D4ED3}" showGridLines="0" hiddenColumns="1">
      <selection activeCell="D6" sqref="D6:G6"/>
      <pageMargins left="0.75" right="0.75" top="0.69" bottom="0.7" header="0.4" footer="0.37"/>
      <pageSetup orientation="portrait" r:id="rId13"/>
      <headerFooter alignWithMargins="0"/>
    </customSheetView>
    <customSheetView guid="{611D8B62-9C40-451B-ABB4-92F111B2BF43}" showGridLines="0" hiddenColumns="1">
      <selection activeCell="D7" sqref="D7:G7"/>
      <pageMargins left="0.75" right="0.75" top="0.69" bottom="0.7" header="0.4" footer="0.37"/>
      <pageSetup orientation="portrait" r:id="rId14"/>
      <headerFooter alignWithMargins="0"/>
    </customSheetView>
    <customSheetView guid="{75ADC1CB-B2FC-4413-A994-9BBA99DCA57A}" showPageBreaks="1" showGridLines="0" printArea="1" hiddenColumns="1" view="pageBreakPreview">
      <selection activeCell="D7" sqref="D7:G7"/>
      <pageMargins left="0.75" right="0.75" top="0.69" bottom="0.7" header="0.4" footer="0.37"/>
      <pageSetup orientation="portrait" r:id="rId15"/>
      <headerFooter alignWithMargins="0"/>
    </customSheetView>
    <customSheetView guid="{2CE5BBB8-7D2C-4EA1-98DE-92BEDF0C8A97}" showGridLines="0" hiddenColumns="1">
      <selection activeCell="D6" sqref="D6:G6"/>
      <pageMargins left="0.75" right="0.75" top="0.69" bottom="0.7" header="0.4" footer="0.37"/>
      <pageSetup orientation="portrait" r:id="rId16"/>
      <headerFooter alignWithMargins="0"/>
    </customSheetView>
    <customSheetView guid="{B95AE71C-5BDA-4E26-8FE3-DB001AA67062}" showGridLines="0" hiddenColumns="1">
      <selection activeCell="D6" sqref="D6:G6"/>
      <pageMargins left="0.75" right="0.75" top="0.69" bottom="0.7" header="0.4" footer="0.37"/>
      <pageSetup orientation="portrait" r:id="rId17"/>
      <headerFooter alignWithMargins="0"/>
    </customSheetView>
    <customSheetView guid="{E89B9381-5C61-438B-9BA5-C37A44A00BC3}" showPageBreaks="1" showGridLines="0" printArea="1" hiddenRows="1" hiddenColumns="1" view="pageBreakPreview">
      <selection activeCell="D24" sqref="D24:G24"/>
      <pageMargins left="0.75" right="0.75" top="0.69" bottom="0.7" header="0.4" footer="0.37"/>
      <pageSetup orientation="portrait" r:id="rId18"/>
      <headerFooter alignWithMargins="0"/>
    </customSheetView>
    <customSheetView guid="{85C5F000-3F2E-4A34-B83F-6CE80CF74968}" showPageBreaks="1" showGridLines="0" printArea="1" hiddenRows="1" hiddenColumns="1" view="pageBreakPreview">
      <selection activeCell="D9" sqref="D9:G9"/>
      <pageMargins left="0.75" right="0.75" top="0.69" bottom="0.7" header="0.4" footer="0.37"/>
      <pageSetup orientation="portrait" r:id="rId19"/>
      <headerFooter alignWithMargins="0"/>
    </customSheetView>
  </customSheetViews>
  <mergeCells count="20">
    <mergeCell ref="B1:G1"/>
    <mergeCell ref="B2:G2"/>
    <mergeCell ref="B4:G4"/>
    <mergeCell ref="D6:G6"/>
    <mergeCell ref="D7:G7"/>
    <mergeCell ref="D28:G28"/>
    <mergeCell ref="D9:G9"/>
    <mergeCell ref="D10:G10"/>
    <mergeCell ref="D11:G11"/>
    <mergeCell ref="D12:G12"/>
    <mergeCell ref="D17:G17"/>
    <mergeCell ref="D21:G21"/>
    <mergeCell ref="D22:G22"/>
    <mergeCell ref="D14:G14"/>
    <mergeCell ref="D15:G15"/>
    <mergeCell ref="D24:G24"/>
    <mergeCell ref="D25:G25"/>
    <mergeCell ref="D16:G16"/>
    <mergeCell ref="D19:G19"/>
    <mergeCell ref="D20:G20"/>
  </mergeCells>
  <phoneticPr fontId="30" type="noConversion"/>
  <conditionalFormatting sqref="B19:C22">
    <cfRule type="expression" dxfId="5" priority="3" stopIfTrue="1">
      <formula>$AA$6&lt;2</formula>
    </cfRule>
  </conditionalFormatting>
  <conditionalFormatting sqref="B14:C17">
    <cfRule type="expression" dxfId="4" priority="4" stopIfTrue="1">
      <formula>$AA$6&lt;1</formula>
    </cfRule>
  </conditionalFormatting>
  <conditionalFormatting sqref="D8">
    <cfRule type="expression" dxfId="3" priority="5" stopIfTrue="1">
      <formula>$AA$6=0</formula>
    </cfRule>
  </conditionalFormatting>
  <conditionalFormatting sqref="B7:G7">
    <cfRule type="expression" dxfId="2" priority="6" stopIfTrue="1">
      <formula>$D$6="Sole Bidder"</formula>
    </cfRule>
  </conditionalFormatting>
  <conditionalFormatting sqref="D14:G22">
    <cfRule type="expression" dxfId="1" priority="2" stopIfTrue="1">
      <formula>$D$6="Sole Bidder"</formula>
    </cfRule>
  </conditionalFormatting>
  <conditionalFormatting sqref="D19:G22">
    <cfRule type="expression" dxfId="0" priority="1" stopIfTrue="1">
      <formula>$L$8=1</formula>
    </cfRule>
  </conditionalFormatting>
  <dataValidations count="5">
    <dataValidation type="list" allowBlank="1" showInputMessage="1" showErrorMessage="1" sqref="D7:G7" xr:uid="{00000000-0002-0000-0300-000000000000}">
      <formula1>$AB$2:$AB$3</formula1>
    </dataValidation>
    <dataValidation type="list" allowBlank="1" showInputMessage="1" showErrorMessage="1" sqref="D27" xr:uid="{00000000-0002-0000-0300-000001000000}">
      <formula1>"1,2,3,4,5,6,7,8,9,10,11,12,13,14,15,16,17,18,19,20,21,22,23,24,25,26,27,28,29,30,31"</formula1>
    </dataValidation>
    <dataValidation type="list" allowBlank="1" showInputMessage="1" showErrorMessage="1" sqref="E27" xr:uid="{00000000-0002-0000-0300-000002000000}">
      <formula1>"Jan,Feb,Mar,Apr,May,Jun,Jul,Aug,Sep,Oct,Nov,Dec"</formula1>
    </dataValidation>
    <dataValidation type="whole" allowBlank="1" showInputMessage="1" showErrorMessage="1" sqref="F27" xr:uid="{00000000-0002-0000-0300-000003000000}">
      <formula1>2015</formula1>
      <formula2>2099</formula2>
    </dataValidation>
    <dataValidation type="list" allowBlank="1" showInputMessage="1" showErrorMessage="1" sqref="D6:G6" xr:uid="{00000000-0002-0000-0300-000004000000}">
      <formula1>$AA$2:$AA$3</formula1>
    </dataValidation>
  </dataValidations>
  <pageMargins left="0.75" right="0.75" top="0.69" bottom="0.7" header="0.4" footer="0.37"/>
  <pageSetup orientation="portrait" r:id="rId20"/>
  <headerFooter alignWithMargins="0"/>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dimension ref="C1:C6"/>
  <sheetViews>
    <sheetView topLeftCell="B1" workbookViewId="0">
      <selection activeCell="C3" sqref="C3"/>
    </sheetView>
  </sheetViews>
  <sheetFormatPr defaultRowHeight="14.4"/>
  <cols>
    <col min="3" max="3" width="75.109375" customWidth="1"/>
  </cols>
  <sheetData>
    <row r="1" spans="3:3">
      <c r="C1" s="218"/>
    </row>
    <row r="3" spans="3:3" ht="86.4">
      <c r="C3" s="218" t="s">
        <v>296</v>
      </c>
    </row>
    <row r="6" spans="3:3">
      <c r="C6" s="218"/>
    </row>
  </sheetData>
  <customSheetViews>
    <customSheetView guid="{0CC4C0F5-9288-4DA7-9F53-E83499CD6232}" state="hidden" topLeftCell="B1">
      <selection activeCell="C3" sqref="C3"/>
      <pageMargins left="0.7" right="0.7" top="0.75" bottom="0.75" header="0.3" footer="0.3"/>
      <pageSetup paperSize="9" orientation="portrait" horizontalDpi="1200" verticalDpi="0" r:id="rId1"/>
    </customSheetView>
    <customSheetView guid="{996AFBE6-B482-42C1-8052-EFE8998821C2}" state="hidden" topLeftCell="B1">
      <selection activeCell="C3" sqref="C3"/>
      <pageMargins left="0.7" right="0.7" top="0.75" bottom="0.75" header="0.3" footer="0.3"/>
      <pageSetup paperSize="9" orientation="portrait" horizontalDpi="1200" verticalDpi="0" r:id="rId2"/>
    </customSheetView>
    <customSheetView guid="{B7DA3930-F502-4F10-B6E9-DF93489BC550}" state="hidden" topLeftCell="B1">
      <selection activeCell="C3" sqref="C3"/>
      <pageMargins left="0.7" right="0.7" top="0.75" bottom="0.75" header="0.3" footer="0.3"/>
      <pageSetup paperSize="9" orientation="portrait" horizontalDpi="1200" verticalDpi="0" r:id="rId3"/>
    </customSheetView>
    <customSheetView guid="{B95AE71C-5BDA-4E26-8FE3-DB001AA67062}" state="hidden" topLeftCell="B1">
      <selection activeCell="C3" sqref="C3"/>
      <pageMargins left="0.7" right="0.7" top="0.75" bottom="0.75" header="0.3" footer="0.3"/>
      <pageSetup paperSize="9" orientation="portrait" horizontalDpi="1200" verticalDpi="0" r:id="rId4"/>
    </customSheetView>
    <customSheetView guid="{E89B9381-5C61-438B-9BA5-C37A44A00BC3}" state="hidden" topLeftCell="B1">
      <selection activeCell="C3" sqref="C3"/>
      <pageMargins left="0.7" right="0.7" top="0.75" bottom="0.75" header="0.3" footer="0.3"/>
      <pageSetup paperSize="9" orientation="portrait" horizontalDpi="1200" verticalDpi="0" r:id="rId5"/>
    </customSheetView>
    <customSheetView guid="{85C5F000-3F2E-4A34-B83F-6CE80CF74968}" state="hidden" topLeftCell="B1">
      <selection activeCell="C3" sqref="C3"/>
      <pageMargins left="0.7" right="0.7" top="0.75" bottom="0.75" header="0.3" footer="0.3"/>
      <pageSetup paperSize="9" orientation="portrait" horizontalDpi="1200" verticalDpi="0" r:id="rId6"/>
    </customSheetView>
  </customSheetViews>
  <pageMargins left="0.7" right="0.7" top="0.75" bottom="0.75" header="0.3" footer="0.3"/>
  <pageSetup paperSize="9" orientation="portrait" horizontalDpi="1200" verticalDpi="0"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indexed="12"/>
  </sheetPr>
  <dimension ref="A1:AR124"/>
  <sheetViews>
    <sheetView view="pageBreakPreview" zoomScaleNormal="90" zoomScaleSheetLayoutView="100" workbookViewId="0">
      <selection activeCell="C17" sqref="C17"/>
    </sheetView>
  </sheetViews>
  <sheetFormatPr defaultColWidth="9" defaultRowHeight="14.4"/>
  <cols>
    <col min="1" max="1" width="9.77734375" style="153" customWidth="1"/>
    <col min="2" max="2" width="28.6640625" style="153" customWidth="1"/>
    <col min="3" max="3" width="12.21875" style="153" customWidth="1"/>
    <col min="4" max="4" width="13.33203125" style="153" customWidth="1"/>
    <col min="5" max="5" width="11.6640625" style="380" customWidth="1"/>
    <col min="6" max="6" width="6.88671875" style="380" customWidth="1"/>
    <col min="7" max="9" width="17.44140625" style="152" customWidth="1"/>
    <col min="10" max="10" width="18.6640625" style="153" customWidth="1"/>
    <col min="11" max="11" width="19.77734375" style="318" customWidth="1"/>
    <col min="12" max="12" width="15" style="319" hidden="1" customWidth="1"/>
    <col min="13" max="13" width="8.33203125" style="316" customWidth="1"/>
    <col min="14" max="14" width="12.21875" style="316" hidden="1" customWidth="1"/>
    <col min="15" max="15" width="9.44140625" style="316" hidden="1" customWidth="1"/>
    <col min="16" max="16" width="9" style="316" customWidth="1"/>
    <col min="17" max="17" width="14.21875" style="320" customWidth="1"/>
    <col min="18" max="18" width="24.109375" style="321" customWidth="1"/>
    <col min="19" max="19" width="11.109375" style="317" customWidth="1"/>
    <col min="20" max="20" width="12.77734375" style="317" customWidth="1"/>
    <col min="21" max="21" width="11.33203125" style="322" customWidth="1"/>
    <col min="22" max="22" width="10.33203125" style="321" customWidth="1"/>
    <col min="23" max="23" width="17.77734375" style="321" hidden="1" customWidth="1"/>
    <col min="24" max="24" width="10.44140625" style="321" hidden="1" customWidth="1"/>
    <col min="25" max="25" width="12.33203125" style="321" hidden="1" customWidth="1"/>
    <col min="26" max="27" width="9" style="314" hidden="1" customWidth="1"/>
    <col min="28" max="28" width="10.88671875" style="321" hidden="1" customWidth="1"/>
    <col min="29" max="29" width="18.77734375" style="321" hidden="1" customWidth="1"/>
    <col min="30" max="30" width="9" style="321" customWidth="1"/>
    <col min="31" max="39" width="9" style="315" customWidth="1"/>
    <col min="40" max="42" width="9" style="316" customWidth="1"/>
    <col min="43" max="44" width="9" style="316"/>
    <col min="45" max="16384" width="9" style="207"/>
  </cols>
  <sheetData>
    <row r="1" spans="1:44">
      <c r="A1" s="27" t="str">
        <f>Cover!B3</f>
        <v>5006002798/CONSULTANCY TAKEN/DOM/A02-CC CS -3</v>
      </c>
      <c r="B1" s="27"/>
      <c r="C1" s="27"/>
      <c r="D1" s="27"/>
      <c r="E1" s="415"/>
      <c r="F1" s="415"/>
      <c r="G1" s="27"/>
      <c r="H1" s="27"/>
      <c r="I1" s="27"/>
      <c r="J1" s="3" t="s">
        <v>308</v>
      </c>
      <c r="W1" s="323" t="s">
        <v>161</v>
      </c>
      <c r="X1" s="324" t="e">
        <f>SUMIF(#REF!, "Direct",#REF!)</f>
        <v>#REF!</v>
      </c>
      <c r="AC1" s="324" t="str">
        <f>'Names of Bidder'!D6</f>
        <v>Sole Bidder</v>
      </c>
      <c r="AD1" s="325" t="s">
        <v>162</v>
      </c>
    </row>
    <row r="2" spans="1:44">
      <c r="A2" s="151"/>
      <c r="B2" s="151"/>
      <c r="C2" s="151"/>
      <c r="D2" s="151"/>
      <c r="E2" s="416"/>
      <c r="F2" s="416"/>
      <c r="G2" s="151"/>
      <c r="H2" s="151"/>
      <c r="I2" s="151"/>
      <c r="J2" s="151"/>
      <c r="T2" s="361"/>
      <c r="W2" s="323" t="s">
        <v>163</v>
      </c>
      <c r="X2" s="326" t="e">
        <f>#REF!-X1</f>
        <v>#REF!</v>
      </c>
      <c r="Y2" s="327"/>
      <c r="AC2" s="324">
        <f>'Names of Bidder'!AA6</f>
        <v>0</v>
      </c>
    </row>
    <row r="3" spans="1:44" s="408" customFormat="1" ht="54" customHeight="1">
      <c r="A3" s="518" t="str">
        <f>Basic!B1</f>
        <v>Engagement of Consultant for preparation of Bid response of POWERGRID for 500 MW / 1000 MWh BESS project(s) floated under Global Competitive Bidding by SECI</v>
      </c>
      <c r="B3" s="518"/>
      <c r="C3" s="518"/>
      <c r="D3" s="518"/>
      <c r="E3" s="518"/>
      <c r="F3" s="518"/>
      <c r="G3" s="518"/>
      <c r="H3" s="518"/>
      <c r="I3" s="518"/>
      <c r="J3" s="518"/>
      <c r="K3" s="400"/>
      <c r="L3" s="401"/>
      <c r="M3" s="402"/>
      <c r="N3" s="402"/>
      <c r="O3" s="402"/>
      <c r="P3" s="402"/>
      <c r="Q3" s="403"/>
      <c r="R3" s="404"/>
      <c r="S3" s="405"/>
      <c r="T3" s="405"/>
      <c r="U3" s="405"/>
      <c r="V3" s="406"/>
      <c r="W3" s="404"/>
      <c r="X3" s="406"/>
      <c r="Y3" s="406"/>
      <c r="Z3" s="513"/>
      <c r="AA3" s="513"/>
      <c r="AB3" s="406"/>
      <c r="AC3" s="406"/>
      <c r="AD3" s="406"/>
      <c r="AE3" s="407"/>
      <c r="AF3" s="407"/>
      <c r="AG3" s="407"/>
      <c r="AH3" s="407"/>
      <c r="AI3" s="407"/>
      <c r="AJ3" s="407"/>
      <c r="AK3" s="407"/>
      <c r="AL3" s="407"/>
      <c r="AM3" s="407"/>
      <c r="AN3" s="402"/>
      <c r="AO3" s="402"/>
      <c r="AP3" s="402"/>
      <c r="AQ3" s="402"/>
      <c r="AR3" s="402"/>
    </row>
    <row r="4" spans="1:44">
      <c r="A4" s="519" t="s">
        <v>247</v>
      </c>
      <c r="B4" s="519"/>
      <c r="C4" s="519"/>
      <c r="D4" s="519"/>
      <c r="E4" s="519"/>
      <c r="F4" s="519"/>
      <c r="G4" s="519"/>
      <c r="H4" s="519"/>
      <c r="I4" s="519"/>
      <c r="J4" s="519"/>
      <c r="R4" s="328"/>
      <c r="S4" s="330"/>
      <c r="T4" s="329"/>
      <c r="U4" s="329"/>
      <c r="W4" s="328"/>
      <c r="X4" s="331"/>
      <c r="Y4" s="327"/>
    </row>
    <row r="5" spans="1:44">
      <c r="A5" s="151"/>
      <c r="B5" s="151"/>
      <c r="C5" s="151"/>
      <c r="D5" s="151"/>
      <c r="E5" s="416"/>
      <c r="F5" s="416"/>
      <c r="G5" s="151"/>
      <c r="H5" s="151"/>
      <c r="I5" s="151"/>
      <c r="J5" s="151"/>
      <c r="R5" s="328"/>
      <c r="S5" s="330"/>
      <c r="T5" s="329"/>
      <c r="U5" s="329"/>
      <c r="W5" s="332"/>
    </row>
    <row r="6" spans="1:44">
      <c r="A6" s="32" t="str">
        <f>"Bidder’s Name and Address (" &amp; MID('Names of Bidder'!B9,9, 20) &amp; ") :"</f>
        <v>Bidder’s Name and Address (the Consultant) :</v>
      </c>
      <c r="B6" s="32"/>
      <c r="C6" s="32"/>
      <c r="D6" s="32"/>
      <c r="E6" s="417"/>
      <c r="F6" s="417"/>
      <c r="H6" s="29"/>
      <c r="I6" s="29" t="s">
        <v>216</v>
      </c>
      <c r="J6" s="1"/>
      <c r="R6" s="328"/>
      <c r="S6" s="330"/>
      <c r="T6" s="329"/>
      <c r="U6" s="329"/>
      <c r="W6" s="332"/>
      <c r="X6" s="333"/>
    </row>
    <row r="7" spans="1:44">
      <c r="A7" s="520" t="str">
        <f>IF('Names of Bidder'!D9="", "", IF('Names of Bidder'!D6= "JV (Joint Venture)", "JV of " &amp; AC8, ""))</f>
        <v/>
      </c>
      <c r="B7" s="520"/>
      <c r="C7" s="520"/>
      <c r="D7" s="520"/>
      <c r="E7" s="520"/>
      <c r="F7" s="520"/>
      <c r="H7" s="129"/>
      <c r="I7" s="129" t="s">
        <v>218</v>
      </c>
      <c r="J7" s="1"/>
      <c r="R7" s="334"/>
      <c r="S7" s="335"/>
      <c r="T7" s="335"/>
      <c r="U7" s="335"/>
      <c r="Z7" s="514"/>
      <c r="AA7" s="514"/>
    </row>
    <row r="8" spans="1:44">
      <c r="A8" s="418" t="s">
        <v>217</v>
      </c>
      <c r="B8" s="418">
        <f>'Names of Bidder'!D9</f>
        <v>0</v>
      </c>
      <c r="C8" s="418"/>
      <c r="D8" s="418"/>
      <c r="E8" s="515"/>
      <c r="F8" s="515"/>
      <c r="H8" s="129"/>
      <c r="I8" s="129" t="s">
        <v>220</v>
      </c>
      <c r="J8" s="1"/>
      <c r="R8" s="328"/>
      <c r="S8" s="336"/>
      <c r="T8" s="337"/>
      <c r="U8" s="337"/>
      <c r="AC8" s="324" t="str">
        <f>IF('Names of Bidder'!D7=1,'Names of Bidder'!D9&amp;" &amp; "&amp;'Names of Bidder'!D14,IF('Names of Bidder'!D7="2 or More",'Names of Bidder'!D9&amp;" , "&amp;'Names of Bidder'!D14&amp;" &amp; "&amp;'Names of Bidder'!D19,""))</f>
        <v/>
      </c>
    </row>
    <row r="9" spans="1:44">
      <c r="A9" s="418" t="s">
        <v>219</v>
      </c>
      <c r="B9" s="418">
        <f>'Names of Bidder'!D10</f>
        <v>0</v>
      </c>
      <c r="C9" s="418"/>
      <c r="D9" s="418"/>
      <c r="E9" s="515"/>
      <c r="F9" s="515"/>
      <c r="H9" s="129"/>
      <c r="I9" s="129" t="s">
        <v>221</v>
      </c>
      <c r="J9" s="1"/>
      <c r="R9" s="328"/>
      <c r="S9" s="336"/>
      <c r="T9" s="337"/>
      <c r="U9" s="337"/>
    </row>
    <row r="10" spans="1:44">
      <c r="A10" s="375"/>
      <c r="B10" s="418">
        <f>'Names of Bidder'!D11</f>
        <v>0</v>
      </c>
      <c r="C10" s="418"/>
      <c r="D10" s="418"/>
      <c r="E10" s="516"/>
      <c r="F10" s="516"/>
      <c r="H10" s="348"/>
      <c r="I10" s="348" t="s">
        <v>177</v>
      </c>
      <c r="R10" s="338"/>
      <c r="S10" s="339"/>
      <c r="T10" s="329"/>
      <c r="U10" s="340"/>
    </row>
    <row r="11" spans="1:44">
      <c r="A11" s="375"/>
      <c r="B11" s="418">
        <f>'Names of Bidder'!D12</f>
        <v>0</v>
      </c>
      <c r="C11" s="418"/>
      <c r="D11" s="418"/>
      <c r="E11" s="516"/>
      <c r="F11" s="516"/>
      <c r="H11" s="348"/>
      <c r="I11" s="348" t="s">
        <v>222</v>
      </c>
      <c r="Z11" s="514"/>
      <c r="AA11" s="514"/>
    </row>
    <row r="12" spans="1:44">
      <c r="A12" s="376"/>
      <c r="B12" s="376"/>
      <c r="C12" s="376"/>
      <c r="D12" s="376"/>
      <c r="E12" s="389"/>
      <c r="F12" s="389"/>
      <c r="G12" s="40"/>
      <c r="H12" s="40"/>
      <c r="I12" s="40"/>
      <c r="J12" s="393"/>
      <c r="AB12" s="341"/>
    </row>
    <row r="13" spans="1:44">
      <c r="A13" s="521" t="s">
        <v>335</v>
      </c>
      <c r="B13" s="521"/>
      <c r="C13" s="521"/>
      <c r="D13" s="521"/>
      <c r="E13" s="521"/>
      <c r="F13" s="521"/>
      <c r="G13" s="521"/>
      <c r="H13" s="521"/>
      <c r="I13" s="521"/>
      <c r="J13" s="521"/>
      <c r="K13" s="178"/>
      <c r="L13" s="95"/>
      <c r="M13" s="96"/>
      <c r="N13" s="96"/>
      <c r="O13" s="96"/>
      <c r="P13" s="96"/>
      <c r="T13" s="361"/>
      <c r="X13" s="342" t="s">
        <v>229</v>
      </c>
      <c r="AB13" s="341"/>
    </row>
    <row r="14" spans="1:44" ht="21.75" customHeight="1">
      <c r="A14" s="222"/>
      <c r="B14" s="222"/>
      <c r="C14" s="222"/>
      <c r="D14" s="222"/>
      <c r="E14" s="381"/>
      <c r="F14" s="381"/>
      <c r="G14" s="223"/>
      <c r="H14" s="223"/>
      <c r="I14" s="223"/>
      <c r="J14" s="436" t="s">
        <v>313</v>
      </c>
      <c r="S14" s="517"/>
      <c r="T14" s="517"/>
      <c r="V14" s="522"/>
      <c r="W14" s="522"/>
      <c r="X14" s="342" t="s">
        <v>8</v>
      </c>
      <c r="Z14" s="514"/>
      <c r="AA14" s="514"/>
    </row>
    <row r="15" spans="1:44" ht="34.5" customHeight="1">
      <c r="A15" s="2" t="s">
        <v>329</v>
      </c>
      <c r="B15" s="2" t="s">
        <v>305</v>
      </c>
      <c r="C15" s="2" t="s">
        <v>325</v>
      </c>
      <c r="D15" s="2" t="s">
        <v>326</v>
      </c>
      <c r="E15" s="2" t="s">
        <v>201</v>
      </c>
      <c r="F15" s="2" t="s">
        <v>208</v>
      </c>
      <c r="G15" s="437" t="s">
        <v>323</v>
      </c>
      <c r="H15" s="437" t="s">
        <v>324</v>
      </c>
      <c r="I15" s="437" t="s">
        <v>332</v>
      </c>
      <c r="J15" s="437" t="s">
        <v>331</v>
      </c>
      <c r="M15" s="343"/>
      <c r="N15" s="455">
        <v>0</v>
      </c>
      <c r="O15" s="344" t="e">
        <f>#REF!</f>
        <v>#REF!</v>
      </c>
      <c r="S15" s="363"/>
      <c r="T15" s="363"/>
      <c r="V15" s="363"/>
      <c r="W15" s="363"/>
    </row>
    <row r="16" spans="1:44" s="425" customFormat="1" ht="18.75" customHeight="1">
      <c r="A16" s="224">
        <v>1</v>
      </c>
      <c r="B16" s="224">
        <v>2</v>
      </c>
      <c r="C16" s="345">
        <v>3</v>
      </c>
      <c r="D16" s="345">
        <v>4</v>
      </c>
      <c r="E16" s="345">
        <v>5</v>
      </c>
      <c r="F16" s="345">
        <v>6</v>
      </c>
      <c r="G16" s="345">
        <v>7</v>
      </c>
      <c r="H16" s="345" t="s">
        <v>327</v>
      </c>
      <c r="I16" s="345" t="s">
        <v>334</v>
      </c>
      <c r="J16" s="345" t="s">
        <v>333</v>
      </c>
      <c r="K16" s="419"/>
      <c r="L16" s="319"/>
      <c r="M16" s="420"/>
      <c r="N16" s="456">
        <v>0.05</v>
      </c>
      <c r="O16" s="421" t="e">
        <f>#REF!</f>
        <v>#REF!</v>
      </c>
      <c r="P16" s="319"/>
      <c r="Q16" s="422"/>
      <c r="R16" s="423"/>
      <c r="S16" s="78"/>
      <c r="T16" s="78"/>
      <c r="U16" s="322"/>
      <c r="V16" s="78"/>
      <c r="W16" s="78"/>
      <c r="X16" s="423"/>
      <c r="Y16" s="423"/>
      <c r="Z16" s="398"/>
      <c r="AA16" s="398"/>
      <c r="AB16" s="423"/>
      <c r="AC16" s="423"/>
      <c r="AD16" s="423"/>
      <c r="AE16" s="424"/>
      <c r="AF16" s="424"/>
      <c r="AG16" s="424"/>
      <c r="AH16" s="424"/>
      <c r="AI16" s="424"/>
      <c r="AJ16" s="424"/>
      <c r="AK16" s="424"/>
      <c r="AL16" s="424"/>
      <c r="AM16" s="424"/>
      <c r="AN16" s="319"/>
      <c r="AO16" s="319"/>
      <c r="AP16" s="319"/>
      <c r="AQ16" s="319"/>
      <c r="AR16" s="319"/>
    </row>
    <row r="17" spans="1:44" s="392" customFormat="1" ht="52.2" customHeight="1">
      <c r="A17" s="409">
        <v>1</v>
      </c>
      <c r="B17" s="451" t="s">
        <v>330</v>
      </c>
      <c r="C17" s="412"/>
      <c r="D17" s="460"/>
      <c r="E17" s="413" t="s">
        <v>306</v>
      </c>
      <c r="F17" s="426">
        <v>1</v>
      </c>
      <c r="G17" s="412"/>
      <c r="H17" s="439">
        <f>G17*F17</f>
        <v>0</v>
      </c>
      <c r="I17" s="439">
        <f>H17*D17</f>
        <v>0</v>
      </c>
      <c r="J17" s="439">
        <f>I17+H17</f>
        <v>0</v>
      </c>
      <c r="K17" s="390"/>
      <c r="L17" s="391" t="e">
        <f>IF(#REF!="","Bought-Out",#REF!)</f>
        <v>#REF!</v>
      </c>
      <c r="N17" s="457">
        <v>0.12</v>
      </c>
    </row>
    <row r="18" spans="1:44" s="352" customFormat="1" ht="18.75" customHeight="1">
      <c r="A18" s="410"/>
      <c r="B18" s="508" t="s">
        <v>307</v>
      </c>
      <c r="C18" s="509"/>
      <c r="D18" s="509"/>
      <c r="E18" s="509"/>
      <c r="F18" s="509"/>
      <c r="G18" s="510"/>
      <c r="H18" s="394">
        <f>H17</f>
        <v>0</v>
      </c>
      <c r="I18" s="394">
        <f>I17</f>
        <v>0</v>
      </c>
      <c r="J18" s="394">
        <f>J17</f>
        <v>0</v>
      </c>
      <c r="K18" s="346"/>
      <c r="L18" s="350"/>
      <c r="M18" s="351"/>
      <c r="N18" s="458">
        <v>0.18</v>
      </c>
      <c r="O18" s="351"/>
      <c r="P18" s="351"/>
      <c r="R18" s="353"/>
      <c r="S18" s="354"/>
      <c r="T18" s="354"/>
      <c r="U18" s="355"/>
      <c r="V18" s="353"/>
      <c r="W18" s="353"/>
      <c r="X18" s="353"/>
      <c r="Y18" s="353"/>
      <c r="Z18" s="356"/>
      <c r="AA18" s="356"/>
      <c r="AB18" s="353"/>
      <c r="AC18" s="353"/>
      <c r="AD18" s="353"/>
      <c r="AE18" s="357"/>
      <c r="AF18" s="357"/>
      <c r="AG18" s="357"/>
      <c r="AH18" s="357"/>
      <c r="AI18" s="357"/>
      <c r="AJ18" s="357"/>
      <c r="AK18" s="357"/>
      <c r="AL18" s="357"/>
      <c r="AM18" s="357"/>
      <c r="AN18" s="351"/>
      <c r="AO18" s="351"/>
      <c r="AP18" s="351"/>
      <c r="AQ18" s="351"/>
      <c r="AR18" s="351"/>
    </row>
    <row r="19" spans="1:44" ht="15.6">
      <c r="A19" s="347"/>
      <c r="B19" s="347"/>
      <c r="C19" s="452"/>
      <c r="D19" s="452"/>
      <c r="K19" s="346"/>
      <c r="L19" s="351" t="e">
        <f>5210.3-#REF!</f>
        <v>#REF!</v>
      </c>
      <c r="M19" s="351"/>
      <c r="N19" s="459">
        <v>0.28000000000000003</v>
      </c>
    </row>
    <row r="20" spans="1:44" s="432" customFormat="1" ht="34.5" customHeight="1">
      <c r="A20" s="453" t="s">
        <v>328</v>
      </c>
      <c r="B20" s="511" t="s">
        <v>339</v>
      </c>
      <c r="C20" s="512"/>
      <c r="D20" s="512"/>
      <c r="E20" s="512"/>
      <c r="F20" s="512"/>
      <c r="G20" s="512"/>
      <c r="H20" s="512"/>
      <c r="I20" s="512"/>
      <c r="J20" s="512"/>
      <c r="K20" s="427"/>
      <c r="L20" s="427"/>
      <c r="M20" s="427"/>
      <c r="N20" s="428"/>
      <c r="O20" s="428"/>
      <c r="P20" s="428"/>
      <c r="Q20" s="429"/>
      <c r="R20" s="430"/>
      <c r="S20" s="317"/>
      <c r="T20" s="317"/>
      <c r="U20" s="322"/>
      <c r="V20" s="430"/>
      <c r="W20" s="430"/>
      <c r="X20" s="430"/>
      <c r="Y20" s="430"/>
      <c r="Z20" s="314"/>
      <c r="AA20" s="314"/>
      <c r="AB20" s="430"/>
      <c r="AC20" s="430"/>
      <c r="AD20" s="430"/>
      <c r="AE20" s="431"/>
      <c r="AF20" s="431"/>
      <c r="AG20" s="431"/>
      <c r="AH20" s="431"/>
      <c r="AI20" s="431"/>
      <c r="AJ20" s="431"/>
      <c r="AK20" s="431"/>
      <c r="AL20" s="431"/>
      <c r="AM20" s="431"/>
      <c r="AN20" s="428"/>
      <c r="AO20" s="428"/>
      <c r="AP20" s="428"/>
      <c r="AQ20" s="428"/>
      <c r="AR20" s="428"/>
    </row>
    <row r="21" spans="1:44" s="432" customFormat="1" ht="15.6">
      <c r="A21" s="411"/>
      <c r="B21" s="438"/>
      <c r="C21" s="438"/>
      <c r="D21" s="438"/>
      <c r="E21" s="433"/>
      <c r="F21" s="433"/>
      <c r="G21" s="433"/>
      <c r="H21" s="454"/>
      <c r="I21" s="454"/>
      <c r="J21" s="433"/>
      <c r="K21" s="427"/>
      <c r="L21" s="427"/>
      <c r="M21" s="427"/>
      <c r="N21" s="428"/>
      <c r="O21" s="428"/>
      <c r="P21" s="428"/>
      <c r="Q21" s="429"/>
      <c r="R21" s="430"/>
      <c r="S21" s="317"/>
      <c r="T21" s="317"/>
      <c r="U21" s="322"/>
      <c r="V21" s="430"/>
      <c r="W21" s="430"/>
      <c r="X21" s="430"/>
      <c r="Y21" s="430"/>
      <c r="Z21" s="314"/>
      <c r="AA21" s="314"/>
      <c r="AB21" s="430"/>
      <c r="AC21" s="430"/>
      <c r="AD21" s="430"/>
      <c r="AE21" s="431"/>
      <c r="AF21" s="431"/>
      <c r="AG21" s="431"/>
      <c r="AH21" s="431"/>
      <c r="AI21" s="431"/>
      <c r="AJ21" s="431"/>
      <c r="AK21" s="431"/>
      <c r="AL21" s="431"/>
      <c r="AM21" s="431"/>
      <c r="AN21" s="428"/>
      <c r="AO21" s="428"/>
      <c r="AP21" s="428"/>
      <c r="AQ21" s="428"/>
      <c r="AR21" s="428"/>
    </row>
    <row r="22" spans="1:44" s="432" customFormat="1" ht="33" customHeight="1">
      <c r="A22" s="395" t="s">
        <v>284</v>
      </c>
      <c r="B22" s="399" t="str">
        <f>'Names of Bidder'!D27&amp;"-"&amp; 'Names of Bidder'!E27&amp;"-" &amp;'Names of Bidder'!F27</f>
        <v>--</v>
      </c>
      <c r="C22" s="399"/>
      <c r="D22" s="399"/>
      <c r="E22" s="380"/>
      <c r="F22" s="380"/>
      <c r="G22" s="349" t="s">
        <v>225</v>
      </c>
      <c r="H22" s="349"/>
      <c r="I22" s="349"/>
      <c r="J22" s="153" t="str">
        <f>IF('Names of Bidder'!D24=0, "", 'Names of Bidder'!D24)</f>
        <v/>
      </c>
      <c r="K22" s="318"/>
      <c r="L22" s="319"/>
      <c r="M22" s="428"/>
      <c r="N22" s="428"/>
      <c r="O22" s="428"/>
      <c r="P22" s="428"/>
      <c r="Q22" s="429"/>
      <c r="R22" s="430"/>
      <c r="S22" s="317"/>
      <c r="T22" s="317"/>
      <c r="U22" s="322"/>
      <c r="V22" s="430"/>
      <c r="W22" s="430"/>
      <c r="X22" s="430"/>
      <c r="Y22" s="430"/>
      <c r="Z22" s="314"/>
      <c r="AA22" s="314"/>
      <c r="AB22" s="430"/>
      <c r="AC22" s="430"/>
      <c r="AD22" s="430"/>
      <c r="AE22" s="431"/>
      <c r="AF22" s="431"/>
      <c r="AG22" s="431"/>
      <c r="AH22" s="431"/>
      <c r="AI22" s="431"/>
      <c r="AJ22" s="431"/>
      <c r="AK22" s="431"/>
      <c r="AL22" s="431"/>
      <c r="AM22" s="431"/>
      <c r="AN22" s="428"/>
      <c r="AO22" s="428"/>
      <c r="AP22" s="428"/>
      <c r="AQ22" s="428"/>
      <c r="AR22" s="428"/>
    </row>
    <row r="23" spans="1:44" s="432" customFormat="1" ht="27.75" customHeight="1">
      <c r="A23" s="395" t="s">
        <v>160</v>
      </c>
      <c r="B23" s="399" t="str">
        <f>IF('Names of Bidder'!D28=0, "", 'Names of Bidder'!D28)</f>
        <v/>
      </c>
      <c r="C23" s="399"/>
      <c r="D23" s="399"/>
      <c r="E23" s="380"/>
      <c r="F23" s="380"/>
      <c r="G23" s="349" t="s">
        <v>226</v>
      </c>
      <c r="H23" s="349"/>
      <c r="I23" s="349"/>
      <c r="J23" s="153" t="str">
        <f>IF('Names of Bidder'!D25=0, "", 'Names of Bidder'!D25)</f>
        <v/>
      </c>
      <c r="K23" s="318"/>
      <c r="L23" s="319"/>
      <c r="M23" s="428"/>
      <c r="N23" s="428"/>
      <c r="O23" s="428"/>
      <c r="P23" s="428"/>
      <c r="Q23" s="429"/>
      <c r="R23" s="430"/>
      <c r="S23" s="317"/>
      <c r="T23" s="317"/>
      <c r="U23" s="322"/>
      <c r="V23" s="430"/>
      <c r="W23" s="430"/>
      <c r="X23" s="430"/>
      <c r="Y23" s="430"/>
      <c r="Z23" s="314"/>
      <c r="AA23" s="314"/>
      <c r="AB23" s="430"/>
      <c r="AC23" s="430"/>
      <c r="AD23" s="430"/>
      <c r="AE23" s="431"/>
      <c r="AF23" s="431"/>
      <c r="AG23" s="431"/>
      <c r="AH23" s="431"/>
      <c r="AI23" s="431"/>
      <c r="AJ23" s="431"/>
      <c r="AK23" s="431"/>
      <c r="AL23" s="431"/>
      <c r="AM23" s="431"/>
      <c r="AN23" s="428"/>
      <c r="AO23" s="428"/>
      <c r="AP23" s="428"/>
      <c r="AQ23" s="428"/>
      <c r="AR23" s="428"/>
    </row>
    <row r="24" spans="1:44" s="432" customFormat="1">
      <c r="A24" s="81"/>
      <c r="B24" s="81"/>
      <c r="C24" s="81"/>
      <c r="D24" s="81"/>
      <c r="E24" s="380"/>
      <c r="F24" s="380"/>
      <c r="G24" s="152"/>
      <c r="H24" s="152"/>
      <c r="I24" s="152"/>
      <c r="J24" s="153"/>
      <c r="K24" s="318"/>
      <c r="L24" s="319"/>
      <c r="M24" s="428"/>
      <c r="N24" s="428"/>
      <c r="O24" s="428"/>
      <c r="P24" s="428"/>
      <c r="Q24" s="429"/>
      <c r="R24" s="430"/>
      <c r="S24" s="317"/>
      <c r="T24" s="317"/>
      <c r="U24" s="322"/>
      <c r="V24" s="430"/>
      <c r="W24" s="430"/>
      <c r="X24" s="430"/>
      <c r="Y24" s="430"/>
      <c r="Z24" s="314"/>
      <c r="AA24" s="314"/>
      <c r="AB24" s="430"/>
      <c r="AC24" s="430"/>
      <c r="AD24" s="430"/>
      <c r="AE24" s="431"/>
      <c r="AF24" s="431"/>
      <c r="AG24" s="431"/>
      <c r="AH24" s="431"/>
      <c r="AI24" s="431"/>
      <c r="AJ24" s="431"/>
      <c r="AK24" s="431"/>
      <c r="AL24" s="431"/>
      <c r="AM24" s="431"/>
      <c r="AN24" s="428"/>
      <c r="AO24" s="428"/>
      <c r="AP24" s="428"/>
      <c r="AQ24" s="428"/>
      <c r="AR24" s="428"/>
    </row>
    <row r="25" spans="1:44" s="432" customFormat="1">
      <c r="A25" s="81"/>
      <c r="B25" s="81"/>
      <c r="C25" s="81"/>
      <c r="D25" s="81"/>
      <c r="E25" s="380"/>
      <c r="F25" s="380"/>
      <c r="G25" s="152"/>
      <c r="H25" s="152"/>
      <c r="I25" s="152"/>
      <c r="J25" s="153"/>
      <c r="K25" s="318"/>
      <c r="L25" s="319"/>
      <c r="M25" s="428"/>
      <c r="N25" s="428"/>
      <c r="O25" s="428"/>
      <c r="P25" s="428"/>
      <c r="Q25" s="429"/>
      <c r="R25" s="430"/>
      <c r="S25" s="317"/>
      <c r="T25" s="317"/>
      <c r="U25" s="322"/>
      <c r="V25" s="430"/>
      <c r="W25" s="430"/>
      <c r="X25" s="430"/>
      <c r="Y25" s="430"/>
      <c r="Z25" s="314"/>
      <c r="AA25" s="314"/>
      <c r="AB25" s="430"/>
      <c r="AC25" s="430"/>
      <c r="AD25" s="430"/>
      <c r="AE25" s="431"/>
      <c r="AF25" s="431"/>
      <c r="AG25" s="431"/>
      <c r="AH25" s="431"/>
      <c r="AI25" s="431"/>
      <c r="AJ25" s="431"/>
      <c r="AK25" s="431"/>
      <c r="AL25" s="431"/>
      <c r="AM25" s="431"/>
      <c r="AN25" s="428"/>
      <c r="AO25" s="428"/>
      <c r="AP25" s="428"/>
      <c r="AQ25" s="428"/>
      <c r="AR25" s="428"/>
    </row>
    <row r="26" spans="1:44" s="432" customFormat="1">
      <c r="A26" s="81"/>
      <c r="B26" s="81"/>
      <c r="C26" s="81"/>
      <c r="D26" s="81"/>
      <c r="E26" s="380"/>
      <c r="F26" s="380"/>
      <c r="G26" s="152"/>
      <c r="H26" s="152"/>
      <c r="I26" s="152"/>
      <c r="J26" s="153"/>
      <c r="K26" s="318"/>
      <c r="L26" s="319"/>
      <c r="M26" s="428"/>
      <c r="N26" s="428"/>
      <c r="O26" s="428"/>
      <c r="P26" s="428"/>
      <c r="Q26" s="429"/>
      <c r="R26" s="430"/>
      <c r="S26" s="317"/>
      <c r="T26" s="317"/>
      <c r="U26" s="322"/>
      <c r="V26" s="430"/>
      <c r="W26" s="430"/>
      <c r="X26" s="430"/>
      <c r="Y26" s="430"/>
      <c r="Z26" s="314"/>
      <c r="AA26" s="314"/>
      <c r="AB26" s="430"/>
      <c r="AC26" s="430"/>
      <c r="AD26" s="430"/>
      <c r="AE26" s="431"/>
      <c r="AF26" s="431"/>
      <c r="AG26" s="431"/>
      <c r="AH26" s="431"/>
      <c r="AI26" s="431"/>
      <c r="AJ26" s="431"/>
      <c r="AK26" s="431"/>
      <c r="AL26" s="431"/>
      <c r="AM26" s="431"/>
      <c r="AN26" s="428"/>
      <c r="AO26" s="428"/>
      <c r="AP26" s="428"/>
      <c r="AQ26" s="428"/>
      <c r="AR26" s="428"/>
    </row>
    <row r="27" spans="1:44" s="432" customFormat="1">
      <c r="A27" s="81"/>
      <c r="B27" s="81"/>
      <c r="C27" s="81"/>
      <c r="D27" s="81"/>
      <c r="E27" s="380"/>
      <c r="F27" s="380"/>
      <c r="G27" s="152"/>
      <c r="H27" s="152"/>
      <c r="I27" s="152"/>
      <c r="J27" s="153"/>
      <c r="K27" s="318"/>
      <c r="L27" s="319"/>
      <c r="M27" s="428"/>
      <c r="N27" s="428"/>
      <c r="O27" s="428"/>
      <c r="P27" s="428"/>
      <c r="Q27" s="429"/>
      <c r="R27" s="430"/>
      <c r="S27" s="317"/>
      <c r="T27" s="317"/>
      <c r="U27" s="322"/>
      <c r="V27" s="430"/>
      <c r="W27" s="430"/>
      <c r="X27" s="430"/>
      <c r="Y27" s="430"/>
      <c r="Z27" s="314"/>
      <c r="AA27" s="314"/>
      <c r="AB27" s="430"/>
      <c r="AC27" s="430"/>
      <c r="AD27" s="430"/>
      <c r="AE27" s="431"/>
      <c r="AF27" s="431"/>
      <c r="AG27" s="431"/>
      <c r="AH27" s="431"/>
      <c r="AI27" s="431"/>
      <c r="AJ27" s="431"/>
      <c r="AK27" s="431"/>
      <c r="AL27" s="431"/>
      <c r="AM27" s="431"/>
      <c r="AN27" s="428"/>
      <c r="AO27" s="428"/>
      <c r="AP27" s="428"/>
      <c r="AQ27" s="428"/>
      <c r="AR27" s="428"/>
    </row>
    <row r="28" spans="1:44" s="432" customFormat="1">
      <c r="A28" s="81"/>
      <c r="B28" s="81"/>
      <c r="C28" s="81"/>
      <c r="D28" s="81"/>
      <c r="E28" s="380"/>
      <c r="F28" s="380"/>
      <c r="G28" s="152"/>
      <c r="H28" s="152"/>
      <c r="I28" s="152"/>
      <c r="J28" s="153"/>
      <c r="K28" s="318"/>
      <c r="L28" s="319"/>
      <c r="M28" s="428"/>
      <c r="N28" s="428"/>
      <c r="O28" s="428"/>
      <c r="P28" s="428"/>
      <c r="Q28" s="429"/>
      <c r="R28" s="430"/>
      <c r="S28" s="317"/>
      <c r="T28" s="317"/>
      <c r="U28" s="322"/>
      <c r="V28" s="430"/>
      <c r="W28" s="430"/>
      <c r="X28" s="430"/>
      <c r="Y28" s="430"/>
      <c r="Z28" s="314"/>
      <c r="AA28" s="314"/>
      <c r="AB28" s="430"/>
      <c r="AC28" s="430"/>
      <c r="AD28" s="430"/>
      <c r="AE28" s="431"/>
      <c r="AF28" s="431"/>
      <c r="AG28" s="431"/>
      <c r="AH28" s="431"/>
      <c r="AI28" s="431"/>
      <c r="AJ28" s="431"/>
      <c r="AK28" s="431"/>
      <c r="AL28" s="431"/>
      <c r="AM28" s="431"/>
      <c r="AN28" s="428"/>
      <c r="AO28" s="428"/>
      <c r="AP28" s="428"/>
      <c r="AQ28" s="428"/>
      <c r="AR28" s="428"/>
    </row>
    <row r="29" spans="1:44" s="432" customFormat="1">
      <c r="A29" s="81"/>
      <c r="B29" s="81"/>
      <c r="C29" s="81"/>
      <c r="D29" s="81"/>
      <c r="E29" s="380"/>
      <c r="F29" s="380"/>
      <c r="G29" s="152"/>
      <c r="H29" s="152"/>
      <c r="I29" s="152"/>
      <c r="J29" s="153"/>
      <c r="K29" s="318"/>
      <c r="L29" s="319"/>
      <c r="M29" s="428"/>
      <c r="N29" s="428"/>
      <c r="O29" s="428"/>
      <c r="P29" s="428"/>
      <c r="Q29" s="429"/>
      <c r="R29" s="430"/>
      <c r="S29" s="317"/>
      <c r="T29" s="317"/>
      <c r="U29" s="322"/>
      <c r="V29" s="430"/>
      <c r="W29" s="430"/>
      <c r="X29" s="430"/>
      <c r="Y29" s="430"/>
      <c r="Z29" s="314"/>
      <c r="AA29" s="314"/>
      <c r="AB29" s="430"/>
      <c r="AC29" s="430"/>
      <c r="AD29" s="430"/>
      <c r="AE29" s="431"/>
      <c r="AF29" s="431"/>
      <c r="AG29" s="431"/>
      <c r="AH29" s="431"/>
      <c r="AI29" s="431"/>
      <c r="AJ29" s="431"/>
      <c r="AK29" s="431"/>
      <c r="AL29" s="431"/>
      <c r="AM29" s="431"/>
      <c r="AN29" s="428"/>
      <c r="AO29" s="428"/>
      <c r="AP29" s="428"/>
      <c r="AQ29" s="428"/>
      <c r="AR29" s="428"/>
    </row>
    <row r="30" spans="1:44" s="432" customFormat="1">
      <c r="A30" s="81"/>
      <c r="B30" s="81"/>
      <c r="C30" s="81"/>
      <c r="D30" s="81"/>
      <c r="E30" s="380"/>
      <c r="F30" s="380"/>
      <c r="G30" s="152"/>
      <c r="H30" s="152"/>
      <c r="I30" s="152"/>
      <c r="J30" s="153"/>
      <c r="K30" s="318"/>
      <c r="L30" s="319"/>
      <c r="M30" s="428"/>
      <c r="N30" s="428"/>
      <c r="O30" s="428"/>
      <c r="P30" s="428"/>
      <c r="Q30" s="429"/>
      <c r="R30" s="430"/>
      <c r="S30" s="317"/>
      <c r="T30" s="317"/>
      <c r="U30" s="322"/>
      <c r="V30" s="430"/>
      <c r="W30" s="430"/>
      <c r="X30" s="430"/>
      <c r="Y30" s="430"/>
      <c r="Z30" s="314"/>
      <c r="AA30" s="314"/>
      <c r="AB30" s="430"/>
      <c r="AC30" s="430"/>
      <c r="AD30" s="430"/>
      <c r="AE30" s="431"/>
      <c r="AF30" s="431"/>
      <c r="AG30" s="431"/>
      <c r="AH30" s="431"/>
      <c r="AI30" s="431"/>
      <c r="AJ30" s="431"/>
      <c r="AK30" s="431"/>
      <c r="AL30" s="431"/>
      <c r="AM30" s="431"/>
      <c r="AN30" s="428"/>
      <c r="AO30" s="428"/>
      <c r="AP30" s="428"/>
      <c r="AQ30" s="428"/>
      <c r="AR30" s="428"/>
    </row>
    <row r="31" spans="1:44" s="432" customFormat="1">
      <c r="A31" s="81"/>
      <c r="B31" s="81"/>
      <c r="C31" s="81"/>
      <c r="D31" s="81"/>
      <c r="E31" s="380"/>
      <c r="F31" s="380"/>
      <c r="G31" s="152"/>
      <c r="H31" s="152"/>
      <c r="I31" s="152"/>
      <c r="J31" s="153"/>
      <c r="K31" s="318"/>
      <c r="L31" s="319"/>
      <c r="M31" s="428"/>
      <c r="N31" s="428"/>
      <c r="O31" s="428"/>
      <c r="P31" s="428"/>
      <c r="Q31" s="429"/>
      <c r="R31" s="430"/>
      <c r="S31" s="317"/>
      <c r="T31" s="317"/>
      <c r="U31" s="322"/>
      <c r="V31" s="430"/>
      <c r="W31" s="430"/>
      <c r="X31" s="430"/>
      <c r="Y31" s="430"/>
      <c r="Z31" s="314"/>
      <c r="AA31" s="314"/>
      <c r="AB31" s="430"/>
      <c r="AC31" s="430"/>
      <c r="AD31" s="430"/>
      <c r="AE31" s="431"/>
      <c r="AF31" s="431"/>
      <c r="AG31" s="431"/>
      <c r="AH31" s="431"/>
      <c r="AI31" s="431"/>
      <c r="AJ31" s="431"/>
      <c r="AK31" s="431"/>
      <c r="AL31" s="431"/>
      <c r="AM31" s="431"/>
      <c r="AN31" s="428"/>
      <c r="AO31" s="428"/>
      <c r="AP31" s="428"/>
      <c r="AQ31" s="428"/>
      <c r="AR31" s="428"/>
    </row>
    <row r="32" spans="1:44" s="432" customFormat="1">
      <c r="A32" s="81"/>
      <c r="B32" s="81"/>
      <c r="C32" s="81"/>
      <c r="D32" s="81"/>
      <c r="E32" s="380"/>
      <c r="F32" s="380"/>
      <c r="G32" s="152"/>
      <c r="H32" s="152"/>
      <c r="I32" s="152"/>
      <c r="J32" s="153"/>
      <c r="K32" s="318"/>
      <c r="L32" s="319"/>
      <c r="M32" s="428"/>
      <c r="N32" s="428"/>
      <c r="O32" s="428"/>
      <c r="P32" s="428"/>
      <c r="Q32" s="429"/>
      <c r="R32" s="430"/>
      <c r="S32" s="317"/>
      <c r="T32" s="317"/>
      <c r="U32" s="322"/>
      <c r="V32" s="430"/>
      <c r="W32" s="430"/>
      <c r="X32" s="430"/>
      <c r="Y32" s="430"/>
      <c r="Z32" s="314"/>
      <c r="AA32" s="314"/>
      <c r="AB32" s="430"/>
      <c r="AC32" s="430"/>
      <c r="AD32" s="430"/>
      <c r="AE32" s="431"/>
      <c r="AF32" s="431"/>
      <c r="AG32" s="431"/>
      <c r="AH32" s="431"/>
      <c r="AI32" s="431"/>
      <c r="AJ32" s="431"/>
      <c r="AK32" s="431"/>
      <c r="AL32" s="431"/>
      <c r="AM32" s="431"/>
      <c r="AN32" s="428"/>
      <c r="AO32" s="428"/>
      <c r="AP32" s="428"/>
      <c r="AQ32" s="428"/>
      <c r="AR32" s="428"/>
    </row>
    <row r="33" spans="1:44" s="432" customFormat="1">
      <c r="A33" s="81"/>
      <c r="B33" s="81"/>
      <c r="C33" s="81"/>
      <c r="D33" s="81"/>
      <c r="E33" s="380"/>
      <c r="F33" s="380"/>
      <c r="G33" s="152"/>
      <c r="H33" s="152"/>
      <c r="I33" s="152"/>
      <c r="J33" s="153"/>
      <c r="K33" s="318"/>
      <c r="L33" s="319"/>
      <c r="M33" s="428"/>
      <c r="N33" s="428"/>
      <c r="O33" s="428"/>
      <c r="P33" s="428"/>
      <c r="Q33" s="429"/>
      <c r="R33" s="430"/>
      <c r="S33" s="317"/>
      <c r="T33" s="317"/>
      <c r="U33" s="322"/>
      <c r="V33" s="430"/>
      <c r="W33" s="430"/>
      <c r="X33" s="430"/>
      <c r="Y33" s="430"/>
      <c r="Z33" s="314"/>
      <c r="AA33" s="314"/>
      <c r="AB33" s="430"/>
      <c r="AC33" s="430"/>
      <c r="AD33" s="430"/>
      <c r="AE33" s="431"/>
      <c r="AF33" s="431"/>
      <c r="AG33" s="431"/>
      <c r="AH33" s="431"/>
      <c r="AI33" s="431"/>
      <c r="AJ33" s="431"/>
      <c r="AK33" s="431"/>
      <c r="AL33" s="431"/>
      <c r="AM33" s="431"/>
      <c r="AN33" s="428"/>
      <c r="AO33" s="428"/>
      <c r="AP33" s="428"/>
      <c r="AQ33" s="428"/>
      <c r="AR33" s="428"/>
    </row>
    <row r="34" spans="1:44" s="432" customFormat="1">
      <c r="A34" s="81"/>
      <c r="B34" s="81"/>
      <c r="C34" s="81"/>
      <c r="D34" s="81"/>
      <c r="E34" s="380"/>
      <c r="F34" s="380"/>
      <c r="G34" s="152"/>
      <c r="H34" s="152"/>
      <c r="I34" s="152"/>
      <c r="J34" s="153"/>
      <c r="K34" s="318"/>
      <c r="L34" s="319"/>
      <c r="M34" s="428"/>
      <c r="N34" s="428"/>
      <c r="O34" s="428"/>
      <c r="P34" s="428"/>
      <c r="Q34" s="429"/>
      <c r="R34" s="430"/>
      <c r="S34" s="317"/>
      <c r="T34" s="317"/>
      <c r="U34" s="322"/>
      <c r="V34" s="430"/>
      <c r="W34" s="430"/>
      <c r="X34" s="430"/>
      <c r="Y34" s="430"/>
      <c r="Z34" s="314"/>
      <c r="AA34" s="314"/>
      <c r="AB34" s="430"/>
      <c r="AC34" s="430"/>
      <c r="AD34" s="430"/>
      <c r="AE34" s="431"/>
      <c r="AF34" s="431"/>
      <c r="AG34" s="431"/>
      <c r="AH34" s="431"/>
      <c r="AI34" s="431"/>
      <c r="AJ34" s="431"/>
      <c r="AK34" s="431"/>
      <c r="AL34" s="431"/>
      <c r="AM34" s="431"/>
      <c r="AN34" s="428"/>
      <c r="AO34" s="428"/>
      <c r="AP34" s="428"/>
      <c r="AQ34" s="428"/>
      <c r="AR34" s="428"/>
    </row>
    <row r="35" spans="1:44" s="432" customFormat="1">
      <c r="A35" s="81"/>
      <c r="B35" s="81"/>
      <c r="C35" s="81"/>
      <c r="D35" s="81"/>
      <c r="E35" s="380"/>
      <c r="F35" s="380"/>
      <c r="G35" s="152"/>
      <c r="H35" s="152"/>
      <c r="I35" s="152"/>
      <c r="J35" s="153"/>
      <c r="K35" s="318"/>
      <c r="L35" s="319"/>
      <c r="M35" s="428"/>
      <c r="N35" s="428"/>
      <c r="O35" s="428"/>
      <c r="P35" s="428"/>
      <c r="Q35" s="429"/>
      <c r="R35" s="430"/>
      <c r="S35" s="317"/>
      <c r="T35" s="317"/>
      <c r="U35" s="322"/>
      <c r="V35" s="430"/>
      <c r="W35" s="430"/>
      <c r="X35" s="430"/>
      <c r="Y35" s="430"/>
      <c r="Z35" s="314"/>
      <c r="AA35" s="314"/>
      <c r="AB35" s="430"/>
      <c r="AC35" s="430"/>
      <c r="AD35" s="430"/>
      <c r="AE35" s="431"/>
      <c r="AF35" s="431"/>
      <c r="AG35" s="431"/>
      <c r="AH35" s="431"/>
      <c r="AI35" s="431"/>
      <c r="AJ35" s="431"/>
      <c r="AK35" s="431"/>
      <c r="AL35" s="431"/>
      <c r="AM35" s="431"/>
      <c r="AN35" s="428"/>
      <c r="AO35" s="428"/>
      <c r="AP35" s="428"/>
      <c r="AQ35" s="428"/>
      <c r="AR35" s="428"/>
    </row>
    <row r="36" spans="1:44" s="432" customFormat="1">
      <c r="A36" s="81"/>
      <c r="B36" s="81"/>
      <c r="C36" s="81"/>
      <c r="D36" s="81"/>
      <c r="E36" s="380"/>
      <c r="F36" s="380"/>
      <c r="G36" s="152"/>
      <c r="H36" s="152"/>
      <c r="I36" s="152"/>
      <c r="J36" s="153"/>
      <c r="K36" s="318"/>
      <c r="L36" s="319"/>
      <c r="M36" s="428"/>
      <c r="N36" s="428"/>
      <c r="O36" s="428"/>
      <c r="P36" s="428"/>
      <c r="Q36" s="429"/>
      <c r="R36" s="430"/>
      <c r="S36" s="317"/>
      <c r="T36" s="317"/>
      <c r="U36" s="322"/>
      <c r="V36" s="430"/>
      <c r="W36" s="430"/>
      <c r="X36" s="430"/>
      <c r="Y36" s="430"/>
      <c r="Z36" s="314"/>
      <c r="AA36" s="314"/>
      <c r="AB36" s="430"/>
      <c r="AC36" s="430"/>
      <c r="AD36" s="430"/>
      <c r="AE36" s="431"/>
      <c r="AF36" s="431"/>
      <c r="AG36" s="431"/>
      <c r="AH36" s="431"/>
      <c r="AI36" s="431"/>
      <c r="AJ36" s="431"/>
      <c r="AK36" s="431"/>
      <c r="AL36" s="431"/>
      <c r="AM36" s="431"/>
      <c r="AN36" s="428"/>
      <c r="AO36" s="428"/>
      <c r="AP36" s="428"/>
      <c r="AQ36" s="428"/>
      <c r="AR36" s="428"/>
    </row>
    <row r="37" spans="1:44" s="432" customFormat="1">
      <c r="A37" s="81"/>
      <c r="B37" s="81"/>
      <c r="C37" s="81"/>
      <c r="D37" s="81"/>
      <c r="E37" s="380"/>
      <c r="F37" s="380"/>
      <c r="G37" s="152"/>
      <c r="H37" s="152"/>
      <c r="I37" s="152"/>
      <c r="J37" s="153"/>
      <c r="K37" s="318"/>
      <c r="L37" s="319"/>
      <c r="M37" s="428"/>
      <c r="N37" s="428"/>
      <c r="O37" s="428"/>
      <c r="P37" s="428"/>
      <c r="Q37" s="429"/>
      <c r="R37" s="430"/>
      <c r="S37" s="317"/>
      <c r="T37" s="317"/>
      <c r="U37" s="322"/>
      <c r="V37" s="430"/>
      <c r="W37" s="430"/>
      <c r="X37" s="430"/>
      <c r="Y37" s="430"/>
      <c r="Z37" s="314"/>
      <c r="AA37" s="314"/>
      <c r="AB37" s="430"/>
      <c r="AC37" s="430"/>
      <c r="AD37" s="430"/>
      <c r="AE37" s="431"/>
      <c r="AF37" s="431"/>
      <c r="AG37" s="431"/>
      <c r="AH37" s="431"/>
      <c r="AI37" s="431"/>
      <c r="AJ37" s="431"/>
      <c r="AK37" s="431"/>
      <c r="AL37" s="431"/>
      <c r="AM37" s="431"/>
      <c r="AN37" s="428"/>
      <c r="AO37" s="428"/>
      <c r="AP37" s="428"/>
      <c r="AQ37" s="428"/>
      <c r="AR37" s="428"/>
    </row>
    <row r="38" spans="1:44" s="432" customFormat="1">
      <c r="A38" s="81"/>
      <c r="B38" s="81"/>
      <c r="C38" s="81"/>
      <c r="D38" s="81"/>
      <c r="E38" s="380"/>
      <c r="F38" s="380"/>
      <c r="G38" s="152"/>
      <c r="H38" s="152"/>
      <c r="I38" s="152"/>
      <c r="J38" s="153"/>
      <c r="K38" s="318"/>
      <c r="L38" s="319"/>
      <c r="M38" s="428"/>
      <c r="N38" s="428"/>
      <c r="O38" s="428"/>
      <c r="P38" s="428"/>
      <c r="Q38" s="429"/>
      <c r="R38" s="430"/>
      <c r="S38" s="317"/>
      <c r="T38" s="317"/>
      <c r="U38" s="322"/>
      <c r="V38" s="430"/>
      <c r="W38" s="430"/>
      <c r="X38" s="430"/>
      <c r="Y38" s="430"/>
      <c r="Z38" s="314"/>
      <c r="AA38" s="314"/>
      <c r="AB38" s="430"/>
      <c r="AC38" s="430"/>
      <c r="AD38" s="430"/>
      <c r="AE38" s="431"/>
      <c r="AF38" s="431"/>
      <c r="AG38" s="431"/>
      <c r="AH38" s="431"/>
      <c r="AI38" s="431"/>
      <c r="AJ38" s="431"/>
      <c r="AK38" s="431"/>
      <c r="AL38" s="431"/>
      <c r="AM38" s="431"/>
      <c r="AN38" s="428"/>
      <c r="AO38" s="428"/>
      <c r="AP38" s="428"/>
      <c r="AQ38" s="428"/>
      <c r="AR38" s="428"/>
    </row>
    <row r="39" spans="1:44" s="432" customFormat="1">
      <c r="A39" s="81"/>
      <c r="B39" s="81"/>
      <c r="C39" s="81"/>
      <c r="D39" s="81"/>
      <c r="E39" s="380"/>
      <c r="F39" s="380"/>
      <c r="G39" s="152"/>
      <c r="H39" s="152"/>
      <c r="I39" s="152"/>
      <c r="J39" s="153"/>
      <c r="K39" s="318"/>
      <c r="L39" s="319"/>
      <c r="M39" s="428"/>
      <c r="N39" s="428"/>
      <c r="O39" s="428"/>
      <c r="P39" s="428"/>
      <c r="Q39" s="429"/>
      <c r="R39" s="430"/>
      <c r="S39" s="317"/>
      <c r="T39" s="317"/>
      <c r="U39" s="322"/>
      <c r="V39" s="430"/>
      <c r="W39" s="430"/>
      <c r="X39" s="430"/>
      <c r="Y39" s="430"/>
      <c r="Z39" s="314"/>
      <c r="AA39" s="314"/>
      <c r="AB39" s="430"/>
      <c r="AC39" s="430"/>
      <c r="AD39" s="430"/>
      <c r="AE39" s="431"/>
      <c r="AF39" s="431"/>
      <c r="AG39" s="431"/>
      <c r="AH39" s="431"/>
      <c r="AI39" s="431"/>
      <c r="AJ39" s="431"/>
      <c r="AK39" s="431"/>
      <c r="AL39" s="431"/>
      <c r="AM39" s="431"/>
      <c r="AN39" s="428"/>
      <c r="AO39" s="428"/>
      <c r="AP39" s="428"/>
      <c r="AQ39" s="428"/>
      <c r="AR39" s="428"/>
    </row>
    <row r="40" spans="1:44" s="432" customFormat="1">
      <c r="A40" s="81"/>
      <c r="B40" s="81"/>
      <c r="C40" s="81"/>
      <c r="D40" s="81"/>
      <c r="E40" s="380"/>
      <c r="F40" s="380"/>
      <c r="G40" s="152"/>
      <c r="H40" s="152"/>
      <c r="I40" s="152"/>
      <c r="J40" s="153"/>
      <c r="K40" s="318"/>
      <c r="L40" s="319"/>
      <c r="M40" s="428"/>
      <c r="N40" s="428"/>
      <c r="O40" s="428"/>
      <c r="P40" s="428"/>
      <c r="Q40" s="429"/>
      <c r="R40" s="430"/>
      <c r="S40" s="317"/>
      <c r="T40" s="317"/>
      <c r="U40" s="322"/>
      <c r="V40" s="430"/>
      <c r="W40" s="430"/>
      <c r="X40" s="430"/>
      <c r="Y40" s="430"/>
      <c r="Z40" s="314"/>
      <c r="AA40" s="314"/>
      <c r="AB40" s="430"/>
      <c r="AC40" s="430"/>
      <c r="AD40" s="430"/>
      <c r="AE40" s="431"/>
      <c r="AF40" s="431"/>
      <c r="AG40" s="431"/>
      <c r="AH40" s="431"/>
      <c r="AI40" s="431"/>
      <c r="AJ40" s="431"/>
      <c r="AK40" s="431"/>
      <c r="AL40" s="431"/>
      <c r="AM40" s="431"/>
      <c r="AN40" s="428"/>
      <c r="AO40" s="428"/>
      <c r="AP40" s="428"/>
      <c r="AQ40" s="428"/>
      <c r="AR40" s="428"/>
    </row>
    <row r="41" spans="1:44">
      <c r="A41" s="81"/>
      <c r="B41" s="81"/>
      <c r="C41" s="81"/>
      <c r="D41" s="81"/>
    </row>
    <row r="42" spans="1:44">
      <c r="A42" s="81"/>
      <c r="B42" s="81"/>
      <c r="C42" s="81"/>
      <c r="D42" s="81"/>
    </row>
    <row r="43" spans="1:44">
      <c r="A43" s="81"/>
      <c r="B43" s="81"/>
      <c r="C43" s="81"/>
      <c r="D43" s="81"/>
    </row>
    <row r="44" spans="1:44">
      <c r="A44" s="81"/>
      <c r="B44" s="81"/>
      <c r="C44" s="81"/>
      <c r="D44" s="81"/>
    </row>
    <row r="45" spans="1:44">
      <c r="A45" s="81"/>
      <c r="B45" s="81"/>
      <c r="C45" s="81"/>
      <c r="D45" s="81"/>
    </row>
    <row r="46" spans="1:44">
      <c r="A46" s="81"/>
      <c r="B46" s="81"/>
      <c r="C46" s="81"/>
      <c r="D46" s="81"/>
    </row>
    <row r="47" spans="1:44">
      <c r="A47" s="81"/>
      <c r="B47" s="81"/>
      <c r="C47" s="81"/>
      <c r="D47" s="81"/>
    </row>
    <row r="48" spans="1:44">
      <c r="A48" s="81"/>
      <c r="B48" s="81"/>
      <c r="C48" s="81"/>
      <c r="D48" s="81"/>
    </row>
    <row r="49" spans="1:4">
      <c r="A49" s="81"/>
      <c r="B49" s="81"/>
      <c r="C49" s="81"/>
      <c r="D49" s="81"/>
    </row>
    <row r="50" spans="1:4">
      <c r="A50" s="80"/>
      <c r="B50" s="80"/>
      <c r="C50" s="80"/>
      <c r="D50" s="80"/>
    </row>
    <row r="51" spans="1:4">
      <c r="A51" s="81"/>
      <c r="B51" s="81"/>
      <c r="C51" s="81"/>
      <c r="D51" s="81"/>
    </row>
    <row r="52" spans="1:4">
      <c r="A52" s="396"/>
      <c r="B52" s="387"/>
      <c r="C52" s="396"/>
      <c r="D52" s="396"/>
    </row>
    <row r="53" spans="1:4">
      <c r="A53" s="397"/>
      <c r="B53" s="388"/>
      <c r="C53" s="397"/>
      <c r="D53" s="397"/>
    </row>
    <row r="54" spans="1:4">
      <c r="A54" s="81"/>
      <c r="B54" s="81"/>
      <c r="C54" s="81"/>
      <c r="D54" s="81"/>
    </row>
    <row r="55" spans="1:4">
      <c r="A55" s="377"/>
      <c r="B55" s="377"/>
      <c r="C55" s="377"/>
      <c r="D55" s="377"/>
    </row>
    <row r="56" spans="1:4">
      <c r="A56" s="396"/>
      <c r="B56" s="387"/>
      <c r="C56" s="396"/>
      <c r="D56" s="396"/>
    </row>
    <row r="57" spans="1:4">
      <c r="A57" s="377"/>
      <c r="B57" s="377"/>
      <c r="C57" s="377"/>
      <c r="D57" s="377"/>
    </row>
    <row r="58" spans="1:4">
      <c r="A58" s="377"/>
      <c r="B58" s="377"/>
      <c r="C58" s="377"/>
      <c r="D58" s="377"/>
    </row>
    <row r="59" spans="1:4">
      <c r="A59" s="378"/>
      <c r="B59" s="378"/>
      <c r="C59" s="378"/>
      <c r="D59" s="378"/>
    </row>
    <row r="60" spans="1:4">
      <c r="A60" s="378"/>
      <c r="B60" s="378"/>
      <c r="C60" s="378"/>
      <c r="D60" s="378"/>
    </row>
    <row r="61" spans="1:4">
      <c r="A61" s="378"/>
      <c r="B61" s="378"/>
      <c r="C61" s="378"/>
      <c r="D61" s="378"/>
    </row>
    <row r="62" spans="1:4">
      <c r="A62" s="379"/>
      <c r="B62" s="379"/>
      <c r="C62" s="379"/>
      <c r="D62" s="379"/>
    </row>
    <row r="63" spans="1:4">
      <c r="A63" s="81"/>
      <c r="B63" s="81"/>
      <c r="C63" s="81"/>
      <c r="D63" s="81"/>
    </row>
    <row r="64" spans="1:4">
      <c r="A64" s="396"/>
      <c r="B64" s="387"/>
      <c r="C64" s="396"/>
      <c r="D64" s="396"/>
    </row>
    <row r="65" spans="1:4">
      <c r="A65" s="80"/>
      <c r="B65" s="80"/>
      <c r="C65" s="80"/>
      <c r="D65" s="80"/>
    </row>
    <row r="66" spans="1:4">
      <c r="A66" s="84"/>
      <c r="B66" s="84"/>
      <c r="C66" s="84"/>
      <c r="D66" s="84"/>
    </row>
    <row r="67" spans="1:4">
      <c r="A67" s="85"/>
      <c r="B67" s="85"/>
      <c r="C67" s="85"/>
      <c r="D67" s="85"/>
    </row>
    <row r="68" spans="1:4">
      <c r="A68" s="85"/>
      <c r="B68" s="85"/>
      <c r="C68" s="85"/>
      <c r="D68" s="85"/>
    </row>
    <row r="69" spans="1:4">
      <c r="A69" s="83"/>
      <c r="B69" s="83"/>
      <c r="C69" s="83"/>
      <c r="D69" s="83"/>
    </row>
    <row r="70" spans="1:4">
      <c r="A70" s="83"/>
      <c r="B70" s="83"/>
      <c r="C70" s="83"/>
      <c r="D70" s="83"/>
    </row>
    <row r="71" spans="1:4">
      <c r="A71" s="85"/>
      <c r="B71" s="85"/>
      <c r="C71" s="85"/>
      <c r="D71" s="85"/>
    </row>
    <row r="72" spans="1:4">
      <c r="A72" s="85"/>
      <c r="B72" s="85"/>
      <c r="C72" s="85"/>
      <c r="D72" s="85"/>
    </row>
    <row r="73" spans="1:4">
      <c r="A73" s="85"/>
      <c r="B73" s="85"/>
      <c r="C73" s="85"/>
      <c r="D73" s="85"/>
    </row>
    <row r="74" spans="1:4">
      <c r="A74" s="85"/>
      <c r="B74" s="85"/>
      <c r="C74" s="85"/>
      <c r="D74" s="85"/>
    </row>
    <row r="75" spans="1:4">
      <c r="A75" s="85"/>
      <c r="B75" s="85"/>
      <c r="C75" s="85"/>
      <c r="D75" s="85"/>
    </row>
    <row r="76" spans="1:4">
      <c r="A76" s="85"/>
      <c r="B76" s="85"/>
      <c r="C76" s="85"/>
      <c r="D76" s="85"/>
    </row>
    <row r="77" spans="1:4">
      <c r="A77" s="83"/>
      <c r="B77" s="83"/>
      <c r="C77" s="83"/>
      <c r="D77" s="83"/>
    </row>
    <row r="78" spans="1:4">
      <c r="A78" s="83"/>
      <c r="B78" s="83"/>
      <c r="C78" s="83"/>
      <c r="D78" s="83"/>
    </row>
    <row r="79" spans="1:4">
      <c r="A79" s="83"/>
      <c r="B79" s="83"/>
      <c r="C79" s="83"/>
      <c r="D79" s="83"/>
    </row>
    <row r="80" spans="1:4">
      <c r="A80" s="84"/>
      <c r="B80" s="84"/>
      <c r="C80" s="84"/>
      <c r="D80" s="84"/>
    </row>
    <row r="81" spans="1:4">
      <c r="A81" s="83"/>
      <c r="B81" s="83"/>
      <c r="C81" s="83"/>
      <c r="D81" s="83"/>
    </row>
    <row r="82" spans="1:4">
      <c r="A82" s="85"/>
      <c r="B82" s="85"/>
      <c r="C82" s="85"/>
      <c r="D82" s="85"/>
    </row>
    <row r="83" spans="1:4">
      <c r="A83" s="83"/>
      <c r="B83" s="83"/>
      <c r="C83" s="83"/>
      <c r="D83" s="83"/>
    </row>
    <row r="84" spans="1:4">
      <c r="A84" s="84"/>
      <c r="B84" s="84"/>
      <c r="C84" s="84"/>
      <c r="D84" s="84"/>
    </row>
    <row r="85" spans="1:4">
      <c r="A85" s="85"/>
      <c r="B85" s="85"/>
      <c r="C85" s="85"/>
      <c r="D85" s="85"/>
    </row>
    <row r="86" spans="1:4">
      <c r="A86" s="85"/>
      <c r="B86" s="85"/>
      <c r="C86" s="85"/>
      <c r="D86" s="85"/>
    </row>
    <row r="87" spans="1:4">
      <c r="A87" s="83"/>
      <c r="B87" s="83"/>
      <c r="C87" s="83"/>
      <c r="D87" s="83"/>
    </row>
    <row r="88" spans="1:4">
      <c r="A88" s="83"/>
      <c r="B88" s="83"/>
      <c r="C88" s="83"/>
      <c r="D88" s="83"/>
    </row>
    <row r="89" spans="1:4">
      <c r="A89" s="83"/>
      <c r="B89" s="83"/>
      <c r="C89" s="83"/>
      <c r="D89" s="83"/>
    </row>
    <row r="90" spans="1:4">
      <c r="A90" s="83"/>
      <c r="B90" s="83"/>
      <c r="C90" s="83"/>
      <c r="D90" s="83"/>
    </row>
    <row r="91" spans="1:4">
      <c r="A91" s="83"/>
      <c r="B91" s="83"/>
      <c r="C91" s="83"/>
      <c r="D91" s="83"/>
    </row>
    <row r="92" spans="1:4">
      <c r="A92" s="83"/>
      <c r="B92" s="83"/>
      <c r="C92" s="83"/>
      <c r="D92" s="83"/>
    </row>
    <row r="93" spans="1:4">
      <c r="A93" s="84"/>
      <c r="B93" s="84"/>
      <c r="C93" s="84"/>
      <c r="D93" s="84"/>
    </row>
    <row r="94" spans="1:4">
      <c r="A94" s="85"/>
      <c r="B94" s="85"/>
      <c r="C94" s="85"/>
      <c r="D94" s="85"/>
    </row>
    <row r="95" spans="1:4">
      <c r="A95" s="85"/>
      <c r="B95" s="85"/>
      <c r="C95" s="85"/>
      <c r="D95" s="85"/>
    </row>
    <row r="96" spans="1:4">
      <c r="A96" s="85"/>
      <c r="B96" s="85"/>
      <c r="C96" s="85"/>
      <c r="D96" s="85"/>
    </row>
    <row r="97" spans="1:4">
      <c r="A97" s="84"/>
      <c r="B97" s="84"/>
      <c r="C97" s="84"/>
      <c r="D97" s="84"/>
    </row>
    <row r="98" spans="1:4">
      <c r="A98" s="84"/>
      <c r="B98" s="84"/>
      <c r="C98" s="84"/>
      <c r="D98" s="84"/>
    </row>
    <row r="99" spans="1:4">
      <c r="A99" s="84"/>
      <c r="B99" s="84"/>
      <c r="C99" s="84"/>
      <c r="D99" s="84"/>
    </row>
    <row r="100" spans="1:4">
      <c r="A100" s="84"/>
      <c r="B100" s="84"/>
      <c r="C100" s="84"/>
      <c r="D100" s="84"/>
    </row>
    <row r="101" spans="1:4">
      <c r="A101" s="84"/>
      <c r="B101" s="84"/>
      <c r="C101" s="84"/>
      <c r="D101" s="84"/>
    </row>
    <row r="102" spans="1:4">
      <c r="A102" s="84"/>
      <c r="B102" s="84"/>
      <c r="C102" s="84"/>
      <c r="D102" s="84"/>
    </row>
    <row r="103" spans="1:4">
      <c r="A103" s="84"/>
      <c r="B103" s="84"/>
      <c r="C103" s="84"/>
      <c r="D103" s="84"/>
    </row>
    <row r="104" spans="1:4">
      <c r="A104" s="85"/>
      <c r="B104" s="85"/>
      <c r="C104" s="85"/>
      <c r="D104" s="85"/>
    </row>
    <row r="105" spans="1:4">
      <c r="A105" s="85"/>
      <c r="B105" s="85"/>
      <c r="C105" s="85"/>
      <c r="D105" s="85"/>
    </row>
    <row r="106" spans="1:4">
      <c r="A106" s="85"/>
      <c r="B106" s="85"/>
      <c r="C106" s="85"/>
      <c r="D106" s="85"/>
    </row>
    <row r="107" spans="1:4">
      <c r="A107" s="85"/>
      <c r="B107" s="85"/>
      <c r="C107" s="85"/>
      <c r="D107" s="85"/>
    </row>
    <row r="108" spans="1:4">
      <c r="A108" s="93"/>
      <c r="B108" s="93"/>
      <c r="C108" s="93"/>
      <c r="D108" s="93"/>
    </row>
    <row r="109" spans="1:4">
      <c r="A109" s="94"/>
      <c r="B109" s="94"/>
      <c r="C109" s="94"/>
      <c r="D109" s="94"/>
    </row>
    <row r="110" spans="1:4">
      <c r="A110" s="94"/>
      <c r="B110" s="94"/>
      <c r="C110" s="94"/>
      <c r="D110" s="94"/>
    </row>
    <row r="111" spans="1:4">
      <c r="A111" s="94"/>
      <c r="B111" s="94"/>
      <c r="C111" s="94"/>
      <c r="D111" s="94"/>
    </row>
    <row r="112" spans="1:4">
      <c r="A112" s="94"/>
      <c r="B112" s="94"/>
      <c r="C112" s="94"/>
      <c r="D112" s="94"/>
    </row>
    <row r="113" spans="1:4">
      <c r="A113" s="94"/>
      <c r="B113" s="94"/>
      <c r="C113" s="94"/>
      <c r="D113" s="94"/>
    </row>
    <row r="114" spans="1:4">
      <c r="A114" s="83"/>
      <c r="B114" s="83"/>
      <c r="C114" s="83"/>
      <c r="D114" s="83"/>
    </row>
    <row r="115" spans="1:4">
      <c r="A115" s="94"/>
      <c r="B115" s="94"/>
      <c r="C115" s="94"/>
      <c r="D115" s="94"/>
    </row>
    <row r="116" spans="1:4">
      <c r="A116" s="94"/>
      <c r="B116" s="94"/>
      <c r="C116" s="94"/>
      <c r="D116" s="94"/>
    </row>
    <row r="117" spans="1:4">
      <c r="A117" s="81"/>
      <c r="B117" s="81"/>
      <c r="C117" s="81"/>
      <c r="D117" s="81"/>
    </row>
    <row r="118" spans="1:4">
      <c r="A118" s="81"/>
      <c r="B118" s="81"/>
      <c r="C118" s="81"/>
      <c r="D118" s="81"/>
    </row>
    <row r="119" spans="1:4">
      <c r="A119" s="81"/>
      <c r="B119" s="81"/>
      <c r="C119" s="81"/>
      <c r="D119" s="81"/>
    </row>
    <row r="120" spans="1:4">
      <c r="A120" s="81"/>
      <c r="B120" s="81"/>
      <c r="C120" s="81"/>
      <c r="D120" s="81"/>
    </row>
    <row r="121" spans="1:4">
      <c r="A121" s="81"/>
      <c r="B121" s="81"/>
      <c r="C121" s="81"/>
      <c r="D121" s="81"/>
    </row>
    <row r="122" spans="1:4">
      <c r="A122" s="81"/>
      <c r="B122" s="81"/>
      <c r="C122" s="81"/>
      <c r="D122" s="81"/>
    </row>
    <row r="123" spans="1:4">
      <c r="A123" s="81"/>
      <c r="B123" s="81"/>
      <c r="C123" s="81"/>
      <c r="D123" s="81"/>
    </row>
    <row r="124" spans="1:4">
      <c r="A124" s="81"/>
      <c r="B124" s="81"/>
      <c r="C124" s="81"/>
      <c r="D124" s="81"/>
    </row>
  </sheetData>
  <sheetProtection algorithmName="SHA-512" hashValue="L+7KK9sqaMGunfoFBpzyLLh4CVPhXJ7oeLZb7436I6P/LVg36+TB+89wt/oJrMYZoiXB5/jOyNIsBoXtw++Hsg==" saltValue="tpcerQBkdYJYa57Nhoi6hA==" spinCount="100000" sheet="1" selectLockedCells="1"/>
  <customSheetViews>
    <customSheetView guid="{0CC4C0F5-9288-4DA7-9F53-E83499CD6232}" showPageBreaks="1" printArea="1" hiddenColumns="1" view="pageBreakPreview">
      <selection activeCell="C17" sqref="C17"/>
      <pageMargins left="0" right="0" top="0.5" bottom="0.62992125984252001" header="0.73622047199999996" footer="0.27559055118110198"/>
      <printOptions horizontalCentered="1"/>
      <pageSetup paperSize="9" scale="67" fitToHeight="11" orientation="portrait" r:id="rId1"/>
      <headerFooter alignWithMargins="0">
        <oddFooter>&amp;R&amp;"Book Antiqua,Bold"&amp;10Schedule-1/ Page &amp;P of &amp;N</oddFooter>
      </headerFooter>
    </customSheetView>
    <customSheetView guid="{996AFBE6-B482-42C1-8052-EFE8998821C2}" showPageBreaks="1" printArea="1" hiddenColumns="1" view="pageBreakPreview">
      <selection activeCell="C17" sqref="C17"/>
      <pageMargins left="0" right="0" top="0.5" bottom="0.62992125984252001" header="0.73622047199999996" footer="0.27559055118110198"/>
      <printOptions horizontalCentered="1"/>
      <pageSetup paperSize="9" scale="90" fitToHeight="11" orientation="portrait" r:id="rId2"/>
      <headerFooter alignWithMargins="0">
        <oddFooter>&amp;R&amp;"Book Antiqua,Bold"&amp;10Schedule-1/ Page &amp;P of &amp;N</oddFooter>
      </headerFooter>
    </customSheetView>
    <customSheetView guid="{B7DA3930-F502-4F10-B6E9-DF93489BC550}" scale="90" showPageBreaks="1" printArea="1" hiddenColumns="1" view="pageBreakPreview" topLeftCell="A235">
      <selection activeCell="H318" sqref="H318"/>
      <pageMargins left="0" right="0" top="0" bottom="0.62992125984252001" header="0.23622047244094499" footer="0.27559055118110198"/>
      <printOptions horizontalCentered="1"/>
      <pageSetup paperSize="9" scale="81" fitToHeight="11" orientation="landscape" r:id="rId3"/>
      <headerFooter alignWithMargins="0">
        <oddFooter>&amp;R&amp;"Book Antiqua,Bold"&amp;10Schedule-1/ Page &amp;P of &amp;N</oddFooter>
      </headerFooter>
    </customSheetView>
    <customSheetView guid="{89820FCD-8AFD-42C4-B05F-5701FCC12354}" showPageBreaks="1" printArea="1" hiddenColumns="1" view="pageBreakPreview" topLeftCell="A43">
      <selection activeCell="C56" sqref="C56"/>
      <pageMargins left="0" right="0" top="0" bottom="0.62992125984252001" header="0.23622047244094499" footer="0.27559055118110198"/>
      <printOptions horizontalCentered="1"/>
      <pageSetup paperSize="9" fitToHeight="11" orientation="landscape" r:id="rId4"/>
      <headerFooter alignWithMargins="0">
        <oddFooter>&amp;R&amp;"Book Antiqua,Bold"&amp;10Schedule-1/ Page &amp;P of &amp;N</oddFooter>
      </headerFooter>
    </customSheetView>
    <customSheetView guid="{DECF7153-B692-414F-BA42-AEEFA09CA6EC}" showPageBreaks="1" printArea="1" hiddenColumns="1" view="pageBreakPreview" topLeftCell="A10">
      <selection activeCell="C24" sqref="C24"/>
      <rowBreaks count="4" manualBreakCount="4">
        <brk id="61" max="7" man="1"/>
        <brk id="121" max="7" man="1"/>
        <brk id="172" max="7" man="1"/>
        <brk id="217" max="7" man="1"/>
      </rowBreaks>
      <pageMargins left="0" right="0" top="0" bottom="0.62992125984252001" header="0.23622047244094499" footer="0.27559055118110198"/>
      <printOptions horizontalCentered="1"/>
      <pageSetup paperSize="9" fitToHeight="11" orientation="landscape" r:id="rId5"/>
      <headerFooter alignWithMargins="0">
        <oddFooter>&amp;R&amp;"Book Antiqua,Bold"&amp;10Schedule-1/ Page &amp;P of &amp;N</oddFooter>
      </headerFooter>
    </customSheetView>
    <customSheetView guid="{693AE0F1-9847-4E6A-B08E-BAB67D33B621}" showPageBreaks="1" fitToPage="1" printArea="1" hiddenColumns="1" view="pageBreakPreview" topLeftCell="A42">
      <selection activeCell="F63" sqref="F63"/>
      <rowBreaks count="4" manualBreakCount="4">
        <brk id="56" max="7" man="1"/>
        <brk id="116" max="7" man="1"/>
        <brk id="167" max="7" man="1"/>
        <brk id="212" max="7" man="1"/>
      </rowBreaks>
      <pageMargins left="0" right="0" top="0" bottom="0.62992125984251968" header="0.23622047244094491" footer="0.27559055118110237"/>
      <printOptions horizontalCentered="1"/>
      <pageSetup paperSize="9" fitToHeight="11" orientation="landscape" horizontalDpi="300" verticalDpi="300" r:id="rId6"/>
      <headerFooter alignWithMargins="0">
        <oddFooter>&amp;R&amp;"Book Antiqua,Bold"&amp;10Schedule-1/ Page &amp;P of &amp;N</oddFooter>
      </headerFooter>
    </customSheetView>
    <customSheetView guid="{38BADFEC-005D-4348-A1C4-C10C151F5DFC}" hiddenRows="1" hiddenColumns="1" topLeftCell="A10">
      <selection activeCell="F21" sqref="F21"/>
      <rowBreaks count="6" manualBreakCount="6">
        <brk id="56" max="7" man="1"/>
        <brk id="117" max="7" man="1"/>
        <brk id="168" max="7" man="1"/>
        <brk id="213" max="7" man="1"/>
        <brk id="259" max="7" man="1"/>
        <brk id="324" max="7" man="1"/>
      </rowBreaks>
      <colBreaks count="1" manualBreakCount="1">
        <brk id="8" max="1048575" man="1"/>
      </colBreaks>
      <pageMargins left="1.1811024E-2" right="0" top="0" bottom="5.1181101999999999E-2" header="0.23622047244094499" footer="0.27559055118110198"/>
      <printOptions horizontalCentered="1"/>
      <pageSetup paperSize="9" scale="76" orientation="portrait" horizontalDpi="300" verticalDpi="300" r:id="rId7"/>
      <headerFooter alignWithMargins="0">
        <oddFooter>&amp;R&amp;"Book Antiqua,Bold"&amp;10Schedule-1/ Page &amp;P of &amp;N</oddFooter>
      </headerFooter>
    </customSheetView>
    <customSheetView guid="{3AF5D368-0F40-4903-B06B-A4E8DE0BBD2F}" showPageBreaks="1" printArea="1" hiddenColumns="1" view="pageBreakPreview" topLeftCell="A15">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8"/>
      <headerFooter alignWithMargins="0">
        <oddFooter>&amp;R&amp;"Book Antiqua,Bold"&amp;10Schedule-1/ Page &amp;P of &amp;N</oddFooter>
      </headerFooter>
    </customSheetView>
    <customSheetView guid="{091A6405-72DB-46E0-B81A-EC53A5C58396}" showPageBreaks="1" printArea="1" hiddenColumns="1" view="pageBreakPreview" topLeftCell="A10">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9"/>
      <headerFooter alignWithMargins="0">
        <oddFooter>&amp;R&amp;"Book Antiqua,Bold"&amp;10Schedule-1/ Page &amp;P of &amp;N</oddFooter>
      </headerFooter>
    </customSheetView>
    <customSheetView guid="{4F65FF32-EC61-4022-A399-2986D7B6B8B3}" hiddenRows="1" hiddenColumns="1" showRuler="0">
      <selection activeCell="G20" sqref="G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0"/>
      <headerFooter alignWithMargins="0">
        <oddFooter>&amp;R&amp;"Book Antiqua,Bold"&amp;10Schedule-1/ Page &amp;P of &amp;N</oddFooter>
      </headerFooter>
    </customSheetView>
    <customSheetView guid="{01ACF2E1-8E61-4459-ABC1-B6C183DEED61}" showRuler="0">
      <selection activeCell="E20" sqref="E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1"/>
      <headerFooter alignWithMargins="0">
        <oddFooter>&amp;R&amp;"Book Antiqua,Bold"&amp;10Schedule-1/ Page &amp;P of &amp;N</oddFooter>
      </headerFooter>
    </customSheetView>
    <customSheetView guid="{14D7F02E-BCCA-4517-ABC7-537FF4AEB67A}" scale="90">
      <selection activeCell="G20" sqref="G20"/>
      <rowBreaks count="2" manualBreakCount="2">
        <brk id="27" max="6" man="1"/>
        <brk id="49"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2"/>
      <headerFooter alignWithMargins="0">
        <oddFooter>&amp;R&amp;"Book Antiqua,Bold"&amp;10Schedule-1/ Page &amp;P of &amp;N</oddFooter>
      </headerFooter>
    </customSheetView>
    <customSheetView guid="{27A45B7A-04F2-4516-B80B-5ED0825D4ED3}" showPageBreaks="1" printArea="1" hiddenColumns="1" view="pageBreakPreview">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3"/>
      <headerFooter alignWithMargins="0">
        <oddFooter>&amp;R&amp;"Book Antiqua,Bold"&amp;10Schedule-1/ Page &amp;P of &amp;N</oddFooter>
      </headerFooter>
    </customSheetView>
    <customSheetView guid="{611D8B62-9C40-451B-ABB4-92F111B2BF43}" showPageBreaks="1" printArea="1" hiddenColumns="1" view="pageBreakPreview" topLeftCell="A15">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4"/>
      <headerFooter alignWithMargins="0">
        <oddFooter>&amp;R&amp;"Book Antiqua,Bold"&amp;10Schedule-1/ Page &amp;P of &amp;N</oddFooter>
      </headerFooter>
    </customSheetView>
    <customSheetView guid="{75ADC1CB-B2FC-4413-A994-9BBA99DCA57A}" showPageBreaks="1" printArea="1" hiddenColumns="1" view="pageBreakPreview">
      <selection activeCell="C56" sqref="C56"/>
      <pageMargins left="0" right="0" top="0" bottom="0.62992125984252001" header="0.23622047244094499" footer="0.27559055118110198"/>
      <printOptions horizontalCentered="1"/>
      <pageSetup paperSize="9" fitToHeight="11" orientation="landscape" r:id="rId15"/>
      <headerFooter alignWithMargins="0">
        <oddFooter>&amp;R&amp;"Book Antiqua,Bold"&amp;10Schedule-1/ Page &amp;P of &amp;N</oddFooter>
      </headerFooter>
    </customSheetView>
    <customSheetView guid="{2CE5BBB8-7D2C-4EA1-98DE-92BEDF0C8A97}" hiddenRows="1" hiddenColumns="1" topLeftCell="A15">
      <selection activeCell="C24" sqref="C24"/>
      <pageMargins left="0" right="0" top="0" bottom="0.62992125984252001" header="0.23622047244094499" footer="0.27559055118110198"/>
      <printOptions horizontalCentered="1"/>
      <pageSetup paperSize="9" scale="95" fitToHeight="11" orientation="landscape" r:id="rId16"/>
      <headerFooter alignWithMargins="0">
        <oddFooter>&amp;R&amp;"Book Antiqua,Bold"&amp;10Schedule-1/ Page &amp;P of &amp;N</oddFooter>
      </headerFooter>
    </customSheetView>
    <customSheetView guid="{B95AE71C-5BDA-4E26-8FE3-DB001AA67062}" scale="90" showPageBreaks="1" printArea="1" hiddenColumns="1" view="pageBreakPreview" topLeftCell="A301">
      <selection activeCell="H318" sqref="H318"/>
      <pageMargins left="0" right="0" top="0" bottom="0.62992125984252001" header="0.23622047244094499" footer="0.27559055118110198"/>
      <printOptions horizontalCentered="1"/>
      <pageSetup paperSize="9" scale="81" fitToHeight="11" orientation="landscape" r:id="rId17"/>
      <headerFooter alignWithMargins="0">
        <oddFooter>&amp;R&amp;"Book Antiqua,Bold"&amp;10Schedule-1/ Page &amp;P of &amp;N</oddFooter>
      </headerFooter>
    </customSheetView>
    <customSheetView guid="{E89B9381-5C61-438B-9BA5-C37A44A00BC3}" showPageBreaks="1" printArea="1" hiddenColumns="1" view="pageBreakPreview" topLeftCell="A7">
      <selection activeCell="E17" sqref="E17"/>
      <pageMargins left="0" right="0" top="0.5" bottom="0.62992125984252001" header="0.73622047199999996" footer="0.27559055118110198"/>
      <printOptions horizontalCentered="1"/>
      <pageSetup paperSize="9" scale="90" fitToHeight="11" orientation="portrait" r:id="rId18"/>
      <headerFooter alignWithMargins="0">
        <oddFooter>&amp;R&amp;"Book Antiqua,Bold"&amp;10Schedule-1/ Page &amp;P of &amp;N</oddFooter>
      </headerFooter>
    </customSheetView>
    <customSheetView guid="{85C5F000-3F2E-4A34-B83F-6CE80CF74968}" showPageBreaks="1" printArea="1" hiddenColumns="1" view="pageBreakPreview" topLeftCell="A10">
      <selection activeCell="G17" sqref="G17"/>
      <pageMargins left="0" right="0" top="0.5" bottom="0.62992125984252001" header="0.73622047199999996" footer="0.27559055118110198"/>
      <printOptions horizontalCentered="1"/>
      <pageSetup paperSize="9" scale="68" fitToHeight="11" orientation="portrait" r:id="rId19"/>
      <headerFooter alignWithMargins="0">
        <oddFooter>&amp;R&amp;"Book Antiqua,Bold"&amp;10Schedule-1/ Page &amp;P of &amp;N</oddFooter>
      </headerFooter>
    </customSheetView>
  </customSheetViews>
  <mergeCells count="16">
    <mergeCell ref="B18:G18"/>
    <mergeCell ref="B20:J20"/>
    <mergeCell ref="Z3:AA3"/>
    <mergeCell ref="Z7:AA7"/>
    <mergeCell ref="Z11:AA11"/>
    <mergeCell ref="Z14:AA14"/>
    <mergeCell ref="E8:F8"/>
    <mergeCell ref="E10:F10"/>
    <mergeCell ref="E11:F11"/>
    <mergeCell ref="S14:T14"/>
    <mergeCell ref="E9:F9"/>
    <mergeCell ref="A3:J3"/>
    <mergeCell ref="A4:J4"/>
    <mergeCell ref="A7:F7"/>
    <mergeCell ref="A13:J13"/>
    <mergeCell ref="V14:W14"/>
  </mergeCells>
  <phoneticPr fontId="2" type="noConversion"/>
  <dataValidations xWindow="1038" yWindow="459" count="2">
    <dataValidation type="decimal" operator="greaterThan" allowBlank="1" showInputMessage="1" showErrorMessage="1" error="Please enter  number only." sqref="G17" xr:uid="{00000000-0002-0000-0500-000000000000}">
      <formula1>0</formula1>
    </dataValidation>
    <dataValidation type="list" allowBlank="1" showInputMessage="1" showErrorMessage="1" sqref="D17" xr:uid="{00000000-0002-0000-0500-000001000000}">
      <formula1>$N$15:$N$19</formula1>
    </dataValidation>
  </dataValidations>
  <printOptions horizontalCentered="1"/>
  <pageMargins left="0" right="0" top="0.5" bottom="0.62992125984252001" header="0.73622047199999996" footer="0.27559055118110198"/>
  <pageSetup paperSize="9" scale="67" fitToHeight="11" orientation="portrait" r:id="rId20"/>
  <headerFooter alignWithMargins="0">
    <oddFooter>&amp;R&amp;"Book Antiqua,Bold"&amp;10Schedule-1/ Page &amp;P of &amp;N</oddFooter>
  </headerFooter>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53"/>
  </sheetPr>
  <dimension ref="A1:AS225"/>
  <sheetViews>
    <sheetView topLeftCell="A17" zoomScaleSheetLayoutView="100" workbookViewId="0">
      <selection activeCell="C18" sqref="C18"/>
    </sheetView>
  </sheetViews>
  <sheetFormatPr defaultColWidth="9" defaultRowHeight="14.4"/>
  <cols>
    <col min="1" max="1" width="23.21875" style="175" customWidth="1"/>
    <col min="2" max="2" width="19.77734375" style="176" customWidth="1"/>
    <col min="3" max="3" width="21.44140625" style="176" customWidth="1"/>
    <col min="4" max="4" width="10.21875" style="176" hidden="1" customWidth="1"/>
    <col min="5" max="5" width="25.33203125" style="176" customWidth="1"/>
    <col min="6" max="6" width="5.21875" style="176" hidden="1" customWidth="1"/>
    <col min="7" max="7" width="13.6640625" style="176" hidden="1" customWidth="1"/>
    <col min="8" max="8" width="20.77734375" style="98" customWidth="1"/>
    <col min="9" max="9" width="0.109375" style="169" customWidth="1"/>
    <col min="10" max="12" width="9" style="169"/>
    <col min="13" max="29" width="9" style="75"/>
    <col min="30" max="30" width="0" style="87" hidden="1" customWidth="1"/>
    <col min="31" max="31" width="13.88671875" style="87" hidden="1" customWidth="1"/>
    <col min="32" max="32" width="13.6640625" style="87" hidden="1" customWidth="1"/>
    <col min="33" max="33" width="21.33203125" style="75" hidden="1" customWidth="1"/>
    <col min="34" max="34" width="12" style="75" hidden="1" customWidth="1"/>
    <col min="35" max="36" width="0" style="75" hidden="1" customWidth="1"/>
    <col min="37" max="41" width="9" style="75"/>
    <col min="42" max="45" width="9" style="76"/>
    <col min="46" max="16384" width="9" style="170"/>
  </cols>
  <sheetData>
    <row r="1" spans="1:45" ht="18" customHeight="1">
      <c r="A1" s="33" t="str">
        <f>Cover!B3</f>
        <v>5006002798/CONSULTANCY TAKEN/DOM/A02-CC CS -3</v>
      </c>
      <c r="B1" s="34"/>
      <c r="C1" s="35"/>
      <c r="D1" s="35"/>
      <c r="E1" s="36" t="s">
        <v>3</v>
      </c>
      <c r="F1" s="35"/>
    </row>
    <row r="2" spans="1:45" ht="18.600000000000001" customHeight="1">
      <c r="A2" s="171"/>
      <c r="B2" s="172"/>
      <c r="C2" s="173"/>
      <c r="D2" s="173"/>
      <c r="E2" s="173"/>
      <c r="F2" s="173"/>
      <c r="G2" s="173"/>
    </row>
    <row r="3" spans="1:45" ht="96.75" customHeight="1">
      <c r="A3" s="527" t="str">
        <f>Cover!$B$2</f>
        <v>Engagement of Consultant for preparation of Bid response of POWERGRID for 500 MW / 1000 MWh BESS project(s) floated under Global Competitive Bidding by SECI</v>
      </c>
      <c r="B3" s="527"/>
      <c r="C3" s="527"/>
      <c r="D3" s="527"/>
      <c r="E3" s="527"/>
      <c r="F3" s="310"/>
      <c r="G3" s="310"/>
      <c r="AD3" s="88" t="s">
        <v>195</v>
      </c>
      <c r="AF3" s="86">
        <f>IF(ISERROR(#REF!/(#REF!+#REF!+#REF!)),0,#REF!/(#REF! +#REF!+#REF!))</f>
        <v>0</v>
      </c>
    </row>
    <row r="4" spans="1:45" ht="21.9" customHeight="1">
      <c r="A4" s="532" t="s">
        <v>7</v>
      </c>
      <c r="B4" s="532"/>
      <c r="C4" s="532"/>
      <c r="D4" s="532"/>
      <c r="E4" s="532"/>
      <c r="F4" s="311"/>
      <c r="G4" s="311"/>
      <c r="AD4" s="88" t="s">
        <v>196</v>
      </c>
      <c r="AF4" s="86" t="e">
        <f>#REF!</f>
        <v>#REF!</v>
      </c>
    </row>
    <row r="5" spans="1:45" ht="18.600000000000001" customHeight="1">
      <c r="A5" s="32"/>
      <c r="B5" s="41"/>
      <c r="C5" s="41"/>
      <c r="D5" s="41"/>
      <c r="E5" s="41"/>
      <c r="F5" s="41"/>
      <c r="G5" s="41"/>
      <c r="AD5" s="88" t="s">
        <v>198</v>
      </c>
      <c r="AF5" s="86">
        <f>IF(ISERROR(#REF!/#REF!),0,#REF! /#REF!)</f>
        <v>0</v>
      </c>
    </row>
    <row r="6" spans="1:45" ht="16.5" customHeight="1">
      <c r="A6" s="23" t="str">
        <f>'Sch-1'!A6</f>
        <v>Bidder’s Name and Address (the Consultant) :</v>
      </c>
      <c r="B6" s="25"/>
      <c r="C6" s="25"/>
      <c r="D6" s="25"/>
      <c r="E6" s="219" t="s">
        <v>216</v>
      </c>
      <c r="F6" s="25"/>
      <c r="G6" s="29"/>
      <c r="H6" s="99"/>
      <c r="AD6" s="88" t="s">
        <v>199</v>
      </c>
      <c r="AF6" s="86" t="e">
        <f>#REF!</f>
        <v>#REF!</v>
      </c>
    </row>
    <row r="7" spans="1:45" ht="15" customHeight="1">
      <c r="A7" s="529" t="str">
        <f>'Sch-1'!A7</f>
        <v/>
      </c>
      <c r="B7" s="529"/>
      <c r="C7" s="529"/>
      <c r="D7" s="366"/>
      <c r="E7" s="220" t="str">
        <f>'Sch-1'!I7</f>
        <v>Contract Services</v>
      </c>
      <c r="F7" s="366"/>
      <c r="G7" s="28"/>
      <c r="H7" s="99"/>
      <c r="AD7" s="88" t="s">
        <v>197</v>
      </c>
      <c r="AF7" s="86" t="e">
        <f>SUM(AF3:AF6)</f>
        <v>#REF!</v>
      </c>
    </row>
    <row r="8" spans="1:45" ht="36" customHeight="1">
      <c r="A8" s="26" t="s">
        <v>227</v>
      </c>
      <c r="B8" s="535" t="e">
        <f>IF('Sch-1'!#REF!=0, "", 'Sch-1'!#REF!)</f>
        <v>#REF!</v>
      </c>
      <c r="C8" s="535"/>
      <c r="D8" s="364"/>
      <c r="E8" s="313" t="str">
        <f>'Sch-1'!I8</f>
        <v>Power Grid Corporation of India Ltd.,</v>
      </c>
      <c r="F8" s="364"/>
      <c r="G8" s="28"/>
      <c r="H8" s="99"/>
    </row>
    <row r="9" spans="1:45" ht="15.75" customHeight="1">
      <c r="A9" s="26" t="s">
        <v>228</v>
      </c>
      <c r="B9" s="535" t="e">
        <f>IF('Sch-1'!#REF!=0, "", 'Sch-1'!#REF!)</f>
        <v>#REF!</v>
      </c>
      <c r="C9" s="535"/>
      <c r="D9" s="364"/>
      <c r="E9" s="220" t="str">
        <f>'Sch-1'!I9</f>
        <v>"Saudamini", Plot No.-2</v>
      </c>
      <c r="F9" s="364"/>
      <c r="G9" s="28"/>
      <c r="H9" s="99"/>
    </row>
    <row r="10" spans="1:45" ht="15.75" customHeight="1">
      <c r="A10" s="174"/>
      <c r="B10" s="536" t="e">
        <f>IF('Sch-1'!#REF!=0, "", 'Sch-1'!#REF!)</f>
        <v>#REF!</v>
      </c>
      <c r="C10" s="536"/>
      <c r="D10" s="365"/>
      <c r="E10" s="220" t="str">
        <f>'Sch-1'!I10</f>
        <v xml:space="preserve">Sector-29, </v>
      </c>
      <c r="F10" s="365"/>
      <c r="G10" s="154"/>
      <c r="H10" s="99"/>
      <c r="AD10" s="88" t="s">
        <v>175</v>
      </c>
      <c r="AF10" s="89">
        <f>'Sch-1'!T10</f>
        <v>0</v>
      </c>
    </row>
    <row r="11" spans="1:45" ht="15.75" customHeight="1">
      <c r="A11" s="174"/>
      <c r="B11" s="536" t="e">
        <f>IF('Sch-1'!#REF!=0, "", 'Sch-1'!#REF!)</f>
        <v>#REF!</v>
      </c>
      <c r="C11" s="536"/>
      <c r="D11" s="365"/>
      <c r="E11" s="220" t="str">
        <f>'Sch-1'!I11</f>
        <v>Gurgaon (Haryana) - 122001</v>
      </c>
      <c r="F11" s="365"/>
      <c r="G11" s="154"/>
      <c r="H11" s="99"/>
      <c r="AD11" s="88"/>
      <c r="AF11" s="86"/>
    </row>
    <row r="12" spans="1:45" ht="15.75" customHeight="1">
      <c r="A12" s="312" t="s">
        <v>5</v>
      </c>
      <c r="B12" s="365"/>
      <c r="C12" s="365"/>
      <c r="D12" s="365"/>
      <c r="E12" s="365"/>
      <c r="F12" s="365"/>
      <c r="G12" s="154"/>
      <c r="H12" s="99"/>
      <c r="AD12" s="88"/>
      <c r="AF12" s="86"/>
    </row>
    <row r="13" spans="1:45" ht="100.5" customHeight="1">
      <c r="A13" s="537" t="s">
        <v>4</v>
      </c>
      <c r="B13" s="537"/>
      <c r="C13" s="537"/>
      <c r="D13" s="537"/>
      <c r="E13" s="537"/>
      <c r="F13" s="369"/>
      <c r="G13" s="24"/>
      <c r="AG13" s="87"/>
    </row>
    <row r="14" spans="1:45" s="75" customFormat="1" ht="41.25" customHeight="1">
      <c r="A14" s="358" t="s">
        <v>1</v>
      </c>
      <c r="B14" s="538" t="s">
        <v>285</v>
      </c>
      <c r="C14" s="539"/>
      <c r="D14" s="539"/>
      <c r="E14" s="540"/>
      <c r="F14" s="309"/>
      <c r="G14" s="24"/>
      <c r="H14" s="98"/>
      <c r="I14" s="169"/>
      <c r="J14" s="169"/>
      <c r="K14" s="169"/>
      <c r="L14" s="169"/>
      <c r="AD14" s="87"/>
      <c r="AE14" s="87"/>
      <c r="AF14" s="87"/>
      <c r="AG14" s="87"/>
      <c r="AP14" s="76"/>
      <c r="AQ14" s="76"/>
      <c r="AR14" s="76"/>
      <c r="AS14" s="76"/>
    </row>
    <row r="15" spans="1:45" s="75" customFormat="1" ht="72.75" customHeight="1">
      <c r="A15" s="359"/>
      <c r="B15" s="382" t="s">
        <v>286</v>
      </c>
      <c r="C15" s="374" t="s">
        <v>287</v>
      </c>
      <c r="D15" s="383"/>
      <c r="E15" s="382" t="s">
        <v>288</v>
      </c>
      <c r="F15" s="309"/>
      <c r="G15" s="24"/>
      <c r="H15" s="98"/>
      <c r="I15" s="169"/>
      <c r="J15" s="169"/>
      <c r="K15" s="169"/>
      <c r="L15" s="169"/>
      <c r="AD15" s="87"/>
      <c r="AE15" s="87"/>
      <c r="AF15" s="87"/>
      <c r="AG15" s="87"/>
      <c r="AP15" s="76"/>
      <c r="AQ15" s="76"/>
      <c r="AR15" s="76"/>
      <c r="AS15" s="76"/>
    </row>
    <row r="16" spans="1:45" s="75" customFormat="1" ht="51" customHeight="1">
      <c r="A16" s="360" t="s">
        <v>289</v>
      </c>
      <c r="B16" s="384"/>
      <c r="C16" s="384"/>
      <c r="D16" s="384"/>
      <c r="E16" s="384"/>
      <c r="F16" s="309"/>
      <c r="G16" s="24"/>
      <c r="H16" s="98"/>
      <c r="I16" s="169"/>
      <c r="J16" s="169"/>
      <c r="K16" s="169"/>
      <c r="L16" s="169"/>
      <c r="AD16" s="87"/>
      <c r="AE16" s="87"/>
      <c r="AF16" s="87"/>
      <c r="AG16" s="87"/>
      <c r="AP16" s="76"/>
      <c r="AQ16" s="76"/>
      <c r="AR16" s="76"/>
      <c r="AS16" s="76"/>
    </row>
    <row r="17" spans="1:45" s="75" customFormat="1" ht="51.75" customHeight="1">
      <c r="A17" s="360" t="s">
        <v>290</v>
      </c>
      <c r="B17" s="384"/>
      <c r="C17" s="384"/>
      <c r="D17" s="384"/>
      <c r="E17" s="384"/>
      <c r="F17" s="309"/>
      <c r="G17" s="24"/>
      <c r="H17" s="98"/>
      <c r="I17" s="169"/>
      <c r="J17" s="169"/>
      <c r="K17" s="169"/>
      <c r="L17" s="169"/>
      <c r="AD17" s="87"/>
      <c r="AE17" s="87"/>
      <c r="AF17" s="87"/>
      <c r="AG17" s="87"/>
      <c r="AP17" s="76"/>
      <c r="AQ17" s="76"/>
      <c r="AR17" s="76"/>
      <c r="AS17" s="76"/>
    </row>
    <row r="18" spans="1:45" s="75" customFormat="1" ht="51.75" customHeight="1">
      <c r="A18" s="360" t="s">
        <v>293</v>
      </c>
      <c r="B18" s="384"/>
      <c r="C18" s="384"/>
      <c r="D18" s="385"/>
      <c r="E18" s="386"/>
      <c r="F18" s="309"/>
      <c r="G18" s="24"/>
      <c r="H18" s="98"/>
      <c r="I18" s="169"/>
      <c r="J18" s="169"/>
      <c r="K18" s="169"/>
      <c r="L18" s="169"/>
      <c r="AD18" s="87"/>
      <c r="AE18" s="87"/>
      <c r="AF18" s="87"/>
      <c r="AG18" s="87"/>
      <c r="AP18" s="76"/>
      <c r="AQ18" s="76"/>
      <c r="AR18" s="76"/>
      <c r="AS18" s="76"/>
    </row>
    <row r="19" spans="1:45" s="75" customFormat="1" ht="33.75" customHeight="1">
      <c r="A19" s="359"/>
      <c r="B19" s="538" t="s">
        <v>291</v>
      </c>
      <c r="C19" s="539"/>
      <c r="D19" s="539"/>
      <c r="E19" s="540"/>
      <c r="F19" s="309"/>
      <c r="G19" s="24"/>
      <c r="H19" s="98"/>
      <c r="I19" s="169"/>
      <c r="J19" s="169"/>
      <c r="K19" s="169"/>
      <c r="L19" s="169"/>
      <c r="AD19" s="87"/>
      <c r="AE19" s="87"/>
      <c r="AF19" s="87"/>
      <c r="AG19" s="87"/>
      <c r="AP19" s="76"/>
      <c r="AQ19" s="76"/>
      <c r="AR19" s="76"/>
      <c r="AS19" s="76"/>
    </row>
    <row r="20" spans="1:45" s="75" customFormat="1" ht="47.25" customHeight="1">
      <c r="A20" s="360" t="s">
        <v>282</v>
      </c>
      <c r="B20" s="541"/>
      <c r="C20" s="542"/>
      <c r="D20" s="542"/>
      <c r="E20" s="543"/>
      <c r="F20" s="309"/>
      <c r="G20" s="24"/>
      <c r="H20" s="98"/>
      <c r="I20" s="169"/>
      <c r="J20" s="169"/>
      <c r="K20" s="169"/>
      <c r="L20" s="169"/>
      <c r="AD20" s="87"/>
      <c r="AE20" s="87"/>
      <c r="AF20" s="87"/>
      <c r="AG20" s="87"/>
      <c r="AP20" s="76"/>
      <c r="AQ20" s="76"/>
      <c r="AR20" s="76"/>
      <c r="AS20" s="76"/>
    </row>
    <row r="21" spans="1:45" s="75" customFormat="1" ht="19.5" customHeight="1">
      <c r="A21" s="225"/>
      <c r="B21" s="225"/>
      <c r="C21" s="225"/>
      <c r="D21" s="225"/>
      <c r="E21" s="225"/>
      <c r="F21" s="225"/>
      <c r="G21" s="225"/>
      <c r="H21" s="100"/>
      <c r="I21" s="169"/>
      <c r="J21" s="169"/>
      <c r="K21" s="169"/>
      <c r="L21" s="169"/>
      <c r="AD21" s="97" t="s">
        <v>164</v>
      </c>
      <c r="AE21" s="90" t="e">
        <f>#REF!-#REF!</f>
        <v>#REF!</v>
      </c>
      <c r="AF21" s="87"/>
      <c r="AG21" s="97" t="s">
        <v>176</v>
      </c>
      <c r="AH21" s="90" t="e">
        <f>#REF!-#REF!</f>
        <v>#REF!</v>
      </c>
      <c r="AI21" s="87"/>
      <c r="AP21" s="76"/>
      <c r="AQ21" s="76"/>
      <c r="AR21" s="76"/>
      <c r="AS21" s="76"/>
    </row>
    <row r="22" spans="1:45" s="75" customFormat="1" ht="21" customHeight="1">
      <c r="A22" s="533"/>
      <c r="B22" s="533"/>
      <c r="C22" s="533"/>
      <c r="D22" s="533"/>
      <c r="E22" s="533"/>
      <c r="F22" s="533"/>
      <c r="G22" s="533"/>
      <c r="H22" s="98"/>
      <c r="I22" s="169"/>
      <c r="J22" s="169"/>
      <c r="K22" s="169"/>
      <c r="L22" s="169"/>
      <c r="AD22" s="87" t="s">
        <v>178</v>
      </c>
      <c r="AE22" s="97" t="e">
        <f>IF(#REF!&gt;0,#REF!&amp; " Item(s) in Sch-3", "")</f>
        <v>#REF!</v>
      </c>
      <c r="AF22" s="90"/>
      <c r="AG22" s="87"/>
      <c r="AP22" s="76"/>
      <c r="AQ22" s="76"/>
      <c r="AR22" s="76"/>
      <c r="AS22" s="76"/>
    </row>
    <row r="23" spans="1:45" s="75" customFormat="1" ht="16.5" customHeight="1">
      <c r="A23" s="370"/>
      <c r="B23" s="370"/>
      <c r="C23" s="534"/>
      <c r="D23" s="534"/>
      <c r="E23" s="534"/>
      <c r="F23" s="534"/>
      <c r="G23" s="534"/>
      <c r="H23" s="98"/>
      <c r="I23" s="169"/>
      <c r="J23" s="169"/>
      <c r="K23" s="169"/>
      <c r="L23" s="169"/>
      <c r="AD23" s="87"/>
      <c r="AE23" s="97"/>
      <c r="AF23" s="90"/>
      <c r="AG23" s="87"/>
      <c r="AP23" s="76"/>
      <c r="AQ23" s="76"/>
      <c r="AR23" s="76"/>
      <c r="AS23" s="76"/>
    </row>
    <row r="24" spans="1:45" s="75" customFormat="1" ht="27.9" customHeight="1">
      <c r="A24" s="37" t="s">
        <v>223</v>
      </c>
      <c r="B24" s="227" t="str">
        <f>'Sch-1'!B22</f>
        <v>--</v>
      </c>
      <c r="C24" s="372" t="e">
        <f>"Printed Name   : " &amp; 'Sch-1'!#REF!</f>
        <v>#REF!</v>
      </c>
      <c r="D24" s="372"/>
      <c r="E24" s="372" t="str">
        <f>IF('Names of Bidder'!D24=0, "", 'Names of Bidder'!D24)</f>
        <v/>
      </c>
      <c r="F24" s="372"/>
      <c r="G24" s="372"/>
      <c r="H24" s="98"/>
      <c r="I24" s="169"/>
      <c r="J24" s="169"/>
      <c r="K24" s="169"/>
      <c r="L24" s="169"/>
      <c r="AD24" s="87"/>
      <c r="AE24" s="87"/>
      <c r="AF24" s="87"/>
      <c r="AG24" s="87"/>
      <c r="AP24" s="76"/>
      <c r="AQ24" s="76"/>
      <c r="AR24" s="76"/>
      <c r="AS24" s="76"/>
    </row>
    <row r="25" spans="1:45" s="75" customFormat="1" ht="27.9" customHeight="1">
      <c r="A25" s="37" t="s">
        <v>224</v>
      </c>
      <c r="B25" s="29" t="str">
        <f>'Sch-1'!B23</f>
        <v/>
      </c>
      <c r="C25" s="372" t="e">
        <f>"Designation      : " &amp; 'Sch-1'!#REF!</f>
        <v>#REF!</v>
      </c>
      <c r="D25" s="372"/>
      <c r="E25" s="372" t="str">
        <f>IF('Names of Bidder'!D25=0, "", 'Names of Bidder'!D25)</f>
        <v/>
      </c>
      <c r="F25" s="372"/>
      <c r="G25" s="372"/>
      <c r="H25" s="98"/>
      <c r="I25" s="169"/>
      <c r="J25" s="169"/>
      <c r="K25" s="169"/>
      <c r="L25" s="169"/>
      <c r="AD25" s="87"/>
      <c r="AE25" s="87"/>
      <c r="AF25" s="87"/>
      <c r="AG25" s="87"/>
      <c r="AP25" s="76"/>
      <c r="AQ25" s="76"/>
      <c r="AR25" s="76"/>
      <c r="AS25" s="76"/>
    </row>
    <row r="26" spans="1:45" s="75" customFormat="1" ht="27.9" customHeight="1">
      <c r="A26" s="38"/>
      <c r="B26" s="37"/>
      <c r="C26" s="372"/>
      <c r="D26" s="372"/>
      <c r="E26" s="372"/>
      <c r="F26" s="372"/>
      <c r="G26" s="372"/>
      <c r="H26" s="98"/>
      <c r="I26" s="169"/>
      <c r="J26" s="169"/>
      <c r="K26" s="169"/>
      <c r="L26" s="169"/>
      <c r="AD26" s="87"/>
      <c r="AE26" s="87"/>
      <c r="AF26" s="87"/>
      <c r="AG26" s="87"/>
      <c r="AP26" s="76"/>
      <c r="AQ26" s="76"/>
      <c r="AR26" s="76"/>
      <c r="AS26" s="76"/>
    </row>
    <row r="27" spans="1:45" s="75" customFormat="1" ht="27.9" customHeight="1">
      <c r="A27" s="38"/>
      <c r="B27" s="37"/>
      <c r="C27" s="228"/>
      <c r="D27" s="228"/>
      <c r="E27" s="228"/>
      <c r="F27" s="228"/>
      <c r="G27" s="228"/>
      <c r="H27" s="98"/>
      <c r="I27" s="169"/>
      <c r="J27" s="169"/>
      <c r="K27" s="169"/>
      <c r="L27" s="169"/>
      <c r="AD27" s="87"/>
      <c r="AE27" s="87"/>
      <c r="AF27" s="87"/>
      <c r="AG27" s="87"/>
      <c r="AP27" s="76"/>
      <c r="AQ27" s="76"/>
      <c r="AR27" s="76"/>
      <c r="AS27" s="76"/>
    </row>
    <row r="28" spans="1:45" s="75" customFormat="1" ht="33.75" customHeight="1">
      <c r="A28" s="226"/>
      <c r="B28" s="526"/>
      <c r="C28" s="526"/>
      <c r="D28" s="526"/>
      <c r="E28" s="526"/>
      <c r="F28" s="526"/>
      <c r="G28" s="373"/>
      <c r="H28" s="98"/>
      <c r="I28" s="169"/>
      <c r="J28" s="169"/>
      <c r="K28" s="169"/>
      <c r="L28" s="169"/>
      <c r="AD28" s="87"/>
      <c r="AE28" s="87"/>
      <c r="AF28" s="87"/>
      <c r="AP28" s="76"/>
      <c r="AQ28" s="76"/>
      <c r="AR28" s="76"/>
      <c r="AS28" s="76"/>
    </row>
    <row r="29" spans="1:45" s="75" customFormat="1" ht="31.5" customHeight="1">
      <c r="A29" s="175"/>
      <c r="B29" s="176"/>
      <c r="C29" s="176"/>
      <c r="D29" s="176"/>
      <c r="E29" s="176"/>
      <c r="F29" s="176"/>
      <c r="G29" s="176"/>
      <c r="H29" s="101"/>
      <c r="I29" s="169"/>
      <c r="J29" s="169"/>
      <c r="K29" s="169"/>
      <c r="L29" s="169"/>
      <c r="AD29" s="87"/>
      <c r="AE29" s="87"/>
      <c r="AF29" s="87"/>
      <c r="AP29" s="76"/>
      <c r="AQ29" s="76"/>
      <c r="AR29" s="76"/>
      <c r="AS29" s="76"/>
    </row>
    <row r="101" spans="1:12" s="87" customFormat="1">
      <c r="A101" s="362"/>
      <c r="B101" s="82"/>
      <c r="C101" s="82"/>
      <c r="D101" s="82"/>
      <c r="E101" s="82"/>
      <c r="F101" s="82"/>
      <c r="G101" s="82"/>
      <c r="H101" s="102"/>
      <c r="I101" s="177"/>
      <c r="J101" s="177"/>
      <c r="K101" s="177"/>
      <c r="L101" s="177"/>
    </row>
    <row r="102" spans="1:12" s="87" customFormat="1">
      <c r="A102" s="362"/>
      <c r="B102" s="82"/>
      <c r="C102" s="82"/>
      <c r="D102" s="82"/>
      <c r="E102" s="82"/>
      <c r="F102" s="82"/>
      <c r="G102" s="82"/>
      <c r="H102" s="102"/>
      <c r="I102" s="177"/>
      <c r="J102" s="177"/>
      <c r="K102" s="177"/>
      <c r="L102" s="177"/>
    </row>
    <row r="103" spans="1:12" s="87" customFormat="1">
      <c r="A103" s="362"/>
      <c r="B103" s="82"/>
      <c r="C103" s="82"/>
      <c r="D103" s="82"/>
      <c r="E103" s="82"/>
      <c r="F103" s="82"/>
      <c r="G103" s="82"/>
      <c r="H103" s="102"/>
      <c r="I103" s="177"/>
      <c r="J103" s="177"/>
      <c r="K103" s="177"/>
      <c r="L103" s="177"/>
    </row>
    <row r="104" spans="1:12" s="103" customFormat="1" hidden="1">
      <c r="A104" s="79" t="str">
        <f>A1</f>
        <v>5006002798/CONSULTANCY TAKEN/DOM/A02-CC CS -3</v>
      </c>
      <c r="B104" s="39"/>
      <c r="C104" s="78"/>
      <c r="D104" s="78"/>
      <c r="E104" s="78"/>
      <c r="F104" s="78"/>
      <c r="G104" s="78"/>
      <c r="H104" s="77"/>
    </row>
    <row r="105" spans="1:12" s="103" customFormat="1" hidden="1">
      <c r="A105" s="30"/>
      <c r="B105" s="37"/>
      <c r="C105" s="38"/>
      <c r="D105" s="38"/>
      <c r="E105" s="38"/>
      <c r="F105" s="38"/>
      <c r="G105" s="38"/>
      <c r="H105" s="77"/>
    </row>
    <row r="106" spans="1:12" s="103" customFormat="1" ht="35.25" hidden="1" customHeight="1">
      <c r="A106" s="527" t="str">
        <f t="shared" ref="A106:C107" si="0">A3</f>
        <v>Engagement of Consultant for preparation of Bid response of POWERGRID for 500 MW / 1000 MWh BESS project(s) floated under Global Competitive Bidding by SECI</v>
      </c>
      <c r="B106" s="527">
        <f t="shared" si="0"/>
        <v>0</v>
      </c>
      <c r="C106" s="527">
        <f t="shared" si="0"/>
        <v>0</v>
      </c>
      <c r="D106" s="527"/>
      <c r="E106" s="527"/>
      <c r="F106" s="527"/>
      <c r="G106" s="527">
        <f>G3</f>
        <v>0</v>
      </c>
      <c r="H106" s="77"/>
    </row>
    <row r="107" spans="1:12" s="103" customFormat="1" hidden="1">
      <c r="A107" s="528" t="str">
        <f t="shared" si="0"/>
        <v>(GUARANTEED DECLARATION )</v>
      </c>
      <c r="B107" s="528">
        <f t="shared" si="0"/>
        <v>0</v>
      </c>
      <c r="C107" s="528">
        <f t="shared" si="0"/>
        <v>0</v>
      </c>
      <c r="D107" s="528"/>
      <c r="E107" s="528"/>
      <c r="F107" s="528"/>
      <c r="G107" s="528">
        <f>G4</f>
        <v>0</v>
      </c>
      <c r="H107" s="77"/>
    </row>
    <row r="108" spans="1:12" s="103" customFormat="1" hidden="1">
      <c r="A108" s="131"/>
      <c r="B108" s="367"/>
      <c r="C108" s="367"/>
      <c r="D108" s="367"/>
      <c r="E108" s="367"/>
      <c r="F108" s="367"/>
      <c r="G108" s="367"/>
      <c r="H108" s="77"/>
    </row>
    <row r="109" spans="1:12" s="103" customFormat="1" hidden="1">
      <c r="A109" s="40" t="str">
        <f>A6</f>
        <v>Bidder’s Name and Address (the Consultant) :</v>
      </c>
      <c r="B109" s="132"/>
      <c r="C109" s="132"/>
      <c r="D109" s="132"/>
      <c r="E109" s="132"/>
      <c r="F109" s="132"/>
      <c r="G109" s="29">
        <f t="shared" ref="G109:G114" si="1">G6</f>
        <v>0</v>
      </c>
      <c r="H109" s="77"/>
    </row>
    <row r="110" spans="1:12" s="103" customFormat="1" hidden="1">
      <c r="A110" s="529" t="str">
        <f>A7</f>
        <v/>
      </c>
      <c r="B110" s="529">
        <f t="shared" ref="B110:C114" si="2">B7</f>
        <v>0</v>
      </c>
      <c r="C110" s="529">
        <f t="shared" si="2"/>
        <v>0</v>
      </c>
      <c r="D110" s="366"/>
      <c r="E110" s="366"/>
      <c r="F110" s="366"/>
      <c r="G110" s="129">
        <f t="shared" si="1"/>
        <v>0</v>
      </c>
      <c r="H110" s="77"/>
    </row>
    <row r="111" spans="1:12" s="103" customFormat="1" hidden="1">
      <c r="A111" s="133" t="str">
        <f>A8</f>
        <v>Name     :</v>
      </c>
      <c r="B111" s="531" t="e">
        <f t="shared" si="2"/>
        <v>#REF!</v>
      </c>
      <c r="C111" s="531">
        <f t="shared" si="2"/>
        <v>0</v>
      </c>
      <c r="D111" s="368"/>
      <c r="E111" s="368"/>
      <c r="F111" s="368"/>
      <c r="G111" s="129">
        <f t="shared" si="1"/>
        <v>0</v>
      </c>
      <c r="H111" s="77"/>
    </row>
    <row r="112" spans="1:12" s="103" customFormat="1" hidden="1">
      <c r="A112" s="133" t="str">
        <f>A9</f>
        <v>Address :</v>
      </c>
      <c r="B112" s="531" t="e">
        <f t="shared" si="2"/>
        <v>#REF!</v>
      </c>
      <c r="C112" s="531">
        <f t="shared" si="2"/>
        <v>0</v>
      </c>
      <c r="D112" s="368"/>
      <c r="E112" s="368"/>
      <c r="F112" s="368"/>
      <c r="G112" s="129">
        <f t="shared" si="1"/>
        <v>0</v>
      </c>
      <c r="H112" s="77"/>
    </row>
    <row r="113" spans="1:35" s="103" customFormat="1" hidden="1">
      <c r="A113" s="134"/>
      <c r="B113" s="531" t="e">
        <f t="shared" si="2"/>
        <v>#REF!</v>
      </c>
      <c r="C113" s="531">
        <f t="shared" si="2"/>
        <v>0</v>
      </c>
      <c r="D113" s="368"/>
      <c r="E113" s="368"/>
      <c r="F113" s="368"/>
      <c r="G113" s="129">
        <f t="shared" si="1"/>
        <v>0</v>
      </c>
      <c r="H113" s="77"/>
    </row>
    <row r="114" spans="1:35" s="103" customFormat="1" hidden="1">
      <c r="A114" s="134"/>
      <c r="B114" s="531" t="e">
        <f t="shared" si="2"/>
        <v>#REF!</v>
      </c>
      <c r="C114" s="531">
        <f t="shared" si="2"/>
        <v>0</v>
      </c>
      <c r="D114" s="368"/>
      <c r="E114" s="368"/>
      <c r="F114" s="368"/>
      <c r="G114" s="129">
        <f t="shared" si="1"/>
        <v>0</v>
      </c>
      <c r="H114" s="77"/>
    </row>
    <row r="115" spans="1:35" s="103" customFormat="1" hidden="1">
      <c r="A115" s="130"/>
      <c r="B115" s="31"/>
      <c r="C115" s="31"/>
      <c r="D115" s="31"/>
      <c r="E115" s="31"/>
      <c r="F115" s="31"/>
      <c r="G115" s="31"/>
      <c r="H115" s="77"/>
    </row>
    <row r="116" spans="1:35" s="103" customFormat="1" ht="33.75" hidden="1" customHeight="1">
      <c r="A116" s="135" t="e">
        <f>#REF!</f>
        <v>#REF!</v>
      </c>
      <c r="B116" s="136" t="e">
        <f>#REF!</f>
        <v>#REF!</v>
      </c>
      <c r="C116" s="530" t="e">
        <f>#REF!</f>
        <v>#REF!</v>
      </c>
      <c r="D116" s="530"/>
      <c r="E116" s="530"/>
      <c r="F116" s="530"/>
      <c r="G116" s="530"/>
      <c r="H116" s="77"/>
      <c r="AE116" s="530"/>
      <c r="AF116" s="530"/>
      <c r="AH116" s="530"/>
      <c r="AI116" s="530"/>
    </row>
    <row r="117" spans="1:35" s="103" customFormat="1" hidden="1">
      <c r="A117" s="367" t="e">
        <f>#REF!</f>
        <v>#REF!</v>
      </c>
      <c r="B117" s="367" t="e">
        <f>#REF!</f>
        <v>#REF!</v>
      </c>
      <c r="C117" s="525" t="e">
        <f>#REF!</f>
        <v>#REF!</v>
      </c>
      <c r="D117" s="525"/>
      <c r="E117" s="525"/>
      <c r="F117" s="525"/>
      <c r="G117" s="525"/>
      <c r="H117" s="77"/>
      <c r="AE117" s="525"/>
      <c r="AF117" s="525"/>
      <c r="AH117" s="525"/>
      <c r="AI117" s="525"/>
    </row>
    <row r="118" spans="1:35" s="103" customFormat="1" hidden="1">
      <c r="A118" s="137" t="e">
        <f>#REF!</f>
        <v>#REF!</v>
      </c>
      <c r="B118" s="138" t="e">
        <f>#REF!</f>
        <v>#REF!</v>
      </c>
      <c r="C118" s="525"/>
      <c r="D118" s="525"/>
      <c r="E118" s="525"/>
      <c r="F118" s="525"/>
      <c r="G118" s="525"/>
      <c r="H118" s="77"/>
      <c r="AE118" s="525"/>
      <c r="AF118" s="525"/>
      <c r="AH118" s="525"/>
      <c r="AI118" s="525"/>
    </row>
    <row r="119" spans="1:35" s="103" customFormat="1" hidden="1">
      <c r="A119" s="139" t="e">
        <f>#REF!</f>
        <v>#REF!</v>
      </c>
      <c r="B119" s="140" t="e">
        <f>#REF!</f>
        <v>#REF!</v>
      </c>
      <c r="C119" s="523" t="e">
        <f>#REF!</f>
        <v>#REF!</v>
      </c>
      <c r="D119" s="523"/>
      <c r="E119" s="523"/>
      <c r="F119" s="523"/>
      <c r="G119" s="523"/>
      <c r="H119" s="141"/>
      <c r="AE119" s="371"/>
      <c r="AF119" s="371"/>
      <c r="AH119" s="371"/>
      <c r="AI119" s="371"/>
    </row>
    <row r="120" spans="1:35" s="103" customFormat="1" hidden="1">
      <c r="A120" s="139" t="e">
        <f>#REF!</f>
        <v>#REF!</v>
      </c>
      <c r="B120" s="140" t="e">
        <f>#REF!</f>
        <v>#REF!</v>
      </c>
      <c r="C120" s="523" t="e">
        <f>#REF!</f>
        <v>#REF!</v>
      </c>
      <c r="D120" s="523"/>
      <c r="E120" s="523"/>
      <c r="F120" s="523"/>
      <c r="G120" s="523"/>
      <c r="H120" s="141"/>
      <c r="AE120" s="142"/>
      <c r="AF120" s="142"/>
      <c r="AH120" s="371"/>
      <c r="AI120" s="142"/>
    </row>
    <row r="121" spans="1:35" s="103" customFormat="1" ht="20.100000000000001" hidden="1" customHeight="1">
      <c r="A121" s="143"/>
      <c r="B121" s="138" t="e">
        <f>#REF!</f>
        <v>#REF!</v>
      </c>
      <c r="C121" s="523" t="e">
        <f>#REF!</f>
        <v>#REF!</v>
      </c>
      <c r="D121" s="523"/>
      <c r="E121" s="523"/>
      <c r="F121" s="523"/>
      <c r="G121" s="523"/>
      <c r="H121" s="77"/>
      <c r="AE121" s="142"/>
      <c r="AF121" s="142"/>
      <c r="AH121" s="142"/>
      <c r="AI121" s="142"/>
    </row>
    <row r="122" spans="1:35" s="103" customFormat="1" hidden="1">
      <c r="A122" s="137" t="e">
        <f>#REF!</f>
        <v>#REF!</v>
      </c>
      <c r="B122" s="138" t="e">
        <f>#REF!</f>
        <v>#REF!</v>
      </c>
      <c r="C122" s="523"/>
      <c r="D122" s="523"/>
      <c r="E122" s="523"/>
      <c r="F122" s="523"/>
      <c r="G122" s="523"/>
      <c r="H122" s="77"/>
      <c r="AE122" s="523"/>
      <c r="AF122" s="523"/>
      <c r="AH122" s="523"/>
      <c r="AI122" s="523"/>
    </row>
    <row r="123" spans="1:35" s="103" customFormat="1" hidden="1">
      <c r="A123" s="144" t="e">
        <f>#REF!</f>
        <v>#REF!</v>
      </c>
      <c r="B123" s="138" t="e">
        <f>#REF!</f>
        <v>#REF!</v>
      </c>
      <c r="C123" s="523"/>
      <c r="D123" s="523"/>
      <c r="E123" s="523"/>
      <c r="F123" s="523"/>
      <c r="G123" s="523"/>
      <c r="H123" s="77"/>
      <c r="AE123" s="523"/>
      <c r="AF123" s="523"/>
      <c r="AH123" s="523"/>
      <c r="AI123" s="523"/>
    </row>
    <row r="124" spans="1:35" s="103" customFormat="1" hidden="1">
      <c r="A124" s="145" t="e">
        <f>#REF!</f>
        <v>#REF!</v>
      </c>
      <c r="B124" s="138" t="e">
        <f>#REF!</f>
        <v>#REF!</v>
      </c>
      <c r="C124" s="523"/>
      <c r="D124" s="523"/>
      <c r="E124" s="523"/>
      <c r="F124" s="523"/>
      <c r="G124" s="523"/>
      <c r="H124" s="77"/>
      <c r="AE124" s="523"/>
      <c r="AF124" s="523"/>
      <c r="AH124" s="523"/>
      <c r="AI124" s="523"/>
    </row>
    <row r="125" spans="1:35" s="103" customFormat="1" hidden="1">
      <c r="A125" s="139" t="e">
        <f>#REF!</f>
        <v>#REF!</v>
      </c>
      <c r="B125" s="140" t="e">
        <f>#REF!</f>
        <v>#REF!</v>
      </c>
      <c r="C125" s="523" t="e">
        <f>#REF!</f>
        <v>#REF!</v>
      </c>
      <c r="D125" s="523"/>
      <c r="E125" s="523"/>
      <c r="F125" s="523"/>
      <c r="G125" s="523"/>
      <c r="H125" s="141"/>
      <c r="AE125" s="142"/>
      <c r="AF125" s="142"/>
      <c r="AH125" s="371"/>
      <c r="AI125" s="142"/>
    </row>
    <row r="126" spans="1:35" s="103" customFormat="1" hidden="1">
      <c r="A126" s="139" t="e">
        <f>#REF!</f>
        <v>#REF!</v>
      </c>
      <c r="B126" s="140" t="e">
        <f>#REF!</f>
        <v>#REF!</v>
      </c>
      <c r="C126" s="523" t="e">
        <f>#REF!</f>
        <v>#REF!</v>
      </c>
      <c r="D126" s="523"/>
      <c r="E126" s="523"/>
      <c r="F126" s="523"/>
      <c r="G126" s="523"/>
      <c r="H126" s="141"/>
      <c r="AE126" s="142"/>
      <c r="AF126" s="142"/>
      <c r="AH126" s="371"/>
      <c r="AI126" s="142"/>
    </row>
    <row r="127" spans="1:35" s="103" customFormat="1" hidden="1">
      <c r="A127" s="139" t="e">
        <f>#REF!</f>
        <v>#REF!</v>
      </c>
      <c r="B127" s="140" t="e">
        <f>#REF!</f>
        <v>#REF!</v>
      </c>
      <c r="C127" s="523" t="e">
        <f>#REF!</f>
        <v>#REF!</v>
      </c>
      <c r="D127" s="523"/>
      <c r="E127" s="523"/>
      <c r="F127" s="523"/>
      <c r="G127" s="523"/>
      <c r="H127" s="141"/>
      <c r="AE127" s="142"/>
      <c r="AF127" s="142"/>
      <c r="AH127" s="371"/>
      <c r="AI127" s="142"/>
    </row>
    <row r="128" spans="1:35" s="103" customFormat="1" hidden="1">
      <c r="A128" s="139" t="e">
        <f>#REF!</f>
        <v>#REF!</v>
      </c>
      <c r="B128" s="140" t="e">
        <f>#REF!</f>
        <v>#REF!</v>
      </c>
      <c r="C128" s="523" t="e">
        <f>#REF!</f>
        <v>#REF!</v>
      </c>
      <c r="D128" s="523"/>
      <c r="E128" s="523"/>
      <c r="F128" s="523"/>
      <c r="G128" s="523"/>
      <c r="H128" s="141"/>
      <c r="AE128" s="142"/>
      <c r="AF128" s="142"/>
      <c r="AH128" s="371"/>
      <c r="AI128" s="142"/>
    </row>
    <row r="129" spans="1:35" s="103" customFormat="1" hidden="1">
      <c r="A129" s="139"/>
      <c r="B129" s="138" t="e">
        <f>#REF!</f>
        <v>#REF!</v>
      </c>
      <c r="C129" s="523" t="e">
        <f>#REF!</f>
        <v>#REF!</v>
      </c>
      <c r="D129" s="523"/>
      <c r="E129" s="523"/>
      <c r="F129" s="523"/>
      <c r="G129" s="523"/>
      <c r="H129" s="141"/>
      <c r="AE129" s="142"/>
      <c r="AF129" s="142"/>
      <c r="AH129" s="142"/>
      <c r="AI129" s="142"/>
    </row>
    <row r="130" spans="1:35" s="103" customFormat="1" ht="20.100000000000001" hidden="1" customHeight="1">
      <c r="A130" s="145" t="e">
        <f>#REF!</f>
        <v>#REF!</v>
      </c>
      <c r="B130" s="138" t="e">
        <f>#REF!</f>
        <v>#REF!</v>
      </c>
      <c r="C130" s="523"/>
      <c r="D130" s="523"/>
      <c r="E130" s="523"/>
      <c r="F130" s="523"/>
      <c r="G130" s="523"/>
      <c r="H130" s="141"/>
      <c r="AE130" s="142"/>
      <c r="AF130" s="142"/>
      <c r="AH130" s="142"/>
      <c r="AI130" s="142"/>
    </row>
    <row r="131" spans="1:35" s="103" customFormat="1" hidden="1">
      <c r="A131" s="139" t="e">
        <f>#REF!</f>
        <v>#REF!</v>
      </c>
      <c r="B131" s="140" t="e">
        <f>#REF!</f>
        <v>#REF!</v>
      </c>
      <c r="C131" s="523" t="e">
        <f>#REF!</f>
        <v>#REF!</v>
      </c>
      <c r="D131" s="523"/>
      <c r="E131" s="523"/>
      <c r="F131" s="523"/>
      <c r="G131" s="523"/>
      <c r="H131" s="141"/>
      <c r="AE131" s="142"/>
      <c r="AF131" s="142"/>
      <c r="AH131" s="371"/>
      <c r="AI131" s="142"/>
    </row>
    <row r="132" spans="1:35" s="103" customFormat="1" hidden="1">
      <c r="A132" s="139" t="e">
        <f>#REF!</f>
        <v>#REF!</v>
      </c>
      <c r="B132" s="140" t="e">
        <f>#REF!</f>
        <v>#REF!</v>
      </c>
      <c r="C132" s="523" t="e">
        <f>#REF!</f>
        <v>#REF!</v>
      </c>
      <c r="D132" s="523"/>
      <c r="E132" s="523"/>
      <c r="F132" s="523"/>
      <c r="G132" s="523"/>
      <c r="H132" s="141"/>
      <c r="AE132" s="142"/>
      <c r="AF132" s="142"/>
      <c r="AH132" s="371"/>
      <c r="AI132" s="142"/>
    </row>
    <row r="133" spans="1:35" s="103" customFormat="1" ht="20.100000000000001" hidden="1" customHeight="1">
      <c r="A133" s="139" t="e">
        <f>#REF!</f>
        <v>#REF!</v>
      </c>
      <c r="B133" s="140" t="e">
        <f>#REF!</f>
        <v>#REF!</v>
      </c>
      <c r="C133" s="523" t="e">
        <f>#REF!</f>
        <v>#REF!</v>
      </c>
      <c r="D133" s="523"/>
      <c r="E133" s="523"/>
      <c r="F133" s="523"/>
      <c r="G133" s="523"/>
      <c r="H133" s="141"/>
      <c r="AE133" s="142"/>
      <c r="AF133" s="142"/>
      <c r="AH133" s="371"/>
      <c r="AI133" s="142"/>
    </row>
    <row r="134" spans="1:35" s="103" customFormat="1" hidden="1">
      <c r="A134" s="139" t="e">
        <f>#REF!</f>
        <v>#REF!</v>
      </c>
      <c r="B134" s="140" t="e">
        <f>#REF!</f>
        <v>#REF!</v>
      </c>
      <c r="C134" s="523" t="e">
        <f>#REF!</f>
        <v>#REF!</v>
      </c>
      <c r="D134" s="523"/>
      <c r="E134" s="523"/>
      <c r="F134" s="523"/>
      <c r="G134" s="523"/>
      <c r="H134" s="141"/>
      <c r="AE134" s="142"/>
      <c r="AF134" s="142"/>
      <c r="AH134" s="371"/>
      <c r="AI134" s="142"/>
    </row>
    <row r="135" spans="1:35" s="104" customFormat="1" ht="20.100000000000001" hidden="1" customHeight="1">
      <c r="A135" s="146"/>
      <c r="B135" s="138" t="e">
        <f>#REF!</f>
        <v>#REF!</v>
      </c>
      <c r="C135" s="523" t="e">
        <f>#REF!</f>
        <v>#REF!</v>
      </c>
      <c r="D135" s="523"/>
      <c r="E135" s="523"/>
      <c r="F135" s="523"/>
      <c r="G135" s="523"/>
      <c r="H135" s="141"/>
      <c r="AE135" s="142"/>
      <c r="AF135" s="142"/>
      <c r="AH135" s="142"/>
      <c r="AI135" s="142"/>
    </row>
    <row r="136" spans="1:35" s="103" customFormat="1" ht="24" hidden="1" customHeight="1">
      <c r="A136" s="145" t="e">
        <f>#REF!</f>
        <v>#REF!</v>
      </c>
      <c r="B136" s="138" t="e">
        <f>#REF!</f>
        <v>#REF!</v>
      </c>
      <c r="C136" s="523"/>
      <c r="D136" s="523"/>
      <c r="E136" s="523"/>
      <c r="F136" s="523"/>
      <c r="G136" s="523"/>
      <c r="H136" s="141"/>
      <c r="AE136" s="142"/>
      <c r="AF136" s="142"/>
      <c r="AH136" s="142"/>
      <c r="AI136" s="142"/>
    </row>
    <row r="137" spans="1:35" s="103" customFormat="1" hidden="1">
      <c r="A137" s="139" t="e">
        <f>#REF!</f>
        <v>#REF!</v>
      </c>
      <c r="B137" s="140" t="e">
        <f>#REF!</f>
        <v>#REF!</v>
      </c>
      <c r="C137" s="523" t="e">
        <f>#REF!</f>
        <v>#REF!</v>
      </c>
      <c r="D137" s="523"/>
      <c r="E137" s="523"/>
      <c r="F137" s="523"/>
      <c r="G137" s="523"/>
      <c r="H137" s="141"/>
      <c r="AE137" s="142"/>
      <c r="AF137" s="142"/>
      <c r="AH137" s="371"/>
      <c r="AI137" s="142"/>
    </row>
    <row r="138" spans="1:35" s="103" customFormat="1" hidden="1">
      <c r="A138" s="139" t="e">
        <f>#REF!</f>
        <v>#REF!</v>
      </c>
      <c r="B138" s="140" t="e">
        <f>#REF!</f>
        <v>#REF!</v>
      </c>
      <c r="C138" s="523" t="e">
        <f>#REF!</f>
        <v>#REF!</v>
      </c>
      <c r="D138" s="523"/>
      <c r="E138" s="523"/>
      <c r="F138" s="523"/>
      <c r="G138" s="523"/>
      <c r="H138" s="141"/>
      <c r="AE138" s="142"/>
      <c r="AF138" s="142"/>
      <c r="AH138" s="371"/>
      <c r="AI138" s="142"/>
    </row>
    <row r="139" spans="1:35" s="103" customFormat="1" ht="33" hidden="1" customHeight="1">
      <c r="A139" s="139" t="e">
        <f>#REF!</f>
        <v>#REF!</v>
      </c>
      <c r="B139" s="140" t="e">
        <f>#REF!</f>
        <v>#REF!</v>
      </c>
      <c r="C139" s="523" t="e">
        <f>#REF!</f>
        <v>#REF!</v>
      </c>
      <c r="D139" s="523"/>
      <c r="E139" s="523"/>
      <c r="F139" s="523"/>
      <c r="G139" s="523"/>
      <c r="H139" s="141"/>
      <c r="AE139" s="142"/>
      <c r="AF139" s="142"/>
      <c r="AH139" s="371"/>
      <c r="AI139" s="142"/>
    </row>
    <row r="140" spans="1:35" s="104" customFormat="1" ht="20.100000000000001" hidden="1" customHeight="1">
      <c r="A140" s="139"/>
      <c r="B140" s="138" t="e">
        <f>#REF!</f>
        <v>#REF!</v>
      </c>
      <c r="C140" s="523" t="e">
        <f>#REF!</f>
        <v>#REF!</v>
      </c>
      <c r="D140" s="523"/>
      <c r="E140" s="523"/>
      <c r="F140" s="523"/>
      <c r="G140" s="523"/>
      <c r="H140" s="141"/>
      <c r="AE140" s="142"/>
      <c r="AF140" s="142"/>
      <c r="AH140" s="142"/>
      <c r="AI140" s="142"/>
    </row>
    <row r="141" spans="1:35" s="103" customFormat="1" ht="20.100000000000001" hidden="1" customHeight="1">
      <c r="A141" s="145" t="e">
        <f>#REF!</f>
        <v>#REF!</v>
      </c>
      <c r="B141" s="138" t="e">
        <f>#REF!</f>
        <v>#REF!</v>
      </c>
      <c r="C141" s="523"/>
      <c r="D141" s="523"/>
      <c r="E141" s="523"/>
      <c r="F141" s="523"/>
      <c r="G141" s="523"/>
      <c r="H141" s="141"/>
      <c r="AE141" s="142"/>
      <c r="AF141" s="142"/>
      <c r="AH141" s="142"/>
      <c r="AI141" s="142"/>
    </row>
    <row r="142" spans="1:35" s="103" customFormat="1" hidden="1">
      <c r="A142" s="139" t="e">
        <f>#REF!</f>
        <v>#REF!</v>
      </c>
      <c r="B142" s="140" t="e">
        <f>#REF!</f>
        <v>#REF!</v>
      </c>
      <c r="C142" s="523" t="e">
        <f>#REF!</f>
        <v>#REF!</v>
      </c>
      <c r="D142" s="523"/>
      <c r="E142" s="523"/>
      <c r="F142" s="523"/>
      <c r="G142" s="523"/>
      <c r="H142" s="141"/>
      <c r="AE142" s="142"/>
      <c r="AF142" s="142"/>
      <c r="AH142" s="371"/>
      <c r="AI142" s="142"/>
    </row>
    <row r="143" spans="1:35" s="103" customFormat="1" hidden="1">
      <c r="A143" s="139" t="e">
        <f>#REF!</f>
        <v>#REF!</v>
      </c>
      <c r="B143" s="140" t="e">
        <f>#REF!</f>
        <v>#REF!</v>
      </c>
      <c r="C143" s="523" t="e">
        <f>#REF!</f>
        <v>#REF!</v>
      </c>
      <c r="D143" s="523"/>
      <c r="E143" s="523"/>
      <c r="F143" s="523"/>
      <c r="G143" s="523"/>
      <c r="H143" s="141"/>
      <c r="AE143" s="142"/>
      <c r="AF143" s="142"/>
      <c r="AH143" s="371"/>
      <c r="AI143" s="142"/>
    </row>
    <row r="144" spans="1:35" s="103" customFormat="1" hidden="1">
      <c r="A144" s="139" t="e">
        <f>#REF!</f>
        <v>#REF!</v>
      </c>
      <c r="B144" s="140" t="e">
        <f>#REF!</f>
        <v>#REF!</v>
      </c>
      <c r="C144" s="523" t="e">
        <f>#REF!</f>
        <v>#REF!</v>
      </c>
      <c r="D144" s="523"/>
      <c r="E144" s="523"/>
      <c r="F144" s="523"/>
      <c r="G144" s="523"/>
      <c r="H144" s="141"/>
      <c r="AE144" s="142"/>
      <c r="AF144" s="142"/>
      <c r="AH144" s="371"/>
      <c r="AI144" s="142"/>
    </row>
    <row r="145" spans="1:35" s="103" customFormat="1" hidden="1">
      <c r="A145" s="139"/>
      <c r="B145" s="138" t="e">
        <f>#REF!</f>
        <v>#REF!</v>
      </c>
      <c r="C145" s="523" t="e">
        <f>#REF!</f>
        <v>#REF!</v>
      </c>
      <c r="D145" s="523"/>
      <c r="E145" s="523"/>
      <c r="F145" s="523"/>
      <c r="G145" s="523"/>
      <c r="H145" s="141"/>
      <c r="AE145" s="142"/>
      <c r="AF145" s="142"/>
      <c r="AH145" s="142"/>
      <c r="AI145" s="142"/>
    </row>
    <row r="146" spans="1:35" s="103" customFormat="1" ht="20.100000000000001" hidden="1" customHeight="1">
      <c r="A146" s="145" t="e">
        <f>#REF!</f>
        <v>#REF!</v>
      </c>
      <c r="B146" s="138" t="e">
        <f>#REF!</f>
        <v>#REF!</v>
      </c>
      <c r="C146" s="523"/>
      <c r="D146" s="523"/>
      <c r="E146" s="523"/>
      <c r="F146" s="523"/>
      <c r="G146" s="523"/>
      <c r="H146" s="141"/>
      <c r="AE146" s="142"/>
      <c r="AF146" s="142"/>
      <c r="AH146" s="142"/>
      <c r="AI146" s="142"/>
    </row>
    <row r="147" spans="1:35" s="103" customFormat="1" hidden="1">
      <c r="A147" s="139" t="e">
        <f>#REF!</f>
        <v>#REF!</v>
      </c>
      <c r="B147" s="140" t="e">
        <f>#REF!</f>
        <v>#REF!</v>
      </c>
      <c r="C147" s="523" t="e">
        <f>#REF!</f>
        <v>#REF!</v>
      </c>
      <c r="D147" s="523"/>
      <c r="E147" s="523"/>
      <c r="F147" s="523"/>
      <c r="G147" s="523"/>
      <c r="H147" s="141"/>
      <c r="AE147" s="142"/>
      <c r="AF147" s="142"/>
      <c r="AH147" s="371"/>
      <c r="AI147" s="142"/>
    </row>
    <row r="148" spans="1:35" s="103" customFormat="1" hidden="1">
      <c r="A148" s="139" t="e">
        <f>#REF!</f>
        <v>#REF!</v>
      </c>
      <c r="B148" s="140" t="e">
        <f>#REF!</f>
        <v>#REF!</v>
      </c>
      <c r="C148" s="523" t="e">
        <f>#REF!</f>
        <v>#REF!</v>
      </c>
      <c r="D148" s="523"/>
      <c r="E148" s="523"/>
      <c r="F148" s="523"/>
      <c r="G148" s="523"/>
      <c r="H148" s="141"/>
      <c r="AE148" s="142"/>
      <c r="AF148" s="142"/>
      <c r="AH148" s="371"/>
      <c r="AI148" s="142"/>
    </row>
    <row r="149" spans="1:35" s="103" customFormat="1" hidden="1">
      <c r="A149" s="139" t="e">
        <f>#REF!</f>
        <v>#REF!</v>
      </c>
      <c r="B149" s="140" t="e">
        <f>#REF!</f>
        <v>#REF!</v>
      </c>
      <c r="C149" s="523" t="e">
        <f>#REF!</f>
        <v>#REF!</v>
      </c>
      <c r="D149" s="523"/>
      <c r="E149" s="523"/>
      <c r="F149" s="523"/>
      <c r="G149" s="523"/>
      <c r="H149" s="141"/>
      <c r="AE149" s="142"/>
      <c r="AF149" s="142"/>
      <c r="AH149" s="371"/>
      <c r="AI149" s="142"/>
    </row>
    <row r="150" spans="1:35" s="103" customFormat="1" hidden="1">
      <c r="A150" s="139" t="e">
        <f>#REF!</f>
        <v>#REF!</v>
      </c>
      <c r="B150" s="140" t="e">
        <f>#REF!</f>
        <v>#REF!</v>
      </c>
      <c r="C150" s="523" t="e">
        <f>#REF!</f>
        <v>#REF!</v>
      </c>
      <c r="D150" s="523"/>
      <c r="E150" s="523"/>
      <c r="F150" s="523"/>
      <c r="G150" s="523"/>
      <c r="H150" s="141"/>
      <c r="AE150" s="142"/>
      <c r="AF150" s="142"/>
      <c r="AH150" s="371"/>
      <c r="AI150" s="142"/>
    </row>
    <row r="151" spans="1:35" s="104" customFormat="1" ht="20.100000000000001" hidden="1" customHeight="1">
      <c r="A151" s="139"/>
      <c r="B151" s="138" t="e">
        <f>#REF!</f>
        <v>#REF!</v>
      </c>
      <c r="C151" s="523" t="e">
        <f>#REF!</f>
        <v>#REF!</v>
      </c>
      <c r="D151" s="523"/>
      <c r="E151" s="523"/>
      <c r="F151" s="523"/>
      <c r="G151" s="523"/>
      <c r="H151" s="141"/>
      <c r="AE151" s="142"/>
      <c r="AF151" s="142"/>
      <c r="AH151" s="142"/>
      <c r="AI151" s="142"/>
    </row>
    <row r="152" spans="1:35" s="103" customFormat="1" ht="20.100000000000001" hidden="1" customHeight="1">
      <c r="A152" s="147"/>
      <c r="B152" s="138" t="e">
        <f>#REF!</f>
        <v>#REF!</v>
      </c>
      <c r="C152" s="523" t="e">
        <f>#REF!</f>
        <v>#REF!</v>
      </c>
      <c r="D152" s="523"/>
      <c r="E152" s="523"/>
      <c r="F152" s="523"/>
      <c r="G152" s="523"/>
      <c r="H152" s="141"/>
      <c r="AE152" s="142"/>
      <c r="AF152" s="142"/>
      <c r="AH152" s="142"/>
      <c r="AI152" s="142"/>
    </row>
    <row r="153" spans="1:35" s="103" customFormat="1" hidden="1">
      <c r="A153" s="147"/>
      <c r="B153" s="138"/>
      <c r="C153" s="523"/>
      <c r="D153" s="523"/>
      <c r="E153" s="523"/>
      <c r="F153" s="523"/>
      <c r="G153" s="523"/>
      <c r="H153" s="141"/>
      <c r="AE153" s="142"/>
      <c r="AF153" s="142"/>
      <c r="AH153" s="142"/>
      <c r="AI153" s="142"/>
    </row>
    <row r="154" spans="1:35" s="103" customFormat="1" ht="20.100000000000001" hidden="1" customHeight="1">
      <c r="A154" s="144" t="e">
        <f>#REF!</f>
        <v>#REF!</v>
      </c>
      <c r="B154" s="138" t="e">
        <f>#REF!</f>
        <v>#REF!</v>
      </c>
      <c r="C154" s="523"/>
      <c r="D154" s="523"/>
      <c r="E154" s="523"/>
      <c r="F154" s="523"/>
      <c r="G154" s="523"/>
      <c r="H154" s="141"/>
      <c r="AE154" s="142"/>
      <c r="AF154" s="142"/>
      <c r="AH154" s="142"/>
      <c r="AI154" s="142"/>
    </row>
    <row r="155" spans="1:35" s="103" customFormat="1" ht="30" hidden="1" customHeight="1">
      <c r="A155" s="145" t="e">
        <f>#REF!</f>
        <v>#REF!</v>
      </c>
      <c r="B155" s="138" t="e">
        <f>#REF!</f>
        <v>#REF!</v>
      </c>
      <c r="C155" s="523"/>
      <c r="D155" s="523"/>
      <c r="E155" s="523"/>
      <c r="F155" s="523"/>
      <c r="G155" s="523"/>
      <c r="H155" s="141"/>
      <c r="AE155" s="142"/>
      <c r="AF155" s="142"/>
      <c r="AH155" s="142"/>
      <c r="AI155" s="142"/>
    </row>
    <row r="156" spans="1:35" s="103" customFormat="1" hidden="1">
      <c r="A156" s="139" t="e">
        <f>#REF!</f>
        <v>#REF!</v>
      </c>
      <c r="B156" s="140" t="e">
        <f>#REF!</f>
        <v>#REF!</v>
      </c>
      <c r="C156" s="523" t="e">
        <f>#REF!</f>
        <v>#REF!</v>
      </c>
      <c r="D156" s="523"/>
      <c r="E156" s="523"/>
      <c r="F156" s="523"/>
      <c r="G156" s="523"/>
      <c r="H156" s="141"/>
      <c r="AE156" s="142"/>
      <c r="AF156" s="142"/>
      <c r="AH156" s="371"/>
      <c r="AI156" s="142"/>
    </row>
    <row r="157" spans="1:35" s="103" customFormat="1" hidden="1">
      <c r="A157" s="139" t="e">
        <f>#REF!</f>
        <v>#REF!</v>
      </c>
      <c r="B157" s="140" t="e">
        <f>#REF!</f>
        <v>#REF!</v>
      </c>
      <c r="C157" s="523" t="e">
        <f>#REF!</f>
        <v>#REF!</v>
      </c>
      <c r="D157" s="523"/>
      <c r="E157" s="523"/>
      <c r="F157" s="523"/>
      <c r="G157" s="523"/>
      <c r="H157" s="141"/>
      <c r="AE157" s="142"/>
      <c r="AF157" s="142"/>
      <c r="AH157" s="371"/>
      <c r="AI157" s="142"/>
    </row>
    <row r="158" spans="1:35" s="103" customFormat="1" hidden="1">
      <c r="A158" s="139" t="e">
        <f>#REF!</f>
        <v>#REF!</v>
      </c>
      <c r="B158" s="140" t="e">
        <f>#REF!</f>
        <v>#REF!</v>
      </c>
      <c r="C158" s="523" t="e">
        <f>#REF!</f>
        <v>#REF!</v>
      </c>
      <c r="D158" s="523"/>
      <c r="E158" s="523"/>
      <c r="F158" s="523"/>
      <c r="G158" s="523"/>
      <c r="H158" s="141"/>
      <c r="AE158" s="142"/>
      <c r="AF158" s="142"/>
      <c r="AH158" s="371"/>
      <c r="AI158" s="142"/>
    </row>
    <row r="159" spans="1:35" s="103" customFormat="1" ht="20.100000000000001" hidden="1" customHeight="1">
      <c r="A159" s="148"/>
      <c r="B159" s="138" t="e">
        <f>#REF!</f>
        <v>#REF!</v>
      </c>
      <c r="C159" s="523" t="e">
        <f>#REF!</f>
        <v>#REF!</v>
      </c>
      <c r="D159" s="523"/>
      <c r="E159" s="523"/>
      <c r="F159" s="523"/>
      <c r="G159" s="523"/>
      <c r="H159" s="141"/>
      <c r="AE159" s="142"/>
      <c r="AF159" s="142"/>
      <c r="AH159" s="142"/>
      <c r="AI159" s="142"/>
    </row>
    <row r="160" spans="1:35" s="103" customFormat="1" ht="20.100000000000001" hidden="1" customHeight="1">
      <c r="A160" s="147"/>
      <c r="B160" s="138" t="e">
        <f>#REF!</f>
        <v>#REF!</v>
      </c>
      <c r="C160" s="523" t="e">
        <f>#REF!</f>
        <v>#REF!</v>
      </c>
      <c r="D160" s="523"/>
      <c r="E160" s="523"/>
      <c r="F160" s="523"/>
      <c r="G160" s="523"/>
      <c r="H160" s="141"/>
      <c r="AE160" s="142"/>
      <c r="AF160" s="142"/>
      <c r="AH160" s="142"/>
      <c r="AI160" s="142"/>
    </row>
    <row r="161" spans="1:35" s="103" customFormat="1" ht="20.100000000000001" hidden="1" customHeight="1">
      <c r="A161" s="137" t="e">
        <f>#REF!</f>
        <v>#REF!</v>
      </c>
      <c r="B161" s="138" t="e">
        <f>#REF!</f>
        <v>#REF!</v>
      </c>
      <c r="C161" s="523"/>
      <c r="D161" s="523"/>
      <c r="E161" s="523"/>
      <c r="F161" s="523"/>
      <c r="G161" s="523"/>
      <c r="H161" s="141"/>
      <c r="AE161" s="142"/>
      <c r="AF161" s="142"/>
      <c r="AH161" s="142"/>
      <c r="AI161" s="142"/>
    </row>
    <row r="162" spans="1:35" s="103" customFormat="1" ht="30" hidden="1" customHeight="1">
      <c r="A162" s="144" t="e">
        <f>#REF!</f>
        <v>#REF!</v>
      </c>
      <c r="B162" s="138" t="e">
        <f>#REF!</f>
        <v>#REF!</v>
      </c>
      <c r="C162" s="523"/>
      <c r="D162" s="523"/>
      <c r="E162" s="523"/>
      <c r="F162" s="523"/>
      <c r="G162" s="523"/>
      <c r="H162" s="141"/>
      <c r="AE162" s="142"/>
      <c r="AF162" s="142"/>
      <c r="AH162" s="142"/>
      <c r="AI162" s="142"/>
    </row>
    <row r="163" spans="1:35" s="103" customFormat="1" ht="20.100000000000001" hidden="1" customHeight="1">
      <c r="A163" s="139" t="e">
        <f>#REF!</f>
        <v>#REF!</v>
      </c>
      <c r="B163" s="140" t="e">
        <f>#REF!</f>
        <v>#REF!</v>
      </c>
      <c r="C163" s="523" t="e">
        <f>#REF!</f>
        <v>#REF!</v>
      </c>
      <c r="D163" s="523"/>
      <c r="E163" s="523"/>
      <c r="F163" s="523"/>
      <c r="G163" s="523"/>
      <c r="H163" s="141"/>
      <c r="AE163" s="142"/>
      <c r="AF163" s="142"/>
      <c r="AH163" s="371"/>
      <c r="AI163" s="142"/>
    </row>
    <row r="164" spans="1:35" s="103" customFormat="1" ht="20.100000000000001" hidden="1" customHeight="1">
      <c r="A164" s="139" t="e">
        <f>#REF!</f>
        <v>#REF!</v>
      </c>
      <c r="B164" s="140" t="e">
        <f>#REF!</f>
        <v>#REF!</v>
      </c>
      <c r="C164" s="523" t="e">
        <f>#REF!</f>
        <v>#REF!</v>
      </c>
      <c r="D164" s="523"/>
      <c r="E164" s="523"/>
      <c r="F164" s="523"/>
      <c r="G164" s="523"/>
      <c r="H164" s="141"/>
      <c r="AE164" s="142"/>
      <c r="AF164" s="142"/>
      <c r="AH164" s="371"/>
      <c r="AI164" s="142"/>
    </row>
    <row r="165" spans="1:35" s="103" customFormat="1" ht="20.100000000000001" hidden="1" customHeight="1">
      <c r="A165" s="139" t="e">
        <f>#REF!</f>
        <v>#REF!</v>
      </c>
      <c r="B165" s="140" t="e">
        <f>#REF!</f>
        <v>#REF!</v>
      </c>
      <c r="C165" s="523" t="e">
        <f>#REF!</f>
        <v>#REF!</v>
      </c>
      <c r="D165" s="523"/>
      <c r="E165" s="523"/>
      <c r="F165" s="523"/>
      <c r="G165" s="523"/>
      <c r="H165" s="141"/>
      <c r="AE165" s="142"/>
      <c r="AF165" s="142"/>
      <c r="AH165" s="371"/>
      <c r="AI165" s="142"/>
    </row>
    <row r="166" spans="1:35" s="103" customFormat="1" ht="20.100000000000001" hidden="1" customHeight="1">
      <c r="A166" s="139" t="e">
        <f>#REF!</f>
        <v>#REF!</v>
      </c>
      <c r="B166" s="140" t="e">
        <f>#REF!</f>
        <v>#REF!</v>
      </c>
      <c r="C166" s="523" t="e">
        <f>#REF!</f>
        <v>#REF!</v>
      </c>
      <c r="D166" s="523"/>
      <c r="E166" s="523"/>
      <c r="F166" s="523"/>
      <c r="G166" s="523"/>
      <c r="H166" s="141"/>
      <c r="AE166" s="142"/>
      <c r="AF166" s="142"/>
      <c r="AH166" s="371"/>
      <c r="AI166" s="142"/>
    </row>
    <row r="167" spans="1:35" s="103" customFormat="1" ht="20.100000000000001" hidden="1" customHeight="1">
      <c r="A167" s="139" t="e">
        <f>#REF!</f>
        <v>#REF!</v>
      </c>
      <c r="B167" s="140" t="e">
        <f>#REF!</f>
        <v>#REF!</v>
      </c>
      <c r="C167" s="523" t="e">
        <f>#REF!</f>
        <v>#REF!</v>
      </c>
      <c r="D167" s="523"/>
      <c r="E167" s="523"/>
      <c r="F167" s="523"/>
      <c r="G167" s="523"/>
      <c r="H167" s="141"/>
      <c r="AE167" s="142"/>
      <c r="AF167" s="142"/>
      <c r="AH167" s="371"/>
      <c r="AI167" s="142"/>
    </row>
    <row r="168" spans="1:35" s="103" customFormat="1" ht="20.100000000000001" hidden="1" customHeight="1">
      <c r="A168" s="143"/>
      <c r="B168" s="138" t="e">
        <f>#REF!</f>
        <v>#REF!</v>
      </c>
      <c r="C168" s="523" t="e">
        <f>#REF!</f>
        <v>#REF!</v>
      </c>
      <c r="D168" s="523"/>
      <c r="E168" s="523"/>
      <c r="F168" s="523"/>
      <c r="G168" s="523"/>
      <c r="H168" s="141"/>
      <c r="AE168" s="142"/>
      <c r="AF168" s="142"/>
      <c r="AH168" s="142"/>
      <c r="AI168" s="142"/>
    </row>
    <row r="169" spans="1:35" s="103" customFormat="1" ht="20.100000000000001" hidden="1" customHeight="1">
      <c r="A169" s="144" t="e">
        <f>#REF!</f>
        <v>#REF!</v>
      </c>
      <c r="B169" s="138" t="e">
        <f>#REF!</f>
        <v>#REF!</v>
      </c>
      <c r="C169" s="523"/>
      <c r="D169" s="523"/>
      <c r="E169" s="523"/>
      <c r="F169" s="523"/>
      <c r="G169" s="523"/>
      <c r="H169" s="141"/>
      <c r="AE169" s="142"/>
      <c r="AF169" s="142"/>
      <c r="AH169" s="142"/>
      <c r="AI169" s="142"/>
    </row>
    <row r="170" spans="1:35" s="103" customFormat="1" ht="20.100000000000001" hidden="1" customHeight="1">
      <c r="A170" s="139" t="e">
        <f>#REF!</f>
        <v>#REF!</v>
      </c>
      <c r="B170" s="149" t="e">
        <f>#REF!</f>
        <v>#REF!</v>
      </c>
      <c r="C170" s="523" t="e">
        <f>#REF!</f>
        <v>#REF!</v>
      </c>
      <c r="D170" s="523"/>
      <c r="E170" s="523"/>
      <c r="F170" s="523"/>
      <c r="G170" s="523"/>
      <c r="H170" s="141"/>
      <c r="AE170" s="142"/>
      <c r="AF170" s="142"/>
      <c r="AH170" s="371"/>
      <c r="AI170" s="142"/>
    </row>
    <row r="171" spans="1:35" s="103" customFormat="1" ht="20.100000000000001" hidden="1" customHeight="1">
      <c r="A171" s="139" t="e">
        <f>#REF!</f>
        <v>#REF!</v>
      </c>
      <c r="B171" s="149" t="e">
        <f>#REF!</f>
        <v>#REF!</v>
      </c>
      <c r="C171" s="523" t="e">
        <f>#REF!</f>
        <v>#REF!</v>
      </c>
      <c r="D171" s="523"/>
      <c r="E171" s="523"/>
      <c r="F171" s="523"/>
      <c r="G171" s="523"/>
      <c r="H171" s="141"/>
      <c r="AE171" s="142"/>
      <c r="AF171" s="142"/>
      <c r="AH171" s="371"/>
      <c r="AI171" s="142"/>
    </row>
    <row r="172" spans="1:35" s="103" customFormat="1" ht="20.100000000000001" hidden="1" customHeight="1">
      <c r="A172" s="139" t="e">
        <f>#REF!</f>
        <v>#REF!</v>
      </c>
      <c r="B172" s="149" t="e">
        <f>#REF!</f>
        <v>#REF!</v>
      </c>
      <c r="C172" s="523" t="e">
        <f>#REF!</f>
        <v>#REF!</v>
      </c>
      <c r="D172" s="523"/>
      <c r="E172" s="523"/>
      <c r="F172" s="523"/>
      <c r="G172" s="523"/>
      <c r="H172" s="141"/>
      <c r="AE172" s="142"/>
      <c r="AF172" s="142"/>
      <c r="AH172" s="371"/>
      <c r="AI172" s="142"/>
    </row>
    <row r="173" spans="1:35" s="103" customFormat="1" ht="20.100000000000001" hidden="1" customHeight="1">
      <c r="A173" s="139" t="e">
        <f>#REF!</f>
        <v>#REF!</v>
      </c>
      <c r="B173" s="149" t="e">
        <f>#REF!</f>
        <v>#REF!</v>
      </c>
      <c r="C173" s="523" t="e">
        <f>#REF!</f>
        <v>#REF!</v>
      </c>
      <c r="D173" s="523"/>
      <c r="E173" s="523"/>
      <c r="F173" s="523"/>
      <c r="G173" s="523"/>
      <c r="H173" s="141"/>
      <c r="AE173" s="142"/>
      <c r="AF173" s="142"/>
      <c r="AH173" s="371"/>
      <c r="AI173" s="142"/>
    </row>
    <row r="174" spans="1:35" s="103" customFormat="1" ht="20.100000000000001" hidden="1" customHeight="1">
      <c r="A174" s="139" t="e">
        <f>#REF!</f>
        <v>#REF!</v>
      </c>
      <c r="B174" s="149" t="e">
        <f>#REF!</f>
        <v>#REF!</v>
      </c>
      <c r="C174" s="523" t="e">
        <f>#REF!</f>
        <v>#REF!</v>
      </c>
      <c r="D174" s="523"/>
      <c r="E174" s="523"/>
      <c r="F174" s="523"/>
      <c r="G174" s="523"/>
      <c r="H174" s="141"/>
      <c r="AE174" s="142"/>
      <c r="AF174" s="142"/>
      <c r="AH174" s="371"/>
      <c r="AI174" s="142"/>
    </row>
    <row r="175" spans="1:35" s="103" customFormat="1" ht="20.100000000000001" hidden="1" customHeight="1">
      <c r="A175" s="139" t="e">
        <f>#REF!</f>
        <v>#REF!</v>
      </c>
      <c r="B175" s="149" t="e">
        <f>#REF!</f>
        <v>#REF!</v>
      </c>
      <c r="C175" s="523" t="e">
        <f>#REF!</f>
        <v>#REF!</v>
      </c>
      <c r="D175" s="523"/>
      <c r="E175" s="523"/>
      <c r="F175" s="523"/>
      <c r="G175" s="523"/>
      <c r="H175" s="141"/>
      <c r="AE175" s="142"/>
      <c r="AF175" s="142"/>
      <c r="AH175" s="371"/>
      <c r="AI175" s="142"/>
    </row>
    <row r="176" spans="1:35" s="103" customFormat="1" ht="20.100000000000001" hidden="1" customHeight="1">
      <c r="A176" s="150"/>
      <c r="B176" s="138" t="e">
        <f>#REF!</f>
        <v>#REF!</v>
      </c>
      <c r="C176" s="523" t="e">
        <f>#REF!</f>
        <v>#REF!</v>
      </c>
      <c r="D176" s="523"/>
      <c r="E176" s="523"/>
      <c r="F176" s="523"/>
      <c r="G176" s="523"/>
      <c r="H176" s="141"/>
      <c r="AE176" s="142"/>
      <c r="AF176" s="142"/>
      <c r="AH176" s="142"/>
      <c r="AI176" s="142"/>
    </row>
    <row r="177" spans="1:35" s="103" customFormat="1" ht="35.25" hidden="1" customHeight="1">
      <c r="A177" s="144" t="e">
        <f>#REF!</f>
        <v>#REF!</v>
      </c>
      <c r="B177" s="138" t="e">
        <f>#REF!</f>
        <v>#REF!</v>
      </c>
      <c r="C177" s="523"/>
      <c r="D177" s="523"/>
      <c r="E177" s="523"/>
      <c r="F177" s="523"/>
      <c r="G177" s="523"/>
      <c r="H177" s="141"/>
      <c r="AE177" s="142"/>
      <c r="AF177" s="142"/>
      <c r="AH177" s="142"/>
      <c r="AI177" s="142"/>
    </row>
    <row r="178" spans="1:35" s="103" customFormat="1" ht="19.5" hidden="1" customHeight="1">
      <c r="A178" s="139" t="e">
        <f>#REF!</f>
        <v>#REF!</v>
      </c>
      <c r="B178" s="149" t="e">
        <f>#REF!</f>
        <v>#REF!</v>
      </c>
      <c r="C178" s="523" t="e">
        <f>#REF!</f>
        <v>#REF!</v>
      </c>
      <c r="D178" s="523"/>
      <c r="E178" s="523"/>
      <c r="F178" s="523"/>
      <c r="G178" s="523"/>
      <c r="H178" s="141"/>
      <c r="AE178" s="142"/>
      <c r="AF178" s="142"/>
      <c r="AH178" s="371"/>
      <c r="AI178" s="142"/>
    </row>
    <row r="179" spans="1:35" s="103" customFormat="1" ht="19.5" hidden="1" customHeight="1">
      <c r="A179" s="139" t="e">
        <f>#REF!</f>
        <v>#REF!</v>
      </c>
      <c r="B179" s="149" t="e">
        <f>#REF!</f>
        <v>#REF!</v>
      </c>
      <c r="C179" s="523" t="e">
        <f>#REF!</f>
        <v>#REF!</v>
      </c>
      <c r="D179" s="523"/>
      <c r="E179" s="523"/>
      <c r="F179" s="523"/>
      <c r="G179" s="523"/>
      <c r="H179" s="141"/>
      <c r="AE179" s="142"/>
      <c r="AF179" s="142"/>
      <c r="AH179" s="371"/>
      <c r="AI179" s="142"/>
    </row>
    <row r="180" spans="1:35" s="103" customFormat="1" ht="19.5" hidden="1" customHeight="1">
      <c r="A180" s="139" t="e">
        <f>#REF!</f>
        <v>#REF!</v>
      </c>
      <c r="B180" s="149" t="e">
        <f>#REF!</f>
        <v>#REF!</v>
      </c>
      <c r="C180" s="523" t="e">
        <f>#REF!</f>
        <v>#REF!</v>
      </c>
      <c r="D180" s="523"/>
      <c r="E180" s="523"/>
      <c r="F180" s="523"/>
      <c r="G180" s="523"/>
      <c r="H180" s="141"/>
      <c r="AE180" s="142"/>
      <c r="AF180" s="142"/>
      <c r="AH180" s="371"/>
      <c r="AI180" s="142"/>
    </row>
    <row r="181" spans="1:35" s="103" customFormat="1" ht="19.5" hidden="1" customHeight="1">
      <c r="A181" s="139" t="e">
        <f>#REF!</f>
        <v>#REF!</v>
      </c>
      <c r="B181" s="149" t="e">
        <f>#REF!</f>
        <v>#REF!</v>
      </c>
      <c r="C181" s="523" t="e">
        <f>#REF!</f>
        <v>#REF!</v>
      </c>
      <c r="D181" s="523"/>
      <c r="E181" s="523"/>
      <c r="F181" s="523"/>
      <c r="G181" s="523"/>
      <c r="H181" s="141"/>
      <c r="AE181" s="142"/>
      <c r="AF181" s="142"/>
      <c r="AH181" s="371"/>
      <c r="AI181" s="142"/>
    </row>
    <row r="182" spans="1:35" s="103" customFormat="1" ht="33" hidden="1" customHeight="1">
      <c r="A182" s="139" t="e">
        <f>#REF!</f>
        <v>#REF!</v>
      </c>
      <c r="B182" s="149" t="e">
        <f>#REF!</f>
        <v>#REF!</v>
      </c>
      <c r="C182" s="523" t="e">
        <f>#REF!</f>
        <v>#REF!</v>
      </c>
      <c r="D182" s="523"/>
      <c r="E182" s="523"/>
      <c r="F182" s="523"/>
      <c r="G182" s="523"/>
      <c r="H182" s="141"/>
      <c r="AE182" s="142"/>
      <c r="AF182" s="142"/>
      <c r="AH182" s="371"/>
      <c r="AI182" s="142"/>
    </row>
    <row r="183" spans="1:35" s="103" customFormat="1" ht="19.5" hidden="1" customHeight="1">
      <c r="A183" s="139" t="e">
        <f>#REF!</f>
        <v>#REF!</v>
      </c>
      <c r="B183" s="149" t="e">
        <f>#REF!</f>
        <v>#REF!</v>
      </c>
      <c r="C183" s="523" t="e">
        <f>#REF!</f>
        <v>#REF!</v>
      </c>
      <c r="D183" s="523"/>
      <c r="E183" s="523"/>
      <c r="F183" s="523"/>
      <c r="G183" s="523"/>
      <c r="H183" s="141"/>
      <c r="AE183" s="142"/>
      <c r="AF183" s="142"/>
      <c r="AH183" s="371"/>
      <c r="AI183" s="142"/>
    </row>
    <row r="184" spans="1:35" s="103" customFormat="1" ht="19.5" hidden="1" customHeight="1">
      <c r="A184" s="139" t="e">
        <f>#REF!</f>
        <v>#REF!</v>
      </c>
      <c r="B184" s="149" t="e">
        <f>#REF!</f>
        <v>#REF!</v>
      </c>
      <c r="C184" s="523" t="e">
        <f>#REF!</f>
        <v>#REF!</v>
      </c>
      <c r="D184" s="523"/>
      <c r="E184" s="523"/>
      <c r="F184" s="523"/>
      <c r="G184" s="523"/>
      <c r="H184" s="141"/>
      <c r="AE184" s="142"/>
      <c r="AF184" s="142"/>
      <c r="AH184" s="371"/>
      <c r="AI184" s="142"/>
    </row>
    <row r="185" spans="1:35" s="103" customFormat="1" ht="19.5" hidden="1" customHeight="1">
      <c r="A185" s="139" t="e">
        <f>#REF!</f>
        <v>#REF!</v>
      </c>
      <c r="B185" s="149" t="e">
        <f>#REF!</f>
        <v>#REF!</v>
      </c>
      <c r="C185" s="523" t="e">
        <f>#REF!</f>
        <v>#REF!</v>
      </c>
      <c r="D185" s="523"/>
      <c r="E185" s="523"/>
      <c r="F185" s="523"/>
      <c r="G185" s="523"/>
      <c r="H185" s="141"/>
      <c r="AE185" s="142"/>
      <c r="AF185" s="142"/>
      <c r="AH185" s="371"/>
      <c r="AI185" s="142"/>
    </row>
    <row r="186" spans="1:35" s="103" customFormat="1" ht="19.5" hidden="1" customHeight="1">
      <c r="A186" s="139" t="e">
        <f>#REF!</f>
        <v>#REF!</v>
      </c>
      <c r="B186" s="149" t="e">
        <f>#REF!</f>
        <v>#REF!</v>
      </c>
      <c r="C186" s="523" t="e">
        <f>#REF!</f>
        <v>#REF!</v>
      </c>
      <c r="D186" s="523"/>
      <c r="E186" s="523"/>
      <c r="F186" s="523"/>
      <c r="G186" s="523"/>
      <c r="H186" s="141"/>
      <c r="AE186" s="142"/>
      <c r="AF186" s="142"/>
      <c r="AH186" s="371"/>
      <c r="AI186" s="142"/>
    </row>
    <row r="187" spans="1:35" s="103" customFormat="1" ht="19.5" hidden="1" customHeight="1">
      <c r="A187" s="150"/>
      <c r="B187" s="138" t="e">
        <f>#REF!</f>
        <v>#REF!</v>
      </c>
      <c r="C187" s="523" t="e">
        <f>#REF!</f>
        <v>#REF!</v>
      </c>
      <c r="D187" s="523"/>
      <c r="E187" s="523"/>
      <c r="F187" s="523"/>
      <c r="G187" s="523"/>
      <c r="H187" s="141"/>
      <c r="AE187" s="142"/>
      <c r="AF187" s="142"/>
      <c r="AH187" s="142"/>
      <c r="AI187" s="142"/>
    </row>
    <row r="188" spans="1:35" s="103" customFormat="1" ht="19.5" hidden="1" customHeight="1">
      <c r="A188" s="144" t="e">
        <f>#REF!</f>
        <v>#REF!</v>
      </c>
      <c r="B188" s="138" t="e">
        <f>#REF!</f>
        <v>#REF!</v>
      </c>
      <c r="C188" s="523"/>
      <c r="D188" s="523"/>
      <c r="E188" s="523"/>
      <c r="F188" s="523"/>
      <c r="G188" s="523"/>
      <c r="H188" s="141"/>
      <c r="AE188" s="142"/>
      <c r="AF188" s="142"/>
      <c r="AH188" s="142"/>
      <c r="AI188" s="142"/>
    </row>
    <row r="189" spans="1:35" s="103" customFormat="1" ht="19.5" hidden="1" customHeight="1">
      <c r="A189" s="139" t="e">
        <f>#REF!</f>
        <v>#REF!</v>
      </c>
      <c r="B189" s="140" t="e">
        <f>#REF!</f>
        <v>#REF!</v>
      </c>
      <c r="C189" s="523" t="e">
        <f>#REF!</f>
        <v>#REF!</v>
      </c>
      <c r="D189" s="523"/>
      <c r="E189" s="523"/>
      <c r="F189" s="523"/>
      <c r="G189" s="523"/>
      <c r="H189" s="141"/>
      <c r="AE189" s="142"/>
      <c r="AF189" s="142"/>
      <c r="AH189" s="371"/>
      <c r="AI189" s="142"/>
    </row>
    <row r="190" spans="1:35" s="103" customFormat="1" ht="19.5" hidden="1" customHeight="1">
      <c r="A190" s="139" t="e">
        <f>#REF!</f>
        <v>#REF!</v>
      </c>
      <c r="B190" s="140" t="e">
        <f>#REF!</f>
        <v>#REF!</v>
      </c>
      <c r="C190" s="523" t="e">
        <f>#REF!</f>
        <v>#REF!</v>
      </c>
      <c r="D190" s="523"/>
      <c r="E190" s="523"/>
      <c r="F190" s="523"/>
      <c r="G190" s="523"/>
      <c r="H190" s="141"/>
      <c r="AE190" s="142"/>
      <c r="AF190" s="142"/>
      <c r="AH190" s="371"/>
      <c r="AI190" s="142"/>
    </row>
    <row r="191" spans="1:35" s="103" customFormat="1" ht="19.5" hidden="1" customHeight="1">
      <c r="A191" s="139" t="e">
        <f>#REF!</f>
        <v>#REF!</v>
      </c>
      <c r="B191" s="140" t="e">
        <f>#REF!</f>
        <v>#REF!</v>
      </c>
      <c r="C191" s="523" t="e">
        <f>#REF!</f>
        <v>#REF!</v>
      </c>
      <c r="D191" s="523"/>
      <c r="E191" s="523"/>
      <c r="F191" s="523"/>
      <c r="G191" s="523"/>
      <c r="H191" s="141"/>
      <c r="AE191" s="142"/>
      <c r="AF191" s="142"/>
      <c r="AH191" s="371"/>
      <c r="AI191" s="142"/>
    </row>
    <row r="192" spans="1:35" s="103" customFormat="1" ht="19.5" hidden="1" customHeight="1">
      <c r="A192" s="150"/>
      <c r="B192" s="138" t="e">
        <f>#REF!</f>
        <v>#REF!</v>
      </c>
      <c r="C192" s="523" t="e">
        <f>#REF!</f>
        <v>#REF!</v>
      </c>
      <c r="D192" s="523"/>
      <c r="E192" s="523"/>
      <c r="F192" s="523"/>
      <c r="G192" s="523"/>
      <c r="H192" s="141"/>
      <c r="AE192" s="142"/>
      <c r="AF192" s="142"/>
      <c r="AH192" s="142"/>
      <c r="AI192" s="142"/>
    </row>
    <row r="193" spans="1:35" s="103" customFormat="1" ht="33" hidden="1" customHeight="1">
      <c r="A193" s="144" t="e">
        <f>#REF!</f>
        <v>#REF!</v>
      </c>
      <c r="B193" s="138" t="e">
        <f>#REF!</f>
        <v>#REF!</v>
      </c>
      <c r="C193" s="523"/>
      <c r="D193" s="523"/>
      <c r="E193" s="523"/>
      <c r="F193" s="523"/>
      <c r="G193" s="523"/>
      <c r="H193" s="141"/>
      <c r="AE193" s="142"/>
      <c r="AF193" s="142"/>
      <c r="AH193" s="142"/>
      <c r="AI193" s="142"/>
    </row>
    <row r="194" spans="1:35" s="103" customFormat="1" ht="19.5" hidden="1" customHeight="1">
      <c r="A194" s="150" t="e">
        <f>#REF!</f>
        <v>#REF!</v>
      </c>
      <c r="B194" s="140" t="e">
        <f>#REF!</f>
        <v>#REF!</v>
      </c>
      <c r="C194" s="523" t="e">
        <f>#REF!</f>
        <v>#REF!</v>
      </c>
      <c r="D194" s="523"/>
      <c r="E194" s="523"/>
      <c r="F194" s="523"/>
      <c r="G194" s="523"/>
      <c r="H194" s="141"/>
      <c r="AE194" s="142"/>
      <c r="AF194" s="142"/>
      <c r="AH194" s="371"/>
      <c r="AI194" s="142"/>
    </row>
    <row r="195" spans="1:35" s="103" customFormat="1" ht="19.5" hidden="1" customHeight="1">
      <c r="A195" s="150" t="e">
        <f>#REF!</f>
        <v>#REF!</v>
      </c>
      <c r="B195" s="140" t="e">
        <f>#REF!</f>
        <v>#REF!</v>
      </c>
      <c r="C195" s="523" t="e">
        <f>#REF!</f>
        <v>#REF!</v>
      </c>
      <c r="D195" s="523"/>
      <c r="E195" s="523"/>
      <c r="F195" s="523"/>
      <c r="G195" s="523"/>
      <c r="H195" s="141"/>
      <c r="AE195" s="142"/>
      <c r="AF195" s="142"/>
      <c r="AH195" s="371"/>
      <c r="AI195" s="142"/>
    </row>
    <row r="196" spans="1:35" s="103" customFormat="1" ht="19.5" hidden="1" customHeight="1">
      <c r="A196" s="150" t="e">
        <f>#REF!</f>
        <v>#REF!</v>
      </c>
      <c r="B196" s="140" t="e">
        <f>#REF!</f>
        <v>#REF!</v>
      </c>
      <c r="C196" s="523" t="e">
        <f>#REF!</f>
        <v>#REF!</v>
      </c>
      <c r="D196" s="523"/>
      <c r="E196" s="523"/>
      <c r="F196" s="523"/>
      <c r="G196" s="523"/>
      <c r="H196" s="141"/>
      <c r="AE196" s="142"/>
      <c r="AF196" s="142"/>
      <c r="AH196" s="371"/>
      <c r="AI196" s="142"/>
    </row>
    <row r="197" spans="1:35" s="103" customFormat="1" ht="19.5" hidden="1" customHeight="1">
      <c r="A197" s="150"/>
      <c r="B197" s="138" t="e">
        <f>#REF!</f>
        <v>#REF!</v>
      </c>
      <c r="C197" s="523" t="e">
        <f>#REF!</f>
        <v>#REF!</v>
      </c>
      <c r="D197" s="523"/>
      <c r="E197" s="523"/>
      <c r="F197" s="523"/>
      <c r="G197" s="523"/>
      <c r="H197" s="141"/>
      <c r="AE197" s="142"/>
      <c r="AF197" s="142"/>
      <c r="AH197" s="142"/>
      <c r="AI197" s="142"/>
    </row>
    <row r="198" spans="1:35" s="103" customFormat="1" ht="19.5" hidden="1" customHeight="1">
      <c r="A198" s="144" t="e">
        <f>#REF!</f>
        <v>#REF!</v>
      </c>
      <c r="B198" s="138" t="e">
        <f>#REF!</f>
        <v>#REF!</v>
      </c>
      <c r="C198" s="523"/>
      <c r="D198" s="523"/>
      <c r="E198" s="523"/>
      <c r="F198" s="523"/>
      <c r="G198" s="523"/>
      <c r="H198" s="141"/>
      <c r="AE198" s="142"/>
      <c r="AF198" s="142"/>
      <c r="AH198" s="142"/>
      <c r="AI198" s="142"/>
    </row>
    <row r="199" spans="1:35" s="103" customFormat="1" ht="19.5" hidden="1" customHeight="1">
      <c r="A199" s="139" t="e">
        <f>#REF!</f>
        <v>#REF!</v>
      </c>
      <c r="B199" s="140" t="e">
        <f>#REF!</f>
        <v>#REF!</v>
      </c>
      <c r="C199" s="523" t="e">
        <f>#REF!</f>
        <v>#REF!</v>
      </c>
      <c r="D199" s="523"/>
      <c r="E199" s="523"/>
      <c r="F199" s="523"/>
      <c r="G199" s="523"/>
      <c r="H199" s="141"/>
      <c r="AE199" s="142"/>
      <c r="AF199" s="142"/>
      <c r="AH199" s="371"/>
      <c r="AI199" s="142"/>
    </row>
    <row r="200" spans="1:35" s="103" customFormat="1" ht="19.5" hidden="1" customHeight="1">
      <c r="A200" s="139" t="e">
        <f>#REF!</f>
        <v>#REF!</v>
      </c>
      <c r="B200" s="140" t="e">
        <f>#REF!</f>
        <v>#REF!</v>
      </c>
      <c r="C200" s="523" t="e">
        <f>#REF!</f>
        <v>#REF!</v>
      </c>
      <c r="D200" s="523"/>
      <c r="E200" s="523"/>
      <c r="F200" s="523"/>
      <c r="G200" s="523"/>
      <c r="H200" s="141"/>
      <c r="AE200" s="142"/>
      <c r="AF200" s="142"/>
      <c r="AH200" s="371"/>
      <c r="AI200" s="142"/>
    </row>
    <row r="201" spans="1:35" s="103" customFormat="1" ht="19.5" hidden="1" customHeight="1">
      <c r="A201" s="150"/>
      <c r="B201" s="138" t="e">
        <f>#REF!</f>
        <v>#REF!</v>
      </c>
      <c r="C201" s="523" t="e">
        <f>#REF!</f>
        <v>#REF!</v>
      </c>
      <c r="D201" s="523"/>
      <c r="E201" s="523"/>
      <c r="F201" s="523"/>
      <c r="G201" s="523"/>
      <c r="H201" s="141"/>
      <c r="AE201" s="142"/>
      <c r="AF201" s="142"/>
      <c r="AH201" s="142"/>
      <c r="AI201" s="142"/>
    </row>
    <row r="202" spans="1:35" s="103" customFormat="1" ht="33" hidden="1" customHeight="1">
      <c r="A202" s="144" t="e">
        <f>#REF!</f>
        <v>#REF!</v>
      </c>
      <c r="B202" s="138" t="e">
        <f>#REF!</f>
        <v>#REF!</v>
      </c>
      <c r="C202" s="523"/>
      <c r="D202" s="523"/>
      <c r="E202" s="523"/>
      <c r="F202" s="523"/>
      <c r="G202" s="523"/>
      <c r="H202" s="141"/>
      <c r="AE202" s="142"/>
      <c r="AF202" s="142"/>
      <c r="AH202" s="142"/>
      <c r="AI202" s="142"/>
    </row>
    <row r="203" spans="1:35" s="103" customFormat="1" ht="19.5" hidden="1" customHeight="1">
      <c r="A203" s="139" t="e">
        <f>#REF!</f>
        <v>#REF!</v>
      </c>
      <c r="B203" s="140" t="e">
        <f>#REF!</f>
        <v>#REF!</v>
      </c>
      <c r="C203" s="523" t="e">
        <f>#REF!</f>
        <v>#REF!</v>
      </c>
      <c r="D203" s="523"/>
      <c r="E203" s="523"/>
      <c r="F203" s="523"/>
      <c r="G203" s="523"/>
      <c r="H203" s="141"/>
      <c r="AE203" s="142"/>
      <c r="AF203" s="142"/>
      <c r="AH203" s="371"/>
      <c r="AI203" s="142"/>
    </row>
    <row r="204" spans="1:35" s="103" customFormat="1" ht="19.5" hidden="1" customHeight="1">
      <c r="A204" s="139" t="e">
        <f>#REF!</f>
        <v>#REF!</v>
      </c>
      <c r="B204" s="140" t="e">
        <f>#REF!</f>
        <v>#REF!</v>
      </c>
      <c r="C204" s="523" t="e">
        <f>#REF!</f>
        <v>#REF!</v>
      </c>
      <c r="D204" s="523"/>
      <c r="E204" s="523"/>
      <c r="F204" s="523"/>
      <c r="G204" s="523"/>
      <c r="H204" s="141"/>
      <c r="AE204" s="142"/>
      <c r="AF204" s="142"/>
      <c r="AH204" s="371"/>
      <c r="AI204" s="142"/>
    </row>
    <row r="205" spans="1:35" s="103" customFormat="1" ht="19.5" hidden="1" customHeight="1">
      <c r="A205" s="139" t="e">
        <f>#REF!</f>
        <v>#REF!</v>
      </c>
      <c r="B205" s="140" t="e">
        <f>#REF!</f>
        <v>#REF!</v>
      </c>
      <c r="C205" s="523" t="e">
        <f>#REF!</f>
        <v>#REF!</v>
      </c>
      <c r="D205" s="523"/>
      <c r="E205" s="523"/>
      <c r="F205" s="523"/>
      <c r="G205" s="523"/>
      <c r="H205" s="141"/>
      <c r="AE205" s="142"/>
      <c r="AF205" s="142"/>
      <c r="AH205" s="371"/>
      <c r="AI205" s="142"/>
    </row>
    <row r="206" spans="1:35" s="103" customFormat="1" ht="19.5" hidden="1" customHeight="1">
      <c r="A206" s="139" t="e">
        <f>#REF!</f>
        <v>#REF!</v>
      </c>
      <c r="B206" s="140" t="e">
        <f>#REF!</f>
        <v>#REF!</v>
      </c>
      <c r="C206" s="523" t="e">
        <f>#REF!</f>
        <v>#REF!</v>
      </c>
      <c r="D206" s="523"/>
      <c r="E206" s="523"/>
      <c r="F206" s="523"/>
      <c r="G206" s="523"/>
      <c r="H206" s="141"/>
      <c r="AE206" s="142"/>
      <c r="AF206" s="142"/>
      <c r="AH206" s="371"/>
      <c r="AI206" s="142"/>
    </row>
    <row r="207" spans="1:35" s="103" customFormat="1" ht="19.5" hidden="1" customHeight="1">
      <c r="A207" s="139" t="e">
        <f>#REF!</f>
        <v>#REF!</v>
      </c>
      <c r="B207" s="140" t="e">
        <f>#REF!</f>
        <v>#REF!</v>
      </c>
      <c r="C207" s="523" t="e">
        <f>#REF!</f>
        <v>#REF!</v>
      </c>
      <c r="D207" s="523"/>
      <c r="E207" s="523"/>
      <c r="F207" s="523"/>
      <c r="G207" s="523"/>
      <c r="H207" s="141"/>
      <c r="AE207" s="142"/>
      <c r="AF207" s="142"/>
      <c r="AH207" s="371"/>
      <c r="AI207" s="142"/>
    </row>
    <row r="208" spans="1:35" s="103" customFormat="1" ht="19.5" hidden="1" customHeight="1">
      <c r="A208" s="139" t="e">
        <f>#REF!</f>
        <v>#REF!</v>
      </c>
      <c r="B208" s="140" t="e">
        <f>#REF!</f>
        <v>#REF!</v>
      </c>
      <c r="C208" s="523" t="e">
        <f>#REF!</f>
        <v>#REF!</v>
      </c>
      <c r="D208" s="523"/>
      <c r="E208" s="523"/>
      <c r="F208" s="523"/>
      <c r="G208" s="523"/>
      <c r="H208" s="141"/>
      <c r="AE208" s="142"/>
      <c r="AF208" s="142"/>
      <c r="AH208" s="371"/>
      <c r="AI208" s="142"/>
    </row>
    <row r="209" spans="1:35" s="103" customFormat="1" ht="19.5" hidden="1" customHeight="1">
      <c r="A209" s="150"/>
      <c r="B209" s="138" t="e">
        <f>#REF!</f>
        <v>#REF!</v>
      </c>
      <c r="C209" s="523" t="e">
        <f>#REF!</f>
        <v>#REF!</v>
      </c>
      <c r="D209" s="523"/>
      <c r="E209" s="523"/>
      <c r="F209" s="523"/>
      <c r="G209" s="523"/>
      <c r="H209" s="141"/>
      <c r="AE209" s="142"/>
      <c r="AF209" s="142"/>
      <c r="AH209" s="142"/>
      <c r="AI209" s="142"/>
    </row>
    <row r="210" spans="1:35" s="103" customFormat="1" ht="33" hidden="1" customHeight="1">
      <c r="A210" s="144" t="e">
        <f>#REF!</f>
        <v>#REF!</v>
      </c>
      <c r="B210" s="138" t="e">
        <f>#REF!</f>
        <v>#REF!</v>
      </c>
      <c r="C210" s="523"/>
      <c r="D210" s="523"/>
      <c r="E210" s="523"/>
      <c r="F210" s="523"/>
      <c r="G210" s="523"/>
      <c r="H210" s="141"/>
      <c r="AE210" s="142"/>
      <c r="AF210" s="142"/>
      <c r="AH210" s="142"/>
      <c r="AI210" s="142"/>
    </row>
    <row r="211" spans="1:35" s="103" customFormat="1" ht="33" hidden="1" customHeight="1">
      <c r="A211" s="139" t="e">
        <f>#REF!</f>
        <v>#REF!</v>
      </c>
      <c r="B211" s="140" t="e">
        <f>#REF!</f>
        <v>#REF!</v>
      </c>
      <c r="C211" s="523" t="e">
        <f>#REF!</f>
        <v>#REF!</v>
      </c>
      <c r="D211" s="523"/>
      <c r="E211" s="523"/>
      <c r="F211" s="523"/>
      <c r="G211" s="523"/>
      <c r="H211" s="141"/>
      <c r="AE211" s="142"/>
      <c r="AF211" s="142"/>
      <c r="AH211" s="371"/>
      <c r="AI211" s="142"/>
    </row>
    <row r="212" spans="1:35" s="103" customFormat="1" ht="19.5" hidden="1" customHeight="1">
      <c r="A212" s="139" t="e">
        <f>#REF!</f>
        <v>#REF!</v>
      </c>
      <c r="B212" s="140" t="e">
        <f>#REF!</f>
        <v>#REF!</v>
      </c>
      <c r="C212" s="523" t="e">
        <f>#REF!</f>
        <v>#REF!</v>
      </c>
      <c r="D212" s="523"/>
      <c r="E212" s="523"/>
      <c r="F212" s="523"/>
      <c r="G212" s="523"/>
      <c r="H212" s="141"/>
      <c r="AE212" s="142"/>
      <c r="AF212" s="142"/>
      <c r="AH212" s="371"/>
      <c r="AI212" s="142"/>
    </row>
    <row r="213" spans="1:35" s="103" customFormat="1" ht="19.5" hidden="1" customHeight="1">
      <c r="A213" s="139" t="e">
        <f>#REF!</f>
        <v>#REF!</v>
      </c>
      <c r="B213" s="140" t="e">
        <f>#REF!</f>
        <v>#REF!</v>
      </c>
      <c r="C213" s="523" t="e">
        <f>#REF!</f>
        <v>#REF!</v>
      </c>
      <c r="D213" s="523"/>
      <c r="E213" s="523"/>
      <c r="F213" s="523"/>
      <c r="G213" s="523"/>
      <c r="H213" s="141"/>
      <c r="AE213" s="142"/>
      <c r="AF213" s="142"/>
      <c r="AH213" s="371"/>
      <c r="AI213" s="142"/>
    </row>
    <row r="214" spans="1:35" s="103" customFormat="1" ht="19.5" hidden="1" customHeight="1">
      <c r="A214" s="150" t="e">
        <f>#REF!</f>
        <v>#REF!</v>
      </c>
      <c r="B214" s="138" t="e">
        <f>#REF!</f>
        <v>#REF!</v>
      </c>
      <c r="C214" s="523" t="e">
        <f>#REF!</f>
        <v>#REF!</v>
      </c>
      <c r="D214" s="523"/>
      <c r="E214" s="523"/>
      <c r="F214" s="523"/>
      <c r="G214" s="523"/>
      <c r="H214" s="141"/>
      <c r="AE214" s="142"/>
      <c r="AF214" s="142"/>
      <c r="AH214" s="142"/>
      <c r="AI214" s="142"/>
    </row>
    <row r="215" spans="1:35" s="103" customFormat="1" ht="33" hidden="1" customHeight="1">
      <c r="A215" s="144" t="e">
        <f>#REF!</f>
        <v>#REF!</v>
      </c>
      <c r="B215" s="138" t="e">
        <f>#REF!</f>
        <v>#REF!</v>
      </c>
      <c r="C215" s="523"/>
      <c r="D215" s="523"/>
      <c r="E215" s="523"/>
      <c r="F215" s="523"/>
      <c r="G215" s="523"/>
      <c r="H215" s="141"/>
      <c r="AE215" s="142"/>
      <c r="AF215" s="142"/>
      <c r="AH215" s="142"/>
      <c r="AI215" s="142"/>
    </row>
    <row r="216" spans="1:35" s="103" customFormat="1" ht="19.5" hidden="1" customHeight="1">
      <c r="A216" s="139" t="e">
        <f>#REF!</f>
        <v>#REF!</v>
      </c>
      <c r="B216" s="140" t="e">
        <f>#REF!</f>
        <v>#REF!</v>
      </c>
      <c r="C216" s="523" t="e">
        <f>#REF!</f>
        <v>#REF!</v>
      </c>
      <c r="D216" s="523"/>
      <c r="E216" s="523"/>
      <c r="F216" s="523"/>
      <c r="G216" s="523"/>
      <c r="H216" s="141"/>
      <c r="AE216" s="142"/>
      <c r="AF216" s="142"/>
      <c r="AH216" s="371"/>
      <c r="AI216" s="142"/>
    </row>
    <row r="217" spans="1:35" s="103" customFormat="1" ht="19.5" hidden="1" customHeight="1">
      <c r="A217" s="139" t="e">
        <f>#REF!</f>
        <v>#REF!</v>
      </c>
      <c r="B217" s="140" t="e">
        <f>#REF!</f>
        <v>#REF!</v>
      </c>
      <c r="C217" s="523" t="e">
        <f>#REF!</f>
        <v>#REF!</v>
      </c>
      <c r="D217" s="523"/>
      <c r="E217" s="523"/>
      <c r="F217" s="523"/>
      <c r="G217" s="523"/>
      <c r="H217" s="141"/>
      <c r="AE217" s="142"/>
      <c r="AF217" s="142"/>
      <c r="AH217" s="371"/>
      <c r="AI217" s="142"/>
    </row>
    <row r="218" spans="1:35" s="103" customFormat="1" ht="32.25" hidden="1" customHeight="1">
      <c r="A218" s="139" t="e">
        <f>#REF!</f>
        <v>#REF!</v>
      </c>
      <c r="B218" s="140" t="e">
        <f>#REF!</f>
        <v>#REF!</v>
      </c>
      <c r="C218" s="523" t="e">
        <f>#REF!</f>
        <v>#REF!</v>
      </c>
      <c r="D218" s="523"/>
      <c r="E218" s="523"/>
      <c r="F218" s="523"/>
      <c r="G218" s="523"/>
      <c r="H218" s="141"/>
      <c r="AE218" s="142"/>
      <c r="AF218" s="142"/>
      <c r="AH218" s="371"/>
      <c r="AI218" s="142"/>
    </row>
    <row r="219" spans="1:35" s="103" customFormat="1" ht="19.5" hidden="1" customHeight="1">
      <c r="A219" s="139" t="e">
        <f>#REF!</f>
        <v>#REF!</v>
      </c>
      <c r="B219" s="140" t="e">
        <f>#REF!</f>
        <v>#REF!</v>
      </c>
      <c r="C219" s="523" t="e">
        <f>#REF!</f>
        <v>#REF!</v>
      </c>
      <c r="D219" s="523"/>
      <c r="E219" s="523"/>
      <c r="F219" s="523"/>
      <c r="G219" s="523"/>
      <c r="H219" s="141"/>
      <c r="AE219" s="142"/>
      <c r="AF219" s="142"/>
      <c r="AH219" s="371"/>
      <c r="AI219" s="142"/>
    </row>
    <row r="220" spans="1:35" s="103" customFormat="1" ht="19.5" hidden="1" customHeight="1">
      <c r="A220" s="143"/>
      <c r="B220" s="138" t="e">
        <f>#REF!</f>
        <v>#REF!</v>
      </c>
      <c r="C220" s="523" t="e">
        <f>#REF!</f>
        <v>#REF!</v>
      </c>
      <c r="D220" s="523"/>
      <c r="E220" s="523"/>
      <c r="F220" s="523"/>
      <c r="G220" s="523"/>
      <c r="H220" s="77"/>
      <c r="AE220" s="142"/>
      <c r="AF220" s="142"/>
      <c r="AH220" s="142"/>
      <c r="AI220" s="142"/>
    </row>
    <row r="221" spans="1:35" s="103" customFormat="1" hidden="1">
      <c r="A221" s="146"/>
      <c r="B221" s="138" t="e">
        <f>#REF!</f>
        <v>#REF!</v>
      </c>
      <c r="C221" s="523" t="e">
        <f>#REF!</f>
        <v>#REF!</v>
      </c>
      <c r="D221" s="523"/>
      <c r="E221" s="523"/>
      <c r="F221" s="523"/>
      <c r="G221" s="523"/>
      <c r="H221" s="77"/>
      <c r="AE221" s="142"/>
      <c r="AF221" s="142"/>
      <c r="AH221" s="142"/>
      <c r="AI221" s="142"/>
    </row>
    <row r="222" spans="1:35" s="103" customFormat="1" ht="19.5" hidden="1" customHeight="1">
      <c r="A222" s="147"/>
      <c r="B222" s="138" t="e">
        <f>#REF!</f>
        <v>#REF!</v>
      </c>
      <c r="C222" s="523" t="e">
        <f>#REF!</f>
        <v>#REF!</v>
      </c>
      <c r="D222" s="523"/>
      <c r="E222" s="523"/>
      <c r="F222" s="523"/>
      <c r="G222" s="523"/>
      <c r="H222" s="77"/>
      <c r="AE222" s="142"/>
      <c r="AF222" s="142"/>
      <c r="AH222" s="142"/>
      <c r="AI222" s="142"/>
    </row>
    <row r="223" spans="1:35" s="87" customFormat="1">
      <c r="A223" s="91"/>
      <c r="B223" s="92"/>
      <c r="C223" s="524"/>
      <c r="D223" s="524"/>
      <c r="E223" s="524"/>
      <c r="F223" s="524"/>
      <c r="G223" s="524"/>
      <c r="H223" s="102"/>
      <c r="I223" s="177"/>
      <c r="J223" s="177"/>
      <c r="K223" s="177"/>
      <c r="L223" s="177"/>
    </row>
    <row r="224" spans="1:35" s="87" customFormat="1">
      <c r="A224" s="362"/>
      <c r="B224" s="82"/>
      <c r="C224" s="82"/>
      <c r="D224" s="82"/>
      <c r="E224" s="82"/>
      <c r="F224" s="82"/>
      <c r="G224" s="82"/>
      <c r="H224" s="102"/>
      <c r="I224" s="177"/>
      <c r="J224" s="177"/>
      <c r="K224" s="177"/>
      <c r="L224" s="177"/>
    </row>
    <row r="225" spans="1:12" s="87" customFormat="1">
      <c r="A225" s="362"/>
      <c r="B225" s="82"/>
      <c r="C225" s="82"/>
      <c r="D225" s="82"/>
      <c r="E225" s="82"/>
      <c r="F225" s="82"/>
      <c r="G225" s="82"/>
      <c r="H225" s="102"/>
      <c r="I225" s="177"/>
      <c r="J225" s="177"/>
      <c r="K225" s="177"/>
      <c r="L225" s="177"/>
    </row>
  </sheetData>
  <sheetProtection password="B461" sheet="1" objects="1" scenarios="1" formatColumns="0" formatRows="0" selectLockedCells="1"/>
  <customSheetViews>
    <customSheetView guid="{0CC4C0F5-9288-4DA7-9F53-E83499CD6232}"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
      <headerFooter alignWithMargins="0">
        <oddFooter>&amp;R&amp;"Book Antiqua,Bold"&amp;10Guarantee Declaration</oddFooter>
      </headerFooter>
    </customSheetView>
    <customSheetView guid="{996AFBE6-B482-42C1-8052-EFE8998821C2}"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2"/>
      <headerFooter alignWithMargins="0">
        <oddFooter>&amp;R&amp;"Book Antiqua,Bold"&amp;10Guarantee Declaration</oddFooter>
      </headerFooter>
    </customSheetView>
    <customSheetView guid="{B7DA3930-F502-4F10-B6E9-DF93489BC550}"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3"/>
      <headerFooter alignWithMargins="0">
        <oddFooter>&amp;R&amp;"Book Antiqua,Bold"&amp;10Guarantee Declaration</oddFooter>
      </headerFooter>
    </customSheetView>
    <customSheetView guid="{89820FCD-8AFD-42C4-B05F-5701FCC12354}" hiddenRows="1" hiddenColumns="1" topLeftCell="A14">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4"/>
      <headerFooter alignWithMargins="0">
        <oddFooter>&amp;R&amp;"Book Antiqua,Bold"&amp;10Guarantee Declaration</oddFooter>
      </headerFooter>
    </customSheetView>
    <customSheetView guid="{DECF7153-B692-414F-BA42-AEEFA09CA6EC}" printArea="1" hiddenRows="1" hiddenColumns="1" topLeftCell="A13">
      <selection activeCell="E16" sqref="E16"/>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horizontalDpi="300" verticalDpi="300" r:id="rId5"/>
      <headerFooter alignWithMargins="0">
        <oddFooter>&amp;R&amp;"Book Antiqua,Bold"&amp;10Guarantee Declaration</oddFooter>
      </headerFooter>
    </customSheetView>
    <customSheetView guid="{693AE0F1-9847-4E6A-B08E-BAB67D33B621}" hiddenRows="1" hiddenColumns="1" topLeftCell="A4">
      <selection activeCell="B16" sqref="B16:E16"/>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horizontalDpi="300" verticalDpi="300" r:id="rId6"/>
      <headerFooter alignWithMargins="0">
        <oddFooter>&amp;R&amp;"Book Antiqua,Bold"&amp;10Guarantee Declaration</oddFooter>
      </headerFooter>
    </customSheetView>
    <customSheetView guid="{38BADFEC-005D-4348-A1C4-C10C151F5DFC}" hiddenRows="1" hiddenColumns="1">
      <selection activeCell="B16" sqref="B16"/>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horizontalDpi="300" verticalDpi="300" r:id="rId7"/>
      <headerFooter alignWithMargins="0">
        <oddFooter>&amp;R&amp;"Book Antiqua,Bold"&amp;10Guarantee Declaration</oddFooter>
      </headerFooter>
    </customSheetView>
    <customSheetView guid="{75ADC1CB-B2FC-4413-A994-9BBA99DCA57A}" hiddenRows="1" hiddenColumns="1" topLeftCell="A14">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8"/>
      <headerFooter alignWithMargins="0">
        <oddFooter>&amp;R&amp;"Book Antiqua,Bold"&amp;10Guarantee Declaration</oddFooter>
      </headerFooter>
    </customSheetView>
    <customSheetView guid="{2CE5BBB8-7D2C-4EA1-98DE-92BEDF0C8A97}"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9"/>
      <headerFooter alignWithMargins="0">
        <oddFooter>&amp;R&amp;"Book Antiqua,Bold"&amp;10Guarantee Declaration</oddFooter>
      </headerFooter>
    </customSheetView>
    <customSheetView guid="{B95AE71C-5BDA-4E26-8FE3-DB001AA67062}"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0"/>
      <headerFooter alignWithMargins="0">
        <oddFooter>&amp;R&amp;"Book Antiqua,Bold"&amp;10Guarantee Declaration</oddFooter>
      </headerFooter>
    </customSheetView>
    <customSheetView guid="{E89B9381-5C61-438B-9BA5-C37A44A00BC3}"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1"/>
      <headerFooter alignWithMargins="0">
        <oddFooter>&amp;R&amp;"Book Antiqua,Bold"&amp;10Guarantee Declaration</oddFooter>
      </headerFooter>
    </customSheetView>
    <customSheetView guid="{85C5F000-3F2E-4A34-B83F-6CE80CF74968}"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2"/>
      <headerFooter alignWithMargins="0">
        <oddFooter>&amp;R&amp;"Book Antiqua,Bold"&amp;10Guarantee Declaration</oddFooter>
      </headerFooter>
    </customSheetView>
  </customSheetViews>
  <mergeCells count="141">
    <mergeCell ref="A4:E4"/>
    <mergeCell ref="A22:G22"/>
    <mergeCell ref="C23:G23"/>
    <mergeCell ref="A3:E3"/>
    <mergeCell ref="A7:C7"/>
    <mergeCell ref="B8:C8"/>
    <mergeCell ref="B9:C9"/>
    <mergeCell ref="B11:C11"/>
    <mergeCell ref="A13:E13"/>
    <mergeCell ref="B14:E14"/>
    <mergeCell ref="B10:C10"/>
    <mergeCell ref="B20:E20"/>
    <mergeCell ref="B19:E19"/>
    <mergeCell ref="C118:G118"/>
    <mergeCell ref="AE118:AF118"/>
    <mergeCell ref="B28:F28"/>
    <mergeCell ref="A106:G106"/>
    <mergeCell ref="A107:G107"/>
    <mergeCell ref="A110:C110"/>
    <mergeCell ref="C124:G124"/>
    <mergeCell ref="AE124:AF124"/>
    <mergeCell ref="AH118:AI118"/>
    <mergeCell ref="C116:G116"/>
    <mergeCell ref="AE116:AF116"/>
    <mergeCell ref="AH116:AI116"/>
    <mergeCell ref="C117:G117"/>
    <mergeCell ref="AE117:AF117"/>
    <mergeCell ref="AH117:AI117"/>
    <mergeCell ref="B111:C111"/>
    <mergeCell ref="B112:C112"/>
    <mergeCell ref="B113:C113"/>
    <mergeCell ref="B114:C114"/>
    <mergeCell ref="AH124:AI124"/>
    <mergeCell ref="C125:G125"/>
    <mergeCell ref="AH122:AI122"/>
    <mergeCell ref="C123:G123"/>
    <mergeCell ref="AE123:AF123"/>
    <mergeCell ref="AH123:AI123"/>
    <mergeCell ref="C119:G119"/>
    <mergeCell ref="C120:G120"/>
    <mergeCell ref="C121:G121"/>
    <mergeCell ref="C122:G122"/>
    <mergeCell ref="AE122:AF122"/>
    <mergeCell ref="C130:G130"/>
    <mergeCell ref="C131:G131"/>
    <mergeCell ref="C132:G132"/>
    <mergeCell ref="C133:G133"/>
    <mergeCell ref="C126:G126"/>
    <mergeCell ref="C127:G127"/>
    <mergeCell ref="C128:G128"/>
    <mergeCell ref="C129:G129"/>
    <mergeCell ref="C138:G138"/>
    <mergeCell ref="C139:G139"/>
    <mergeCell ref="C140:G140"/>
    <mergeCell ref="C141:G141"/>
    <mergeCell ref="C134:G134"/>
    <mergeCell ref="C135:G135"/>
    <mergeCell ref="C136:G136"/>
    <mergeCell ref="C137:G137"/>
    <mergeCell ref="C146:G146"/>
    <mergeCell ref="C147:G147"/>
    <mergeCell ref="C148:G148"/>
    <mergeCell ref="C149:G149"/>
    <mergeCell ref="C142:G142"/>
    <mergeCell ref="C143:G143"/>
    <mergeCell ref="C144:G144"/>
    <mergeCell ref="C145:G145"/>
    <mergeCell ref="C154:G154"/>
    <mergeCell ref="C155:G155"/>
    <mergeCell ref="C156:G156"/>
    <mergeCell ref="C157:G157"/>
    <mergeCell ref="C150:G150"/>
    <mergeCell ref="C151:G151"/>
    <mergeCell ref="C152:G152"/>
    <mergeCell ref="C153:G153"/>
    <mergeCell ref="C162:G162"/>
    <mergeCell ref="C163:G163"/>
    <mergeCell ref="C164:G164"/>
    <mergeCell ref="C165:G165"/>
    <mergeCell ref="C158:G158"/>
    <mergeCell ref="C159:G159"/>
    <mergeCell ref="C160:G160"/>
    <mergeCell ref="C161:G161"/>
    <mergeCell ref="C170:G170"/>
    <mergeCell ref="C171:G171"/>
    <mergeCell ref="C172:G172"/>
    <mergeCell ref="C173:G173"/>
    <mergeCell ref="C166:G166"/>
    <mergeCell ref="C167:G167"/>
    <mergeCell ref="C168:G168"/>
    <mergeCell ref="C169:G169"/>
    <mergeCell ref="C178:G178"/>
    <mergeCell ref="C179:G179"/>
    <mergeCell ref="C180:G180"/>
    <mergeCell ref="C181:G181"/>
    <mergeCell ref="C174:G174"/>
    <mergeCell ref="C175:G175"/>
    <mergeCell ref="C176:G176"/>
    <mergeCell ref="C177:G177"/>
    <mergeCell ref="C186:G186"/>
    <mergeCell ref="C187:G187"/>
    <mergeCell ref="C188:G188"/>
    <mergeCell ref="C189:G189"/>
    <mergeCell ref="C182:G182"/>
    <mergeCell ref="C183:G183"/>
    <mergeCell ref="C184:G184"/>
    <mergeCell ref="C185:G185"/>
    <mergeCell ref="C194:G194"/>
    <mergeCell ref="C195:G195"/>
    <mergeCell ref="C196:G196"/>
    <mergeCell ref="C197:G197"/>
    <mergeCell ref="C190:G190"/>
    <mergeCell ref="C191:G191"/>
    <mergeCell ref="C192:G192"/>
    <mergeCell ref="C193:G193"/>
    <mergeCell ref="C202:G202"/>
    <mergeCell ref="C203:G203"/>
    <mergeCell ref="C204:G204"/>
    <mergeCell ref="C205:G205"/>
    <mergeCell ref="C198:G198"/>
    <mergeCell ref="C199:G199"/>
    <mergeCell ref="C200:G200"/>
    <mergeCell ref="C201:G201"/>
    <mergeCell ref="C206:G206"/>
    <mergeCell ref="C207:G207"/>
    <mergeCell ref="C208:G208"/>
    <mergeCell ref="C209:G209"/>
    <mergeCell ref="C210:G210"/>
    <mergeCell ref="C211:G211"/>
    <mergeCell ref="C223:G223"/>
    <mergeCell ref="C212:G212"/>
    <mergeCell ref="C213:G213"/>
    <mergeCell ref="C214:G214"/>
    <mergeCell ref="C215:G215"/>
    <mergeCell ref="C216:G216"/>
    <mergeCell ref="C217:G217"/>
    <mergeCell ref="C218:G218"/>
    <mergeCell ref="C219:G219"/>
    <mergeCell ref="C220:G220"/>
    <mergeCell ref="C221:G221"/>
    <mergeCell ref="C222:G222"/>
  </mergeCells>
  <phoneticPr fontId="26" type="noConversion"/>
  <dataValidations count="1">
    <dataValidation type="decimal" operator="greaterThan" allowBlank="1" showInputMessage="1" showErrorMessage="1" sqref="B16:E18 B20:E20" xr:uid="{00000000-0002-0000-0600-000000000000}">
      <formula1>0</formula1>
    </dataValidation>
  </dataValidations>
  <printOptions horizontalCentered="1"/>
  <pageMargins left="0.78740157480314998" right="0.39370078740157499" top="0.59055118110236204" bottom="0.59055118110236204" header="0.35433070866141703" footer="0.35433070866141703"/>
  <pageSetup paperSize="9" scale="93" orientation="portrait" r:id="rId13"/>
  <headerFooter alignWithMargins="0">
    <oddFooter>&amp;R&amp;"Book Antiqua,Bold"&amp;10Guarantee Declaration</oddFooter>
  </headerFooter>
  <colBreaks count="1" manualBreakCount="1">
    <brk id="7" max="1048575" man="1"/>
  </colBreaks>
  <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A1:AO50"/>
  <sheetViews>
    <sheetView showGridLines="0" showZeros="0" tabSelected="1" view="pageBreakPreview" zoomScaleNormal="100" zoomScaleSheetLayoutView="100" workbookViewId="0">
      <selection activeCell="C5" sqref="C5:F5"/>
    </sheetView>
  </sheetViews>
  <sheetFormatPr defaultColWidth="8" defaultRowHeight="14.4"/>
  <cols>
    <col min="1" max="1" width="9.33203125" style="188" customWidth="1"/>
    <col min="2" max="2" width="7.88671875" style="191" customWidth="1"/>
    <col min="3" max="3" width="11.77734375" style="188" customWidth="1"/>
    <col min="4" max="4" width="18.109375" style="188" customWidth="1"/>
    <col min="5" max="5" width="12.21875" style="188" customWidth="1"/>
    <col min="6" max="6" width="30.88671875" style="188" customWidth="1"/>
    <col min="7" max="8" width="8" style="188" customWidth="1"/>
    <col min="9" max="25" width="8" style="187" customWidth="1"/>
    <col min="26" max="27" width="8" style="189" customWidth="1"/>
    <col min="28" max="28" width="17.44140625" style="189" customWidth="1"/>
    <col min="29" max="29" width="12.109375" style="189" customWidth="1"/>
    <col min="30" max="30" width="8" style="185" customWidth="1"/>
    <col min="31" max="31" width="8" style="186" customWidth="1"/>
    <col min="32" max="32" width="12" style="186" customWidth="1"/>
    <col min="33" max="35" width="8" style="185" customWidth="1"/>
    <col min="36" max="36" width="9.109375" style="185" customWidth="1"/>
    <col min="37" max="41" width="8" style="185" customWidth="1"/>
    <col min="42" max="16384" width="8" style="187"/>
  </cols>
  <sheetData>
    <row r="1" spans="1:36">
      <c r="A1" s="179" t="str">
        <f>'Sch-1'!A1</f>
        <v>5006002798/CONSULTANCY TAKEN/DOM/A02-CC CS -3</v>
      </c>
      <c r="B1" s="179"/>
      <c r="C1" s="180"/>
      <c r="D1" s="180"/>
      <c r="E1" s="180"/>
      <c r="F1" s="181"/>
      <c r="G1" s="182"/>
      <c r="H1" s="182"/>
      <c r="I1" s="183"/>
      <c r="J1" s="183"/>
      <c r="K1" s="183"/>
      <c r="L1" s="183"/>
      <c r="M1" s="183"/>
      <c r="N1" s="183"/>
      <c r="O1" s="183"/>
      <c r="P1" s="183"/>
      <c r="Q1" s="183"/>
      <c r="R1" s="183"/>
      <c r="S1" s="183"/>
      <c r="T1" s="183"/>
      <c r="U1" s="183"/>
      <c r="V1" s="183"/>
      <c r="W1" s="183"/>
      <c r="X1" s="183"/>
      <c r="Y1" s="183"/>
      <c r="Z1" s="184" t="str">
        <f>'Names of Bidder'!D6</f>
        <v>Sole Bidder</v>
      </c>
      <c r="AA1" s="184"/>
      <c r="AB1" s="184"/>
      <c r="AC1" s="184"/>
      <c r="AE1" s="186">
        <v>1</v>
      </c>
      <c r="AF1" s="186" t="s">
        <v>16</v>
      </c>
      <c r="AI1" s="186">
        <v>1</v>
      </c>
      <c r="AJ1" s="185" t="s">
        <v>20</v>
      </c>
    </row>
    <row r="2" spans="1:36">
      <c r="B2" s="188"/>
      <c r="Z2" s="189">
        <f>'Names of Bidder'!AA6</f>
        <v>0</v>
      </c>
      <c r="AE2" s="186">
        <v>2</v>
      </c>
      <c r="AF2" s="186" t="s">
        <v>17</v>
      </c>
      <c r="AI2" s="186">
        <v>2</v>
      </c>
      <c r="AJ2" s="185" t="s">
        <v>21</v>
      </c>
    </row>
    <row r="3" spans="1:36">
      <c r="A3" s="557" t="s">
        <v>314</v>
      </c>
      <c r="B3" s="557"/>
      <c r="C3" s="557"/>
      <c r="D3" s="557"/>
      <c r="E3" s="557"/>
      <c r="F3" s="557"/>
      <c r="G3" s="182"/>
      <c r="H3" s="182"/>
      <c r="I3" s="183"/>
      <c r="J3" s="183"/>
      <c r="K3" s="183"/>
      <c r="L3" s="183"/>
      <c r="M3" s="183"/>
      <c r="N3" s="183"/>
      <c r="O3" s="183"/>
      <c r="P3" s="183"/>
      <c r="Q3" s="183"/>
      <c r="R3" s="183"/>
      <c r="S3" s="183"/>
      <c r="T3" s="183"/>
      <c r="U3" s="183"/>
      <c r="V3" s="183"/>
      <c r="W3" s="183"/>
      <c r="X3" s="183"/>
      <c r="Y3" s="183"/>
      <c r="Z3" s="184"/>
      <c r="AA3" s="184"/>
      <c r="AB3" s="184"/>
      <c r="AC3" s="184"/>
      <c r="AE3" s="186">
        <v>3</v>
      </c>
      <c r="AF3" s="186" t="s">
        <v>18</v>
      </c>
      <c r="AI3" s="186">
        <v>3</v>
      </c>
      <c r="AJ3" s="185" t="s">
        <v>22</v>
      </c>
    </row>
    <row r="4" spans="1:36">
      <c r="A4" s="190"/>
      <c r="B4" s="190"/>
      <c r="C4" s="190"/>
      <c r="D4" s="190"/>
      <c r="E4" s="190"/>
      <c r="F4" s="190"/>
      <c r="G4" s="182"/>
      <c r="H4" s="182"/>
      <c r="I4" s="183"/>
      <c r="J4" s="183"/>
      <c r="K4" s="183"/>
      <c r="L4" s="183"/>
      <c r="M4" s="183"/>
      <c r="N4" s="183"/>
      <c r="O4" s="183"/>
      <c r="P4" s="183"/>
      <c r="Q4" s="183"/>
      <c r="R4" s="183"/>
      <c r="S4" s="183"/>
      <c r="T4" s="183"/>
      <c r="U4" s="183"/>
      <c r="V4" s="183"/>
      <c r="W4" s="183"/>
      <c r="X4" s="183"/>
      <c r="Y4" s="183"/>
      <c r="Z4" s="184"/>
      <c r="AA4" s="184"/>
      <c r="AB4" s="184"/>
      <c r="AC4" s="184"/>
      <c r="AE4" s="186">
        <v>4</v>
      </c>
      <c r="AF4" s="186" t="s">
        <v>19</v>
      </c>
      <c r="AI4" s="186">
        <v>4</v>
      </c>
      <c r="AJ4" s="185" t="s">
        <v>23</v>
      </c>
    </row>
    <row r="5" spans="1:36">
      <c r="A5" s="450" t="s">
        <v>315</v>
      </c>
      <c r="C5" s="558"/>
      <c r="D5" s="559"/>
      <c r="E5" s="559"/>
      <c r="F5" s="559"/>
      <c r="AE5" s="186">
        <v>5</v>
      </c>
      <c r="AF5" s="186" t="s">
        <v>19</v>
      </c>
      <c r="AI5" s="186">
        <v>5</v>
      </c>
      <c r="AJ5" s="185" t="s">
        <v>24</v>
      </c>
    </row>
    <row r="6" spans="1:36">
      <c r="A6" s="191" t="s">
        <v>9</v>
      </c>
      <c r="B6" s="560" t="str">
        <f>'Sch-1'!B22</f>
        <v>--</v>
      </c>
      <c r="C6" s="560"/>
      <c r="AE6" s="186">
        <v>6</v>
      </c>
      <c r="AF6" s="186" t="s">
        <v>19</v>
      </c>
      <c r="AG6" s="193" t="e">
        <f>DAY(B6)</f>
        <v>#VALUE!</v>
      </c>
      <c r="AI6" s="186">
        <v>6</v>
      </c>
      <c r="AJ6" s="185" t="s">
        <v>25</v>
      </c>
    </row>
    <row r="7" spans="1:36">
      <c r="A7" s="191"/>
      <c r="B7" s="192"/>
      <c r="C7" s="192"/>
      <c r="AE7" s="186">
        <v>7</v>
      </c>
      <c r="AF7" s="186" t="s">
        <v>19</v>
      </c>
      <c r="AG7" s="193" t="e">
        <f>MONTH(B6)</f>
        <v>#VALUE!</v>
      </c>
      <c r="AI7" s="186">
        <v>7</v>
      </c>
      <c r="AJ7" s="185" t="s">
        <v>26</v>
      </c>
    </row>
    <row r="8" spans="1:36">
      <c r="A8" s="194" t="s">
        <v>216</v>
      </c>
      <c r="B8" s="195"/>
      <c r="C8" s="182"/>
      <c r="D8" s="182"/>
      <c r="E8" s="182"/>
      <c r="F8" s="196"/>
      <c r="G8" s="182"/>
      <c r="H8" s="182"/>
      <c r="I8" s="183"/>
      <c r="J8" s="183"/>
      <c r="K8" s="183"/>
      <c r="L8" s="183"/>
      <c r="M8" s="183"/>
      <c r="N8" s="183"/>
      <c r="O8" s="183"/>
      <c r="P8" s="183"/>
      <c r="Q8" s="183"/>
      <c r="R8" s="183"/>
      <c r="S8" s="183"/>
      <c r="T8" s="183"/>
      <c r="U8" s="183"/>
      <c r="V8" s="183"/>
      <c r="W8" s="183"/>
      <c r="X8" s="183"/>
      <c r="Y8" s="183"/>
      <c r="Z8" s="184"/>
      <c r="AA8" s="184"/>
      <c r="AB8" s="184"/>
      <c r="AC8" s="184"/>
      <c r="AE8" s="186">
        <v>8</v>
      </c>
      <c r="AF8" s="186" t="s">
        <v>19</v>
      </c>
      <c r="AG8" s="193" t="e">
        <f>LOOKUP(AG7,AI1:AI12,AJ1:AJ12)</f>
        <v>#VALUE!</v>
      </c>
      <c r="AI8" s="186">
        <v>8</v>
      </c>
      <c r="AJ8" s="185" t="s">
        <v>27</v>
      </c>
    </row>
    <row r="9" spans="1:36">
      <c r="A9" s="197" t="str">
        <f>'Sch-1'!I7</f>
        <v>Contract Services</v>
      </c>
      <c r="B9" s="197"/>
      <c r="F9" s="198"/>
      <c r="AE9" s="186">
        <v>9</v>
      </c>
      <c r="AF9" s="186" t="s">
        <v>19</v>
      </c>
      <c r="AG9" s="193" t="e">
        <f>YEAR(B6)</f>
        <v>#VALUE!</v>
      </c>
      <c r="AI9" s="186">
        <v>9</v>
      </c>
      <c r="AJ9" s="185" t="s">
        <v>28</v>
      </c>
    </row>
    <row r="10" spans="1:36">
      <c r="A10" s="197" t="str">
        <f>'Sch-1'!I8</f>
        <v>Power Grid Corporation of India Ltd.,</v>
      </c>
      <c r="B10" s="197"/>
      <c r="F10" s="198"/>
      <c r="AE10" s="186">
        <v>10</v>
      </c>
      <c r="AF10" s="186" t="s">
        <v>19</v>
      </c>
      <c r="AI10" s="186">
        <v>10</v>
      </c>
      <c r="AJ10" s="185" t="s">
        <v>29</v>
      </c>
    </row>
    <row r="11" spans="1:36">
      <c r="A11" s="197" t="str">
        <f>'Sch-1'!I9</f>
        <v>"Saudamini", Plot No.-2</v>
      </c>
      <c r="B11" s="197"/>
      <c r="F11" s="198"/>
      <c r="AE11" s="186">
        <v>11</v>
      </c>
      <c r="AF11" s="186" t="s">
        <v>19</v>
      </c>
      <c r="AI11" s="186">
        <v>11</v>
      </c>
      <c r="AJ11" s="185" t="s">
        <v>30</v>
      </c>
    </row>
    <row r="12" spans="1:36">
      <c r="A12" s="197" t="str">
        <f>'Sch-1'!I10</f>
        <v xml:space="preserve">Sector-29, </v>
      </c>
      <c r="B12" s="197"/>
      <c r="F12" s="198"/>
      <c r="AE12" s="186">
        <v>12</v>
      </c>
      <c r="AF12" s="186" t="s">
        <v>19</v>
      </c>
      <c r="AI12" s="186">
        <v>12</v>
      </c>
      <c r="AJ12" s="185" t="s">
        <v>31</v>
      </c>
    </row>
    <row r="13" spans="1:36">
      <c r="A13" s="197" t="str">
        <f>'Sch-1'!I11</f>
        <v>Gurgaon (Haryana) - 122001</v>
      </c>
      <c r="B13" s="197"/>
      <c r="F13" s="198"/>
      <c r="AE13" s="186">
        <v>13</v>
      </c>
      <c r="AF13" s="186" t="s">
        <v>19</v>
      </c>
    </row>
    <row r="14" spans="1:36" ht="22.5" customHeight="1">
      <c r="A14" s="191"/>
      <c r="F14" s="198"/>
      <c r="AE14" s="186">
        <v>14</v>
      </c>
      <c r="AF14" s="186" t="s">
        <v>19</v>
      </c>
    </row>
    <row r="15" spans="1:36" ht="50.25" customHeight="1">
      <c r="A15" s="440" t="s">
        <v>311</v>
      </c>
      <c r="B15" s="199"/>
      <c r="C15" s="548" t="str">
        <f>Cover!B2</f>
        <v>Engagement of Consultant for preparation of Bid response of POWERGRID for 500 MW / 1000 MWh BESS project(s) floated under Global Competitive Bidding by SECI</v>
      </c>
      <c r="D15" s="548"/>
      <c r="E15" s="548"/>
      <c r="F15" s="548"/>
      <c r="AE15" s="186">
        <v>15</v>
      </c>
      <c r="AF15" s="186" t="s">
        <v>19</v>
      </c>
    </row>
    <row r="16" spans="1:36" ht="27.75" customHeight="1">
      <c r="A16" s="188" t="s">
        <v>10</v>
      </c>
      <c r="B16" s="188"/>
      <c r="C16" s="198"/>
      <c r="D16" s="198"/>
      <c r="E16" s="198"/>
      <c r="F16" s="198"/>
      <c r="AE16" s="186">
        <v>16</v>
      </c>
      <c r="AF16" s="186" t="s">
        <v>19</v>
      </c>
    </row>
    <row r="17" spans="1:41" ht="96.6" customHeight="1">
      <c r="A17" s="199">
        <v>1</v>
      </c>
      <c r="B17" s="553" t="s">
        <v>316</v>
      </c>
      <c r="C17" s="554"/>
      <c r="D17" s="554"/>
      <c r="E17" s="554"/>
      <c r="F17" s="554"/>
      <c r="Z17" s="200" t="s">
        <v>15</v>
      </c>
      <c r="AA17" s="201" t="s">
        <v>174</v>
      </c>
      <c r="AB17" s="202" t="e">
        <f>#REF!</f>
        <v>#REF!</v>
      </c>
      <c r="AC17" s="203" t="e">
        <f>" (" &amp; 'N to W'!A4 &amp; ")"</f>
        <v>#REF!</v>
      </c>
      <c r="AE17" s="186">
        <v>17</v>
      </c>
      <c r="AF17" s="186" t="s">
        <v>19</v>
      </c>
    </row>
    <row r="18" spans="1:41" ht="48.75" customHeight="1">
      <c r="A18" s="199"/>
      <c r="B18" s="547" t="s">
        <v>322</v>
      </c>
      <c r="C18" s="548"/>
      <c r="D18" s="548"/>
      <c r="E18" s="548"/>
      <c r="F18" s="548"/>
      <c r="AE18" s="186">
        <v>18</v>
      </c>
      <c r="AF18" s="186" t="s">
        <v>19</v>
      </c>
    </row>
    <row r="19" spans="1:41" ht="19.5" customHeight="1">
      <c r="A19" s="199">
        <v>2</v>
      </c>
      <c r="B19" s="555" t="s">
        <v>317</v>
      </c>
      <c r="C19" s="555"/>
      <c r="D19" s="555"/>
      <c r="E19" s="555"/>
      <c r="F19" s="555"/>
      <c r="AE19" s="186">
        <v>20</v>
      </c>
      <c r="AF19" s="186" t="s">
        <v>19</v>
      </c>
    </row>
    <row r="20" spans="1:41" s="443" customFormat="1" ht="39.75" customHeight="1">
      <c r="A20" s="441">
        <v>2.1</v>
      </c>
      <c r="B20" s="553" t="s">
        <v>309</v>
      </c>
      <c r="C20" s="554"/>
      <c r="D20" s="554"/>
      <c r="E20" s="554"/>
      <c r="F20" s="554"/>
      <c r="G20" s="442"/>
      <c r="H20" s="442"/>
      <c r="Z20" s="444"/>
      <c r="AA20" s="444"/>
      <c r="AB20" s="444"/>
      <c r="AC20" s="444"/>
      <c r="AD20" s="445"/>
      <c r="AE20" s="446">
        <v>20</v>
      </c>
      <c r="AF20" s="446" t="s">
        <v>19</v>
      </c>
      <c r="AG20" s="445"/>
      <c r="AH20" s="445"/>
      <c r="AI20" s="445"/>
      <c r="AJ20" s="445"/>
      <c r="AK20" s="445"/>
      <c r="AL20" s="445"/>
      <c r="AM20" s="445"/>
      <c r="AN20" s="445"/>
      <c r="AO20" s="445"/>
    </row>
    <row r="21" spans="1:41" s="443" customFormat="1" ht="42" customHeight="1">
      <c r="A21" s="442"/>
      <c r="B21" s="556" t="s">
        <v>234</v>
      </c>
      <c r="C21" s="556"/>
      <c r="D21" s="553" t="s">
        <v>330</v>
      </c>
      <c r="E21" s="554"/>
      <c r="F21" s="554"/>
      <c r="G21" s="442"/>
      <c r="H21" s="442"/>
      <c r="Z21" s="444"/>
      <c r="AA21" s="444"/>
      <c r="AB21" s="444"/>
      <c r="AC21" s="444"/>
      <c r="AD21" s="445"/>
      <c r="AE21" s="446">
        <v>21</v>
      </c>
      <c r="AF21" s="446" t="s">
        <v>16</v>
      </c>
      <c r="AG21" s="445"/>
      <c r="AH21" s="445"/>
      <c r="AI21" s="445"/>
      <c r="AJ21" s="445"/>
      <c r="AK21" s="445"/>
      <c r="AL21" s="445"/>
      <c r="AM21" s="445"/>
      <c r="AN21" s="445"/>
      <c r="AO21" s="445"/>
    </row>
    <row r="22" spans="1:41" s="443" customFormat="1" ht="27.9" hidden="1" customHeight="1">
      <c r="A22" s="442"/>
      <c r="B22" s="556" t="s">
        <v>235</v>
      </c>
      <c r="C22" s="556"/>
      <c r="D22" s="447" t="s">
        <v>310</v>
      </c>
      <c r="E22" s="448"/>
      <c r="F22" s="448"/>
      <c r="G22" s="442"/>
      <c r="H22" s="449" t="str">
        <f>'Names of Bidder'!D6</f>
        <v>Sole Bidder</v>
      </c>
      <c r="Z22" s="444"/>
      <c r="AA22" s="444"/>
      <c r="AB22" s="444"/>
      <c r="AC22" s="444"/>
      <c r="AD22" s="445"/>
      <c r="AE22" s="446">
        <v>23</v>
      </c>
      <c r="AF22" s="446" t="s">
        <v>19</v>
      </c>
      <c r="AG22" s="445"/>
      <c r="AH22" s="445"/>
      <c r="AI22" s="445"/>
      <c r="AJ22" s="445"/>
      <c r="AK22" s="445"/>
      <c r="AL22" s="445"/>
      <c r="AM22" s="445"/>
      <c r="AN22" s="445"/>
      <c r="AO22" s="445"/>
    </row>
    <row r="23" spans="1:41" ht="73.2" customHeight="1">
      <c r="A23" s="199">
        <v>2.2000000000000002</v>
      </c>
      <c r="B23" s="547" t="s">
        <v>318</v>
      </c>
      <c r="C23" s="548"/>
      <c r="D23" s="548"/>
      <c r="E23" s="548"/>
      <c r="F23" s="548"/>
      <c r="AE23" s="186">
        <v>28</v>
      </c>
      <c r="AF23" s="186" t="s">
        <v>19</v>
      </c>
    </row>
    <row r="24" spans="1:41" ht="54.6" customHeight="1">
      <c r="A24" s="199">
        <v>2.2999999999999998</v>
      </c>
      <c r="B24" s="547" t="s">
        <v>319</v>
      </c>
      <c r="C24" s="548"/>
      <c r="D24" s="548"/>
      <c r="E24" s="548"/>
      <c r="F24" s="548"/>
      <c r="AE24" s="186">
        <v>29</v>
      </c>
      <c r="AF24" s="186" t="s">
        <v>19</v>
      </c>
    </row>
    <row r="25" spans="1:41" ht="130.80000000000001" customHeight="1">
      <c r="A25" s="199">
        <v>2.4</v>
      </c>
      <c r="B25" s="544" t="s">
        <v>320</v>
      </c>
      <c r="C25" s="545"/>
      <c r="D25" s="545"/>
      <c r="E25" s="545"/>
      <c r="F25" s="545"/>
    </row>
    <row r="26" spans="1:41" ht="120.6" customHeight="1">
      <c r="A26" s="199">
        <v>3</v>
      </c>
      <c r="B26" s="549" t="s">
        <v>336</v>
      </c>
      <c r="C26" s="550"/>
      <c r="D26" s="550"/>
      <c r="E26" s="550"/>
      <c r="F26" s="550"/>
      <c r="AE26" s="186">
        <v>30</v>
      </c>
      <c r="AF26" s="186" t="s">
        <v>19</v>
      </c>
    </row>
    <row r="27" spans="1:41" ht="43.8" customHeight="1">
      <c r="A27" s="199">
        <v>3.1</v>
      </c>
      <c r="B27" s="547" t="s">
        <v>321</v>
      </c>
      <c r="C27" s="548"/>
      <c r="D27" s="548"/>
      <c r="E27" s="548"/>
      <c r="F27" s="548"/>
    </row>
    <row r="28" spans="1:41" ht="112.5" customHeight="1">
      <c r="A28" s="199">
        <v>4</v>
      </c>
      <c r="B28" s="551" t="s">
        <v>312</v>
      </c>
      <c r="C28" s="551"/>
      <c r="D28" s="551"/>
      <c r="E28" s="551"/>
      <c r="F28" s="551"/>
    </row>
    <row r="29" spans="1:41" ht="30" customHeight="1">
      <c r="B29" s="205" t="str">
        <f>IF(ISERROR("Dated this " &amp; AG6 &amp; LOOKUP(AG6,AE1:AE27,AF1:AF27) &amp; " day of " &amp; AG8 &amp; " " &amp;AG9), "", "Dated this " &amp; AG6 &amp; LOOKUP(AG6,AE1:AE27,AF1:AF27) &amp; " day of " &amp; AG8 &amp; " " &amp;AG9)</f>
        <v/>
      </c>
      <c r="C29" s="205"/>
      <c r="D29" s="205"/>
      <c r="E29" s="206"/>
      <c r="F29" s="206"/>
    </row>
    <row r="30" spans="1:41" ht="30" customHeight="1">
      <c r="B30" s="205" t="s">
        <v>11</v>
      </c>
      <c r="C30" s="207"/>
      <c r="D30" s="208"/>
      <c r="E30" s="208"/>
      <c r="F30" s="208"/>
    </row>
    <row r="31" spans="1:41" ht="30" customHeight="1">
      <c r="B31" s="209"/>
      <c r="C31" s="208"/>
      <c r="D31" s="208"/>
      <c r="E31" s="205"/>
      <c r="F31" s="210" t="s">
        <v>12</v>
      </c>
    </row>
    <row r="32" spans="1:41" ht="30" customHeight="1">
      <c r="A32" s="187"/>
      <c r="B32" s="187"/>
      <c r="C32" s="211"/>
      <c r="D32" s="183"/>
      <c r="E32" s="212"/>
      <c r="F32" s="213"/>
      <c r="G32" s="182"/>
      <c r="H32" s="182"/>
      <c r="I32" s="183"/>
      <c r="J32" s="183"/>
      <c r="K32" s="183"/>
      <c r="L32" s="183"/>
      <c r="M32" s="183"/>
      <c r="N32" s="183"/>
      <c r="O32" s="183"/>
      <c r="P32" s="183"/>
      <c r="Q32" s="183"/>
      <c r="R32" s="183"/>
      <c r="S32" s="183"/>
      <c r="T32" s="183"/>
      <c r="U32" s="183"/>
      <c r="V32" s="183"/>
      <c r="W32" s="183"/>
      <c r="X32" s="183"/>
      <c r="Y32" s="183"/>
      <c r="Z32" s="184"/>
      <c r="AA32" s="184"/>
      <c r="AB32" s="184"/>
      <c r="AC32" s="184"/>
    </row>
    <row r="33" spans="1:41" ht="30" customHeight="1">
      <c r="A33" s="214" t="s">
        <v>159</v>
      </c>
      <c r="B33" s="552" t="str">
        <f>'Sch-1'!B22</f>
        <v>--</v>
      </c>
      <c r="C33" s="552"/>
      <c r="D33" s="183"/>
      <c r="E33" s="212" t="s">
        <v>13</v>
      </c>
      <c r="F33" s="215">
        <f>'Names of Bidder'!D24:G24</f>
        <v>0</v>
      </c>
      <c r="G33" s="182"/>
      <c r="H33" s="182"/>
      <c r="I33" s="183"/>
      <c r="J33" s="183"/>
      <c r="K33" s="183"/>
      <c r="L33" s="183"/>
      <c r="M33" s="183"/>
      <c r="N33" s="183"/>
      <c r="O33" s="183"/>
      <c r="P33" s="183"/>
      <c r="Q33" s="183"/>
      <c r="R33" s="183"/>
      <c r="S33" s="183"/>
      <c r="T33" s="183"/>
      <c r="U33" s="183"/>
      <c r="V33" s="183"/>
      <c r="W33" s="183"/>
      <c r="X33" s="183"/>
      <c r="Y33" s="183"/>
      <c r="Z33" s="184"/>
      <c r="AA33" s="184"/>
      <c r="AB33" s="184"/>
      <c r="AC33" s="184"/>
    </row>
    <row r="34" spans="1:41" ht="30" customHeight="1">
      <c r="A34" s="214" t="s">
        <v>160</v>
      </c>
      <c r="B34" s="215" t="str">
        <f>'Sch-1'!B23</f>
        <v/>
      </c>
      <c r="C34" s="216"/>
      <c r="D34" s="183"/>
      <c r="E34" s="212" t="s">
        <v>14</v>
      </c>
      <c r="F34" s="215">
        <f>'Names of Bidder'!D25:G25</f>
        <v>0</v>
      </c>
      <c r="G34" s="182"/>
      <c r="H34" s="182"/>
      <c r="I34" s="183"/>
      <c r="J34" s="183"/>
      <c r="K34" s="183"/>
      <c r="L34" s="183"/>
      <c r="M34" s="183"/>
      <c r="N34" s="183"/>
      <c r="O34" s="183"/>
      <c r="P34" s="183"/>
      <c r="Q34" s="183"/>
      <c r="R34" s="183"/>
      <c r="S34" s="183"/>
      <c r="T34" s="183"/>
      <c r="U34" s="183"/>
      <c r="V34" s="183"/>
      <c r="W34" s="183"/>
      <c r="X34" s="183"/>
      <c r="Y34" s="183"/>
      <c r="Z34" s="184"/>
      <c r="AA34" s="184"/>
      <c r="AB34" s="184"/>
      <c r="AC34" s="184"/>
    </row>
    <row r="35" spans="1:41" ht="30" customHeight="1">
      <c r="B35" s="188"/>
      <c r="D35" s="187"/>
      <c r="E35" s="212"/>
      <c r="F35" s="182"/>
      <c r="G35" s="182"/>
      <c r="H35" s="182"/>
      <c r="I35" s="183"/>
      <c r="J35" s="183"/>
      <c r="K35" s="183"/>
      <c r="L35" s="183"/>
      <c r="M35" s="183"/>
      <c r="N35" s="183"/>
      <c r="O35" s="183"/>
      <c r="P35" s="183"/>
      <c r="Q35" s="183"/>
      <c r="R35" s="183"/>
      <c r="S35" s="183"/>
      <c r="T35" s="183"/>
      <c r="U35" s="183"/>
      <c r="V35" s="183"/>
      <c r="W35" s="183"/>
      <c r="X35" s="183"/>
      <c r="Y35" s="183"/>
      <c r="Z35" s="184"/>
      <c r="AA35" s="184"/>
      <c r="AB35" s="184"/>
      <c r="AC35" s="184"/>
    </row>
    <row r="36" spans="1:41" s="188" customFormat="1" ht="33" customHeight="1">
      <c r="A36" s="546" t="s">
        <v>56</v>
      </c>
      <c r="B36" s="546"/>
      <c r="C36" s="546"/>
      <c r="D36" s="546"/>
      <c r="E36" s="546"/>
      <c r="F36" s="546"/>
      <c r="H36" s="191"/>
      <c r="Z36" s="217"/>
      <c r="AA36" s="217"/>
      <c r="AB36" s="217"/>
      <c r="AC36" s="217"/>
      <c r="AD36" s="204"/>
      <c r="AE36" s="186"/>
      <c r="AF36" s="186"/>
      <c r="AG36" s="204"/>
      <c r="AH36" s="204"/>
      <c r="AI36" s="204"/>
      <c r="AJ36" s="204"/>
      <c r="AK36" s="204"/>
      <c r="AL36" s="204"/>
      <c r="AM36" s="204"/>
      <c r="AN36" s="204"/>
      <c r="AO36" s="204"/>
    </row>
    <row r="37" spans="1:41" s="188" customFormat="1" ht="33" customHeight="1">
      <c r="A37" s="191"/>
      <c r="B37" s="191"/>
      <c r="H37" s="191"/>
      <c r="Z37" s="217"/>
      <c r="AA37" s="217"/>
      <c r="AB37" s="217"/>
      <c r="AC37" s="217"/>
      <c r="AD37" s="204"/>
      <c r="AE37" s="186"/>
      <c r="AF37" s="186"/>
      <c r="AG37" s="204"/>
      <c r="AH37" s="204"/>
      <c r="AI37" s="204"/>
      <c r="AJ37" s="204"/>
      <c r="AK37" s="204"/>
      <c r="AL37" s="204"/>
      <c r="AM37" s="204"/>
      <c r="AN37" s="204"/>
      <c r="AO37" s="204"/>
    </row>
    <row r="38" spans="1:41" s="188" customFormat="1" ht="33" customHeight="1">
      <c r="A38" s="191"/>
      <c r="B38" s="191"/>
      <c r="H38" s="191"/>
      <c r="Z38" s="217"/>
      <c r="AA38" s="217"/>
      <c r="AB38" s="217"/>
      <c r="AC38" s="217"/>
      <c r="AD38" s="204"/>
      <c r="AE38" s="186"/>
      <c r="AF38" s="186"/>
      <c r="AG38" s="204"/>
      <c r="AH38" s="204"/>
      <c r="AI38" s="204"/>
      <c r="AJ38" s="204"/>
      <c r="AK38" s="204"/>
      <c r="AL38" s="204"/>
      <c r="AM38" s="204"/>
      <c r="AN38" s="204"/>
      <c r="AO38" s="204"/>
    </row>
    <row r="39" spans="1:41">
      <c r="A39" s="191"/>
    </row>
    <row r="40" spans="1:41">
      <c r="A40" s="191"/>
    </row>
    <row r="41" spans="1:41">
      <c r="A41" s="191"/>
    </row>
    <row r="42" spans="1:41">
      <c r="A42" s="191"/>
    </row>
    <row r="43" spans="1:41">
      <c r="A43" s="191"/>
    </row>
    <row r="44" spans="1:41">
      <c r="A44" s="191"/>
    </row>
    <row r="45" spans="1:41">
      <c r="A45" s="191"/>
    </row>
    <row r="46" spans="1:41">
      <c r="A46" s="191"/>
    </row>
    <row r="47" spans="1:41">
      <c r="A47" s="191"/>
    </row>
    <row r="48" spans="1:41">
      <c r="A48" s="191"/>
    </row>
    <row r="49" spans="1:1">
      <c r="A49" s="191"/>
    </row>
    <row r="50" spans="1:1">
      <c r="A50" s="191"/>
    </row>
  </sheetData>
  <sheetProtection algorithmName="SHA-512" hashValue="3MgduNyBJvBF64aOwUxgSImhqHbv57hFhi34EqjUAu9hODiawYs02jJNLKOhVtnxhDd08MP+WiQYQRfWC6tW2g==" saltValue="D954NzZvt7G2RswkW25MlQ==" spinCount="100000" sheet="1" formatColumns="0" formatRows="0" selectLockedCells="1"/>
  <customSheetViews>
    <customSheetView guid="{0CC4C0F5-9288-4DA7-9F53-E83499CD6232}" showPageBreaks="1" showGridLines="0" zeroValues="0" printArea="1" hiddenRows="1" view="pageBreakPreview">
      <selection activeCell="C5" sqref="C5:F5"/>
      <pageMargins left="0.75" right="0.77" top="0.62" bottom="0.61" header="0.39" footer="0.32"/>
      <pageSetup orientation="portrait" r:id="rId1"/>
      <headerFooter alignWithMargins="0">
        <oddFooter>&amp;R&amp;"Book Antiqua,Bold"&amp;8Bid Form (1st Envelope)  / Page &amp;P of &amp;N</oddFooter>
      </headerFooter>
    </customSheetView>
    <customSheetView guid="{996AFBE6-B482-42C1-8052-EFE8998821C2}" showPageBreaks="1" showGridLines="0" zeroValues="0" printArea="1" hiddenRows="1" view="pageBreakPreview">
      <selection activeCell="C5" sqref="C5:F5"/>
      <pageMargins left="0.75" right="0.77" top="0.62" bottom="0.61" header="0.39" footer="0.32"/>
      <pageSetup orientation="portrait" r:id="rId2"/>
      <headerFooter alignWithMargins="0">
        <oddFooter>&amp;R&amp;"Book Antiqua,Bold"&amp;8Bid Form (1st Envelope)  / Page &amp;P of &amp;N</oddFooter>
      </headerFooter>
    </customSheetView>
    <customSheetView guid="{B7DA3930-F502-4F10-B6E9-DF93489BC550}" showGridLines="0" zeroValues="0" topLeftCell="A61">
      <selection activeCell="C5" sqref="C5:F5"/>
      <rowBreaks count="1" manualBreakCount="1">
        <brk id="52" max="5" man="1"/>
      </rowBreaks>
      <pageMargins left="0.75" right="0.77" top="0.62" bottom="0.61" header="0.39" footer="0.32"/>
      <pageSetup orientation="portrait" r:id="rId3"/>
      <headerFooter alignWithMargins="0">
        <oddFooter>&amp;R&amp;"Book Antiqua,Bold"&amp;8Bid Form (1st Envelope)  / Page &amp;P of &amp;N</oddFooter>
      </headerFooter>
    </customSheetView>
    <customSheetView guid="{89820FCD-8AFD-42C4-B05F-5701FCC12354}" showPageBreaks="1" showGridLines="0" zeroValues="0" printArea="1" view="pageBreakPreview" topLeftCell="A39">
      <selection activeCell="C50" sqref="C50"/>
      <rowBreaks count="1" manualBreakCount="1">
        <brk id="52" max="5" man="1"/>
      </rowBreaks>
      <pageMargins left="0.75" right="0.77" top="0.62" bottom="0.61" header="0.39" footer="0.32"/>
      <pageSetup orientation="portrait" r:id="rId4"/>
      <headerFooter alignWithMargins="0">
        <oddFooter>&amp;R&amp;"Book Antiqua,Bold"&amp;8Bid Form (1st Envelope)  / Page &amp;P of &amp;N</oddFooter>
      </headerFooter>
    </customSheetView>
    <customSheetView guid="{DECF7153-B692-414F-BA42-AEEFA09CA6EC}" showGridLines="0" zeroValues="0">
      <selection activeCell="D61" sqref="D61:F61"/>
      <rowBreaks count="1" manualBreakCount="1">
        <brk id="52" max="5" man="1"/>
      </rowBreaks>
      <pageMargins left="0.75" right="0.77" top="0.62" bottom="0.61" header="0.39" footer="0.32"/>
      <pageSetup orientation="portrait" r:id="rId5"/>
      <headerFooter alignWithMargins="0">
        <oddFooter>&amp;R&amp;"Book Antiqua,Bold"&amp;8Bid Form (1st Envelope)  / Page &amp;P of &amp;N</oddFooter>
      </headerFooter>
    </customSheetView>
    <customSheetView guid="{693AE0F1-9847-4E6A-B08E-BAB67D33B621}" showGridLines="0" zeroValues="0" topLeftCell="A73">
      <selection activeCell="C50" sqref="C50"/>
      <rowBreaks count="1" manualBreakCount="1">
        <brk id="52" max="5" man="1"/>
      </rowBreaks>
      <pageMargins left="0.75" right="0.77" top="0.62" bottom="0.61" header="0.39" footer="0.32"/>
      <pageSetup orientation="portrait" r:id="rId6"/>
      <headerFooter alignWithMargins="0">
        <oddFooter>&amp;R&amp;"Book Antiqua,Bold"&amp;8Bid Form (1st Envelope)  / Page &amp;P of &amp;N</oddFooter>
      </headerFooter>
    </customSheetView>
    <customSheetView guid="{38BADFEC-005D-4348-A1C4-C10C151F5DFC}" showGridLines="0" zeroValues="0">
      <selection activeCell="C50" sqref="C50"/>
      <rowBreaks count="1" manualBreakCount="1">
        <brk id="52" max="5" man="1"/>
      </rowBreaks>
      <pageMargins left="0.75" right="0.77" top="0.62" bottom="0.61" header="0.39" footer="0.32"/>
      <pageSetup orientation="portrait" r:id="rId7"/>
      <headerFooter alignWithMargins="0">
        <oddFooter>&amp;R&amp;"Book Antiqua,Bold"&amp;8Bid Form (1st Envelope)  / Page &amp;P of &amp;N</oddFooter>
      </headerFooter>
    </customSheetView>
    <customSheetView guid="{3AF5D368-0F40-4903-B06B-A4E8DE0BBD2F}" showGridLines="0" zeroValues="0">
      <selection activeCell="C5" sqref="C5:F5"/>
      <rowBreaks count="1" manualBreakCount="1">
        <brk id="52" max="5" man="1"/>
      </rowBreaks>
      <pageMargins left="0.75" right="0.77" top="0.62" bottom="0.61" header="0.39" footer="0.32"/>
      <pageSetup orientation="portrait" r:id="rId8"/>
      <headerFooter alignWithMargins="0">
        <oddFooter>&amp;R&amp;"Book Antiqua,Bold"&amp;8Bid Form (1st Envelope)  / Page &amp;P of &amp;N</oddFooter>
      </headerFooter>
    </customSheetView>
    <customSheetView guid="{091A6405-72DB-46E0-B81A-EC53A5C58396}" showGridLines="0" zeroValues="0">
      <selection activeCell="C5" sqref="C5:F5"/>
      <rowBreaks count="1" manualBreakCount="1">
        <brk id="52" max="5" man="1"/>
      </rowBreaks>
      <pageMargins left="0.75" right="0.77" top="0.62" bottom="0.61" header="0.39" footer="0.32"/>
      <pageSetup orientation="portrait" r:id="rId9"/>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10"/>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11"/>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12"/>
      <headerFooter alignWithMargins="0">
        <oddFooter>&amp;R&amp;"Book Antiqua,Bold"&amp;8Bid Form (1st Envelope)  / Page &amp;P of &amp;N</oddFooter>
      </headerFooter>
    </customSheetView>
    <customSheetView guid="{27A45B7A-04F2-4516-B80B-5ED0825D4ED3}" showGridLines="0" zeroValues="0" topLeftCell="A19">
      <selection activeCell="C5" sqref="C5:F5"/>
      <rowBreaks count="1" manualBreakCount="1">
        <brk id="52" max="5" man="1"/>
      </rowBreaks>
      <pageMargins left="0.75" right="0.77" top="0.62" bottom="0.61" header="0.39" footer="0.32"/>
      <pageSetup orientation="portrait" r:id="rId13"/>
      <headerFooter alignWithMargins="0">
        <oddFooter>&amp;R&amp;"Book Antiqua,Bold"&amp;8Bid Form (1st Envelope)  / Page &amp;P of &amp;N</oddFooter>
      </headerFooter>
    </customSheetView>
    <customSheetView guid="{611D8B62-9C40-451B-ABB4-92F111B2BF43}" showGridLines="0" zeroValues="0">
      <selection activeCell="C5" sqref="C5:F5"/>
      <rowBreaks count="1" manualBreakCount="1">
        <brk id="52" max="5" man="1"/>
      </rowBreaks>
      <pageMargins left="0.75" right="0.77" top="0.62" bottom="0.61" header="0.39" footer="0.32"/>
      <pageSetup orientation="portrait" r:id="rId14"/>
      <headerFooter alignWithMargins="0">
        <oddFooter>&amp;R&amp;"Book Antiqua,Bold"&amp;8Bid Form (1st Envelope)  / Page &amp;P of &amp;N</oddFooter>
      </headerFooter>
    </customSheetView>
    <customSheetView guid="{75ADC1CB-B2FC-4413-A994-9BBA99DCA57A}" showPageBreaks="1" showGridLines="0" zeroValues="0" printArea="1" view="pageBreakPreview" topLeftCell="A39">
      <selection activeCell="C50" sqref="C50"/>
      <rowBreaks count="1" manualBreakCount="1">
        <brk id="52" max="5" man="1"/>
      </rowBreaks>
      <pageMargins left="0.75" right="0.77" top="0.62" bottom="0.61" header="0.39" footer="0.32"/>
      <pageSetup orientation="portrait" r:id="rId15"/>
      <headerFooter alignWithMargins="0">
        <oddFooter>&amp;R&amp;"Book Antiqua,Bold"&amp;8Bid Form (1st Envelope)  / Page &amp;P of &amp;N</oddFooter>
      </headerFooter>
    </customSheetView>
    <customSheetView guid="{2CE5BBB8-7D2C-4EA1-98DE-92BEDF0C8A97}" showGridLines="0" zeroValues="0" topLeftCell="A13">
      <selection activeCell="C50" sqref="C50"/>
      <rowBreaks count="1" manualBreakCount="1">
        <brk id="52" max="5" man="1"/>
      </rowBreaks>
      <pageMargins left="0.75" right="0.77" top="0.62" bottom="0.61" header="0.39" footer="0.32"/>
      <pageSetup orientation="portrait" r:id="rId16"/>
      <headerFooter alignWithMargins="0">
        <oddFooter>&amp;R&amp;"Book Antiqua,Bold"&amp;8Bid Form (1st Envelope)  / Page &amp;P of &amp;N</oddFooter>
      </headerFooter>
    </customSheetView>
    <customSheetView guid="{B95AE71C-5BDA-4E26-8FE3-DB001AA67062}" showGridLines="0" zeroValues="0" topLeftCell="A61">
      <selection activeCell="C5" sqref="C5:F5"/>
      <rowBreaks count="1" manualBreakCount="1">
        <brk id="52" max="5" man="1"/>
      </rowBreaks>
      <pageMargins left="0.75" right="0.77" top="0.62" bottom="0.61" header="0.39" footer="0.32"/>
      <pageSetup orientation="portrait" r:id="rId17"/>
      <headerFooter alignWithMargins="0">
        <oddFooter>&amp;R&amp;"Book Antiqua,Bold"&amp;8Bid Form (1st Envelope)  / Page &amp;P of &amp;N</oddFooter>
      </headerFooter>
    </customSheetView>
    <customSheetView guid="{E89B9381-5C61-438B-9BA5-C37A44A00BC3}" showPageBreaks="1" showGridLines="0" zeroValues="0" printArea="1" hiddenRows="1" view="pageBreakPreview" topLeftCell="A11">
      <selection activeCell="C5" sqref="C5:F5"/>
      <pageMargins left="0.75" right="0.77" top="0.62" bottom="0.61" header="0.39" footer="0.32"/>
      <pageSetup orientation="portrait" r:id="rId18"/>
      <headerFooter alignWithMargins="0">
        <oddFooter>&amp;R&amp;"Book Antiqua,Bold"&amp;8Bid Form (1st Envelope)  / Page &amp;P of &amp;N</oddFooter>
      </headerFooter>
    </customSheetView>
    <customSheetView guid="{85C5F000-3F2E-4A34-B83F-6CE80CF74968}" showPageBreaks="1" showGridLines="0" zeroValues="0" printArea="1" hiddenRows="1" view="pageBreakPreview" topLeftCell="A2">
      <selection activeCell="C5" sqref="C5:F5"/>
      <pageMargins left="0.75" right="0.77" top="0.62" bottom="0.61" header="0.39" footer="0.32"/>
      <pageSetup orientation="portrait" r:id="rId19"/>
      <headerFooter alignWithMargins="0">
        <oddFooter>&amp;R&amp;"Book Antiqua,Bold"&amp;8Bid Form (1st Envelope)  / Page &amp;P of &amp;N</oddFooter>
      </headerFooter>
    </customSheetView>
  </customSheetViews>
  <mergeCells count="19">
    <mergeCell ref="A3:F3"/>
    <mergeCell ref="C5:F5"/>
    <mergeCell ref="B6:C6"/>
    <mergeCell ref="C15:F15"/>
    <mergeCell ref="B21:C21"/>
    <mergeCell ref="B23:F23"/>
    <mergeCell ref="B17:F17"/>
    <mergeCell ref="B18:F18"/>
    <mergeCell ref="B19:F19"/>
    <mergeCell ref="B20:F20"/>
    <mergeCell ref="D21:F21"/>
    <mergeCell ref="B22:C22"/>
    <mergeCell ref="B25:F25"/>
    <mergeCell ref="A36:F36"/>
    <mergeCell ref="B24:F24"/>
    <mergeCell ref="B26:F26"/>
    <mergeCell ref="B27:F27"/>
    <mergeCell ref="B28:F28"/>
    <mergeCell ref="B33:C33"/>
  </mergeCells>
  <phoneticPr fontId="30" type="noConversion"/>
  <pageMargins left="0.75" right="0.77" top="0.62" bottom="0.61" header="0.39" footer="0.32"/>
  <pageSetup orientation="portrait" r:id="rId20"/>
  <headerFooter alignWithMargins="0">
    <oddFooter>&amp;R&amp;"Book Antiqua,Bold"&amp;8Bid Form (1st Envelope)  / Page &amp;P of &amp;N</oddFooter>
  </headerFooter>
  <drawing r:id="rId2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5"/>
  <dimension ref="A1:L46"/>
  <sheetViews>
    <sheetView view="pageBreakPreview" topLeftCell="A7" zoomScaleSheetLayoutView="100" workbookViewId="0">
      <selection activeCell="F31" sqref="F31"/>
    </sheetView>
  </sheetViews>
  <sheetFormatPr defaultColWidth="8" defaultRowHeight="14.4"/>
  <cols>
    <col min="1" max="1" width="7.44140625" style="293" customWidth="1"/>
    <col min="2" max="2" width="46.88671875" style="293" customWidth="1"/>
    <col min="3" max="3" width="2.21875" style="293" customWidth="1"/>
    <col min="4" max="4" width="17.6640625" style="294" customWidth="1"/>
    <col min="5" max="5" width="4.109375" style="294" customWidth="1"/>
    <col min="6" max="6" width="17.6640625" style="294" customWidth="1"/>
    <col min="7" max="7" width="29.6640625" style="232" customWidth="1"/>
    <col min="8" max="8" width="15.21875" style="232" customWidth="1"/>
    <col min="9" max="9" width="8.88671875" style="232" bestFit="1" customWidth="1"/>
    <col min="10" max="11" width="8" style="232"/>
    <col min="12" max="12" width="14" style="232" customWidth="1"/>
    <col min="13" max="16384" width="8" style="232"/>
  </cols>
  <sheetData>
    <row r="1" spans="1:8" ht="15.9" customHeight="1">
      <c r="A1" s="229"/>
      <c r="B1" s="570" t="s">
        <v>133</v>
      </c>
      <c r="C1" s="571"/>
      <c r="D1" s="571"/>
      <c r="E1" s="571"/>
      <c r="F1" s="571"/>
    </row>
    <row r="2" spans="1:8" ht="15.9" customHeight="1">
      <c r="A2" s="229"/>
      <c r="B2" s="230"/>
      <c r="C2" s="231"/>
      <c r="D2" s="233"/>
      <c r="E2" s="233"/>
      <c r="F2" s="233"/>
    </row>
    <row r="3" spans="1:8" s="234" customFormat="1" ht="15.9" customHeight="1">
      <c r="A3" s="229"/>
      <c r="B3" s="229"/>
      <c r="C3" s="229"/>
      <c r="D3" s="572" t="s">
        <v>134</v>
      </c>
      <c r="E3" s="572"/>
      <c r="F3" s="572"/>
    </row>
    <row r="4" spans="1:8" s="234" customFormat="1" ht="20.25" customHeight="1">
      <c r="A4" s="573" t="s">
        <v>135</v>
      </c>
      <c r="B4" s="573"/>
      <c r="C4" s="573"/>
      <c r="D4" s="574" t="e">
        <f>'Sch-1'!#REF!</f>
        <v>#REF!</v>
      </c>
      <c r="E4" s="574"/>
      <c r="F4" s="574"/>
    </row>
    <row r="5" spans="1:8" s="240" customFormat="1" ht="21" customHeight="1">
      <c r="A5" s="236" t="s">
        <v>211</v>
      </c>
      <c r="B5" s="578" t="s">
        <v>136</v>
      </c>
      <c r="C5" s="579"/>
      <c r="D5" s="237" t="s">
        <v>137</v>
      </c>
      <c r="E5" s="580" t="s">
        <v>138</v>
      </c>
      <c r="F5" s="581"/>
    </row>
    <row r="6" spans="1:8" s="234" customFormat="1" ht="36" customHeight="1">
      <c r="A6" s="241">
        <v>1</v>
      </c>
      <c r="B6" s="242" t="s">
        <v>152</v>
      </c>
      <c r="C6" s="243"/>
      <c r="D6" s="244" t="e">
        <f>#REF!</f>
        <v>#REF!</v>
      </c>
      <c r="E6" s="245" t="s">
        <v>200</v>
      </c>
      <c r="F6" s="246" t="e">
        <f>D6</f>
        <v>#REF!</v>
      </c>
      <c r="G6" s="247"/>
    </row>
    <row r="7" spans="1:8" s="234" customFormat="1" ht="34.5" customHeight="1">
      <c r="A7" s="241">
        <v>2</v>
      </c>
      <c r="B7" s="242" t="s">
        <v>153</v>
      </c>
      <c r="C7" s="243"/>
      <c r="D7" s="244" t="e">
        <f>#REF!</f>
        <v>#REF!</v>
      </c>
      <c r="E7" s="245"/>
      <c r="F7" s="246" t="e">
        <f>D7</f>
        <v>#REF!</v>
      </c>
      <c r="G7" s="247"/>
    </row>
    <row r="8" spans="1:8" s="234" customFormat="1" ht="21" customHeight="1">
      <c r="A8" s="241">
        <v>3</v>
      </c>
      <c r="B8" s="242" t="s">
        <v>154</v>
      </c>
      <c r="C8" s="243"/>
      <c r="D8" s="248" t="e">
        <f>#REF!</f>
        <v>#REF!</v>
      </c>
      <c r="E8" s="238"/>
      <c r="F8" s="239" t="e">
        <f>D8</f>
        <v>#REF!</v>
      </c>
      <c r="G8" s="247"/>
    </row>
    <row r="9" spans="1:8" s="234" customFormat="1" ht="21" customHeight="1">
      <c r="A9" s="241">
        <v>4</v>
      </c>
      <c r="B9" s="242" t="s">
        <v>155</v>
      </c>
      <c r="C9" s="243"/>
      <c r="D9" s="249" t="s">
        <v>232</v>
      </c>
      <c r="E9" s="245"/>
      <c r="F9" s="239" t="str">
        <f>D9</f>
        <v>Not Applicable</v>
      </c>
    </row>
    <row r="10" spans="1:8" s="234" customFormat="1" ht="21" customHeight="1">
      <c r="A10" s="241">
        <v>5</v>
      </c>
      <c r="B10" s="242" t="s">
        <v>156</v>
      </c>
      <c r="C10" s="243"/>
      <c r="D10" s="250" t="e">
        <f>SUM(D6,D7,D8)</f>
        <v>#REF!</v>
      </c>
      <c r="E10" s="245"/>
      <c r="F10" s="251" t="e">
        <f>SUM(F6,F7,F8)</f>
        <v>#REF!</v>
      </c>
    </row>
    <row r="11" spans="1:8" s="234" customFormat="1" ht="21" customHeight="1">
      <c r="A11" s="241">
        <v>6</v>
      </c>
      <c r="B11" s="252" t="s">
        <v>139</v>
      </c>
      <c r="C11" s="253" t="s">
        <v>200</v>
      </c>
      <c r="D11" s="254" t="e">
        <f>H11</f>
        <v>#REF!</v>
      </c>
      <c r="E11" s="255" t="s">
        <v>200</v>
      </c>
      <c r="F11" s="246" t="e">
        <f>D11</f>
        <v>#REF!</v>
      </c>
      <c r="H11" s="256" t="e">
        <f>ROUND(('Sch-1'!#REF!-#REF!)+(#REF!-#REF!)+ (#REF!-#REF!),0)</f>
        <v>#REF!</v>
      </c>
    </row>
    <row r="12" spans="1:8" s="234" customFormat="1" ht="21.9" customHeight="1">
      <c r="A12" s="241">
        <v>7</v>
      </c>
      <c r="B12" s="252" t="s">
        <v>157</v>
      </c>
      <c r="C12" s="243"/>
      <c r="D12" s="237" t="e">
        <f>D10-D11</f>
        <v>#REF!</v>
      </c>
      <c r="E12" s="245"/>
      <c r="F12" s="251" t="e">
        <f>F10-F11</f>
        <v>#REF!</v>
      </c>
      <c r="G12" s="257"/>
      <c r="H12" s="256"/>
    </row>
    <row r="13" spans="1:8" s="234" customFormat="1" ht="21.9" customHeight="1">
      <c r="A13" s="241">
        <v>8</v>
      </c>
      <c r="B13" s="242" t="s">
        <v>140</v>
      </c>
      <c r="C13" s="243"/>
      <c r="D13" s="254"/>
      <c r="E13" s="245"/>
      <c r="F13" s="246"/>
    </row>
    <row r="14" spans="1:8" s="234" customFormat="1" ht="21.9" customHeight="1">
      <c r="A14" s="241" t="s">
        <v>200</v>
      </c>
      <c r="B14" s="242" t="s">
        <v>141</v>
      </c>
      <c r="C14" s="258"/>
      <c r="D14" s="259" t="e">
        <f>#REF!</f>
        <v>#REF!</v>
      </c>
      <c r="E14" s="260"/>
      <c r="F14" s="239" t="e">
        <f>F32</f>
        <v>#REF!</v>
      </c>
      <c r="G14" s="247"/>
    </row>
    <row r="15" spans="1:8" s="234" customFormat="1" ht="21.9" customHeight="1">
      <c r="A15" s="241"/>
      <c r="B15" s="242" t="s">
        <v>248</v>
      </c>
      <c r="C15" s="243"/>
      <c r="D15" s="259" t="e">
        <f>#REF!</f>
        <v>#REF!</v>
      </c>
      <c r="E15" s="261"/>
      <c r="F15" s="239" t="e">
        <f>F34</f>
        <v>#REF!</v>
      </c>
      <c r="G15" s="247"/>
    </row>
    <row r="16" spans="1:8" s="234" customFormat="1" ht="21.9" customHeight="1">
      <c r="A16" s="241"/>
      <c r="B16" s="242" t="s">
        <v>249</v>
      </c>
      <c r="C16" s="243"/>
      <c r="D16" s="259" t="e">
        <f>#REF!</f>
        <v>#REF!</v>
      </c>
      <c r="E16" s="261"/>
      <c r="F16" s="239" t="e">
        <f>F35</f>
        <v>#REF!</v>
      </c>
      <c r="G16" s="247"/>
    </row>
    <row r="17" spans="1:12" s="234" customFormat="1" ht="21.9" customHeight="1">
      <c r="A17" s="241"/>
      <c r="B17" s="242" t="s">
        <v>250</v>
      </c>
      <c r="C17" s="243"/>
      <c r="D17" s="259" t="e">
        <f>SUM(#REF!,#REF!)</f>
        <v>#REF!</v>
      </c>
      <c r="E17" s="261"/>
      <c r="F17" s="239" t="e">
        <f>F38</f>
        <v>#REF!</v>
      </c>
      <c r="G17" s="247"/>
    </row>
    <row r="18" spans="1:12" s="234" customFormat="1" ht="21.9" customHeight="1">
      <c r="A18" s="241"/>
      <c r="B18" s="242" t="s">
        <v>251</v>
      </c>
      <c r="C18" s="243"/>
      <c r="D18" s="248" t="e">
        <f>#REF!</f>
        <v>#REF!</v>
      </c>
      <c r="E18" s="238"/>
      <c r="F18" s="239" t="e">
        <f>F36</f>
        <v>#REF!</v>
      </c>
    </row>
    <row r="19" spans="1:12" s="234" customFormat="1" ht="27" customHeight="1">
      <c r="A19" s="241"/>
      <c r="B19" s="242" t="s">
        <v>252</v>
      </c>
      <c r="C19" s="262"/>
      <c r="D19" s="263" t="e">
        <f>SUM(D14,D15,D16,D17,D18)</f>
        <v>#REF!</v>
      </c>
      <c r="E19" s="264"/>
      <c r="F19" s="262" t="e">
        <f>SUM(F14:F18)</f>
        <v>#REF!</v>
      </c>
      <c r="G19" s="247"/>
    </row>
    <row r="20" spans="1:12" s="234" customFormat="1" ht="33.75" customHeight="1">
      <c r="A20" s="241">
        <v>8</v>
      </c>
      <c r="B20" s="242" t="s">
        <v>142</v>
      </c>
      <c r="C20" s="243"/>
      <c r="D20" s="237" t="e">
        <f>D10+D19</f>
        <v>#REF!</v>
      </c>
      <c r="E20" s="265" t="s">
        <v>200</v>
      </c>
      <c r="F20" s="266" t="e">
        <f>F10+F19</f>
        <v>#REF!</v>
      </c>
      <c r="G20" s="247"/>
    </row>
    <row r="21" spans="1:12" s="234" customFormat="1" ht="51" customHeight="1">
      <c r="A21" s="241">
        <v>9</v>
      </c>
      <c r="B21" s="242" t="s">
        <v>158</v>
      </c>
      <c r="C21" s="243"/>
      <c r="D21" s="254" t="e">
        <f>'Sch-1'!#REF!</f>
        <v>#REF!</v>
      </c>
      <c r="E21" s="245"/>
      <c r="F21" s="246" t="e">
        <f>D21</f>
        <v>#REF!</v>
      </c>
    </row>
    <row r="22" spans="1:12" s="272" customFormat="1" ht="23.25" customHeight="1">
      <c r="A22" s="267" t="s">
        <v>200</v>
      </c>
      <c r="B22" s="268" t="s">
        <v>200</v>
      </c>
      <c r="C22" s="268"/>
      <c r="D22" s="269"/>
      <c r="E22" s="270"/>
      <c r="F22" s="271"/>
    </row>
    <row r="23" spans="1:12" s="234" customFormat="1" ht="18.75" customHeight="1">
      <c r="A23" s="273" t="s">
        <v>143</v>
      </c>
      <c r="B23" s="561" t="s">
        <v>144</v>
      </c>
      <c r="C23" s="561"/>
      <c r="D23" s="561"/>
      <c r="E23" s="561"/>
      <c r="F23" s="582"/>
    </row>
    <row r="24" spans="1:12" s="234" customFormat="1" ht="18.75" customHeight="1">
      <c r="A24" s="273"/>
      <c r="B24" s="575" t="e">
        <f>H24&amp;" "&amp;G24&amp;" "&amp;I24&amp;" "&amp;J24&amp;"%"&amp; " as"&amp;" "&amp;K24&amp; " "&amp;L24</f>
        <v>#REF!</v>
      </c>
      <c r="C24" s="576"/>
      <c r="D24" s="576"/>
      <c r="E24" s="576"/>
      <c r="F24" s="577"/>
      <c r="G24" s="275" t="e">
        <f>IF(#REF!=0,"",#REF!)</f>
        <v>#REF!</v>
      </c>
      <c r="H24" s="276" t="s">
        <v>253</v>
      </c>
      <c r="I24" s="276" t="e">
        <f>IF(J24="","","@")</f>
        <v>#REF!</v>
      </c>
      <c r="J24" s="277" t="e">
        <f>IF(#REF!*100=0,"",#REF!*100)</f>
        <v>#REF!</v>
      </c>
      <c r="K24" s="278" t="e">
        <f>IF(OR(L24=0,L24=""),"","Rs.")</f>
        <v>#REF!</v>
      </c>
      <c r="L24" s="279" t="e">
        <f>IF(D14=0,"",D14)</f>
        <v>#REF!</v>
      </c>
    </row>
    <row r="25" spans="1:12" s="234" customFormat="1" ht="19.5" customHeight="1">
      <c r="B25" s="575" t="e">
        <f>H25&amp;" "&amp;G25&amp;" "&amp;I25&amp;" "&amp;J25&amp;"%"&amp; " as"&amp;" "&amp;K25&amp; " "&amp;L25</f>
        <v>#REF!</v>
      </c>
      <c r="C25" s="576"/>
      <c r="D25" s="576"/>
      <c r="E25" s="576"/>
      <c r="F25" s="577"/>
      <c r="G25" s="275" t="e">
        <f>IF(#REF!=0,"",#REF!)</f>
        <v>#REF!</v>
      </c>
      <c r="H25" s="276" t="s">
        <v>254</v>
      </c>
      <c r="I25" s="276" t="e">
        <f>IF(J25="","","@")</f>
        <v>#REF!</v>
      </c>
      <c r="J25" s="277" t="e">
        <f>IF(#REF!*100=0,"",#REF!*100)</f>
        <v>#REF!</v>
      </c>
      <c r="K25" s="278" t="e">
        <f>IF(OR(L25=0,L25=""),"","Rs.")</f>
        <v>#REF!</v>
      </c>
      <c r="L25" s="279" t="e">
        <f>IF(D15=0,"",D15)</f>
        <v>#REF!</v>
      </c>
    </row>
    <row r="26" spans="1:12" s="234" customFormat="1" ht="19.5" customHeight="1">
      <c r="B26" s="575" t="e">
        <f>H26&amp;" "&amp;G26&amp;" "&amp;I26&amp;" "&amp;J26&amp;"%"&amp; " as"&amp;" "&amp;K26&amp; " "&amp;L26</f>
        <v>#REF!</v>
      </c>
      <c r="C26" s="576"/>
      <c r="D26" s="576"/>
      <c r="E26" s="576"/>
      <c r="F26" s="577"/>
      <c r="G26" s="275" t="e">
        <f>IF(#REF!=0,"",#REF!)</f>
        <v>#REF!</v>
      </c>
      <c r="H26" s="276" t="s">
        <v>255</v>
      </c>
      <c r="I26" s="276" t="e">
        <f>IF(J26="","","@")</f>
        <v>#REF!</v>
      </c>
      <c r="J26" s="277" t="e">
        <f>IF(#REF!*100=0,"",#REF!*100)</f>
        <v>#REF!</v>
      </c>
      <c r="K26" s="278" t="e">
        <f>IF(OR(L26=0,L26=""),"","Rs.")</f>
        <v>#REF!</v>
      </c>
      <c r="L26" s="279" t="e">
        <f>IF(D16=0,"",D16)</f>
        <v>#REF!</v>
      </c>
    </row>
    <row r="27" spans="1:12" s="234" customFormat="1" ht="19.5" customHeight="1">
      <c r="B27" s="575" t="e">
        <f>H27&amp;" "&amp;G27&amp;" "&amp;I27&amp;" "&amp;J27&amp; " as"&amp;" "&amp;K27&amp; " "&amp;L27</f>
        <v>#REF!</v>
      </c>
      <c r="C27" s="576"/>
      <c r="D27" s="576"/>
      <c r="E27" s="576"/>
      <c r="F27" s="577"/>
      <c r="G27" s="275" t="e">
        <f>IF(#REF!=0,"",#REF!)</f>
        <v>#REF!</v>
      </c>
      <c r="H27" s="276" t="s">
        <v>256</v>
      </c>
      <c r="I27" s="276"/>
      <c r="J27" s="280"/>
      <c r="K27" s="278" t="e">
        <f>IF(OR(L27=0,L27=""),"","Rs.")</f>
        <v>#REF!</v>
      </c>
      <c r="L27" s="279" t="e">
        <f>IF(D17=0,"",D17)</f>
        <v>#REF!</v>
      </c>
    </row>
    <row r="28" spans="1:12" s="234" customFormat="1" ht="19.5" customHeight="1">
      <c r="B28" s="575" t="e">
        <f>H28&amp;" "&amp;G28&amp;" "&amp;I28&amp;" "&amp;J28&amp; " as"&amp;" "&amp;K28&amp; " "&amp;L28</f>
        <v>#REF!</v>
      </c>
      <c r="C28" s="576"/>
      <c r="D28" s="576"/>
      <c r="E28" s="576"/>
      <c r="F28" s="577"/>
      <c r="G28" s="275" t="e">
        <f>IF(#REF!=0,"",#REF!)</f>
        <v>#REF!</v>
      </c>
      <c r="H28" s="274" t="s">
        <v>146</v>
      </c>
      <c r="I28" s="274"/>
      <c r="J28" s="274"/>
      <c r="K28" s="274" t="e">
        <f>IF(OR(L28=0,L28=""),"","Rs.")</f>
        <v>#REF!</v>
      </c>
      <c r="L28" s="281" t="e">
        <f>IF(D18=0,"",D18)</f>
        <v>#REF!</v>
      </c>
    </row>
    <row r="29" spans="1:12" s="234" customFormat="1" ht="19.5" customHeight="1">
      <c r="B29" s="565"/>
      <c r="C29" s="565"/>
      <c r="D29" s="565"/>
      <c r="E29" s="565"/>
      <c r="F29" s="566"/>
    </row>
    <row r="30" spans="1:12" s="283" customFormat="1" ht="59.25" customHeight="1">
      <c r="A30" s="282" t="s">
        <v>147</v>
      </c>
      <c r="B30" s="567" t="s">
        <v>257</v>
      </c>
      <c r="C30" s="568"/>
      <c r="D30" s="568"/>
      <c r="E30" s="568"/>
      <c r="F30" s="569"/>
    </row>
    <row r="31" spans="1:12" s="234" customFormat="1" ht="19.5" customHeight="1">
      <c r="A31" s="284" t="s">
        <v>202</v>
      </c>
      <c r="B31" s="561" t="s">
        <v>148</v>
      </c>
      <c r="C31" s="561"/>
      <c r="D31" s="561"/>
      <c r="E31" s="274" t="s">
        <v>145</v>
      </c>
      <c r="F31" s="279" t="e">
        <f>#REF!</f>
        <v>#REF!</v>
      </c>
    </row>
    <row r="32" spans="1:12" s="234" customFormat="1" ht="19.5" customHeight="1">
      <c r="A32" s="284" t="s">
        <v>203</v>
      </c>
      <c r="B32" s="276" t="s">
        <v>258</v>
      </c>
      <c r="C32" s="285"/>
      <c r="D32" s="286">
        <v>0.1</v>
      </c>
      <c r="E32" s="274" t="s">
        <v>145</v>
      </c>
      <c r="F32" s="279" t="e">
        <f>ROUND(D32*F31,0)</f>
        <v>#REF!</v>
      </c>
      <c r="H32" s="561"/>
      <c r="I32" s="561"/>
      <c r="J32" s="561"/>
    </row>
    <row r="33" spans="1:10" s="234" customFormat="1" ht="19.5" customHeight="1">
      <c r="A33" s="287" t="s">
        <v>204</v>
      </c>
      <c r="B33" s="276" t="s">
        <v>259</v>
      </c>
      <c r="C33" s="285"/>
      <c r="D33" s="288" t="e">
        <f>#REF!</f>
        <v>#REF!</v>
      </c>
      <c r="E33" s="274"/>
      <c r="F33" s="279" t="e">
        <f>D33</f>
        <v>#REF!</v>
      </c>
      <c r="H33" s="274"/>
      <c r="I33" s="274"/>
      <c r="J33" s="274"/>
    </row>
    <row r="34" spans="1:10" s="234" customFormat="1" ht="19.5" customHeight="1">
      <c r="A34" s="287" t="s">
        <v>205</v>
      </c>
      <c r="B34" s="276" t="s">
        <v>260</v>
      </c>
      <c r="D34" s="286">
        <v>0.02</v>
      </c>
      <c r="E34" s="274" t="s">
        <v>145</v>
      </c>
      <c r="F34" s="279" t="e">
        <f>ROUND((F33+(F33*D32))*D34,0)</f>
        <v>#REF!</v>
      </c>
    </row>
    <row r="35" spans="1:10" s="234" customFormat="1" ht="19.5" customHeight="1">
      <c r="A35" s="287" t="s">
        <v>206</v>
      </c>
      <c r="B35" s="276" t="s">
        <v>261</v>
      </c>
      <c r="C35" s="274"/>
      <c r="D35" s="286">
        <v>0.01</v>
      </c>
      <c r="E35" s="274"/>
      <c r="F35" s="279" t="e">
        <f>ROUND(((F31-F33)+((F31-F33)*D32))*D35,0)</f>
        <v>#REF!</v>
      </c>
    </row>
    <row r="36" spans="1:10" s="234" customFormat="1" ht="19.5" customHeight="1">
      <c r="A36" s="287" t="s">
        <v>207</v>
      </c>
      <c r="B36" s="278" t="s">
        <v>262</v>
      </c>
      <c r="C36" s="274"/>
      <c r="D36" s="274"/>
      <c r="E36" s="274" t="s">
        <v>145</v>
      </c>
      <c r="F36" s="289" t="e">
        <f>L28</f>
        <v>#REF!</v>
      </c>
    </row>
    <row r="37" spans="1:10" s="234" customFormat="1" ht="19.5" customHeight="1">
      <c r="A37" s="287" t="s">
        <v>263</v>
      </c>
      <c r="B37" s="561" t="s">
        <v>149</v>
      </c>
      <c r="C37" s="561"/>
      <c r="D37" s="561"/>
      <c r="E37" s="274" t="s">
        <v>145</v>
      </c>
      <c r="F37" s="290" t="e">
        <f>SUM(F31,F32,F34,F35,F36)</f>
        <v>#REF!</v>
      </c>
    </row>
    <row r="38" spans="1:10" s="234" customFormat="1" ht="19.5" customHeight="1">
      <c r="A38" s="287" t="s">
        <v>264</v>
      </c>
      <c r="B38" s="278" t="s">
        <v>265</v>
      </c>
      <c r="C38" s="274"/>
      <c r="D38" s="286"/>
      <c r="E38" s="274" t="s">
        <v>145</v>
      </c>
      <c r="F38" s="289" t="e">
        <f>ROUND(D38*F37,0)</f>
        <v>#REF!</v>
      </c>
    </row>
    <row r="39" spans="1:10" s="234" customFormat="1" ht="19.5" customHeight="1">
      <c r="A39" s="284"/>
      <c r="B39" s="274"/>
      <c r="C39" s="274"/>
      <c r="D39" s="274"/>
      <c r="E39" s="274"/>
      <c r="F39" s="291"/>
    </row>
    <row r="40" spans="1:10" s="234" customFormat="1" ht="15" customHeight="1">
      <c r="A40" s="284"/>
      <c r="B40" s="274"/>
      <c r="C40" s="274"/>
      <c r="D40" s="274"/>
      <c r="E40" s="274"/>
      <c r="F40" s="291"/>
    </row>
    <row r="41" spans="1:10" s="234" customFormat="1" ht="15" customHeight="1">
      <c r="A41" s="284"/>
      <c r="B41" s="274"/>
      <c r="C41" s="274"/>
      <c r="D41" s="274"/>
      <c r="E41" s="274"/>
      <c r="F41" s="291"/>
    </row>
    <row r="42" spans="1:10" s="234" customFormat="1" ht="19.5" customHeight="1">
      <c r="A42" s="284"/>
      <c r="B42" s="274"/>
      <c r="C42" s="274"/>
      <c r="D42" s="274"/>
      <c r="E42" s="274"/>
      <c r="F42" s="291"/>
    </row>
    <row r="43" spans="1:10" ht="49.5" customHeight="1">
      <c r="A43" s="562" t="str">
        <f>Cover!B2</f>
        <v>Engagement of Consultant for preparation of Bid response of POWERGRID for 500 MW / 1000 MWh BESS project(s) floated under Global Competitive Bidding by SECI</v>
      </c>
      <c r="B43" s="562"/>
      <c r="C43" s="562"/>
      <c r="D43" s="563" t="s">
        <v>150</v>
      </c>
      <c r="E43" s="564"/>
      <c r="F43" s="235" t="s">
        <v>151</v>
      </c>
    </row>
    <row r="46" spans="1:10">
      <c r="A46" s="292"/>
    </row>
  </sheetData>
  <sheetProtection password="8ECB" sheet="1" selectLockedCells="1" selectUnlockedCells="1"/>
  <customSheetViews>
    <customSheetView guid="{0CC4C0F5-9288-4DA7-9F53-E83499CD6232}"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
      <headerFooter alignWithMargins="0">
        <oddFooter>&amp;R</oddFooter>
      </headerFooter>
    </customSheetView>
    <customSheetView guid="{996AFBE6-B482-42C1-8052-EFE8998821C2}"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2"/>
      <headerFooter alignWithMargins="0">
        <oddFooter>&amp;R</oddFooter>
      </headerFooter>
    </customSheetView>
    <customSheetView guid="{B7DA3930-F502-4F10-B6E9-DF93489BC550}"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3"/>
      <headerFooter alignWithMargins="0">
        <oddFooter>&amp;R</oddFooter>
      </headerFooter>
    </customSheetView>
    <customSheetView guid="{89820FCD-8AFD-42C4-B05F-5701FCC12354}"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4"/>
      <headerFooter alignWithMargins="0">
        <oddFooter>&amp;R</oddFooter>
      </headerFooter>
    </customSheetView>
    <customSheetView guid="{DECF7153-B692-414F-BA42-AEEFA09CA6EC}"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5"/>
      <headerFooter alignWithMargins="0">
        <oddFooter>&amp;R</oddFooter>
      </headerFooter>
    </customSheetView>
    <customSheetView guid="{693AE0F1-9847-4E6A-B08E-BAB67D33B621}"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6"/>
      <headerFooter alignWithMargins="0">
        <oddFooter>&amp;R</oddFooter>
      </headerFooter>
    </customSheetView>
    <customSheetView guid="{38BADFEC-005D-4348-A1C4-C10C151F5DFC}"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7"/>
      <headerFooter alignWithMargins="0">
        <oddFooter>&amp;R</oddFooter>
      </headerFooter>
    </customSheetView>
    <customSheetView guid="{3AF5D368-0F40-4903-B06B-A4E8DE0BBD2F}"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8"/>
      <headerFooter alignWithMargins="0">
        <oddFooter>&amp;R</oddFooter>
      </headerFooter>
    </customSheetView>
    <customSheetView guid="{091A6405-72DB-46E0-B81A-EC53A5C58396}"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9"/>
      <headerFooter alignWithMargins="0">
        <oddFooter>&amp;R</oddFooter>
      </headerFooter>
    </customSheetView>
    <customSheetView guid="{27A45B7A-04F2-4516-B80B-5ED0825D4ED3}"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10"/>
      <headerFooter alignWithMargins="0">
        <oddFooter>&amp;R</oddFooter>
      </headerFooter>
    </customSheetView>
    <customSheetView guid="{611D8B62-9C40-451B-ABB4-92F111B2BF43}"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11"/>
      <headerFooter alignWithMargins="0">
        <oddFooter>&amp;R</oddFooter>
      </headerFooter>
    </customSheetView>
    <customSheetView guid="{75ADC1CB-B2FC-4413-A994-9BBA99DCA57A}"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2"/>
      <headerFooter alignWithMargins="0">
        <oddFooter>&amp;R</oddFooter>
      </headerFooter>
    </customSheetView>
    <customSheetView guid="{2CE5BBB8-7D2C-4EA1-98DE-92BEDF0C8A97}"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3"/>
      <headerFooter alignWithMargins="0">
        <oddFooter>&amp;R</oddFooter>
      </headerFooter>
    </customSheetView>
    <customSheetView guid="{B95AE71C-5BDA-4E26-8FE3-DB001AA67062}"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4"/>
      <headerFooter alignWithMargins="0">
        <oddFooter>&amp;R</oddFooter>
      </headerFooter>
    </customSheetView>
    <customSheetView guid="{E89B9381-5C61-438B-9BA5-C37A44A00BC3}"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5"/>
      <headerFooter alignWithMargins="0">
        <oddFooter>&amp;R</oddFooter>
      </headerFooter>
    </customSheetView>
    <customSheetView guid="{85C5F000-3F2E-4A34-B83F-6CE80CF74968}"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6"/>
      <headerFooter alignWithMargins="0">
        <oddFooter>&amp;R</oddFooter>
      </headerFooter>
    </customSheetView>
  </customSheetViews>
  <mergeCells count="19">
    <mergeCell ref="B1:F1"/>
    <mergeCell ref="D3:F3"/>
    <mergeCell ref="A4:C4"/>
    <mergeCell ref="D4:F4"/>
    <mergeCell ref="H32:J32"/>
    <mergeCell ref="B25:F25"/>
    <mergeCell ref="B26:F26"/>
    <mergeCell ref="B27:F27"/>
    <mergeCell ref="B28:F28"/>
    <mergeCell ref="B5:C5"/>
    <mergeCell ref="E5:F5"/>
    <mergeCell ref="B23:F23"/>
    <mergeCell ref="B24:F24"/>
    <mergeCell ref="B37:D37"/>
    <mergeCell ref="A43:C43"/>
    <mergeCell ref="D43:E43"/>
    <mergeCell ref="B29:F29"/>
    <mergeCell ref="B30:F30"/>
    <mergeCell ref="B31:D31"/>
  </mergeCells>
  <phoneticPr fontId="26" type="noConversion"/>
  <printOptions horizontalCentered="1"/>
  <pageMargins left="0.79" right="0.37" top="0.65" bottom="0.45" header="0.38" footer="0"/>
  <pageSetup paperSize="9" scale="87" fitToHeight="0" orientation="portrait" horizontalDpi="1200" verticalDpi="1200" r:id="rId17"/>
  <headerFooter alignWithMargins="0">
    <oddFooter>&amp;R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Basic</vt:lpstr>
      <vt:lpstr>Cover</vt:lpstr>
      <vt:lpstr>Instructions</vt:lpstr>
      <vt:lpstr>Names of Bidder</vt:lpstr>
      <vt:lpstr>my rough Sheet</vt:lpstr>
      <vt:lpstr>Sch-1</vt:lpstr>
      <vt:lpstr>GD</vt:lpstr>
      <vt:lpstr>Bid Form 2nd Envelope</vt:lpstr>
      <vt:lpstr>Q &amp; C</vt:lpstr>
      <vt:lpstr>T &amp; D</vt:lpstr>
      <vt:lpstr>N to W</vt:lpstr>
      <vt:lpstr>Sheet1</vt:lpstr>
      <vt:lpstr>Sheet2</vt:lpstr>
      <vt:lpstr>Sheet3</vt:lpstr>
      <vt:lpstr>'Bid Form 2nd Envelope'!Print_Area</vt:lpstr>
      <vt:lpstr>GD!Print_Area</vt:lpstr>
      <vt:lpstr>Instructions!Print_Area</vt:lpstr>
      <vt:lpstr>'Names of Bidder'!Print_Area</vt:lpstr>
      <vt:lpstr>'Q &amp; C'!Print_Area</vt:lpstr>
      <vt:lpstr>'Sch-1'!Print_Area</vt:lpstr>
      <vt:lpstr>'T &amp; D'!Print_Area</vt:lpstr>
      <vt:lpstr>'Sch-1'!Print_Titles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Himanshu Mittal {Himanshu Mittal}</cp:lastModifiedBy>
  <cp:lastPrinted>2021-03-19T07:03:06Z</cp:lastPrinted>
  <dcterms:created xsi:type="dcterms:W3CDTF">2001-07-26T10:23:15Z</dcterms:created>
  <dcterms:modified xsi:type="dcterms:W3CDTF">2021-12-02T10:42:38Z</dcterms:modified>
</cp:coreProperties>
</file>