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2"/>
  <workbookPr updateLinks="never" codeName="ThisWorkbook" defaultThemeVersion="124226"/>
  <mc:AlternateContent xmlns:mc="http://schemas.openxmlformats.org/markup-compatibility/2006">
    <mc:Choice Requires="x15">
      <x15ac:absPath xmlns:x15ac="http://schemas.microsoft.com/office/spreadsheetml/2010/11/ac" url="\\Cc-1855\G3\02-Kamal-Himanshu\17-Reconductoring Package-OH01\BIDDING DOCUMENTS\"/>
    </mc:Choice>
  </mc:AlternateContent>
  <xr:revisionPtr revIDLastSave="0" documentId="13_ncr:81_{3904359F-3D01-4126-9770-6FF52DD753DE}" xr6:coauthVersionLast="36" xr6:coauthVersionMax="36" xr10:uidLastSave="{00000000-0000-0000-0000-000000000000}"/>
  <workbookProtection workbookAlgorithmName="SHA-512" workbookHashValue="z9T2eB759pHPTo0sg7eLkFeJq3jqAE1vXqbio0X9r9ikzEJlbIqkSrO3gnq8Ajnec/0CFYygDxYrq5PwPyNFeA==" workbookSaltValue="Aes0jFNY574UB5c6EEes7Q==" workbookSpinCount="100000" revisionsAlgorithmName="SHA-512" revisionsHashValue="0ht7Yu6t5Kx5xoEUiHWDOVo4b+qpXxS2W82CAcfh9TLvpKqKYKAlPzy/VCLkKEgq6Lqv0fkXitnhB/0ORlF4jg==" revisionsSaltValue="DwhrvrYwT79fwdJMtXD4BQ==" revisionsSpinCount="100000" lockStructure="1" lockRevision="1"/>
  <bookViews>
    <workbookView xWindow="480" yWindow="96" windowWidth="11352" windowHeight="8388" tabRatio="951" firstSheet="1" activeTab="16" xr2:uid="{00000000-000D-0000-FFFF-FFFF00000000}"/>
  </bookViews>
  <sheets>
    <sheet name="Basic" sheetId="1" state="hidden" r:id="rId1"/>
    <sheet name="Cover" sheetId="2" r:id="rId2"/>
    <sheet name="Names Bidder" sheetId="3" state="hidden" r:id="rId3"/>
    <sheet name="Name of Bidder" sheetId="4" r:id="rId4"/>
    <sheet name="Attach 3(JV)" sheetId="5" r:id="rId5"/>
    <sheet name="Attach 3(QR)" sheetId="6" r:id="rId6"/>
    <sheet name="Attach 4" sheetId="7" r:id="rId7"/>
    <sheet name="Attach 4 (A)" sheetId="8" r:id="rId8"/>
    <sheet name="Attach 4 (B)" sheetId="9" r:id="rId9"/>
    <sheet name="Attach 5" sheetId="10" r:id="rId10"/>
    <sheet name="Attach 5A" sheetId="11" r:id="rId11"/>
    <sheet name="Attach 6" sheetId="12" r:id="rId12"/>
    <sheet name="Attach 7" sheetId="13" r:id="rId13"/>
    <sheet name="Attach 9" sheetId="14" r:id="rId14"/>
    <sheet name="Attach 10" sheetId="15" r:id="rId15"/>
    <sheet name="Attach 11" sheetId="16" r:id="rId16"/>
    <sheet name="Attach 12" sheetId="17" r:id="rId17"/>
    <sheet name="Attach 13" sheetId="18" r:id="rId18"/>
    <sheet name="Attach 14" sheetId="19" r:id="rId19"/>
    <sheet name="Attach 14-IP" sheetId="20" state="hidden" r:id="rId20"/>
    <sheet name="Attach 15" sheetId="21" r:id="rId21"/>
    <sheet name="Attach 16" sheetId="22" r:id="rId22"/>
    <sheet name="Attach 17" sheetId="23" r:id="rId23"/>
    <sheet name="Attach 18" sheetId="24" r:id="rId24"/>
    <sheet name="Attach 19" sheetId="25" r:id="rId25"/>
    <sheet name="Attach-20" sheetId="26" state="hidden" r:id="rId26"/>
    <sheet name="Attach 25" sheetId="27" r:id="rId27"/>
    <sheet name="Bid Form 1st Envelope " sheetId="28" r:id="rId28"/>
    <sheet name="N to W" sheetId="29" state="hidden" r:id="rId29"/>
    <sheet name="N to W (2)" sheetId="30" state="hidden" r:id="rId30"/>
    <sheet name="Sheet1" sheetId="31" state="hidden" r:id="rId31"/>
  </sheets>
  <externalReferences>
    <externalReference r:id="rId32"/>
    <externalReference r:id="rId33"/>
    <externalReference r:id="rId34"/>
    <externalReference r:id="rId35"/>
    <externalReference r:id="rId36"/>
  </externalReferences>
  <definedNames>
    <definedName name="\A" localSheetId="22">#REF!</definedName>
    <definedName name="\A" localSheetId="26">#REF!</definedName>
    <definedName name="\A" localSheetId="29">#REF!</definedName>
    <definedName name="\A" localSheetId="3">#REF!</definedName>
    <definedName name="\A">#REF!</definedName>
    <definedName name="\aa" localSheetId="3">#REF!</definedName>
    <definedName name="\aa">#REF!</definedName>
    <definedName name="\B" localSheetId="22">#REF!</definedName>
    <definedName name="\B" localSheetId="26">#REF!</definedName>
    <definedName name="\B" localSheetId="29">#REF!</definedName>
    <definedName name="\B" localSheetId="3">#REF!</definedName>
    <definedName name="\B">#REF!</definedName>
    <definedName name="\C" localSheetId="22">#REF!</definedName>
    <definedName name="\C" localSheetId="26">#REF!</definedName>
    <definedName name="\C" localSheetId="29">#REF!</definedName>
    <definedName name="\C" localSheetId="3">#REF!</definedName>
    <definedName name="\C">#REF!</definedName>
    <definedName name="\M" localSheetId="26">#REF!</definedName>
    <definedName name="\M" localSheetId="29">#REF!</definedName>
    <definedName name="\M" localSheetId="3">#REF!</definedName>
    <definedName name="\M">#REF!</definedName>
    <definedName name="\N" localSheetId="26">#REF!</definedName>
    <definedName name="\N" localSheetId="29">#REF!</definedName>
    <definedName name="\N" localSheetId="3">#REF!</definedName>
    <definedName name="\N">#REF!</definedName>
    <definedName name="\P" localSheetId="26">#REF!</definedName>
    <definedName name="\P" localSheetId="29">#REF!</definedName>
    <definedName name="\P" localSheetId="3">#REF!</definedName>
    <definedName name="\P">#REF!</definedName>
    <definedName name="\R" localSheetId="26">#REF!</definedName>
    <definedName name="\R" localSheetId="29">#REF!</definedName>
    <definedName name="\R" localSheetId="3">#REF!</definedName>
    <definedName name="\R">#REF!</definedName>
    <definedName name="\U" localSheetId="26">#REF!</definedName>
    <definedName name="\U" localSheetId="29">#REF!</definedName>
    <definedName name="\U" localSheetId="3">#REF!</definedName>
    <definedName name="\U">#REF!</definedName>
    <definedName name="\V" localSheetId="26">#REF!</definedName>
    <definedName name="\V" localSheetId="29">#REF!</definedName>
    <definedName name="\V" localSheetId="3">#REF!</definedName>
    <definedName name="\V">#REF!</definedName>
    <definedName name="\x" localSheetId="3">#REF!</definedName>
    <definedName name="\x">#REF!</definedName>
    <definedName name="ab" localSheetId="26">#REF!</definedName>
    <definedName name="ab" localSheetId="29">#REF!</definedName>
    <definedName name="ab" localSheetId="3">#REF!</definedName>
    <definedName name="ab">#REF!</definedName>
    <definedName name="biddername">#REF!</definedName>
    <definedName name="BL2A" localSheetId="26">#REF!</definedName>
    <definedName name="BL2A" localSheetId="29">#REF!</definedName>
    <definedName name="BL2A" localSheetId="3">'[1]Attach-3 (QR)'!#REF!</definedName>
    <definedName name="BL2A">#REF!</definedName>
    <definedName name="BL2A2" localSheetId="26">#REF!</definedName>
    <definedName name="BL2A2" localSheetId="29">#REF!</definedName>
    <definedName name="BL2A2" localSheetId="3">'[1]Attach-3 (QR)'!#REF!</definedName>
    <definedName name="BL2A2">#REF!</definedName>
    <definedName name="BL2AA" localSheetId="26">#REF!</definedName>
    <definedName name="BL2AA" localSheetId="29">#REF!</definedName>
    <definedName name="BL2AA" localSheetId="3">'[1]Attach-3 (QR)'!#REF!</definedName>
    <definedName name="BL2AA">#REF!</definedName>
    <definedName name="BL2AAA" localSheetId="22">'[2]Attach QR'!$J$785</definedName>
    <definedName name="BL2AAA" localSheetId="26">#REF!</definedName>
    <definedName name="BL2AAA" localSheetId="29">#REF!</definedName>
    <definedName name="BL2AAA" localSheetId="3">'[1]Attach-3 (QR)'!#REF!</definedName>
    <definedName name="BL2AAA">#REF!</definedName>
    <definedName name="BL2B" localSheetId="26">#REF!</definedName>
    <definedName name="BL2B" localSheetId="29">#REF!</definedName>
    <definedName name="BL2B" localSheetId="3">'[1]Attach-3 (QR)'!#REF!</definedName>
    <definedName name="BL2B">#REF!</definedName>
    <definedName name="BL2BB" localSheetId="26">#REF!</definedName>
    <definedName name="BL2BB" localSheetId="29">#REF!</definedName>
    <definedName name="BL2BB" localSheetId="3">'[1]Attach-3 (QR)'!#REF!</definedName>
    <definedName name="BL2BB">#REF!</definedName>
    <definedName name="BL2BBB" localSheetId="22">'[2]Attach QR'!$K$785</definedName>
    <definedName name="BL2BBB" localSheetId="26">#REF!</definedName>
    <definedName name="BL2BBB" localSheetId="29">#REF!</definedName>
    <definedName name="BL2BBB" localSheetId="3">'[1]Attach-3 (QR)'!#REF!</definedName>
    <definedName name="BL2BBB">#REF!</definedName>
    <definedName name="BL2C" localSheetId="26">#REF!</definedName>
    <definedName name="BL2C" localSheetId="29">#REF!</definedName>
    <definedName name="BL2C" localSheetId="3">'[1]Attach-3 (QR)'!#REF!</definedName>
    <definedName name="BL2C">#REF!</definedName>
    <definedName name="BL2CC" localSheetId="26">#REF!</definedName>
    <definedName name="BL2CC" localSheetId="29">#REF!</definedName>
    <definedName name="BL2CC" localSheetId="3">'[1]Attach-3 (QR)'!#REF!</definedName>
    <definedName name="BL2CC">#REF!</definedName>
    <definedName name="BL2CCC" localSheetId="22">'[2]Attach QR'!$L$785</definedName>
    <definedName name="BL2CCC" localSheetId="26">#REF!</definedName>
    <definedName name="BL2CCC" localSheetId="29">#REF!</definedName>
    <definedName name="BL2CCC" localSheetId="3">'[1]Attach-3 (QR)'!#REF!</definedName>
    <definedName name="BL2CCC">#REF!</definedName>
    <definedName name="BL3A" localSheetId="26">#REF!</definedName>
    <definedName name="BL3A" localSheetId="29">#REF!</definedName>
    <definedName name="BL3A" localSheetId="3">'[1]Attach-3 (QR)'!#REF!</definedName>
    <definedName name="BL3A">#REF!</definedName>
    <definedName name="BL3AA" localSheetId="26">#REF!</definedName>
    <definedName name="BL3AA" localSheetId="29">#REF!</definedName>
    <definedName name="BL3AA" localSheetId="3">'[1]Attach-3 (QR)'!#REF!</definedName>
    <definedName name="BL3AA">#REF!</definedName>
    <definedName name="BL3AAA" localSheetId="22">'[2]Attach QR'!$J$788</definedName>
    <definedName name="BL3AAA" localSheetId="26">#REF!</definedName>
    <definedName name="BL3AAA" localSheetId="29">#REF!</definedName>
    <definedName name="BL3AAA" localSheetId="3">'[1]Attach-3 (QR)'!#REF!</definedName>
    <definedName name="BL3AAA">#REF!</definedName>
    <definedName name="BL3B" localSheetId="26">#REF!</definedName>
    <definedName name="BL3B" localSheetId="29">#REF!</definedName>
    <definedName name="BL3B" localSheetId="3">'[1]Attach-3 (QR)'!#REF!</definedName>
    <definedName name="BL3B">#REF!</definedName>
    <definedName name="BL3BB" localSheetId="26">#REF!</definedName>
    <definedName name="BL3BB" localSheetId="29">#REF!</definedName>
    <definedName name="BL3BB" localSheetId="3">'[1]Attach-3 (QR)'!#REF!</definedName>
    <definedName name="BL3BB">#REF!</definedName>
    <definedName name="BL3BBB" localSheetId="22">'[2]Attach QR'!$K$788</definedName>
    <definedName name="BL3BBB" localSheetId="26">#REF!</definedName>
    <definedName name="BL3BBB" localSheetId="29">#REF!</definedName>
    <definedName name="BL3BBB" localSheetId="3">'[1]Attach-3 (QR)'!#REF!</definedName>
    <definedName name="BL3BBB">#REF!</definedName>
    <definedName name="BL3C" localSheetId="26">#REF!</definedName>
    <definedName name="BL3C" localSheetId="29">#REF!</definedName>
    <definedName name="BL3C" localSheetId="3">'[1]Attach-3 (QR)'!#REF!</definedName>
    <definedName name="BL3C">#REF!</definedName>
    <definedName name="BL3CC" localSheetId="26">#REF!</definedName>
    <definedName name="BL3CC" localSheetId="29">#REF!</definedName>
    <definedName name="BL3CC" localSheetId="3">'[1]Attach-3 (QR)'!#REF!</definedName>
    <definedName name="BL3CC">#REF!</definedName>
    <definedName name="BL3CCC" localSheetId="22">'[2]Attach QR'!$L$788</definedName>
    <definedName name="BL3CCC" localSheetId="26">#REF!</definedName>
    <definedName name="BL3CCC" localSheetId="29">#REF!</definedName>
    <definedName name="BL3CCC" localSheetId="3">'[1]Attach-3 (QR)'!#REF!</definedName>
    <definedName name="BL3CCC">#REF!</definedName>
    <definedName name="BL4A" localSheetId="26">#REF!</definedName>
    <definedName name="BL4A" localSheetId="29">#REF!</definedName>
    <definedName name="BL4A" localSheetId="3">'[1]Attach-3 (QR)'!#REF!</definedName>
    <definedName name="BL4A">#REF!</definedName>
    <definedName name="BL4AA" localSheetId="26">#REF!</definedName>
    <definedName name="BL4AA" localSheetId="29">#REF!</definedName>
    <definedName name="BL4AA" localSheetId="3">'[1]Attach-3 (QR)'!#REF!</definedName>
    <definedName name="BL4AA">#REF!</definedName>
    <definedName name="BL4AAA" localSheetId="22">'[2]Attach QR'!$J$791</definedName>
    <definedName name="BL4AAA" localSheetId="26">#REF!</definedName>
    <definedName name="BL4AAA" localSheetId="29">#REF!</definedName>
    <definedName name="BL4AAA" localSheetId="3">'[1]Attach-3 (QR)'!#REF!</definedName>
    <definedName name="BL4AAA">#REF!</definedName>
    <definedName name="BL4B" localSheetId="26">#REF!</definedName>
    <definedName name="BL4B" localSheetId="29">#REF!</definedName>
    <definedName name="BL4B" localSheetId="3">'[1]Attach-3 (QR)'!#REF!</definedName>
    <definedName name="BL4B">#REF!</definedName>
    <definedName name="BL4BB" localSheetId="26">#REF!</definedName>
    <definedName name="BL4BB" localSheetId="29">#REF!</definedName>
    <definedName name="BL4BB" localSheetId="3">'[1]Attach-3 (QR)'!#REF!</definedName>
    <definedName name="BL4BB">#REF!</definedName>
    <definedName name="BL4BBB" localSheetId="22">'[2]Attach QR'!$K$791</definedName>
    <definedName name="BL4BBB" localSheetId="26">#REF!</definedName>
    <definedName name="BL4BBB" localSheetId="29">#REF!</definedName>
    <definedName name="BL4BBB" localSheetId="3">'[1]Attach-3 (QR)'!#REF!</definedName>
    <definedName name="BL4BBB">#REF!</definedName>
    <definedName name="BL4C" localSheetId="26">#REF!</definedName>
    <definedName name="BL4C" localSheetId="29">#REF!</definedName>
    <definedName name="BL4C" localSheetId="3">'[1]Attach-3 (QR)'!#REF!</definedName>
    <definedName name="BL4C">#REF!</definedName>
    <definedName name="BL4CC" localSheetId="26">#REF!</definedName>
    <definedName name="BL4CC" localSheetId="29">#REF!</definedName>
    <definedName name="BL4CC" localSheetId="3">'[1]Attach-3 (QR)'!#REF!</definedName>
    <definedName name="BL4CC">#REF!</definedName>
    <definedName name="BL4CCC" localSheetId="22">'[2]Attach QR'!$L$791</definedName>
    <definedName name="BL4CCC" localSheetId="26">#REF!</definedName>
    <definedName name="BL4CCC" localSheetId="29">#REF!</definedName>
    <definedName name="BL4CCC" localSheetId="3">'[1]Attach-3 (QR)'!#REF!</definedName>
    <definedName name="BL4CCC">#REF!</definedName>
    <definedName name="BL5A" localSheetId="26">#REF!</definedName>
    <definedName name="BL5A" localSheetId="29">#REF!</definedName>
    <definedName name="BL5A" localSheetId="3">'[1]Attach-3 (QR)'!#REF!</definedName>
    <definedName name="BL5A">#REF!</definedName>
    <definedName name="BL5AA" localSheetId="26">#REF!</definedName>
    <definedName name="BL5AA" localSheetId="29">#REF!</definedName>
    <definedName name="BL5AA" localSheetId="3">'[1]Attach-3 (QR)'!#REF!</definedName>
    <definedName name="BL5AA">#REF!</definedName>
    <definedName name="BL5AAA" localSheetId="22">'[2]Attach QR'!$J$794</definedName>
    <definedName name="BL5AAA" localSheetId="26">#REF!</definedName>
    <definedName name="BL5AAA" localSheetId="29">#REF!</definedName>
    <definedName name="BL5AAA" localSheetId="3">'[1]Attach-3 (QR)'!#REF!</definedName>
    <definedName name="BL5AAA">#REF!</definedName>
    <definedName name="BL5B" localSheetId="26">#REF!</definedName>
    <definedName name="BL5B" localSheetId="29">#REF!</definedName>
    <definedName name="BL5B" localSheetId="3">'[1]Attach-3 (QR)'!#REF!</definedName>
    <definedName name="BL5B">#REF!</definedName>
    <definedName name="BL5BB" localSheetId="26">#REF!</definedName>
    <definedName name="BL5BB" localSheetId="29">#REF!</definedName>
    <definedName name="BL5BB" localSheetId="3">'[1]Attach-3 (QR)'!#REF!</definedName>
    <definedName name="BL5BB">#REF!</definedName>
    <definedName name="BL5BBB" localSheetId="22">'[2]Attach QR'!$K$794</definedName>
    <definedName name="BL5BBB" localSheetId="26">#REF!</definedName>
    <definedName name="BL5BBB" localSheetId="29">#REF!</definedName>
    <definedName name="BL5BBB" localSheetId="3">'[1]Attach-3 (QR)'!#REF!</definedName>
    <definedName name="BL5BBB">#REF!</definedName>
    <definedName name="BL5C" localSheetId="26">#REF!</definedName>
    <definedName name="BL5C" localSheetId="29">#REF!</definedName>
    <definedName name="BL5C" localSheetId="3">'[1]Attach-3 (QR)'!#REF!</definedName>
    <definedName name="BL5C">#REF!</definedName>
    <definedName name="BL5CC" localSheetId="26">#REF!</definedName>
    <definedName name="BL5CC" localSheetId="29">#REF!</definedName>
    <definedName name="BL5CC" localSheetId="3">'[1]Attach-3 (QR)'!#REF!</definedName>
    <definedName name="BL5CC">#REF!</definedName>
    <definedName name="BL5CCC" localSheetId="22">'[2]Attach QR'!$L$794</definedName>
    <definedName name="BL5CCC" localSheetId="26">#REF!</definedName>
    <definedName name="BL5CCC" localSheetId="29">#REF!</definedName>
    <definedName name="BL5CCC" localSheetId="3">'[1]Attach-3 (QR)'!#REF!</definedName>
    <definedName name="BL5CCC">#REF!</definedName>
    <definedName name="CAPA1" localSheetId="26">#REF!</definedName>
    <definedName name="CAPA1" localSheetId="29">#REF!</definedName>
    <definedName name="CAPA1" localSheetId="3">'[1]Attach-3 (QR)'!#REF!</definedName>
    <definedName name="CAPA1">#REF!</definedName>
    <definedName name="CAPA11" localSheetId="26">#REF!</definedName>
    <definedName name="CAPA11" localSheetId="29">#REF!</definedName>
    <definedName name="CAPA11" localSheetId="3">'[1]Attach-3 (QR)'!#REF!</definedName>
    <definedName name="CAPA11">#REF!</definedName>
    <definedName name="CAPA111" localSheetId="22">'[2]Attach QR'!$F$505</definedName>
    <definedName name="CAPA111" localSheetId="26">#REF!</definedName>
    <definedName name="CAPA111" localSheetId="29">#REF!</definedName>
    <definedName name="CAPA111" localSheetId="3">'[1]Attach-3 (QR)'!#REF!</definedName>
    <definedName name="CAPA111">#REF!</definedName>
    <definedName name="CAPA2" localSheetId="26">#REF!</definedName>
    <definedName name="CAPA2" localSheetId="29">#REF!</definedName>
    <definedName name="CAPA2" localSheetId="3">'[1]Attach-3 (QR)'!#REF!</definedName>
    <definedName name="CAPA2">#REF!</definedName>
    <definedName name="CAPA22" localSheetId="26">#REF!</definedName>
    <definedName name="CAPA22" localSheetId="29">#REF!</definedName>
    <definedName name="CAPA22" localSheetId="3">'[1]Attach-3 (QR)'!#REF!</definedName>
    <definedName name="CAPA22">#REF!</definedName>
    <definedName name="CAPA222" localSheetId="22">'[2]Attach QR'!$I$505</definedName>
    <definedName name="CAPA222" localSheetId="26">#REF!</definedName>
    <definedName name="CAPA222" localSheetId="29">#REF!</definedName>
    <definedName name="CAPA222" localSheetId="3">'[1]Attach-3 (QR)'!#REF!</definedName>
    <definedName name="CAPA222">#REF!</definedName>
    <definedName name="CAPA3" localSheetId="26">#REF!</definedName>
    <definedName name="CAPA3" localSheetId="29">#REF!</definedName>
    <definedName name="CAPA3" localSheetId="3">'[1]Attach-3 (QR)'!#REF!</definedName>
    <definedName name="CAPA3">#REF!</definedName>
    <definedName name="CAPA33" localSheetId="26">#REF!</definedName>
    <definedName name="CAPA33" localSheetId="29">#REF!</definedName>
    <definedName name="CAPA33" localSheetId="3">'[1]Attach-3 (QR)'!#REF!</definedName>
    <definedName name="CAPA33">#REF!</definedName>
    <definedName name="CAPA333" localSheetId="22">'[2]Attach QR'!$G$651</definedName>
    <definedName name="CAPA333" localSheetId="26">#REF!</definedName>
    <definedName name="CAPA333" localSheetId="29">#REF!</definedName>
    <definedName name="CAPA333" localSheetId="3">'[1]Attach-3 (QR)'!#REF!</definedName>
    <definedName name="CAPA333">#REF!</definedName>
    <definedName name="CAPA4" localSheetId="26">#REF!</definedName>
    <definedName name="CAPA4" localSheetId="29">#REF!</definedName>
    <definedName name="CAPA4" localSheetId="3">'[1]Attach-3 (QR)'!#REF!</definedName>
    <definedName name="CAPA4">#REF!</definedName>
    <definedName name="CAPA44" localSheetId="26">#REF!</definedName>
    <definedName name="CAPA44" localSheetId="29">#REF!</definedName>
    <definedName name="CAPA44" localSheetId="3">'[1]Attach-3 (QR)'!#REF!</definedName>
    <definedName name="CAPA44">#REF!</definedName>
    <definedName name="CAPA444" localSheetId="22">'[2]Attach QR'!$I$651</definedName>
    <definedName name="CAPA444" localSheetId="26">#REF!</definedName>
    <definedName name="CAPA444" localSheetId="29">#REF!</definedName>
    <definedName name="CAPA444" localSheetId="3">'[1]Attach-3 (QR)'!#REF!</definedName>
    <definedName name="CAPA444">#REF!</definedName>
    <definedName name="CAPA7" localSheetId="26">#REF!</definedName>
    <definedName name="CAPA7" localSheetId="29">#REF!</definedName>
    <definedName name="CAPA7" localSheetId="3">'[1]Attach-3 (QR)'!#REF!</definedName>
    <definedName name="CAPA7">#REF!</definedName>
    <definedName name="CAPA77" localSheetId="26">#REF!</definedName>
    <definedName name="CAPA77" localSheetId="29">#REF!</definedName>
    <definedName name="CAPA77" localSheetId="3">'[1]Attach-3 (QR)'!#REF!</definedName>
    <definedName name="CAPA77">#REF!</definedName>
    <definedName name="CAPA777" localSheetId="22">'[2]Attach QR'!$D$505</definedName>
    <definedName name="CAPA777" localSheetId="26">#REF!</definedName>
    <definedName name="CAPA777" localSheetId="29">#REF!</definedName>
    <definedName name="CAPA777" localSheetId="3">'[1]Attach-3 (QR)'!#REF!</definedName>
    <definedName name="CAPA777">#REF!</definedName>
    <definedName name="COO" localSheetId="3">'[3]Sch-1a'!#REF!</definedName>
    <definedName name="COO">'[4]Sch-1a'!#REF!</definedName>
    <definedName name="date" localSheetId="3">#REF!</definedName>
    <definedName name="date">#REF!</definedName>
    <definedName name="iii">#REF!</definedName>
    <definedName name="LA">#REF!</definedName>
    <definedName name="logo1">"Picture 7"</definedName>
    <definedName name="MANU1" localSheetId="26">#REF!</definedName>
    <definedName name="MANU1" localSheetId="29">#REF!</definedName>
    <definedName name="MANU1" localSheetId="3">'[1]Attach-3 (QR)'!#REF!</definedName>
    <definedName name="MANU1">#REF!</definedName>
    <definedName name="MANU11" localSheetId="26">#REF!</definedName>
    <definedName name="MANU11" localSheetId="29">#REF!</definedName>
    <definedName name="MANU11" localSheetId="3">'[1]Attach-3 (QR)'!#REF!</definedName>
    <definedName name="MANU11">#REF!</definedName>
    <definedName name="MANU111" localSheetId="22">'[2]Attach QR'!$H$350</definedName>
    <definedName name="MANU111" localSheetId="26">#REF!</definedName>
    <definedName name="MANU111" localSheetId="29">#REF!</definedName>
    <definedName name="MANU111" localSheetId="3">'[1]Attach-3 (QR)'!#REF!</definedName>
    <definedName name="MANU111">#REF!</definedName>
    <definedName name="MANU2" localSheetId="26">#REF!</definedName>
    <definedName name="MANU2" localSheetId="29">#REF!</definedName>
    <definedName name="MANU2" localSheetId="3">'[1]Attach-3 (QR)'!#REF!</definedName>
    <definedName name="MANU2">#REF!</definedName>
    <definedName name="MANU22" localSheetId="26">#REF!</definedName>
    <definedName name="MANU22" localSheetId="29">#REF!</definedName>
    <definedName name="MANU22" localSheetId="3">'[1]Attach-3 (QR)'!#REF!</definedName>
    <definedName name="MANU22">#REF!</definedName>
    <definedName name="MANU222" localSheetId="22">'[2]Attach QR'!$H$419</definedName>
    <definedName name="MANU222" localSheetId="26">#REF!</definedName>
    <definedName name="MANU222" localSheetId="29">#REF!</definedName>
    <definedName name="MANU222" localSheetId="3">'[1]Attach-3 (QR)'!#REF!</definedName>
    <definedName name="MANU222">#REF!</definedName>
    <definedName name="MANU3" localSheetId="26">#REF!</definedName>
    <definedName name="MANU3" localSheetId="29">#REF!</definedName>
    <definedName name="MANU3" localSheetId="3">'[1]Attach-3 (QR)'!#REF!</definedName>
    <definedName name="MANU3">#REF!</definedName>
    <definedName name="MANU33" localSheetId="26">#REF!</definedName>
    <definedName name="MANU33" localSheetId="29">#REF!</definedName>
    <definedName name="MANU33" localSheetId="3">'[1]Attach-3 (QR)'!#REF!</definedName>
    <definedName name="MANU33">#REF!</definedName>
    <definedName name="MANU333" localSheetId="22">'[2]Attach QR'!$G$560</definedName>
    <definedName name="MANU333" localSheetId="26">#REF!</definedName>
    <definedName name="MANU333" localSheetId="29">#REF!</definedName>
    <definedName name="MANU333" localSheetId="3">'[1]Attach-3 (QR)'!#REF!</definedName>
    <definedName name="MANU333">#REF!</definedName>
    <definedName name="MANU4" localSheetId="26">#REF!</definedName>
    <definedName name="MANU4" localSheetId="29">#REF!</definedName>
    <definedName name="MANU4" localSheetId="3">'[1]Attach-3 (QR)'!#REF!</definedName>
    <definedName name="MANU4">#REF!</definedName>
    <definedName name="MANU44" localSheetId="26">#REF!</definedName>
    <definedName name="MANU44" localSheetId="29">#REF!</definedName>
    <definedName name="MANU44" localSheetId="3">'[1]Attach-3 (QR)'!#REF!</definedName>
    <definedName name="MANU44">#REF!</definedName>
    <definedName name="MANU444" localSheetId="22">'[2]Attach QR'!$I$560</definedName>
    <definedName name="MANU444" localSheetId="26">#REF!</definedName>
    <definedName name="MANU444" localSheetId="29">#REF!</definedName>
    <definedName name="MANU444" localSheetId="3">'[1]Attach-3 (QR)'!#REF!</definedName>
    <definedName name="MANU444">#REF!</definedName>
    <definedName name="MANU5" localSheetId="26">#REF!</definedName>
    <definedName name="MANU5" localSheetId="29">#REF!</definedName>
    <definedName name="MANU5" localSheetId="3">'[1]Attach-3 (QR)'!#REF!</definedName>
    <definedName name="MANU5">#REF!</definedName>
    <definedName name="MANU55" localSheetId="26">#REF!</definedName>
    <definedName name="MANU55" localSheetId="29">#REF!</definedName>
    <definedName name="MANU55" localSheetId="3">'[1]Attach-3 (QR)'!#REF!</definedName>
    <definedName name="MANU55">#REF!</definedName>
    <definedName name="MANU555" localSheetId="22">'[2]Attach QR'!$E$560</definedName>
    <definedName name="MANU555" localSheetId="26">#REF!</definedName>
    <definedName name="MANU555" localSheetId="29">#REF!</definedName>
    <definedName name="MANU555" localSheetId="3">'[1]Attach-3 (QR)'!#REF!</definedName>
    <definedName name="MANU555">#REF!</definedName>
    <definedName name="PATH1" localSheetId="26">#REF!</definedName>
    <definedName name="PATH1" localSheetId="29">#REF!</definedName>
    <definedName name="PATH1" localSheetId="3">'[1]Attach-3 (QR)'!#REF!</definedName>
    <definedName name="PATH1">#REF!</definedName>
    <definedName name="PATH11" localSheetId="26">#REF!</definedName>
    <definedName name="PATH11" localSheetId="29">#REF!</definedName>
    <definedName name="PATH11" localSheetId="3">'[1]Attach-3 (QR)'!#REF!</definedName>
    <definedName name="PATH11">#REF!</definedName>
    <definedName name="PATH111" localSheetId="22">'[2]Attach QR'!$G$170</definedName>
    <definedName name="PATH111" localSheetId="26">#REF!</definedName>
    <definedName name="PATH111" localSheetId="29">#REF!</definedName>
    <definedName name="PATH111" localSheetId="3">'[1]Attach-3 (QR)'!#REF!</definedName>
    <definedName name="PATH111">#REF!</definedName>
    <definedName name="PATH2" localSheetId="26">#REF!</definedName>
    <definedName name="PATH2" localSheetId="29">#REF!</definedName>
    <definedName name="PATH2" localSheetId="3">'[1]Attach-3 (QR)'!#REF!</definedName>
    <definedName name="PATH2">#REF!</definedName>
    <definedName name="PATH22" localSheetId="26">#REF!</definedName>
    <definedName name="PATH22" localSheetId="29">#REF!</definedName>
    <definedName name="PATH22" localSheetId="3">'[1]Attach-3 (QR)'!#REF!</definedName>
    <definedName name="PATH22">#REF!</definedName>
    <definedName name="PATH222" localSheetId="22">'[2]Attach QR'!$I$170</definedName>
    <definedName name="PATH222" localSheetId="26">#REF!</definedName>
    <definedName name="PATH222" localSheetId="29">#REF!</definedName>
    <definedName name="PATH222" localSheetId="3">'[1]Attach-3 (QR)'!#REF!</definedName>
    <definedName name="PATH222">#REF!</definedName>
    <definedName name="PATH3" localSheetId="26">#REF!</definedName>
    <definedName name="PATH3" localSheetId="29">#REF!</definedName>
    <definedName name="PATH3" localSheetId="3">'[1]Attach-3 (QR)'!#REF!</definedName>
    <definedName name="PATH3">#REF!</definedName>
    <definedName name="PATH33" localSheetId="26">#REF!</definedName>
    <definedName name="PATH33" localSheetId="29">#REF!</definedName>
    <definedName name="PATH33" localSheetId="3">'[1]Attach-3 (QR)'!#REF!</definedName>
    <definedName name="PATH33">#REF!</definedName>
    <definedName name="PATH333" localSheetId="22">'[2]Attach QR'!$G$246</definedName>
    <definedName name="PATH333" localSheetId="26">#REF!</definedName>
    <definedName name="PATH333" localSheetId="29">#REF!</definedName>
    <definedName name="PATH333" localSheetId="3">'[1]Attach-3 (QR)'!#REF!</definedName>
    <definedName name="PATH333">#REF!</definedName>
    <definedName name="PATH4" localSheetId="26">#REF!</definedName>
    <definedName name="PATH4" localSheetId="29">#REF!</definedName>
    <definedName name="PATH4" localSheetId="3">'[1]Attach-3 (QR)'!#REF!</definedName>
    <definedName name="PATH4">#REF!</definedName>
    <definedName name="PATH44" localSheetId="26">#REF!</definedName>
    <definedName name="PATH44" localSheetId="29">#REF!</definedName>
    <definedName name="PATH44" localSheetId="3">'[1]Attach-3 (QR)'!#REF!</definedName>
    <definedName name="PATH44">#REF!</definedName>
    <definedName name="PATH444" localSheetId="22">'[2]Attach QR'!$I$246</definedName>
    <definedName name="PATH444" localSheetId="26">#REF!</definedName>
    <definedName name="PATH444" localSheetId="29">#REF!</definedName>
    <definedName name="PATH444" localSheetId="3">'[1]Attach-3 (QR)'!#REF!</definedName>
    <definedName name="PATH444">#REF!</definedName>
    <definedName name="PATH5" localSheetId="26">#REF!</definedName>
    <definedName name="PATH5" localSheetId="29">#REF!</definedName>
    <definedName name="PATH5" localSheetId="3">'[1]Attach-3 (QR)'!#REF!</definedName>
    <definedName name="PATH5">#REF!</definedName>
    <definedName name="PATH55" localSheetId="26">#REF!</definedName>
    <definedName name="PATH55" localSheetId="29">#REF!</definedName>
    <definedName name="PATH55" localSheetId="3">'[1]Attach-3 (QR)'!#REF!</definedName>
    <definedName name="PATH55">#REF!</definedName>
    <definedName name="PATH555" localSheetId="26">#REF!</definedName>
    <definedName name="PATH555" localSheetId="29">#REF!</definedName>
    <definedName name="PATH555" localSheetId="3">'[1]Attach-3 (QR)'!#REF!</definedName>
    <definedName name="PATH555">#REF!</definedName>
    <definedName name="PATHAR1" localSheetId="26">#REF!</definedName>
    <definedName name="PATHAR1" localSheetId="29">#REF!</definedName>
    <definedName name="PATHAR1" localSheetId="3">'[1]Attach-3 (QR)'!#REF!</definedName>
    <definedName name="PATHAR1">#REF!</definedName>
    <definedName name="PATHAR2" localSheetId="26">#REF!</definedName>
    <definedName name="PATHAR2" localSheetId="29">#REF!</definedName>
    <definedName name="PATHAR2" localSheetId="3">'[1]Attach-3 (QR)'!#REF!</definedName>
    <definedName name="PATHAR2">#REF!</definedName>
    <definedName name="PATHAR3" localSheetId="22">'[2]Attach QR'!$AO$750</definedName>
    <definedName name="PATHAR3" localSheetId="26">#REF!</definedName>
    <definedName name="PATHAR3" localSheetId="29">#REF!</definedName>
    <definedName name="PATHAR3" localSheetId="3">'[1]Attach-3 (QR)'!#REF!</definedName>
    <definedName name="PATHAR3">#REF!</definedName>
    <definedName name="PATHJV1" localSheetId="26">#REF!</definedName>
    <definedName name="PATHJV1" localSheetId="29">#REF!</definedName>
    <definedName name="PATHJV1" localSheetId="3">'[1]Attach-3 (QR)'!#REF!</definedName>
    <definedName name="PATHJV1">#REF!</definedName>
    <definedName name="PATHJV11" localSheetId="26">#REF!</definedName>
    <definedName name="PATHJV11" localSheetId="29">#REF!</definedName>
    <definedName name="PATHJV11" localSheetId="3">'[1]Attach-3 (QR)'!#REF!</definedName>
    <definedName name="PATHJV11">#REF!</definedName>
    <definedName name="PATHJV111" localSheetId="26">#REF!</definedName>
    <definedName name="PATHJV111" localSheetId="29">#REF!</definedName>
    <definedName name="PATHJV111" localSheetId="3">'[1]Attach-3 (QR)'!#REF!</definedName>
    <definedName name="PATHJV111">#REF!</definedName>
    <definedName name="PATHJV2" localSheetId="26">#REF!</definedName>
    <definedName name="PATHJV2" localSheetId="29">#REF!</definedName>
    <definedName name="PATHJV2" localSheetId="3">'[1]Attach-3 (QR)'!#REF!</definedName>
    <definedName name="PATHJV2">#REF!</definedName>
    <definedName name="PATHJV22" localSheetId="26">#REF!</definedName>
    <definedName name="PATHJV22" localSheetId="29">#REF!</definedName>
    <definedName name="PATHJV22" localSheetId="3">'[1]Attach-3 (QR)'!#REF!</definedName>
    <definedName name="PATHJV22">#REF!</definedName>
    <definedName name="PATHJV222" localSheetId="26">#REF!</definedName>
    <definedName name="PATHJV222" localSheetId="29">#REF!</definedName>
    <definedName name="PATHJV222" localSheetId="3">'[1]Attach-3 (QR)'!#REF!</definedName>
    <definedName name="PATHJV222">#REF!</definedName>
    <definedName name="PATHJV3" localSheetId="22">'[2]Attach QR'!$I$61</definedName>
    <definedName name="PATHJV3" localSheetId="26">#REF!</definedName>
    <definedName name="PATHJV3" localSheetId="29">#REF!</definedName>
    <definedName name="PATHJV3" localSheetId="3">'[1]Attach-3 (QR)'!#REF!</definedName>
    <definedName name="PATHJV3">#REF!</definedName>
    <definedName name="PATHJV33" localSheetId="22">'[2]Attach QR'!$G$61</definedName>
    <definedName name="PATHJV33" localSheetId="26">#REF!</definedName>
    <definedName name="PATHJV33" localSheetId="29">#REF!</definedName>
    <definedName name="PATHJV33" localSheetId="3">'[1]Attach-3 (QR)'!#REF!</definedName>
    <definedName name="PATHJV33">#REF!</definedName>
    <definedName name="PATHJV333" localSheetId="22">'[2]Attach QR'!$E$61</definedName>
    <definedName name="PATHJV333" localSheetId="26">#REF!</definedName>
    <definedName name="PATHJV333" localSheetId="29">#REF!</definedName>
    <definedName name="PATHJV333" localSheetId="3">'[1]Attach-3 (QR)'!#REF!</definedName>
    <definedName name="PATHJV333">#REF!</definedName>
    <definedName name="PATHJVPR1" localSheetId="26">#REF!</definedName>
    <definedName name="PATHJVPR1" localSheetId="29">#REF!</definedName>
    <definedName name="PATHJVPR1" localSheetId="3">'[1]Attach-3 (QR)'!#REF!</definedName>
    <definedName name="PATHJVPR1">#REF!</definedName>
    <definedName name="PATHJVPR11" localSheetId="26">#REF!</definedName>
    <definedName name="PATHJVPR11" localSheetId="29">#REF!</definedName>
    <definedName name="PATHJVPR11" localSheetId="3">'[1]Attach-3 (QR)'!#REF!</definedName>
    <definedName name="PATHJVPR11">#REF!</definedName>
    <definedName name="PATHJVPR111" localSheetId="22">'[2]Attach QR'!$K$782</definedName>
    <definedName name="PATHJVPR111" localSheetId="26">#REF!</definedName>
    <definedName name="PATHJVPR111" localSheetId="29">#REF!</definedName>
    <definedName name="PATHJVPR111" localSheetId="3">'[1]Attach-3 (QR)'!#REF!</definedName>
    <definedName name="PATHJVPR111">#REF!</definedName>
    <definedName name="PATHJVPR2" localSheetId="26">#REF!</definedName>
    <definedName name="PATHJVPR2" localSheetId="29">#REF!</definedName>
    <definedName name="PATHJVPR2" localSheetId="3">'[1]Attach-3 (QR)'!#REF!</definedName>
    <definedName name="PATHJVPR2">#REF!</definedName>
    <definedName name="PATHJVPR22" localSheetId="26">#REF!</definedName>
    <definedName name="PATHJVPR22" localSheetId="29">#REF!</definedName>
    <definedName name="PATHJVPR22" localSheetId="3">'[1]Attach-3 (QR)'!#REF!</definedName>
    <definedName name="PATHJVPR22">#REF!</definedName>
    <definedName name="PATHJVPR222" localSheetId="22">'[2]Attach QR'!$L$782</definedName>
    <definedName name="PATHJVPR222" localSheetId="26">#REF!</definedName>
    <definedName name="PATHJVPR222" localSheetId="29">#REF!</definedName>
    <definedName name="PATHJVPR222" localSheetId="3">'[1]Attach-3 (QR)'!#REF!</definedName>
    <definedName name="PATHJVPR222">#REF!</definedName>
    <definedName name="PATHLA1" localSheetId="26">#REF!</definedName>
    <definedName name="PATHLA1" localSheetId="29">#REF!</definedName>
    <definedName name="PATHLA1" localSheetId="3">'[1]Attach-3 (QR)'!#REF!</definedName>
    <definedName name="PATHLA1">#REF!</definedName>
    <definedName name="PATHLA2" localSheetId="26">#REF!</definedName>
    <definedName name="PATHLA2" localSheetId="29">#REF!</definedName>
    <definedName name="PATHLA2" localSheetId="3">'[1]Attach-3 (QR)'!#REF!</definedName>
    <definedName name="PATHLA2">#REF!</definedName>
    <definedName name="PATHLA3" localSheetId="22">'[2]Attach QR'!$D$651</definedName>
    <definedName name="PATHLA3" localSheetId="26">#REF!</definedName>
    <definedName name="PATHLA3" localSheetId="29">#REF!</definedName>
    <definedName name="PATHLA3" localSheetId="3">'[1]Attach-3 (QR)'!#REF!</definedName>
    <definedName name="PATHLA3">#REF!</definedName>
    <definedName name="PATHLP1" localSheetId="26">#REF!</definedName>
    <definedName name="PATHLP1" localSheetId="29">#REF!</definedName>
    <definedName name="PATHLP1" localSheetId="3">'[1]Attach-3 (QR)'!#REF!</definedName>
    <definedName name="PATHLP1">#REF!</definedName>
    <definedName name="PATHLP2" localSheetId="26">#REF!</definedName>
    <definedName name="PATHLP2" localSheetId="29">#REF!</definedName>
    <definedName name="PATHLP2" localSheetId="3">'[1]Attach-3 (QR)'!#REF!</definedName>
    <definedName name="PATHLP2">#REF!</definedName>
    <definedName name="PATHLP3" localSheetId="22">'[2]Attach QR'!$J$782</definedName>
    <definedName name="PATHLP3" localSheetId="26">#REF!</definedName>
    <definedName name="PATHLP3" localSheetId="29">#REF!</definedName>
    <definedName name="PATHLP3" localSheetId="3">'[1]Attach-3 (QR)'!#REF!</definedName>
    <definedName name="PATHLP3">#REF!</definedName>
    <definedName name="PATHPR1" localSheetId="26">#REF!</definedName>
    <definedName name="PATHPR1" localSheetId="29">#REF!</definedName>
    <definedName name="PATHPR1" localSheetId="3">'[1]Attach-3 (QR)'!#REF!</definedName>
    <definedName name="PATHPR1">#REF!</definedName>
    <definedName name="PATHPR2" localSheetId="26">#REF!</definedName>
    <definedName name="PATHPR2" localSheetId="29">#REF!</definedName>
    <definedName name="PATHPR2" localSheetId="3">'[1]Attach-3 (QR)'!#REF!</definedName>
    <definedName name="PATHPR2">#REF!</definedName>
    <definedName name="_xlnm.Print_Area" localSheetId="14">'Attach 10'!$A$1:$E$20</definedName>
    <definedName name="_xlnm.Print_Area" localSheetId="15">'Attach 11'!$A$1:$E$28</definedName>
    <definedName name="_xlnm.Print_Area" localSheetId="16">'Attach 12'!$A$1:$E$43</definedName>
    <definedName name="_xlnm.Print_Area" localSheetId="17">'Attach 13'!$A$1:$E$27</definedName>
    <definedName name="_xlnm.Print_Area" localSheetId="18">'Attach 14'!$A$1:$E$29</definedName>
    <definedName name="_xlnm.Print_Area" localSheetId="19">'Attach 14-IP'!$A$8:$I$217</definedName>
    <definedName name="_xlnm.Print_Area" localSheetId="20">'Attach 15'!$A$1:$E$85</definedName>
    <definedName name="_xlnm.Print_Area" localSheetId="21">'Attach 16'!$A$1:$L$97</definedName>
    <definedName name="_xlnm.Print_Area" localSheetId="22">'Attach 17'!$A$1:$E$30</definedName>
    <definedName name="_xlnm.Print_Area" localSheetId="23">'Attach 18'!$A$1:$E$31</definedName>
    <definedName name="_xlnm.Print_Area" localSheetId="24">'Attach 19'!$A$1:$E$31</definedName>
    <definedName name="_xlnm.Print_Area" localSheetId="26">'Attach 25'!$A$1:$E$31</definedName>
    <definedName name="_xlnm.Print_Area" localSheetId="4">'Attach 3(JV)'!$A$1:$E$27</definedName>
    <definedName name="_xlnm.Print_Area" localSheetId="5">'Attach 3(QR)'!$A$1:$E$27</definedName>
    <definedName name="_xlnm.Print_Area" localSheetId="6">'Attach 4'!$A$1:$E$24</definedName>
    <definedName name="_xlnm.Print_Area" localSheetId="7">'Attach 4 (A)'!$A$1:$E$26</definedName>
    <definedName name="_xlnm.Print_Area" localSheetId="8">'Attach 4 (B)'!$A$1:$E$25</definedName>
    <definedName name="_xlnm.Print_Area" localSheetId="9">'Attach 5'!$A$1:$E$28</definedName>
    <definedName name="_xlnm.Print_Area" localSheetId="10">'Attach 5A'!$A$1:$E$29</definedName>
    <definedName name="_xlnm.Print_Area" localSheetId="11">'Attach 6'!$A$1:$E$50</definedName>
    <definedName name="_xlnm.Print_Area" localSheetId="12">'Attach 7'!$A$1:$E$28</definedName>
    <definedName name="_xlnm.Print_Area" localSheetId="13">'Attach 9'!$A$1:$E$61</definedName>
    <definedName name="_xlnm.Print_Area" localSheetId="25">'Attach-20'!$A$1:$E$25</definedName>
    <definedName name="_xlnm.Print_Area" localSheetId="27">'Bid Form 1st Envelope '!$A$1:$F$131</definedName>
    <definedName name="_xlnm.Print_Area" localSheetId="1">Cover!$A$1:$F$21</definedName>
    <definedName name="_xlnm.Print_Area" localSheetId="3">'Name of Bidder'!$B$1:$C$32</definedName>
    <definedName name="_xlnm.Print_Area" localSheetId="2">'Names Bidder'!$B$1:$D$36</definedName>
    <definedName name="_xlnm.Print_Titles" localSheetId="13">'Attach 9'!$18:$18</definedName>
    <definedName name="printedname" localSheetId="3">#REF!</definedName>
    <definedName name="printedname">#REF!</definedName>
    <definedName name="_xlnm.Recorder" localSheetId="22">#REF!</definedName>
    <definedName name="_xlnm.Recorder" localSheetId="26">#REF!</definedName>
    <definedName name="_xlnm.Recorder" localSheetId="29">#REF!</definedName>
    <definedName name="_xlnm.Recorder" localSheetId="3">#REF!</definedName>
    <definedName name="_xlnm.Recorder">#REF!</definedName>
    <definedName name="TEST" localSheetId="22">#REF!</definedName>
    <definedName name="TEST" localSheetId="26">#REF!</definedName>
    <definedName name="TEST" localSheetId="29">#REF!</definedName>
    <definedName name="TEST" localSheetId="3">#REF!</definedName>
    <definedName name="TEST">#REF!</definedName>
    <definedName name="TO">#REF!</definedName>
    <definedName name="ttt">#REF!</definedName>
    <definedName name="typeofbidder">#REF!</definedName>
    <definedName name="uuu">#REF!</definedName>
    <definedName name="yyy">#REF!</definedName>
    <definedName name="Z_0539A423_766D_4407_9B04_DD09D2A8C305_.wvu.Cols" localSheetId="16" hidden="1">'Attach 12'!$G:$I</definedName>
    <definedName name="Z_0539A423_766D_4407_9B04_DD09D2A8C305_.wvu.Cols" localSheetId="20" hidden="1">'Attach 15'!$F:$F,'Attach 15'!$H:$H</definedName>
    <definedName name="Z_0539A423_766D_4407_9B04_DD09D2A8C305_.wvu.Cols" localSheetId="9" hidden="1">'Attach 5'!$H:$H</definedName>
    <definedName name="Z_0539A423_766D_4407_9B04_DD09D2A8C305_.wvu.Cols" localSheetId="11" hidden="1">'Attach 6'!$H:$H</definedName>
    <definedName name="Z_0539A423_766D_4407_9B04_DD09D2A8C305_.wvu.Cols" localSheetId="27" hidden="1">'Bid Form 1st Envelope '!$H:$J</definedName>
    <definedName name="Z_0539A423_766D_4407_9B04_DD09D2A8C305_.wvu.Cols" localSheetId="3" hidden="1">'Name of Bidder'!$A:$A,'Name of Bidder'!$D:$I,'Name of Bidder'!$IW:$IW,'Name of Bidder'!$SS:$SS,'Name of Bidder'!$ACO:$ACO,'Name of Bidder'!$AMK:$AMK,'Name of Bidder'!$AWG:$AWG,'Name of Bidder'!$BGC:$BGC,'Name of Bidder'!$BPY:$BPY,'Name of Bidder'!$BZU:$BZU,'Name of Bidder'!$CJQ:$CJQ,'Name of Bidder'!$CTM:$CTM,'Name of Bidder'!$DDI:$DDI,'Name of Bidder'!$DNE:$DNE,'Name of Bidder'!$DXA:$DXA,'Name of Bidder'!$EGW:$EGW,'Name of Bidder'!$EQS:$EQS,'Name of Bidder'!$FAO:$FAO,'Name of Bidder'!$FKK:$FKK,'Name of Bidder'!$FUG:$FUG,'Name of Bidder'!$GEC:$GEC,'Name of Bidder'!$GNY:$GNY,'Name of Bidder'!$GXU:$GXU,'Name of Bidder'!$HHQ:$HHQ,'Name of Bidder'!$HRM:$HRM,'Name of Bidder'!$IBI:$IBI,'Name of Bidder'!$ILE:$ILE,'Name of Bidder'!$IVA:$IVA,'Name of Bidder'!$JEW:$JEW,'Name of Bidder'!$JOS:$JOS,'Name of Bidder'!$JYO:$JYO,'Name of Bidder'!$KIK:$KIK,'Name of Bidder'!$KSG:$KSG,'Name of Bidder'!$LCC:$LCC,'Name of Bidder'!$LLY:$LLY,'Name of Bidder'!$LVU:$LVU,'Name of Bidder'!$MFQ:$MFQ,'Name of Bidder'!$MPM:$MPM,'Name of Bidder'!$MZI:$MZI,'Name of Bidder'!$NJE:$NJE,'Name of Bidder'!$NTA:$NTA,'Name of Bidder'!$OCW:$OCW,'Name of Bidder'!$OMS:$OMS,'Name of Bidder'!$OWO:$OWO,'Name of Bidder'!$PGK:$PGK,'Name of Bidder'!$PQG:$PQG,'Name of Bidder'!$QAC:$QAC,'Name of Bidder'!$QJY:$QJY,'Name of Bidder'!$QTU:$QTU,'Name of Bidder'!$RDQ:$RDQ,'Name of Bidder'!$RNM:$RNM,'Name of Bidder'!$RXI:$RXI,'Name of Bidder'!$SHE:$SHE,'Name of Bidder'!$SRA:$SRA,'Name of Bidder'!$TAW:$TAW,'Name of Bidder'!$TKS:$TKS,'Name of Bidder'!$TUO:$TUO,'Name of Bidder'!$UEK:$UEK,'Name of Bidder'!$UOG:$UOG,'Name of Bidder'!$UYC:$UYC,'Name of Bidder'!$VHY:$VHY,'Name of Bidder'!$VRU:$VRU,'Name of Bidder'!$WBQ:$WBQ,'Name of Bidder'!$WLM:$WLM,'Name of Bidder'!$WVI:$WVI</definedName>
    <definedName name="Z_0539A423_766D_4407_9B04_DD09D2A8C305_.wvu.Cols" localSheetId="2" hidden="1">'Names Bidder'!$I:$I</definedName>
    <definedName name="Z_0539A423_766D_4407_9B04_DD09D2A8C305_.wvu.PrintArea" localSheetId="14" hidden="1">'Attach 10'!$A$1:$E$20</definedName>
    <definedName name="Z_0539A423_766D_4407_9B04_DD09D2A8C305_.wvu.PrintArea" localSheetId="15" hidden="1">'Attach 11'!$A$1:$E$28</definedName>
    <definedName name="Z_0539A423_766D_4407_9B04_DD09D2A8C305_.wvu.PrintArea" localSheetId="16" hidden="1">'Attach 12'!$A$1:$E$43</definedName>
    <definedName name="Z_0539A423_766D_4407_9B04_DD09D2A8C305_.wvu.PrintArea" localSheetId="17" hidden="1">'Attach 13'!$A$1:$E$27</definedName>
    <definedName name="Z_0539A423_766D_4407_9B04_DD09D2A8C305_.wvu.PrintArea" localSheetId="18" hidden="1">'Attach 14'!$A$1:$E$29</definedName>
    <definedName name="Z_0539A423_766D_4407_9B04_DD09D2A8C305_.wvu.PrintArea" localSheetId="19" hidden="1">'Attach 14-IP'!$A$8:$I$217</definedName>
    <definedName name="Z_0539A423_766D_4407_9B04_DD09D2A8C305_.wvu.PrintArea" localSheetId="20" hidden="1">'Attach 15'!$A$1:$E$85</definedName>
    <definedName name="Z_0539A423_766D_4407_9B04_DD09D2A8C305_.wvu.PrintArea" localSheetId="21" hidden="1">'Attach 16'!$A$1:$L$97</definedName>
    <definedName name="Z_0539A423_766D_4407_9B04_DD09D2A8C305_.wvu.PrintArea" localSheetId="22" hidden="1">'Attach 17'!$A$1:$E$30</definedName>
    <definedName name="Z_0539A423_766D_4407_9B04_DD09D2A8C305_.wvu.PrintArea" localSheetId="23" hidden="1">'Attach 18'!$A$1:$E$31</definedName>
    <definedName name="Z_0539A423_766D_4407_9B04_DD09D2A8C305_.wvu.PrintArea" localSheetId="24" hidden="1">'Attach 19'!$A$1:$E$31</definedName>
    <definedName name="Z_0539A423_766D_4407_9B04_DD09D2A8C305_.wvu.PrintArea" localSheetId="26" hidden="1">'Attach 25'!$A$1:$E$31</definedName>
    <definedName name="Z_0539A423_766D_4407_9B04_DD09D2A8C305_.wvu.PrintArea" localSheetId="4" hidden="1">'Attach 3(JV)'!$A$1:$E$27</definedName>
    <definedName name="Z_0539A423_766D_4407_9B04_DD09D2A8C305_.wvu.PrintArea" localSheetId="5" hidden="1">'Attach 3(QR)'!$A$1:$E$27</definedName>
    <definedName name="Z_0539A423_766D_4407_9B04_DD09D2A8C305_.wvu.PrintArea" localSheetId="6" hidden="1">'Attach 4'!$A$1:$E$24</definedName>
    <definedName name="Z_0539A423_766D_4407_9B04_DD09D2A8C305_.wvu.PrintArea" localSheetId="7" hidden="1">'Attach 4 (A)'!$A$1:$E$26</definedName>
    <definedName name="Z_0539A423_766D_4407_9B04_DD09D2A8C305_.wvu.PrintArea" localSheetId="8" hidden="1">'Attach 4 (B)'!$A$1:$E$25</definedName>
    <definedName name="Z_0539A423_766D_4407_9B04_DD09D2A8C305_.wvu.PrintArea" localSheetId="9" hidden="1">'Attach 5'!$A$1:$E$28</definedName>
    <definedName name="Z_0539A423_766D_4407_9B04_DD09D2A8C305_.wvu.PrintArea" localSheetId="10" hidden="1">'Attach 5A'!$A$1:$E$29</definedName>
    <definedName name="Z_0539A423_766D_4407_9B04_DD09D2A8C305_.wvu.PrintArea" localSheetId="11" hidden="1">'Attach 6'!$A$1:$E$50</definedName>
    <definedName name="Z_0539A423_766D_4407_9B04_DD09D2A8C305_.wvu.PrintArea" localSheetId="12" hidden="1">'Attach 7'!$A$1:$E$28</definedName>
    <definedName name="Z_0539A423_766D_4407_9B04_DD09D2A8C305_.wvu.PrintArea" localSheetId="13" hidden="1">'Attach 9'!$A$1:$E$61</definedName>
    <definedName name="Z_0539A423_766D_4407_9B04_DD09D2A8C305_.wvu.PrintArea" localSheetId="25" hidden="1">'Attach-20'!$A$1:$E$25</definedName>
    <definedName name="Z_0539A423_766D_4407_9B04_DD09D2A8C305_.wvu.PrintArea" localSheetId="27" hidden="1">'Bid Form 1st Envelope '!$A$1:$F$131</definedName>
    <definedName name="Z_0539A423_766D_4407_9B04_DD09D2A8C305_.wvu.PrintArea" localSheetId="1" hidden="1">Cover!$A$1:$F$21</definedName>
    <definedName name="Z_0539A423_766D_4407_9B04_DD09D2A8C305_.wvu.PrintArea" localSheetId="3" hidden="1">'Name of Bidder'!$B$1:$C$32</definedName>
    <definedName name="Z_0539A423_766D_4407_9B04_DD09D2A8C305_.wvu.PrintArea" localSheetId="2" hidden="1">'Names Bidder'!$B$1:$D$36</definedName>
    <definedName name="Z_0539A423_766D_4407_9B04_DD09D2A8C305_.wvu.PrintTitles" localSheetId="13" hidden="1">'Attach 9'!$18:$18</definedName>
    <definedName name="Z_0539A423_766D_4407_9B04_DD09D2A8C305_.wvu.Rows" localSheetId="15" hidden="1">'Attach 11'!$29:$85</definedName>
    <definedName name="Z_0539A423_766D_4407_9B04_DD09D2A8C305_.wvu.Rows" localSheetId="20" hidden="1">'Attach 15'!$15:$15</definedName>
    <definedName name="Z_0539A423_766D_4407_9B04_DD09D2A8C305_.wvu.Rows" localSheetId="21" hidden="1">'Attach 16'!$92:$95</definedName>
    <definedName name="Z_0539A423_766D_4407_9B04_DD09D2A8C305_.wvu.Rows" localSheetId="22" hidden="1">'Attach 17'!$26:$26,'Attach 17'!$32:$209</definedName>
    <definedName name="Z_0539A423_766D_4407_9B04_DD09D2A8C305_.wvu.Rows" localSheetId="23" hidden="1">'Attach 18'!$13:$13</definedName>
    <definedName name="Z_0539A423_766D_4407_9B04_DD09D2A8C305_.wvu.Rows" localSheetId="24" hidden="1">'Attach 19'!$13:$13,'Attach 19'!$20:$28</definedName>
    <definedName name="Z_0539A423_766D_4407_9B04_DD09D2A8C305_.wvu.Rows" localSheetId="26" hidden="1">'Attach 25'!$13:$13,'Attach 25'!$24:$27</definedName>
    <definedName name="Z_0539A423_766D_4407_9B04_DD09D2A8C305_.wvu.Rows" localSheetId="9" hidden="1">'Attach 5'!$4:$4</definedName>
    <definedName name="Z_0539A423_766D_4407_9B04_DD09D2A8C305_.wvu.Rows" localSheetId="25" hidden="1">'Attach-20'!$13:$13</definedName>
    <definedName name="Z_0539A423_766D_4407_9B04_DD09D2A8C305_.wvu.Rows" localSheetId="27" hidden="1">'Bid Form 1st Envelope '!$23:$26,'Bid Form 1st Envelope '!$83:$83</definedName>
    <definedName name="Z_0539A423_766D_4407_9B04_DD09D2A8C305_.wvu.Rows" localSheetId="3" hidden="1">'Name of Bidder'!$8:$8,'Name of Bidder'!$19:$27</definedName>
    <definedName name="Z_0539A423_766D_4407_9B04_DD09D2A8C305_.wvu.Rows" localSheetId="2" hidden="1">'Names Bidder'!$11:$11,'Names Bidder'!$28:$30</definedName>
    <definedName name="Z_0D490C87_B003_4943_9825_ACE0B8E7CC06_.wvu.Cols" localSheetId="20" hidden="1">'Attach 15'!$H:$H</definedName>
    <definedName name="Z_0D490C87_B003_4943_9825_ACE0B8E7CC06_.wvu.Cols" localSheetId="9" hidden="1">'Attach 5'!$H:$H</definedName>
    <definedName name="Z_0D490C87_B003_4943_9825_ACE0B8E7CC06_.wvu.Cols" localSheetId="11" hidden="1">'Attach 6'!$H:$H</definedName>
    <definedName name="Z_0D490C87_B003_4943_9825_ACE0B8E7CC06_.wvu.PrintArea" localSheetId="14" hidden="1">'Attach 10'!$A$1:$E$20</definedName>
    <definedName name="Z_0D490C87_B003_4943_9825_ACE0B8E7CC06_.wvu.PrintArea" localSheetId="15" hidden="1">'Attach 11'!$A$1:$E$27</definedName>
    <definedName name="Z_0D490C87_B003_4943_9825_ACE0B8E7CC06_.wvu.PrintArea" localSheetId="17" hidden="1">'Attach 13'!$A$1:$E$27</definedName>
    <definedName name="Z_0D490C87_B003_4943_9825_ACE0B8E7CC06_.wvu.PrintArea" localSheetId="18" hidden="1">'Attach 14'!$A$1:$E$29</definedName>
    <definedName name="Z_0D490C87_B003_4943_9825_ACE0B8E7CC06_.wvu.PrintArea" localSheetId="19" hidden="1">'Attach 14-IP'!$A$8:$I$217</definedName>
    <definedName name="Z_0D490C87_B003_4943_9825_ACE0B8E7CC06_.wvu.PrintArea" localSheetId="20" hidden="1">'Attach 15'!$A$1:$E$85</definedName>
    <definedName name="Z_0D490C87_B003_4943_9825_ACE0B8E7CC06_.wvu.PrintArea" localSheetId="21" hidden="1">'Attach 16'!$A$1:$L$97</definedName>
    <definedName name="Z_0D490C87_B003_4943_9825_ACE0B8E7CC06_.wvu.PrintArea" localSheetId="22" hidden="1">'Attach 17'!$A$1:$E$30</definedName>
    <definedName name="Z_0D490C87_B003_4943_9825_ACE0B8E7CC06_.wvu.PrintArea" localSheetId="23" hidden="1">'Attach 18'!$A$1:$E$31</definedName>
    <definedName name="Z_0D490C87_B003_4943_9825_ACE0B8E7CC06_.wvu.PrintArea" localSheetId="24" hidden="1">'Attach 19'!$A$1:$E$31</definedName>
    <definedName name="Z_0D490C87_B003_4943_9825_ACE0B8E7CC06_.wvu.PrintArea" localSheetId="26" hidden="1">'Attach 25'!$A$1:$E$31</definedName>
    <definedName name="Z_0D490C87_B003_4943_9825_ACE0B8E7CC06_.wvu.PrintArea" localSheetId="4" hidden="1">'Attach 3(JV)'!$A$1:$E$27</definedName>
    <definedName name="Z_0D490C87_B003_4943_9825_ACE0B8E7CC06_.wvu.PrintArea" localSheetId="5" hidden="1">'Attach 3(QR)'!$A$1:$E$27</definedName>
    <definedName name="Z_0D490C87_B003_4943_9825_ACE0B8E7CC06_.wvu.PrintArea" localSheetId="6" hidden="1">'Attach 4'!$A$1:$E$24</definedName>
    <definedName name="Z_0D490C87_B003_4943_9825_ACE0B8E7CC06_.wvu.PrintArea" localSheetId="7" hidden="1">'Attach 4 (A)'!$A$1:$E$26</definedName>
    <definedName name="Z_0D490C87_B003_4943_9825_ACE0B8E7CC06_.wvu.PrintArea" localSheetId="8" hidden="1">'Attach 4 (B)'!$A$1:$E$25</definedName>
    <definedName name="Z_0D490C87_B003_4943_9825_ACE0B8E7CC06_.wvu.PrintArea" localSheetId="9" hidden="1">'Attach 5'!$A$1:$E$28</definedName>
    <definedName name="Z_0D490C87_B003_4943_9825_ACE0B8E7CC06_.wvu.PrintArea" localSheetId="11" hidden="1">'Attach 6'!$A$1:$E$27</definedName>
    <definedName name="Z_0D490C87_B003_4943_9825_ACE0B8E7CC06_.wvu.PrintArea" localSheetId="12" hidden="1">'Attach 7'!$A$1:$E$28</definedName>
    <definedName name="Z_0D490C87_B003_4943_9825_ACE0B8E7CC06_.wvu.PrintArea" localSheetId="13" hidden="1">'Attach 9'!$A$1:$E$61</definedName>
    <definedName name="Z_0D490C87_B003_4943_9825_ACE0B8E7CC06_.wvu.PrintArea" localSheetId="27" hidden="1">'Bid Form 1st Envelope '!$A$1:$F$131</definedName>
    <definedName name="Z_0D490C87_B003_4943_9825_ACE0B8E7CC06_.wvu.PrintArea" localSheetId="2" hidden="1">'Names Bidder'!$B$1:$D$36</definedName>
    <definedName name="Z_0D490C87_B003_4943_9825_ACE0B8E7CC06_.wvu.PrintTitles" localSheetId="13" hidden="1">'Attach 9'!$18:$18</definedName>
    <definedName name="Z_0D490C87_B003_4943_9825_ACE0B8E7CC06_.wvu.Rows" localSheetId="20" hidden="1">'Attach 15'!$15:$15</definedName>
    <definedName name="Z_0D490C87_B003_4943_9825_ACE0B8E7CC06_.wvu.Rows" localSheetId="22" hidden="1">'Attach 17'!$26:$26,'Attach 17'!$32:$209</definedName>
    <definedName name="Z_0D490C87_B003_4943_9825_ACE0B8E7CC06_.wvu.Rows" localSheetId="23" hidden="1">'Attach 18'!$13:$13</definedName>
    <definedName name="Z_0D490C87_B003_4943_9825_ACE0B8E7CC06_.wvu.Rows" localSheetId="24" hidden="1">'Attach 19'!$13:$13,'Attach 19'!$20:$28</definedName>
    <definedName name="Z_0D490C87_B003_4943_9825_ACE0B8E7CC06_.wvu.Rows" localSheetId="26" hidden="1">'Attach 25'!$13:$13,'Attach 25'!$20:$28</definedName>
    <definedName name="Z_0D490C87_B003_4943_9825_ACE0B8E7CC06_.wvu.Rows" localSheetId="9" hidden="1">'Attach 5'!$4:$4</definedName>
    <definedName name="Z_0D490C87_B003_4943_9825_ACE0B8E7CC06_.wvu.Rows" localSheetId="27" hidden="1">'Bid Form 1st Envelope '!$47:$47</definedName>
    <definedName name="Z_0D490C87_B003_4943_9825_ACE0B8E7CC06_.wvu.Rows" localSheetId="2" hidden="1">'Names Bidder'!$28:$30</definedName>
    <definedName name="Z_14C32814_5A59_4863_9FB1_822FBB75D7D1_.wvu.Cols" localSheetId="20" hidden="1">'Attach 15'!$F:$F,'Attach 15'!$H:$H</definedName>
    <definedName name="Z_14C32814_5A59_4863_9FB1_822FBB75D7D1_.wvu.Cols" localSheetId="9" hidden="1">'Attach 5'!$H:$H</definedName>
    <definedName name="Z_14C32814_5A59_4863_9FB1_822FBB75D7D1_.wvu.Cols" localSheetId="11" hidden="1">'Attach 6'!$H:$H</definedName>
    <definedName name="Z_14C32814_5A59_4863_9FB1_822FBB75D7D1_.wvu.PrintArea" localSheetId="14" hidden="1">'Attach 10'!$A$1:$E$20</definedName>
    <definedName name="Z_14C32814_5A59_4863_9FB1_822FBB75D7D1_.wvu.PrintArea" localSheetId="15" hidden="1">'Attach 11'!$A$1:$E$28</definedName>
    <definedName name="Z_14C32814_5A59_4863_9FB1_822FBB75D7D1_.wvu.PrintArea" localSheetId="17" hidden="1">'Attach 13'!$A$1:$E$27</definedName>
    <definedName name="Z_14C32814_5A59_4863_9FB1_822FBB75D7D1_.wvu.PrintArea" localSheetId="18" hidden="1">'Attach 14'!$A$1:$E$29</definedName>
    <definedName name="Z_14C32814_5A59_4863_9FB1_822FBB75D7D1_.wvu.PrintArea" localSheetId="19" hidden="1">'Attach 14-IP'!$A$8:$I$217</definedName>
    <definedName name="Z_14C32814_5A59_4863_9FB1_822FBB75D7D1_.wvu.PrintArea" localSheetId="20" hidden="1">'Attach 15'!$A$1:$E$85</definedName>
    <definedName name="Z_14C32814_5A59_4863_9FB1_822FBB75D7D1_.wvu.PrintArea" localSheetId="21" hidden="1">'Attach 16'!$A$1:$L$97</definedName>
    <definedName name="Z_14C32814_5A59_4863_9FB1_822FBB75D7D1_.wvu.PrintArea" localSheetId="22" hidden="1">'Attach 17'!$A$1:$E$30</definedName>
    <definedName name="Z_14C32814_5A59_4863_9FB1_822FBB75D7D1_.wvu.PrintArea" localSheetId="23" hidden="1">'Attach 18'!$A$1:$E$31</definedName>
    <definedName name="Z_14C32814_5A59_4863_9FB1_822FBB75D7D1_.wvu.PrintArea" localSheetId="24" hidden="1">'Attach 19'!$A$1:$E$31</definedName>
    <definedName name="Z_14C32814_5A59_4863_9FB1_822FBB75D7D1_.wvu.PrintArea" localSheetId="26" hidden="1">'Attach 25'!$A$1:$E$31</definedName>
    <definedName name="Z_14C32814_5A59_4863_9FB1_822FBB75D7D1_.wvu.PrintArea" localSheetId="4" hidden="1">'Attach 3(JV)'!$A$1:$E$27</definedName>
    <definedName name="Z_14C32814_5A59_4863_9FB1_822FBB75D7D1_.wvu.PrintArea" localSheetId="5" hidden="1">'Attach 3(QR)'!$A$1:$E$27</definedName>
    <definedName name="Z_14C32814_5A59_4863_9FB1_822FBB75D7D1_.wvu.PrintArea" localSheetId="6" hidden="1">'Attach 4'!$A$1:$E$24</definedName>
    <definedName name="Z_14C32814_5A59_4863_9FB1_822FBB75D7D1_.wvu.PrintArea" localSheetId="7" hidden="1">'Attach 4 (A)'!$A$1:$E$26</definedName>
    <definedName name="Z_14C32814_5A59_4863_9FB1_822FBB75D7D1_.wvu.PrintArea" localSheetId="8" hidden="1">'Attach 4 (B)'!$A$1:$E$25</definedName>
    <definedName name="Z_14C32814_5A59_4863_9FB1_822FBB75D7D1_.wvu.PrintArea" localSheetId="9" hidden="1">'Attach 5'!$A$1:$E$28</definedName>
    <definedName name="Z_14C32814_5A59_4863_9FB1_822FBB75D7D1_.wvu.PrintArea" localSheetId="10" hidden="1">'Attach 5A'!$A$1:$E$29</definedName>
    <definedName name="Z_14C32814_5A59_4863_9FB1_822FBB75D7D1_.wvu.PrintArea" localSheetId="11" hidden="1">'Attach 6'!$A$1:$E$27</definedName>
    <definedName name="Z_14C32814_5A59_4863_9FB1_822FBB75D7D1_.wvu.PrintArea" localSheetId="12" hidden="1">'Attach 7'!$A$1:$E$28</definedName>
    <definedName name="Z_14C32814_5A59_4863_9FB1_822FBB75D7D1_.wvu.PrintArea" localSheetId="13" hidden="1">'Attach 9'!$A$1:$E$61</definedName>
    <definedName name="Z_14C32814_5A59_4863_9FB1_822FBB75D7D1_.wvu.PrintArea" localSheetId="25" hidden="1">'Attach-20'!$A$1:$E$25</definedName>
    <definedName name="Z_14C32814_5A59_4863_9FB1_822FBB75D7D1_.wvu.PrintArea" localSheetId="27" hidden="1">'Bid Form 1st Envelope '!$A$1:$F$131</definedName>
    <definedName name="Z_14C32814_5A59_4863_9FB1_822FBB75D7D1_.wvu.PrintArea" localSheetId="2" hidden="1">'Names Bidder'!$B$1:$D$36</definedName>
    <definedName name="Z_14C32814_5A59_4863_9FB1_822FBB75D7D1_.wvu.PrintTitles" localSheetId="13" hidden="1">'Attach 9'!$18:$18</definedName>
    <definedName name="Z_14C32814_5A59_4863_9FB1_822FBB75D7D1_.wvu.Rows" localSheetId="15" hidden="1">'Attach 11'!$29:$85</definedName>
    <definedName name="Z_14C32814_5A59_4863_9FB1_822FBB75D7D1_.wvu.Rows" localSheetId="20" hidden="1">'Attach 15'!$15:$15</definedName>
    <definedName name="Z_14C32814_5A59_4863_9FB1_822FBB75D7D1_.wvu.Rows" localSheetId="22" hidden="1">'Attach 17'!$26:$26,'Attach 17'!$32:$209</definedName>
    <definedName name="Z_14C32814_5A59_4863_9FB1_822FBB75D7D1_.wvu.Rows" localSheetId="23" hidden="1">'Attach 18'!$13:$13</definedName>
    <definedName name="Z_14C32814_5A59_4863_9FB1_822FBB75D7D1_.wvu.Rows" localSheetId="24" hidden="1">'Attach 19'!$13:$13,'Attach 19'!$20:$28</definedName>
    <definedName name="Z_14C32814_5A59_4863_9FB1_822FBB75D7D1_.wvu.Rows" localSheetId="26" hidden="1">'Attach 25'!$13:$13,'Attach 25'!$20:$28</definedName>
    <definedName name="Z_14C32814_5A59_4863_9FB1_822FBB75D7D1_.wvu.Rows" localSheetId="9" hidden="1">'Attach 5'!$4:$4</definedName>
    <definedName name="Z_14C32814_5A59_4863_9FB1_822FBB75D7D1_.wvu.Rows" localSheetId="25" hidden="1">'Attach-20'!$13:$13</definedName>
    <definedName name="Z_14C32814_5A59_4863_9FB1_822FBB75D7D1_.wvu.Rows" localSheetId="2" hidden="1">'Names Bidder'!$28:$30</definedName>
    <definedName name="Z_1586E746_E770_4DE8_8EE8_42BC4CF5206B_.wvu.Cols" localSheetId="3" hidden="1">'Name of Bidder'!$A$1:$A$65536,'Name of Bidder'!$E$1:$H$65536</definedName>
    <definedName name="Z_1586E746_E770_4DE8_8EE8_42BC4CF5206B_.wvu.PrintArea" localSheetId="3" hidden="1">'Name of Bidder'!$B$1:$C$32</definedName>
    <definedName name="Z_1586E746_E770_4DE8_8EE8_42BC4CF5206B_.wvu.Rows" localSheetId="3" hidden="1">'Name of Bidder'!$A$23:$IV$26</definedName>
    <definedName name="Z_1E2D7167_D6B7_4690_9A83_BF768C4223A4_.wvu.Cols" localSheetId="20" hidden="1">'Attach 15'!$H:$H</definedName>
    <definedName name="Z_1E2D7167_D6B7_4690_9A83_BF768C4223A4_.wvu.Cols" localSheetId="9" hidden="1">'Attach 5'!$H:$H</definedName>
    <definedName name="Z_1E2D7167_D6B7_4690_9A83_BF768C4223A4_.wvu.Cols" localSheetId="11" hidden="1">'Attach 6'!$H:$H</definedName>
    <definedName name="Z_1E2D7167_D6B7_4690_9A83_BF768C4223A4_.wvu.PrintArea" localSheetId="14" hidden="1">'Attach 10'!$A$1:$E$20</definedName>
    <definedName name="Z_1E2D7167_D6B7_4690_9A83_BF768C4223A4_.wvu.PrintArea" localSheetId="15" hidden="1">'Attach 11'!$A$1:$E$28</definedName>
    <definedName name="Z_1E2D7167_D6B7_4690_9A83_BF768C4223A4_.wvu.PrintArea" localSheetId="17" hidden="1">'Attach 13'!$A$1:$E$27</definedName>
    <definedName name="Z_1E2D7167_D6B7_4690_9A83_BF768C4223A4_.wvu.PrintArea" localSheetId="18" hidden="1">'Attach 14'!$A$1:$E$29</definedName>
    <definedName name="Z_1E2D7167_D6B7_4690_9A83_BF768C4223A4_.wvu.PrintArea" localSheetId="19" hidden="1">'Attach 14-IP'!$A$8:$I$217</definedName>
    <definedName name="Z_1E2D7167_D6B7_4690_9A83_BF768C4223A4_.wvu.PrintArea" localSheetId="20" hidden="1">'Attach 15'!$A$1:$E$85</definedName>
    <definedName name="Z_1E2D7167_D6B7_4690_9A83_BF768C4223A4_.wvu.PrintArea" localSheetId="21" hidden="1">'Attach 16'!$A$1:$L$97</definedName>
    <definedName name="Z_1E2D7167_D6B7_4690_9A83_BF768C4223A4_.wvu.PrintArea" localSheetId="22" hidden="1">'Attach 17'!$A$1:$E$30</definedName>
    <definedName name="Z_1E2D7167_D6B7_4690_9A83_BF768C4223A4_.wvu.PrintArea" localSheetId="23" hidden="1">'Attach 18'!$A$1:$E$31</definedName>
    <definedName name="Z_1E2D7167_D6B7_4690_9A83_BF768C4223A4_.wvu.PrintArea" localSheetId="24" hidden="1">'Attach 19'!$A$1:$E$31</definedName>
    <definedName name="Z_1E2D7167_D6B7_4690_9A83_BF768C4223A4_.wvu.PrintArea" localSheetId="26" hidden="1">'Attach 25'!$A$1:$E$31</definedName>
    <definedName name="Z_1E2D7167_D6B7_4690_9A83_BF768C4223A4_.wvu.PrintArea" localSheetId="4" hidden="1">'Attach 3(JV)'!$A$1:$E$27</definedName>
    <definedName name="Z_1E2D7167_D6B7_4690_9A83_BF768C4223A4_.wvu.PrintArea" localSheetId="5" hidden="1">'Attach 3(QR)'!$A$1:$E$27</definedName>
    <definedName name="Z_1E2D7167_D6B7_4690_9A83_BF768C4223A4_.wvu.PrintArea" localSheetId="6" hidden="1">'Attach 4'!$A$1:$E$24</definedName>
    <definedName name="Z_1E2D7167_D6B7_4690_9A83_BF768C4223A4_.wvu.PrintArea" localSheetId="7" hidden="1">'Attach 4 (A)'!$A$1:$E$26</definedName>
    <definedName name="Z_1E2D7167_D6B7_4690_9A83_BF768C4223A4_.wvu.PrintArea" localSheetId="8" hidden="1">'Attach 4 (B)'!$A$1:$E$25</definedName>
    <definedName name="Z_1E2D7167_D6B7_4690_9A83_BF768C4223A4_.wvu.PrintArea" localSheetId="9" hidden="1">'Attach 5'!$A$1:$E$28</definedName>
    <definedName name="Z_1E2D7167_D6B7_4690_9A83_BF768C4223A4_.wvu.PrintArea" localSheetId="10" hidden="1">'Attach 5A'!$A$1:$E$29</definedName>
    <definedName name="Z_1E2D7167_D6B7_4690_9A83_BF768C4223A4_.wvu.PrintArea" localSheetId="11" hidden="1">'Attach 6'!$A$1:$E$27</definedName>
    <definedName name="Z_1E2D7167_D6B7_4690_9A83_BF768C4223A4_.wvu.PrintArea" localSheetId="12" hidden="1">'Attach 7'!$A$1:$E$28</definedName>
    <definedName name="Z_1E2D7167_D6B7_4690_9A83_BF768C4223A4_.wvu.PrintArea" localSheetId="13" hidden="1">'Attach 9'!$A$1:$E$61</definedName>
    <definedName name="Z_1E2D7167_D6B7_4690_9A83_BF768C4223A4_.wvu.PrintArea" localSheetId="25" hidden="1">'Attach-20'!$A$1:$E$25</definedName>
    <definedName name="Z_1E2D7167_D6B7_4690_9A83_BF768C4223A4_.wvu.PrintArea" localSheetId="27" hidden="1">'Bid Form 1st Envelope '!$A$1:$F$131</definedName>
    <definedName name="Z_1E2D7167_D6B7_4690_9A83_BF768C4223A4_.wvu.PrintArea" localSheetId="2" hidden="1">'Names Bidder'!$B$1:$D$36</definedName>
    <definedName name="Z_1E2D7167_D6B7_4690_9A83_BF768C4223A4_.wvu.PrintTitles" localSheetId="13" hidden="1">'Attach 9'!$18:$18</definedName>
    <definedName name="Z_1E2D7167_D6B7_4690_9A83_BF768C4223A4_.wvu.Rows" localSheetId="15" hidden="1">'Attach 11'!$29:$85</definedName>
    <definedName name="Z_1E2D7167_D6B7_4690_9A83_BF768C4223A4_.wvu.Rows" localSheetId="20" hidden="1">'Attach 15'!$15:$15</definedName>
    <definedName name="Z_1E2D7167_D6B7_4690_9A83_BF768C4223A4_.wvu.Rows" localSheetId="22" hidden="1">'Attach 17'!$26:$26,'Attach 17'!$32:$209</definedName>
    <definedName name="Z_1E2D7167_D6B7_4690_9A83_BF768C4223A4_.wvu.Rows" localSheetId="23" hidden="1">'Attach 18'!$13:$13</definedName>
    <definedName name="Z_1E2D7167_D6B7_4690_9A83_BF768C4223A4_.wvu.Rows" localSheetId="24" hidden="1">'Attach 19'!$13:$13,'Attach 19'!$20:$28</definedName>
    <definedName name="Z_1E2D7167_D6B7_4690_9A83_BF768C4223A4_.wvu.Rows" localSheetId="26" hidden="1">'Attach 25'!$13:$13,'Attach 25'!$20:$28</definedName>
    <definedName name="Z_1E2D7167_D6B7_4690_9A83_BF768C4223A4_.wvu.Rows" localSheetId="9" hidden="1">'Attach 5'!$4:$4</definedName>
    <definedName name="Z_1E2D7167_D6B7_4690_9A83_BF768C4223A4_.wvu.Rows" localSheetId="25" hidden="1">'Attach-20'!$13:$13</definedName>
    <definedName name="Z_1E2D7167_D6B7_4690_9A83_BF768C4223A4_.wvu.Rows" localSheetId="2" hidden="1">'Names Bidder'!$28:$30</definedName>
    <definedName name="Z_1F125E51_1799_42D0_B41E_DC039BB17D59_.wvu.Cols" localSheetId="20" hidden="1">'Attach 15'!$F:$F,'Attach 15'!$H:$H</definedName>
    <definedName name="Z_1F125E51_1799_42D0_B41E_DC039BB17D59_.wvu.Cols" localSheetId="9" hidden="1">'Attach 5'!$H:$H</definedName>
    <definedName name="Z_1F125E51_1799_42D0_B41E_DC039BB17D59_.wvu.Cols" localSheetId="11" hidden="1">'Attach 6'!$H:$H</definedName>
    <definedName name="Z_1F125E51_1799_42D0_B41E_DC039BB17D59_.wvu.Cols" localSheetId="2" hidden="1">'Names Bidder'!$I:$I</definedName>
    <definedName name="Z_1F125E51_1799_42D0_B41E_DC039BB17D59_.wvu.PrintArea" localSheetId="14" hidden="1">'Attach 10'!$A$1:$E$20</definedName>
    <definedName name="Z_1F125E51_1799_42D0_B41E_DC039BB17D59_.wvu.PrintArea" localSheetId="15" hidden="1">'Attach 11'!$A$1:$E$28</definedName>
    <definedName name="Z_1F125E51_1799_42D0_B41E_DC039BB17D59_.wvu.PrintArea" localSheetId="17" hidden="1">'Attach 13'!$A$1:$E$27</definedName>
    <definedName name="Z_1F125E51_1799_42D0_B41E_DC039BB17D59_.wvu.PrintArea" localSheetId="18" hidden="1">'Attach 14'!$A$1:$E$29</definedName>
    <definedName name="Z_1F125E51_1799_42D0_B41E_DC039BB17D59_.wvu.PrintArea" localSheetId="19" hidden="1">'Attach 14-IP'!$A$8:$I$217</definedName>
    <definedName name="Z_1F125E51_1799_42D0_B41E_DC039BB17D59_.wvu.PrintArea" localSheetId="20" hidden="1">'Attach 15'!$A$1:$E$85</definedName>
    <definedName name="Z_1F125E51_1799_42D0_B41E_DC039BB17D59_.wvu.PrintArea" localSheetId="21" hidden="1">'Attach 16'!$A$1:$L$97</definedName>
    <definedName name="Z_1F125E51_1799_42D0_B41E_DC039BB17D59_.wvu.PrintArea" localSheetId="22" hidden="1">'Attach 17'!$A$1:$E$30</definedName>
    <definedName name="Z_1F125E51_1799_42D0_B41E_DC039BB17D59_.wvu.PrintArea" localSheetId="23" hidden="1">'Attach 18'!$A$1:$E$31</definedName>
    <definedName name="Z_1F125E51_1799_42D0_B41E_DC039BB17D59_.wvu.PrintArea" localSheetId="24" hidden="1">'Attach 19'!$A$1:$E$31</definedName>
    <definedName name="Z_1F125E51_1799_42D0_B41E_DC039BB17D59_.wvu.PrintArea" localSheetId="26" hidden="1">'Attach 25'!$A$1:$E$31</definedName>
    <definedName name="Z_1F125E51_1799_42D0_B41E_DC039BB17D59_.wvu.PrintArea" localSheetId="4" hidden="1">'Attach 3(JV)'!$A$1:$E$27</definedName>
    <definedName name="Z_1F125E51_1799_42D0_B41E_DC039BB17D59_.wvu.PrintArea" localSheetId="5" hidden="1">'Attach 3(QR)'!$A$1:$E$27</definedName>
    <definedName name="Z_1F125E51_1799_42D0_B41E_DC039BB17D59_.wvu.PrintArea" localSheetId="6" hidden="1">'Attach 4'!$A$1:$E$24</definedName>
    <definedName name="Z_1F125E51_1799_42D0_B41E_DC039BB17D59_.wvu.PrintArea" localSheetId="7" hidden="1">'Attach 4 (A)'!$A$1:$E$26</definedName>
    <definedName name="Z_1F125E51_1799_42D0_B41E_DC039BB17D59_.wvu.PrintArea" localSheetId="8" hidden="1">'Attach 4 (B)'!$A$1:$E$25</definedName>
    <definedName name="Z_1F125E51_1799_42D0_B41E_DC039BB17D59_.wvu.PrintArea" localSheetId="9" hidden="1">'Attach 5'!$A$1:$E$28</definedName>
    <definedName name="Z_1F125E51_1799_42D0_B41E_DC039BB17D59_.wvu.PrintArea" localSheetId="10" hidden="1">'Attach 5A'!$A$1:$E$29</definedName>
    <definedName name="Z_1F125E51_1799_42D0_B41E_DC039BB17D59_.wvu.PrintArea" localSheetId="11" hidden="1">'Attach 6'!$A$1:$E$27</definedName>
    <definedName name="Z_1F125E51_1799_42D0_B41E_DC039BB17D59_.wvu.PrintArea" localSheetId="12" hidden="1">'Attach 7'!$A$1:$E$28</definedName>
    <definedName name="Z_1F125E51_1799_42D0_B41E_DC039BB17D59_.wvu.PrintArea" localSheetId="13" hidden="1">'Attach 9'!$A$1:$E$61</definedName>
    <definedName name="Z_1F125E51_1799_42D0_B41E_DC039BB17D59_.wvu.PrintArea" localSheetId="25" hidden="1">'Attach-20'!$A$1:$E$25</definedName>
    <definedName name="Z_1F125E51_1799_42D0_B41E_DC039BB17D59_.wvu.PrintArea" localSheetId="27" hidden="1">'Bid Form 1st Envelope '!$A$1:$F$131</definedName>
    <definedName name="Z_1F125E51_1799_42D0_B41E_DC039BB17D59_.wvu.PrintArea" localSheetId="2" hidden="1">'Names Bidder'!$B$1:$D$36</definedName>
    <definedName name="Z_1F125E51_1799_42D0_B41E_DC039BB17D59_.wvu.PrintTitles" localSheetId="13" hidden="1">'Attach 9'!$18:$18</definedName>
    <definedName name="Z_1F125E51_1799_42D0_B41E_DC039BB17D59_.wvu.Rows" localSheetId="15" hidden="1">'Attach 11'!$29:$85</definedName>
    <definedName name="Z_1F125E51_1799_42D0_B41E_DC039BB17D59_.wvu.Rows" localSheetId="20" hidden="1">'Attach 15'!$15:$15</definedName>
    <definedName name="Z_1F125E51_1799_42D0_B41E_DC039BB17D59_.wvu.Rows" localSheetId="22" hidden="1">'Attach 17'!$26:$26,'Attach 17'!$32:$209</definedName>
    <definedName name="Z_1F125E51_1799_42D0_B41E_DC039BB17D59_.wvu.Rows" localSheetId="23" hidden="1">'Attach 18'!$13:$13</definedName>
    <definedName name="Z_1F125E51_1799_42D0_B41E_DC039BB17D59_.wvu.Rows" localSheetId="24" hidden="1">'Attach 19'!$13:$13,'Attach 19'!$20:$28</definedName>
    <definedName name="Z_1F125E51_1799_42D0_B41E_DC039BB17D59_.wvu.Rows" localSheetId="26" hidden="1">'Attach 25'!$13:$13,'Attach 25'!$20:$28</definedName>
    <definedName name="Z_1F125E51_1799_42D0_B41E_DC039BB17D59_.wvu.Rows" localSheetId="9" hidden="1">'Attach 5'!$4:$4</definedName>
    <definedName name="Z_1F125E51_1799_42D0_B41E_DC039BB17D59_.wvu.Rows" localSheetId="25" hidden="1">'Attach-20'!$13:$13</definedName>
    <definedName name="Z_1F125E51_1799_42D0_B41E_DC039BB17D59_.wvu.Rows" localSheetId="2" hidden="1">'Names Bidder'!$11:$11,'Names Bidder'!$28:$30</definedName>
    <definedName name="Z_1FD9ACA5_802E_4240_ABEA_3FAA854014ED_.wvu.PrintArea" localSheetId="22" hidden="1">'Attach 17'!$A$1:$E$33</definedName>
    <definedName name="Z_1FD9ACA5_802E_4240_ABEA_3FAA854014ED_.wvu.Rows" localSheetId="22" hidden="1">'Attach 17'!$26:$26,'Attach 17'!$32:$209</definedName>
    <definedName name="Z_20A53A97_D2BD_4E7F_8ABC_E5DF94CF88E8_.wvu.Cols" localSheetId="3" hidden="1">'Name of Bidder'!$A$1:$A$65536,'Name of Bidder'!$E$1:$H$65536</definedName>
    <definedName name="Z_20A53A97_D2BD_4E7F_8ABC_E5DF94CF88E8_.wvu.PrintArea" localSheetId="3" hidden="1">'Name of Bidder'!$B$1:$C$32</definedName>
    <definedName name="Z_20A53A97_D2BD_4E7F_8ABC_E5DF94CF88E8_.wvu.Rows" localSheetId="3" hidden="1">'Name of Bidder'!$A$23:$IV$26</definedName>
    <definedName name="Z_240327DD_375F_45D4_BA52_89AFD79FE6A1_.wvu.Cols" localSheetId="20" hidden="1">'Attach 15'!$H:$H</definedName>
    <definedName name="Z_240327DD_375F_45D4_BA52_89AFD79FE6A1_.wvu.Cols" localSheetId="9" hidden="1">'Attach 5'!$H:$H</definedName>
    <definedName name="Z_240327DD_375F_45D4_BA52_89AFD79FE6A1_.wvu.Cols" localSheetId="11" hidden="1">'Attach 6'!$H:$H</definedName>
    <definedName name="Z_240327DD_375F_45D4_BA52_89AFD79FE6A1_.wvu.PrintArea" localSheetId="14" hidden="1">'Attach 10'!$A$1:$E$22</definedName>
    <definedName name="Z_240327DD_375F_45D4_BA52_89AFD79FE6A1_.wvu.PrintArea" localSheetId="15" hidden="1">'Attach 11'!$A$1:$E$28</definedName>
    <definedName name="Z_240327DD_375F_45D4_BA52_89AFD79FE6A1_.wvu.PrintArea" localSheetId="17" hidden="1">'Attach 13'!$A$1:$E$29</definedName>
    <definedName name="Z_240327DD_375F_45D4_BA52_89AFD79FE6A1_.wvu.PrintArea" localSheetId="18" hidden="1">'Attach 14'!$A$1:$E$29</definedName>
    <definedName name="Z_240327DD_375F_45D4_BA52_89AFD79FE6A1_.wvu.PrintArea" localSheetId="19" hidden="1">'Attach 14-IP'!$A$8:$I$217</definedName>
    <definedName name="Z_240327DD_375F_45D4_BA52_89AFD79FE6A1_.wvu.PrintArea" localSheetId="20" hidden="1">'Attach 15'!$A$1:$E$85</definedName>
    <definedName name="Z_240327DD_375F_45D4_BA52_89AFD79FE6A1_.wvu.PrintArea" localSheetId="21" hidden="1">'Attach 16'!$A$1:$L$97</definedName>
    <definedName name="Z_240327DD_375F_45D4_BA52_89AFD79FE6A1_.wvu.PrintArea" localSheetId="22" hidden="1">'Attach 17'!$A$1:$E$33</definedName>
    <definedName name="Z_240327DD_375F_45D4_BA52_89AFD79FE6A1_.wvu.PrintArea" localSheetId="24" hidden="1">'Attach 19'!$A$1:$E$31</definedName>
    <definedName name="Z_240327DD_375F_45D4_BA52_89AFD79FE6A1_.wvu.PrintArea" localSheetId="26" hidden="1">'Attach 25'!$A$1:$E$31</definedName>
    <definedName name="Z_240327DD_375F_45D4_BA52_89AFD79FE6A1_.wvu.PrintArea" localSheetId="4" hidden="1">'Attach 3(JV)'!$A$1:$E$29</definedName>
    <definedName name="Z_240327DD_375F_45D4_BA52_89AFD79FE6A1_.wvu.PrintArea" localSheetId="5" hidden="1">'Attach 3(QR)'!$A$1:$E$28</definedName>
    <definedName name="Z_240327DD_375F_45D4_BA52_89AFD79FE6A1_.wvu.PrintArea" localSheetId="6" hidden="1">'Attach 4'!$A$1:$E$25</definedName>
    <definedName name="Z_240327DD_375F_45D4_BA52_89AFD79FE6A1_.wvu.PrintArea" localSheetId="7" hidden="1">'Attach 4 (A)'!$A$1:$E$27</definedName>
    <definedName name="Z_240327DD_375F_45D4_BA52_89AFD79FE6A1_.wvu.PrintArea" localSheetId="8" hidden="1">'Attach 4 (B)'!$A$1:$E$26</definedName>
    <definedName name="Z_240327DD_375F_45D4_BA52_89AFD79FE6A1_.wvu.PrintArea" localSheetId="9" hidden="1">'Attach 5'!$A$1:$E$28</definedName>
    <definedName name="Z_240327DD_375F_45D4_BA52_89AFD79FE6A1_.wvu.PrintArea" localSheetId="11" hidden="1">'Attach 6'!$A$1:$E$28</definedName>
    <definedName name="Z_240327DD_375F_45D4_BA52_89AFD79FE6A1_.wvu.PrintArea" localSheetId="12" hidden="1">'Attach 7'!$A$1:$E$28</definedName>
    <definedName name="Z_240327DD_375F_45D4_BA52_89AFD79FE6A1_.wvu.PrintArea" localSheetId="13" hidden="1">'Attach 9'!$A$1:$E$61</definedName>
    <definedName name="Z_240327DD_375F_45D4_BA52_89AFD79FE6A1_.wvu.PrintArea" localSheetId="27" hidden="1">'Bid Form 1st Envelope '!$A$1:$F$131</definedName>
    <definedName name="Z_240327DD_375F_45D4_BA52_89AFD79FE6A1_.wvu.PrintArea" localSheetId="2" hidden="1">'Names Bidder'!$B$1:$D$36</definedName>
    <definedName name="Z_240327DD_375F_45D4_BA52_89AFD79FE6A1_.wvu.PrintTitles" localSheetId="13" hidden="1">'Attach 9'!$18:$18</definedName>
    <definedName name="Z_240327DD_375F_45D4_BA52_89AFD79FE6A1_.wvu.Rows" localSheetId="20" hidden="1">'Attach 15'!$15:$15</definedName>
    <definedName name="Z_240327DD_375F_45D4_BA52_89AFD79FE6A1_.wvu.Rows" localSheetId="22" hidden="1">'Attach 17'!$26:$26,'Attach 17'!$32:$209</definedName>
    <definedName name="Z_240327DD_375F_45D4_BA52_89AFD79FE6A1_.wvu.Rows" localSheetId="24" hidden="1">'Attach 19'!$13:$13,'Attach 19'!$20:$28</definedName>
    <definedName name="Z_240327DD_375F_45D4_BA52_89AFD79FE6A1_.wvu.Rows" localSheetId="26" hidden="1">'Attach 25'!$13:$13,'Attach 25'!$20:$28</definedName>
    <definedName name="Z_240327DD_375F_45D4_BA52_89AFD79FE6A1_.wvu.Rows" localSheetId="9" hidden="1">'Attach 5'!$4:$4</definedName>
    <definedName name="Z_240327DD_375F_45D4_BA52_89AFD79FE6A1_.wvu.Rows" localSheetId="2" hidden="1">'Names Bidder'!$28:$30</definedName>
    <definedName name="Z_280EA05C_4582_4B0F_895F_5C9134A73222_.wvu.Cols" localSheetId="3" hidden="1">'Name of Bidder'!$A$1:$A$65536,'Name of Bidder'!$E$1:$H$65536</definedName>
    <definedName name="Z_280EA05C_4582_4B0F_895F_5C9134A73222_.wvu.PrintArea" localSheetId="3" hidden="1">'Name of Bidder'!$B$1:$C$32</definedName>
    <definedName name="Z_280EA05C_4582_4B0F_895F_5C9134A73222_.wvu.Rows" localSheetId="3" hidden="1">'Name of Bidder'!$A$23:$IV$26</definedName>
    <definedName name="Z_43BCBF1E_CDCF_4541_8D79_87EDCECBC1FD_.wvu.Cols" localSheetId="20" hidden="1">'Attach 15'!$H:$H</definedName>
    <definedName name="Z_43BCBF1E_CDCF_4541_8D79_87EDCECBC1FD_.wvu.Cols" localSheetId="9" hidden="1">'Attach 5'!$H:$H</definedName>
    <definedName name="Z_43BCBF1E_CDCF_4541_8D79_87EDCECBC1FD_.wvu.Cols" localSheetId="11" hidden="1">'Attach 6'!$H:$H</definedName>
    <definedName name="Z_43BCBF1E_CDCF_4541_8D79_87EDCECBC1FD_.wvu.PrintArea" localSheetId="14" hidden="1">'Attach 10'!$A$1:$E$22</definedName>
    <definedName name="Z_43BCBF1E_CDCF_4541_8D79_87EDCECBC1FD_.wvu.PrintArea" localSheetId="15" hidden="1">'Attach 11'!$A$1:$E$84</definedName>
    <definedName name="Z_43BCBF1E_CDCF_4541_8D79_87EDCECBC1FD_.wvu.PrintArea" localSheetId="17" hidden="1">'Attach 13'!$A$1:$E$29</definedName>
    <definedName name="Z_43BCBF1E_CDCF_4541_8D79_87EDCECBC1FD_.wvu.PrintArea" localSheetId="18" hidden="1">'Attach 14'!$A$1:$E$29</definedName>
    <definedName name="Z_43BCBF1E_CDCF_4541_8D79_87EDCECBC1FD_.wvu.PrintArea" localSheetId="20" hidden="1">'Attach 15'!$A$1:$E$86</definedName>
    <definedName name="Z_43BCBF1E_CDCF_4541_8D79_87EDCECBC1FD_.wvu.PrintArea" localSheetId="21" hidden="1">'Attach 16'!$A$1:$L$97</definedName>
    <definedName name="Z_43BCBF1E_CDCF_4541_8D79_87EDCECBC1FD_.wvu.PrintArea" localSheetId="24" hidden="1">'Attach 19'!$A$1:$E$35</definedName>
    <definedName name="Z_43BCBF1E_CDCF_4541_8D79_87EDCECBC1FD_.wvu.PrintArea" localSheetId="26" hidden="1">'Attach 25'!$A$1:$E$35</definedName>
    <definedName name="Z_43BCBF1E_CDCF_4541_8D79_87EDCECBC1FD_.wvu.PrintArea" localSheetId="4" hidden="1">'Attach 3(JV)'!$A$1:$E$29</definedName>
    <definedName name="Z_43BCBF1E_CDCF_4541_8D79_87EDCECBC1FD_.wvu.PrintArea" localSheetId="5" hidden="1">'Attach 3(QR)'!$A$1:$E$28</definedName>
    <definedName name="Z_43BCBF1E_CDCF_4541_8D79_87EDCECBC1FD_.wvu.PrintArea" localSheetId="6" hidden="1">'Attach 4'!$A$1:$E$25</definedName>
    <definedName name="Z_43BCBF1E_CDCF_4541_8D79_87EDCECBC1FD_.wvu.PrintArea" localSheetId="7" hidden="1">'Attach 4 (A)'!$A$1:$E$27</definedName>
    <definedName name="Z_43BCBF1E_CDCF_4541_8D79_87EDCECBC1FD_.wvu.PrintArea" localSheetId="8" hidden="1">'Attach 4 (B)'!$A$1:$E$26</definedName>
    <definedName name="Z_43BCBF1E_CDCF_4541_8D79_87EDCECBC1FD_.wvu.PrintArea" localSheetId="9" hidden="1">'Attach 5'!$A$1:$E$29</definedName>
    <definedName name="Z_43BCBF1E_CDCF_4541_8D79_87EDCECBC1FD_.wvu.PrintArea" localSheetId="11" hidden="1">'Attach 6'!$A$1:$E$51</definedName>
    <definedName name="Z_43BCBF1E_CDCF_4541_8D79_87EDCECBC1FD_.wvu.PrintArea" localSheetId="12" hidden="1">'Attach 7'!$A$1:$E$28</definedName>
    <definedName name="Z_43BCBF1E_CDCF_4541_8D79_87EDCECBC1FD_.wvu.PrintArea" localSheetId="13" hidden="1">'Attach 9'!$A$1:$E$67</definedName>
    <definedName name="Z_43BCBF1E_CDCF_4541_8D79_87EDCECBC1FD_.wvu.PrintArea" localSheetId="27" hidden="1">'Bid Form 1st Envelope '!$A$1:$F$131</definedName>
    <definedName name="Z_43BCBF1E_CDCF_4541_8D79_87EDCECBC1FD_.wvu.PrintArea" localSheetId="2" hidden="1">'Names Bidder'!$B$1:$D$36</definedName>
    <definedName name="Z_43BCBF1E_CDCF_4541_8D79_87EDCECBC1FD_.wvu.PrintTitles" localSheetId="13" hidden="1">'Attach 9'!$18:$18</definedName>
    <definedName name="Z_43BCBF1E_CDCF_4541_8D79_87EDCECBC1FD_.wvu.Rows" localSheetId="20" hidden="1">'Attach 15'!$12:$13,'Attach 15'!$15:$15</definedName>
    <definedName name="Z_44C1C443_3199_4288_884A_D16AF7B2CD69_.wvu.Cols" localSheetId="20" hidden="1">'Attach 15'!$H:$H</definedName>
    <definedName name="Z_44C1C443_3199_4288_884A_D16AF7B2CD69_.wvu.Cols" localSheetId="9" hidden="1">'Attach 5'!$H:$H</definedName>
    <definedName name="Z_44C1C443_3199_4288_884A_D16AF7B2CD69_.wvu.Cols" localSheetId="11" hidden="1">'Attach 6'!$H:$H</definedName>
    <definedName name="Z_44C1C443_3199_4288_884A_D16AF7B2CD69_.wvu.PrintArea" localSheetId="14" hidden="1">'Attach 10'!$A$1:$E$22</definedName>
    <definedName name="Z_44C1C443_3199_4288_884A_D16AF7B2CD69_.wvu.PrintArea" localSheetId="15" hidden="1">'Attach 11'!$A$1:$E$28</definedName>
    <definedName name="Z_44C1C443_3199_4288_884A_D16AF7B2CD69_.wvu.PrintArea" localSheetId="17" hidden="1">'Attach 13'!$A$1:$E$27</definedName>
    <definedName name="Z_44C1C443_3199_4288_884A_D16AF7B2CD69_.wvu.PrintArea" localSheetId="18" hidden="1">'Attach 14'!$A$1:$E$29</definedName>
    <definedName name="Z_44C1C443_3199_4288_884A_D16AF7B2CD69_.wvu.PrintArea" localSheetId="19" hidden="1">'Attach 14-IP'!$A$8:$I$217</definedName>
    <definedName name="Z_44C1C443_3199_4288_884A_D16AF7B2CD69_.wvu.PrintArea" localSheetId="20" hidden="1">'Attach 15'!$A$1:$E$85</definedName>
    <definedName name="Z_44C1C443_3199_4288_884A_D16AF7B2CD69_.wvu.PrintArea" localSheetId="21" hidden="1">'Attach 16'!$A$1:$L$97</definedName>
    <definedName name="Z_44C1C443_3199_4288_884A_D16AF7B2CD69_.wvu.PrintArea" localSheetId="22" hidden="1">'Attach 17'!$A$1:$E$33</definedName>
    <definedName name="Z_44C1C443_3199_4288_884A_D16AF7B2CD69_.wvu.PrintArea" localSheetId="23" hidden="1">'Attach 18'!$A$1:$E$31</definedName>
    <definedName name="Z_44C1C443_3199_4288_884A_D16AF7B2CD69_.wvu.PrintArea" localSheetId="24" hidden="1">'Attach 19'!$A$1:$E$31</definedName>
    <definedName name="Z_44C1C443_3199_4288_884A_D16AF7B2CD69_.wvu.PrintArea" localSheetId="26" hidden="1">'Attach 25'!$A$1:$E$31</definedName>
    <definedName name="Z_44C1C443_3199_4288_884A_D16AF7B2CD69_.wvu.PrintArea" localSheetId="4" hidden="1">'Attach 3(JV)'!$A$1:$E$29</definedName>
    <definedName name="Z_44C1C443_3199_4288_884A_D16AF7B2CD69_.wvu.PrintArea" localSheetId="5" hidden="1">'Attach 3(QR)'!$A$1:$E$28</definedName>
    <definedName name="Z_44C1C443_3199_4288_884A_D16AF7B2CD69_.wvu.PrintArea" localSheetId="6" hidden="1">'Attach 4'!$A$1:$G$25</definedName>
    <definedName name="Z_44C1C443_3199_4288_884A_D16AF7B2CD69_.wvu.PrintArea" localSheetId="7" hidden="1">'Attach 4 (A)'!$A$1:$E$27</definedName>
    <definedName name="Z_44C1C443_3199_4288_884A_D16AF7B2CD69_.wvu.PrintArea" localSheetId="8" hidden="1">'Attach 4 (B)'!$A$1:$E$26</definedName>
    <definedName name="Z_44C1C443_3199_4288_884A_D16AF7B2CD69_.wvu.PrintArea" localSheetId="9" hidden="1">'Attach 5'!$A$1:$E$28</definedName>
    <definedName name="Z_44C1C443_3199_4288_884A_D16AF7B2CD69_.wvu.PrintArea" localSheetId="11" hidden="1">'Attach 6'!$A$1:$E$28</definedName>
    <definedName name="Z_44C1C443_3199_4288_884A_D16AF7B2CD69_.wvu.PrintArea" localSheetId="12" hidden="1">'Attach 7'!$A$1:$E$28</definedName>
    <definedName name="Z_44C1C443_3199_4288_884A_D16AF7B2CD69_.wvu.PrintArea" localSheetId="13" hidden="1">'Attach 9'!$A$1:$E$61</definedName>
    <definedName name="Z_44C1C443_3199_4288_884A_D16AF7B2CD69_.wvu.PrintArea" localSheetId="27" hidden="1">'Bid Form 1st Envelope '!$A$1:$J$124</definedName>
    <definedName name="Z_44C1C443_3199_4288_884A_D16AF7B2CD69_.wvu.PrintArea" localSheetId="2" hidden="1">'Names Bidder'!$B$1:$D$36</definedName>
    <definedName name="Z_44C1C443_3199_4288_884A_D16AF7B2CD69_.wvu.PrintTitles" localSheetId="13" hidden="1">'Attach 9'!$18:$18</definedName>
    <definedName name="Z_44C1C443_3199_4288_884A_D16AF7B2CD69_.wvu.Rows" localSheetId="20" hidden="1">'Attach 15'!$15:$15</definedName>
    <definedName name="Z_44C1C443_3199_4288_884A_D16AF7B2CD69_.wvu.Rows" localSheetId="22" hidden="1">'Attach 17'!$26:$26,'Attach 17'!$32:$209</definedName>
    <definedName name="Z_44C1C443_3199_4288_884A_D16AF7B2CD69_.wvu.Rows" localSheetId="23" hidden="1">'Attach 18'!$13:$13</definedName>
    <definedName name="Z_44C1C443_3199_4288_884A_D16AF7B2CD69_.wvu.Rows" localSheetId="24" hidden="1">'Attach 19'!$13:$13,'Attach 19'!$20:$28</definedName>
    <definedName name="Z_44C1C443_3199_4288_884A_D16AF7B2CD69_.wvu.Rows" localSheetId="26" hidden="1">'Attach 25'!$13:$13,'Attach 25'!$20:$28</definedName>
    <definedName name="Z_44C1C443_3199_4288_884A_D16AF7B2CD69_.wvu.Rows" localSheetId="9" hidden="1">'Attach 5'!$4:$4</definedName>
    <definedName name="Z_44C1C443_3199_4288_884A_D16AF7B2CD69_.wvu.Rows" localSheetId="27" hidden="1">'Bid Form 1st Envelope '!$47:$47</definedName>
    <definedName name="Z_44C1C443_3199_4288_884A_D16AF7B2CD69_.wvu.Rows" localSheetId="2" hidden="1">'Names Bidder'!$28:$30</definedName>
    <definedName name="Z_494F6778_23FE_4AAC_B37D_6C7543FC13B9_.wvu.Cols" localSheetId="20" hidden="1">'Attach 15'!$H:$H</definedName>
    <definedName name="Z_494F6778_23FE_4AAC_B37D_6C7543FC13B9_.wvu.Cols" localSheetId="9" hidden="1">'Attach 5'!$H:$H</definedName>
    <definedName name="Z_494F6778_23FE_4AAC_B37D_6C7543FC13B9_.wvu.Cols" localSheetId="11" hidden="1">'Attach 6'!$H:$H</definedName>
    <definedName name="Z_494F6778_23FE_4AAC_B37D_6C7543FC13B9_.wvu.PrintArea" localSheetId="14" hidden="1">'Attach 10'!$A$1:$E$22</definedName>
    <definedName name="Z_494F6778_23FE_4AAC_B37D_6C7543FC13B9_.wvu.PrintArea" localSheetId="15" hidden="1">'Attach 11'!$A$1:$E$84</definedName>
    <definedName name="Z_494F6778_23FE_4AAC_B37D_6C7543FC13B9_.wvu.PrintArea" localSheetId="17" hidden="1">'Attach 13'!$A$1:$E$29</definedName>
    <definedName name="Z_494F6778_23FE_4AAC_B37D_6C7543FC13B9_.wvu.PrintArea" localSheetId="18" hidden="1">'Attach 14'!$A$1:$E$29</definedName>
    <definedName name="Z_494F6778_23FE_4AAC_B37D_6C7543FC13B9_.wvu.PrintArea" localSheetId="19" hidden="1">'Attach 14-IP'!$A$8:$I$217</definedName>
    <definedName name="Z_494F6778_23FE_4AAC_B37D_6C7543FC13B9_.wvu.PrintArea" localSheetId="20" hidden="1">'Attach 15'!$A$1:$E$85</definedName>
    <definedName name="Z_494F6778_23FE_4AAC_B37D_6C7543FC13B9_.wvu.PrintArea" localSheetId="21" hidden="1">'Attach 16'!$A$1:$L$97</definedName>
    <definedName name="Z_494F6778_23FE_4AAC_B37D_6C7543FC13B9_.wvu.PrintArea" localSheetId="24" hidden="1">'Attach 19'!$A$1:$E$35</definedName>
    <definedName name="Z_494F6778_23FE_4AAC_B37D_6C7543FC13B9_.wvu.PrintArea" localSheetId="26" hidden="1">'Attach 25'!$A$1:$E$35</definedName>
    <definedName name="Z_494F6778_23FE_4AAC_B37D_6C7543FC13B9_.wvu.PrintArea" localSheetId="4" hidden="1">'Attach 3(JV)'!$A$1:$E$29</definedName>
    <definedName name="Z_494F6778_23FE_4AAC_B37D_6C7543FC13B9_.wvu.PrintArea" localSheetId="5" hidden="1">'Attach 3(QR)'!$A$1:$E$28</definedName>
    <definedName name="Z_494F6778_23FE_4AAC_B37D_6C7543FC13B9_.wvu.PrintArea" localSheetId="6" hidden="1">'Attach 4'!$A$1:$E$25</definedName>
    <definedName name="Z_494F6778_23FE_4AAC_B37D_6C7543FC13B9_.wvu.PrintArea" localSheetId="7" hidden="1">'Attach 4 (A)'!$A$1:$E$27</definedName>
    <definedName name="Z_494F6778_23FE_4AAC_B37D_6C7543FC13B9_.wvu.PrintArea" localSheetId="8" hidden="1">'Attach 4 (B)'!$A$1:$E$26</definedName>
    <definedName name="Z_494F6778_23FE_4AAC_B37D_6C7543FC13B9_.wvu.PrintArea" localSheetId="9" hidden="1">'Attach 5'!$A$1:$E$29</definedName>
    <definedName name="Z_494F6778_23FE_4AAC_B37D_6C7543FC13B9_.wvu.PrintArea" localSheetId="11" hidden="1">'Attach 6'!$A$1:$E$51</definedName>
    <definedName name="Z_494F6778_23FE_4AAC_B37D_6C7543FC13B9_.wvu.PrintArea" localSheetId="12" hidden="1">'Attach 7'!$A$1:$E$28</definedName>
    <definedName name="Z_494F6778_23FE_4AAC_B37D_6C7543FC13B9_.wvu.PrintArea" localSheetId="13" hidden="1">'Attach 9'!$A$1:$E$67</definedName>
    <definedName name="Z_494F6778_23FE_4AAC_B37D_6C7543FC13B9_.wvu.PrintArea" localSheetId="27" hidden="1">'Bid Form 1st Envelope '!$A$1:$F$131</definedName>
    <definedName name="Z_494F6778_23FE_4AAC_B37D_6C7543FC13B9_.wvu.PrintArea" localSheetId="2" hidden="1">'Names Bidder'!$B$1:$D$36</definedName>
    <definedName name="Z_494F6778_23FE_4AAC_B37D_6C7543FC13B9_.wvu.PrintTitles" localSheetId="13" hidden="1">'Attach 9'!$18:$18</definedName>
    <definedName name="Z_494F6778_23FE_4AAC_B37D_6C7543FC13B9_.wvu.Rows" localSheetId="20" hidden="1">'Attach 15'!$15:$15</definedName>
    <definedName name="Z_494F6778_23FE_4AAC_B37D_6C7543FC13B9_.wvu.Rows" localSheetId="2" hidden="1">'Names Bidder'!$28:$30</definedName>
    <definedName name="Z_57EC2AB3_459C_475C_AFE6_EBB6882FA67E_.wvu.Cols" localSheetId="3" hidden="1">'Name of Bidder'!$A$1:$A$65536,'Name of Bidder'!$E$1:$H$65536</definedName>
    <definedName name="Z_57EC2AB3_459C_475C_AFE6_EBB6882FA67E_.wvu.PrintArea" localSheetId="3" hidden="1">'Name of Bidder'!$B$1:$C$32</definedName>
    <definedName name="Z_57EC2AB3_459C_475C_AFE6_EBB6882FA67E_.wvu.Rows" localSheetId="3" hidden="1">'Name of Bidder'!$A$23:$IV$26</definedName>
    <definedName name="Z_582CF44B_0703_4CA2_AB84_00685031CD39_.wvu.Cols" localSheetId="3" hidden="1">'Name of Bidder'!$A$1:$A$65536,'Name of Bidder'!$E$1:$H$65536</definedName>
    <definedName name="Z_582CF44B_0703_4CA2_AB84_00685031CD39_.wvu.PrintArea" localSheetId="3" hidden="1">'Name of Bidder'!$B$1:$C$32</definedName>
    <definedName name="Z_582CF44B_0703_4CA2_AB84_00685031CD39_.wvu.Rows" localSheetId="3" hidden="1">'Name of Bidder'!$A$23:$IV$26</definedName>
    <definedName name="Z_645EA773_58FD_461A_A186_302B88D016A5_.wvu.Cols" localSheetId="16" hidden="1">'Attach 12'!$G:$I</definedName>
    <definedName name="Z_645EA773_58FD_461A_A186_302B88D016A5_.wvu.Cols" localSheetId="20" hidden="1">'Attach 15'!$F:$F,'Attach 15'!$H:$H</definedName>
    <definedName name="Z_645EA773_58FD_461A_A186_302B88D016A5_.wvu.Cols" localSheetId="9" hidden="1">'Attach 5'!$H:$H</definedName>
    <definedName name="Z_645EA773_58FD_461A_A186_302B88D016A5_.wvu.Cols" localSheetId="11" hidden="1">'Attach 6'!$H:$H</definedName>
    <definedName name="Z_645EA773_58FD_461A_A186_302B88D016A5_.wvu.Cols" localSheetId="27" hidden="1">'Bid Form 1st Envelope '!$H:$J</definedName>
    <definedName name="Z_645EA773_58FD_461A_A186_302B88D016A5_.wvu.Cols" localSheetId="3" hidden="1">'Name of Bidder'!$A:$A,'Name of Bidder'!$D:$I,'Name of Bidder'!$IW:$IW,'Name of Bidder'!$SS:$SS,'Name of Bidder'!$ACO:$ACO,'Name of Bidder'!$AMK:$AMK,'Name of Bidder'!$AWG:$AWG,'Name of Bidder'!$BGC:$BGC,'Name of Bidder'!$BPY:$BPY,'Name of Bidder'!$BZU:$BZU,'Name of Bidder'!$CJQ:$CJQ,'Name of Bidder'!$CTM:$CTM,'Name of Bidder'!$DDI:$DDI,'Name of Bidder'!$DNE:$DNE,'Name of Bidder'!$DXA:$DXA,'Name of Bidder'!$EGW:$EGW,'Name of Bidder'!$EQS:$EQS,'Name of Bidder'!$FAO:$FAO,'Name of Bidder'!$FKK:$FKK,'Name of Bidder'!$FUG:$FUG,'Name of Bidder'!$GEC:$GEC,'Name of Bidder'!$GNY:$GNY,'Name of Bidder'!$GXU:$GXU,'Name of Bidder'!$HHQ:$HHQ,'Name of Bidder'!$HRM:$HRM,'Name of Bidder'!$IBI:$IBI,'Name of Bidder'!$ILE:$ILE,'Name of Bidder'!$IVA:$IVA,'Name of Bidder'!$JEW:$JEW,'Name of Bidder'!$JOS:$JOS,'Name of Bidder'!$JYO:$JYO,'Name of Bidder'!$KIK:$KIK,'Name of Bidder'!$KSG:$KSG,'Name of Bidder'!$LCC:$LCC,'Name of Bidder'!$LLY:$LLY,'Name of Bidder'!$LVU:$LVU,'Name of Bidder'!$MFQ:$MFQ,'Name of Bidder'!$MPM:$MPM,'Name of Bidder'!$MZI:$MZI,'Name of Bidder'!$NJE:$NJE,'Name of Bidder'!$NTA:$NTA,'Name of Bidder'!$OCW:$OCW,'Name of Bidder'!$OMS:$OMS,'Name of Bidder'!$OWO:$OWO,'Name of Bidder'!$PGK:$PGK,'Name of Bidder'!$PQG:$PQG,'Name of Bidder'!$QAC:$QAC,'Name of Bidder'!$QJY:$QJY,'Name of Bidder'!$QTU:$QTU,'Name of Bidder'!$RDQ:$RDQ,'Name of Bidder'!$RNM:$RNM,'Name of Bidder'!$RXI:$RXI,'Name of Bidder'!$SHE:$SHE,'Name of Bidder'!$SRA:$SRA,'Name of Bidder'!$TAW:$TAW,'Name of Bidder'!$TKS:$TKS,'Name of Bidder'!$TUO:$TUO,'Name of Bidder'!$UEK:$UEK,'Name of Bidder'!$UOG:$UOG,'Name of Bidder'!$UYC:$UYC,'Name of Bidder'!$VHY:$VHY,'Name of Bidder'!$VRU:$VRU,'Name of Bidder'!$WBQ:$WBQ,'Name of Bidder'!$WLM:$WLM,'Name of Bidder'!$WVI:$WVI</definedName>
    <definedName name="Z_645EA773_58FD_461A_A186_302B88D016A5_.wvu.Cols" localSheetId="2" hidden="1">'Names Bidder'!$I:$I</definedName>
    <definedName name="Z_645EA773_58FD_461A_A186_302B88D016A5_.wvu.PrintArea" localSheetId="14" hidden="1">'Attach 10'!$A$1:$E$20</definedName>
    <definedName name="Z_645EA773_58FD_461A_A186_302B88D016A5_.wvu.PrintArea" localSheetId="15" hidden="1">'Attach 11'!$A$1:$E$28</definedName>
    <definedName name="Z_645EA773_58FD_461A_A186_302B88D016A5_.wvu.PrintArea" localSheetId="16" hidden="1">'Attach 12'!$A$1:$E$43</definedName>
    <definedName name="Z_645EA773_58FD_461A_A186_302B88D016A5_.wvu.PrintArea" localSheetId="17" hidden="1">'Attach 13'!$A$1:$E$27</definedName>
    <definedName name="Z_645EA773_58FD_461A_A186_302B88D016A5_.wvu.PrintArea" localSheetId="18" hidden="1">'Attach 14'!$A$1:$E$29</definedName>
    <definedName name="Z_645EA773_58FD_461A_A186_302B88D016A5_.wvu.PrintArea" localSheetId="19" hidden="1">'Attach 14-IP'!$A$8:$I$217</definedName>
    <definedName name="Z_645EA773_58FD_461A_A186_302B88D016A5_.wvu.PrintArea" localSheetId="20" hidden="1">'Attach 15'!$A$1:$E$85</definedName>
    <definedName name="Z_645EA773_58FD_461A_A186_302B88D016A5_.wvu.PrintArea" localSheetId="21" hidden="1">'Attach 16'!$A$1:$L$97</definedName>
    <definedName name="Z_645EA773_58FD_461A_A186_302B88D016A5_.wvu.PrintArea" localSheetId="22" hidden="1">'Attach 17'!$A$1:$E$30</definedName>
    <definedName name="Z_645EA773_58FD_461A_A186_302B88D016A5_.wvu.PrintArea" localSheetId="23" hidden="1">'Attach 18'!$A$1:$E$31</definedName>
    <definedName name="Z_645EA773_58FD_461A_A186_302B88D016A5_.wvu.PrintArea" localSheetId="24" hidden="1">'Attach 19'!$A$1:$E$31</definedName>
    <definedName name="Z_645EA773_58FD_461A_A186_302B88D016A5_.wvu.PrintArea" localSheetId="26" hidden="1">'Attach 25'!$A$1:$E$31</definedName>
    <definedName name="Z_645EA773_58FD_461A_A186_302B88D016A5_.wvu.PrintArea" localSheetId="4" hidden="1">'Attach 3(JV)'!$A$1:$E$27</definedName>
    <definedName name="Z_645EA773_58FD_461A_A186_302B88D016A5_.wvu.PrintArea" localSheetId="5" hidden="1">'Attach 3(QR)'!$A$1:$E$27</definedName>
    <definedName name="Z_645EA773_58FD_461A_A186_302B88D016A5_.wvu.PrintArea" localSheetId="6" hidden="1">'Attach 4'!$A$1:$E$24</definedName>
    <definedName name="Z_645EA773_58FD_461A_A186_302B88D016A5_.wvu.PrintArea" localSheetId="7" hidden="1">'Attach 4 (A)'!$A$1:$E$26</definedName>
    <definedName name="Z_645EA773_58FD_461A_A186_302B88D016A5_.wvu.PrintArea" localSheetId="8" hidden="1">'Attach 4 (B)'!$A$1:$E$25</definedName>
    <definedName name="Z_645EA773_58FD_461A_A186_302B88D016A5_.wvu.PrintArea" localSheetId="9" hidden="1">'Attach 5'!$A$1:$E$28</definedName>
    <definedName name="Z_645EA773_58FD_461A_A186_302B88D016A5_.wvu.PrintArea" localSheetId="10" hidden="1">'Attach 5A'!$A$1:$E$29</definedName>
    <definedName name="Z_645EA773_58FD_461A_A186_302B88D016A5_.wvu.PrintArea" localSheetId="11" hidden="1">'Attach 6'!$A$1:$E$50</definedName>
    <definedName name="Z_645EA773_58FD_461A_A186_302B88D016A5_.wvu.PrintArea" localSheetId="12" hidden="1">'Attach 7'!$A$1:$E$28</definedName>
    <definedName name="Z_645EA773_58FD_461A_A186_302B88D016A5_.wvu.PrintArea" localSheetId="13" hidden="1">'Attach 9'!$A$1:$E$61</definedName>
    <definedName name="Z_645EA773_58FD_461A_A186_302B88D016A5_.wvu.PrintArea" localSheetId="25" hidden="1">'Attach-20'!$A$1:$E$25</definedName>
    <definedName name="Z_645EA773_58FD_461A_A186_302B88D016A5_.wvu.PrintArea" localSheetId="27" hidden="1">'Bid Form 1st Envelope '!$A$1:$F$131</definedName>
    <definedName name="Z_645EA773_58FD_461A_A186_302B88D016A5_.wvu.PrintArea" localSheetId="1" hidden="1">Cover!$A$1:$F$21</definedName>
    <definedName name="Z_645EA773_58FD_461A_A186_302B88D016A5_.wvu.PrintArea" localSheetId="3" hidden="1">'Name of Bidder'!$B$1:$C$32</definedName>
    <definedName name="Z_645EA773_58FD_461A_A186_302B88D016A5_.wvu.PrintArea" localSheetId="2" hidden="1">'Names Bidder'!$B$1:$D$36</definedName>
    <definedName name="Z_645EA773_58FD_461A_A186_302B88D016A5_.wvu.PrintTitles" localSheetId="13" hidden="1">'Attach 9'!$18:$18</definedName>
    <definedName name="Z_645EA773_58FD_461A_A186_302B88D016A5_.wvu.Rows" localSheetId="15" hidden="1">'Attach 11'!$29:$85</definedName>
    <definedName name="Z_645EA773_58FD_461A_A186_302B88D016A5_.wvu.Rows" localSheetId="20" hidden="1">'Attach 15'!$15:$15</definedName>
    <definedName name="Z_645EA773_58FD_461A_A186_302B88D016A5_.wvu.Rows" localSheetId="21" hidden="1">'Attach 16'!$92:$95</definedName>
    <definedName name="Z_645EA773_58FD_461A_A186_302B88D016A5_.wvu.Rows" localSheetId="22" hidden="1">'Attach 17'!$26:$26,'Attach 17'!$32:$209</definedName>
    <definedName name="Z_645EA773_58FD_461A_A186_302B88D016A5_.wvu.Rows" localSheetId="23" hidden="1">'Attach 18'!$13:$13</definedName>
    <definedName name="Z_645EA773_58FD_461A_A186_302B88D016A5_.wvu.Rows" localSheetId="24" hidden="1">'Attach 19'!$13:$13,'Attach 19'!$20:$28</definedName>
    <definedName name="Z_645EA773_58FD_461A_A186_302B88D016A5_.wvu.Rows" localSheetId="26" hidden="1">'Attach 25'!$13:$13,'Attach 25'!$24:$27</definedName>
    <definedName name="Z_645EA773_58FD_461A_A186_302B88D016A5_.wvu.Rows" localSheetId="9" hidden="1">'Attach 5'!$4:$4</definedName>
    <definedName name="Z_645EA773_58FD_461A_A186_302B88D016A5_.wvu.Rows" localSheetId="25" hidden="1">'Attach-20'!$13:$13</definedName>
    <definedName name="Z_645EA773_58FD_461A_A186_302B88D016A5_.wvu.Rows" localSheetId="27" hidden="1">'Bid Form 1st Envelope '!$23:$26,'Bid Form 1st Envelope '!$83:$83</definedName>
    <definedName name="Z_645EA773_58FD_461A_A186_302B88D016A5_.wvu.Rows" localSheetId="3" hidden="1">'Name of Bidder'!$8:$8,'Name of Bidder'!$19:$27</definedName>
    <definedName name="Z_645EA773_58FD_461A_A186_302B88D016A5_.wvu.Rows" localSheetId="2" hidden="1">'Names Bidder'!$11:$11,'Names Bidder'!$28:$30</definedName>
    <definedName name="Z_6B2C1320_5106_401D_86E8_03FFC7419150_.wvu.Cols" localSheetId="3" hidden="1">'Name of Bidder'!$A$1:$A$65536,'Name of Bidder'!$F$1:$H$65536</definedName>
    <definedName name="Z_6B2C1320_5106_401D_86E8_03FFC7419150_.wvu.PrintArea" localSheetId="3" hidden="1">'Name of Bidder'!$B$1:$C$32</definedName>
    <definedName name="Z_6B2C1320_5106_401D_86E8_03FFC7419150_.wvu.Rows" localSheetId="3" hidden="1">'Name of Bidder'!$A$23:$IV$26</definedName>
    <definedName name="Z_70BF6F06_85BA_4CCF_BC67_75A4B6D4F833_.wvu.Cols" localSheetId="20" hidden="1">'Attach 15'!$F:$F,'Attach 15'!$H:$H</definedName>
    <definedName name="Z_70BF6F06_85BA_4CCF_BC67_75A4B6D4F833_.wvu.Cols" localSheetId="9" hidden="1">'Attach 5'!$H:$H</definedName>
    <definedName name="Z_70BF6F06_85BA_4CCF_BC67_75A4B6D4F833_.wvu.Cols" localSheetId="11" hidden="1">'Attach 6'!$H:$H</definedName>
    <definedName name="Z_70BF6F06_85BA_4CCF_BC67_75A4B6D4F833_.wvu.Cols" localSheetId="2" hidden="1">'Names Bidder'!$I:$I</definedName>
    <definedName name="Z_70BF6F06_85BA_4CCF_BC67_75A4B6D4F833_.wvu.PrintArea" localSheetId="14" hidden="1">'Attach 10'!$A$1:$E$20</definedName>
    <definedName name="Z_70BF6F06_85BA_4CCF_BC67_75A4B6D4F833_.wvu.PrintArea" localSheetId="15" hidden="1">'Attach 11'!$A$1:$E$28</definedName>
    <definedName name="Z_70BF6F06_85BA_4CCF_BC67_75A4B6D4F833_.wvu.PrintArea" localSheetId="17" hidden="1">'Attach 13'!$A$1:$E$27</definedName>
    <definedName name="Z_70BF6F06_85BA_4CCF_BC67_75A4B6D4F833_.wvu.PrintArea" localSheetId="18" hidden="1">'Attach 14'!$A$1:$E$29</definedName>
    <definedName name="Z_70BF6F06_85BA_4CCF_BC67_75A4B6D4F833_.wvu.PrintArea" localSheetId="19" hidden="1">'Attach 14-IP'!$A$8:$I$217</definedName>
    <definedName name="Z_70BF6F06_85BA_4CCF_BC67_75A4B6D4F833_.wvu.PrintArea" localSheetId="20" hidden="1">'Attach 15'!$A$1:$E$85</definedName>
    <definedName name="Z_70BF6F06_85BA_4CCF_BC67_75A4B6D4F833_.wvu.PrintArea" localSheetId="21" hidden="1">'Attach 16'!$A$1:$L$97</definedName>
    <definedName name="Z_70BF6F06_85BA_4CCF_BC67_75A4B6D4F833_.wvu.PrintArea" localSheetId="22" hidden="1">'Attach 17'!$A$1:$E$30</definedName>
    <definedName name="Z_70BF6F06_85BA_4CCF_BC67_75A4B6D4F833_.wvu.PrintArea" localSheetId="23" hidden="1">'Attach 18'!$A$1:$E$31</definedName>
    <definedName name="Z_70BF6F06_85BA_4CCF_BC67_75A4B6D4F833_.wvu.PrintArea" localSheetId="24" hidden="1">'Attach 19'!$A$1:$E$31</definedName>
    <definedName name="Z_70BF6F06_85BA_4CCF_BC67_75A4B6D4F833_.wvu.PrintArea" localSheetId="26" hidden="1">'Attach 25'!$A$1:$E$31</definedName>
    <definedName name="Z_70BF6F06_85BA_4CCF_BC67_75A4B6D4F833_.wvu.PrintArea" localSheetId="4" hidden="1">'Attach 3(JV)'!$A$1:$E$27</definedName>
    <definedName name="Z_70BF6F06_85BA_4CCF_BC67_75A4B6D4F833_.wvu.PrintArea" localSheetId="5" hidden="1">'Attach 3(QR)'!$A$1:$E$27</definedName>
    <definedName name="Z_70BF6F06_85BA_4CCF_BC67_75A4B6D4F833_.wvu.PrintArea" localSheetId="6" hidden="1">'Attach 4'!$A$1:$E$24</definedName>
    <definedName name="Z_70BF6F06_85BA_4CCF_BC67_75A4B6D4F833_.wvu.PrintArea" localSheetId="7" hidden="1">'Attach 4 (A)'!$A$1:$E$26</definedName>
    <definedName name="Z_70BF6F06_85BA_4CCF_BC67_75A4B6D4F833_.wvu.PrintArea" localSheetId="8" hidden="1">'Attach 4 (B)'!$A$1:$E$25</definedName>
    <definedName name="Z_70BF6F06_85BA_4CCF_BC67_75A4B6D4F833_.wvu.PrintArea" localSheetId="9" hidden="1">'Attach 5'!$A$1:$E$28</definedName>
    <definedName name="Z_70BF6F06_85BA_4CCF_BC67_75A4B6D4F833_.wvu.PrintArea" localSheetId="10" hidden="1">'Attach 5A'!$A$1:$E$29</definedName>
    <definedName name="Z_70BF6F06_85BA_4CCF_BC67_75A4B6D4F833_.wvu.PrintArea" localSheetId="11" hidden="1">'Attach 6'!$A$1:$E$50</definedName>
    <definedName name="Z_70BF6F06_85BA_4CCF_BC67_75A4B6D4F833_.wvu.PrintArea" localSheetId="12" hidden="1">'Attach 7'!$A$1:$E$28</definedName>
    <definedName name="Z_70BF6F06_85BA_4CCF_BC67_75A4B6D4F833_.wvu.PrintArea" localSheetId="13" hidden="1">'Attach 9'!$A$1:$E$61</definedName>
    <definedName name="Z_70BF6F06_85BA_4CCF_BC67_75A4B6D4F833_.wvu.PrintArea" localSheetId="25" hidden="1">'Attach-20'!$A$1:$E$25</definedName>
    <definedName name="Z_70BF6F06_85BA_4CCF_BC67_75A4B6D4F833_.wvu.PrintArea" localSheetId="27" hidden="1">'Bid Form 1st Envelope '!$A$1:$F$131</definedName>
    <definedName name="Z_70BF6F06_85BA_4CCF_BC67_75A4B6D4F833_.wvu.PrintArea" localSheetId="1" hidden="1">Cover!$A$1:$F$21</definedName>
    <definedName name="Z_70BF6F06_85BA_4CCF_BC67_75A4B6D4F833_.wvu.PrintArea" localSheetId="2" hidden="1">'Names Bidder'!$B$1:$D$36</definedName>
    <definedName name="Z_70BF6F06_85BA_4CCF_BC67_75A4B6D4F833_.wvu.PrintTitles" localSheetId="13" hidden="1">'Attach 9'!$18:$18</definedName>
    <definedName name="Z_70BF6F06_85BA_4CCF_BC67_75A4B6D4F833_.wvu.Rows" localSheetId="15" hidden="1">'Attach 11'!$29:$85</definedName>
    <definedName name="Z_70BF6F06_85BA_4CCF_BC67_75A4B6D4F833_.wvu.Rows" localSheetId="20" hidden="1">'Attach 15'!$15:$15</definedName>
    <definedName name="Z_70BF6F06_85BA_4CCF_BC67_75A4B6D4F833_.wvu.Rows" localSheetId="21" hidden="1">'Attach 16'!$92:$95</definedName>
    <definedName name="Z_70BF6F06_85BA_4CCF_BC67_75A4B6D4F833_.wvu.Rows" localSheetId="22" hidden="1">'Attach 17'!$26:$26,'Attach 17'!$32:$209</definedName>
    <definedName name="Z_70BF6F06_85BA_4CCF_BC67_75A4B6D4F833_.wvu.Rows" localSheetId="23" hidden="1">'Attach 18'!$13:$13</definedName>
    <definedName name="Z_70BF6F06_85BA_4CCF_BC67_75A4B6D4F833_.wvu.Rows" localSheetId="24" hidden="1">'Attach 19'!$13:$13,'Attach 19'!$20:$28</definedName>
    <definedName name="Z_70BF6F06_85BA_4CCF_BC67_75A4B6D4F833_.wvu.Rows" localSheetId="26" hidden="1">'Attach 25'!$13:$13,'Attach 25'!$24:$27</definedName>
    <definedName name="Z_70BF6F06_85BA_4CCF_BC67_75A4B6D4F833_.wvu.Rows" localSheetId="9" hidden="1">'Attach 5'!$4:$4</definedName>
    <definedName name="Z_70BF6F06_85BA_4CCF_BC67_75A4B6D4F833_.wvu.Rows" localSheetId="25" hidden="1">'Attach-20'!$13:$13</definedName>
    <definedName name="Z_70BF6F06_85BA_4CCF_BC67_75A4B6D4F833_.wvu.Rows" localSheetId="27" hidden="1">'Bid Form 1st Envelope '!$83:$83</definedName>
    <definedName name="Z_70BF6F06_85BA_4CCF_BC67_75A4B6D4F833_.wvu.Rows" localSheetId="2" hidden="1">'Names Bidder'!$11:$11,'Names Bidder'!$28:$30</definedName>
    <definedName name="Z_7A88FC7A_7690_48AB_B789_172043AFADC8_.wvu.Cols" localSheetId="20" hidden="1">'Attach 15'!$H:$H</definedName>
    <definedName name="Z_7A88FC7A_7690_48AB_B789_172043AFADC8_.wvu.Cols" localSheetId="9" hidden="1">'Attach 5'!$H:$H</definedName>
    <definedName name="Z_7A88FC7A_7690_48AB_B789_172043AFADC8_.wvu.Cols" localSheetId="11" hidden="1">'Attach 6'!$H:$H</definedName>
    <definedName name="Z_7A88FC7A_7690_48AB_B789_172043AFADC8_.wvu.PrintArea" localSheetId="14" hidden="1">'Attach 10'!$A$1:$E$20</definedName>
    <definedName name="Z_7A88FC7A_7690_48AB_B789_172043AFADC8_.wvu.PrintArea" localSheetId="15" hidden="1">'Attach 11'!$A$1:$E$28</definedName>
    <definedName name="Z_7A88FC7A_7690_48AB_B789_172043AFADC8_.wvu.PrintArea" localSheetId="17" hidden="1">'Attach 13'!$A$1:$E$27</definedName>
    <definedName name="Z_7A88FC7A_7690_48AB_B789_172043AFADC8_.wvu.PrintArea" localSheetId="18" hidden="1">'Attach 14'!$A$1:$E$29</definedName>
    <definedName name="Z_7A88FC7A_7690_48AB_B789_172043AFADC8_.wvu.PrintArea" localSheetId="19" hidden="1">'Attach 14-IP'!$A$8:$I$217</definedName>
    <definedName name="Z_7A88FC7A_7690_48AB_B789_172043AFADC8_.wvu.PrintArea" localSheetId="20" hidden="1">'Attach 15'!$A$1:$E$85</definedName>
    <definedName name="Z_7A88FC7A_7690_48AB_B789_172043AFADC8_.wvu.PrintArea" localSheetId="21" hidden="1">'Attach 16'!$A$1:$L$97</definedName>
    <definedName name="Z_7A88FC7A_7690_48AB_B789_172043AFADC8_.wvu.PrintArea" localSheetId="22" hidden="1">'Attach 17'!$A$1:$E$30</definedName>
    <definedName name="Z_7A88FC7A_7690_48AB_B789_172043AFADC8_.wvu.PrintArea" localSheetId="23" hidden="1">'Attach 18'!$A$1:$E$31</definedName>
    <definedName name="Z_7A88FC7A_7690_48AB_B789_172043AFADC8_.wvu.PrintArea" localSheetId="24" hidden="1">'Attach 19'!$A$1:$E$31</definedName>
    <definedName name="Z_7A88FC7A_7690_48AB_B789_172043AFADC8_.wvu.PrintArea" localSheetId="26" hidden="1">'Attach 25'!$A$1:$E$31</definedName>
    <definedName name="Z_7A88FC7A_7690_48AB_B789_172043AFADC8_.wvu.PrintArea" localSheetId="4" hidden="1">'Attach 3(JV)'!$A$1:$E$27</definedName>
    <definedName name="Z_7A88FC7A_7690_48AB_B789_172043AFADC8_.wvu.PrintArea" localSheetId="5" hidden="1">'Attach 3(QR)'!$A$1:$E$27</definedName>
    <definedName name="Z_7A88FC7A_7690_48AB_B789_172043AFADC8_.wvu.PrintArea" localSheetId="6" hidden="1">'Attach 4'!$A$1:$E$24</definedName>
    <definedName name="Z_7A88FC7A_7690_48AB_B789_172043AFADC8_.wvu.PrintArea" localSheetId="7" hidden="1">'Attach 4 (A)'!$A$1:$E$26</definedName>
    <definedName name="Z_7A88FC7A_7690_48AB_B789_172043AFADC8_.wvu.PrintArea" localSheetId="8" hidden="1">'Attach 4 (B)'!$A$1:$E$25</definedName>
    <definedName name="Z_7A88FC7A_7690_48AB_B789_172043AFADC8_.wvu.PrintArea" localSheetId="9" hidden="1">'Attach 5'!$A$1:$E$28</definedName>
    <definedName name="Z_7A88FC7A_7690_48AB_B789_172043AFADC8_.wvu.PrintArea" localSheetId="10" hidden="1">'Attach 5A'!$A$1:$E$29</definedName>
    <definedName name="Z_7A88FC7A_7690_48AB_B789_172043AFADC8_.wvu.PrintArea" localSheetId="11" hidden="1">'Attach 6'!$A$1:$E$27</definedName>
    <definedName name="Z_7A88FC7A_7690_48AB_B789_172043AFADC8_.wvu.PrintArea" localSheetId="12" hidden="1">'Attach 7'!$A$1:$E$28</definedName>
    <definedName name="Z_7A88FC7A_7690_48AB_B789_172043AFADC8_.wvu.PrintArea" localSheetId="13" hidden="1">'Attach 9'!$A$1:$E$61</definedName>
    <definedName name="Z_7A88FC7A_7690_48AB_B789_172043AFADC8_.wvu.PrintArea" localSheetId="25" hidden="1">'Attach-20'!$A$1:$E$25</definedName>
    <definedName name="Z_7A88FC7A_7690_48AB_B789_172043AFADC8_.wvu.PrintArea" localSheetId="27" hidden="1">'Bid Form 1st Envelope '!$A$1:$F$131</definedName>
    <definedName name="Z_7A88FC7A_7690_48AB_B789_172043AFADC8_.wvu.PrintArea" localSheetId="2" hidden="1">'Names Bidder'!$B$1:$D$36</definedName>
    <definedName name="Z_7A88FC7A_7690_48AB_B789_172043AFADC8_.wvu.PrintTitles" localSheetId="13" hidden="1">'Attach 9'!$18:$18</definedName>
    <definedName name="Z_7A88FC7A_7690_48AB_B789_172043AFADC8_.wvu.Rows" localSheetId="15" hidden="1">'Attach 11'!$29:$85</definedName>
    <definedName name="Z_7A88FC7A_7690_48AB_B789_172043AFADC8_.wvu.Rows" localSheetId="20" hidden="1">'Attach 15'!$15:$15</definedName>
    <definedName name="Z_7A88FC7A_7690_48AB_B789_172043AFADC8_.wvu.Rows" localSheetId="22" hidden="1">'Attach 17'!$26:$26,'Attach 17'!$32:$209</definedName>
    <definedName name="Z_7A88FC7A_7690_48AB_B789_172043AFADC8_.wvu.Rows" localSheetId="23" hidden="1">'Attach 18'!$13:$13</definedName>
    <definedName name="Z_7A88FC7A_7690_48AB_B789_172043AFADC8_.wvu.Rows" localSheetId="24" hidden="1">'Attach 19'!$13:$13,'Attach 19'!$20:$28</definedName>
    <definedName name="Z_7A88FC7A_7690_48AB_B789_172043AFADC8_.wvu.Rows" localSheetId="26" hidden="1">'Attach 25'!$13:$13,'Attach 25'!$20:$28</definedName>
    <definedName name="Z_7A88FC7A_7690_48AB_B789_172043AFADC8_.wvu.Rows" localSheetId="9" hidden="1">'Attach 5'!$4:$4</definedName>
    <definedName name="Z_7A88FC7A_7690_48AB_B789_172043AFADC8_.wvu.Rows" localSheetId="25" hidden="1">'Attach-20'!$13:$13</definedName>
    <definedName name="Z_7A88FC7A_7690_48AB_B789_172043AFADC8_.wvu.Rows" localSheetId="2" hidden="1">'Names Bidder'!$28:$30</definedName>
    <definedName name="Z_7A9EA6D6_4DDF_43D9_92E6_C6AFAD14E266_.wvu.Cols" localSheetId="20" hidden="1">'Attach 15'!$H:$H</definedName>
    <definedName name="Z_7A9EA6D6_4DDF_43D9_92E6_C6AFAD14E266_.wvu.Cols" localSheetId="9" hidden="1">'Attach 5'!$H:$H</definedName>
    <definedName name="Z_7A9EA6D6_4DDF_43D9_92E6_C6AFAD14E266_.wvu.Cols" localSheetId="11" hidden="1">'Attach 6'!$H:$H</definedName>
    <definedName name="Z_7A9EA6D6_4DDF_43D9_92E6_C6AFAD14E266_.wvu.PrintArea" localSheetId="14" hidden="1">'Attach 10'!$A$1:$E$22</definedName>
    <definedName name="Z_7A9EA6D6_4DDF_43D9_92E6_C6AFAD14E266_.wvu.PrintArea" localSheetId="15" hidden="1">'Attach 11'!$A$1:$E$28</definedName>
    <definedName name="Z_7A9EA6D6_4DDF_43D9_92E6_C6AFAD14E266_.wvu.PrintArea" localSheetId="17" hidden="1">'Attach 13'!$A$1:$E$29</definedName>
    <definedName name="Z_7A9EA6D6_4DDF_43D9_92E6_C6AFAD14E266_.wvu.PrintArea" localSheetId="18" hidden="1">'Attach 14'!$A$1:$E$29</definedName>
    <definedName name="Z_7A9EA6D6_4DDF_43D9_92E6_C6AFAD14E266_.wvu.PrintArea" localSheetId="19" hidden="1">'Attach 14-IP'!$A$8:$I$217</definedName>
    <definedName name="Z_7A9EA6D6_4DDF_43D9_92E6_C6AFAD14E266_.wvu.PrintArea" localSheetId="20" hidden="1">'Attach 15'!$A$1:$E$85</definedName>
    <definedName name="Z_7A9EA6D6_4DDF_43D9_92E6_C6AFAD14E266_.wvu.PrintArea" localSheetId="21" hidden="1">'Attach 16'!$A$1:$L$97</definedName>
    <definedName name="Z_7A9EA6D6_4DDF_43D9_92E6_C6AFAD14E266_.wvu.PrintArea" localSheetId="22" hidden="1">'Attach 17'!$A$1:$E$33</definedName>
    <definedName name="Z_7A9EA6D6_4DDF_43D9_92E6_C6AFAD14E266_.wvu.PrintArea" localSheetId="24" hidden="1">'Attach 19'!$A$1:$E$31</definedName>
    <definedName name="Z_7A9EA6D6_4DDF_43D9_92E6_C6AFAD14E266_.wvu.PrintArea" localSheetId="26" hidden="1">'Attach 25'!$A$1:$E$31</definedName>
    <definedName name="Z_7A9EA6D6_4DDF_43D9_92E6_C6AFAD14E266_.wvu.PrintArea" localSheetId="4" hidden="1">'Attach 3(JV)'!$A$1:$E$29</definedName>
    <definedName name="Z_7A9EA6D6_4DDF_43D9_92E6_C6AFAD14E266_.wvu.PrintArea" localSheetId="5" hidden="1">'Attach 3(QR)'!$A$1:$E$28</definedName>
    <definedName name="Z_7A9EA6D6_4DDF_43D9_92E6_C6AFAD14E266_.wvu.PrintArea" localSheetId="6" hidden="1">'Attach 4'!$A$1:$E$25</definedName>
    <definedName name="Z_7A9EA6D6_4DDF_43D9_92E6_C6AFAD14E266_.wvu.PrintArea" localSheetId="7" hidden="1">'Attach 4 (A)'!$A$1:$E$27</definedName>
    <definedName name="Z_7A9EA6D6_4DDF_43D9_92E6_C6AFAD14E266_.wvu.PrintArea" localSheetId="8" hidden="1">'Attach 4 (B)'!$A$1:$E$26</definedName>
    <definedName name="Z_7A9EA6D6_4DDF_43D9_92E6_C6AFAD14E266_.wvu.PrintArea" localSheetId="9" hidden="1">'Attach 5'!$A$1:$E$28</definedName>
    <definedName name="Z_7A9EA6D6_4DDF_43D9_92E6_C6AFAD14E266_.wvu.PrintArea" localSheetId="11" hidden="1">'Attach 6'!$A$1:$E$28</definedName>
    <definedName name="Z_7A9EA6D6_4DDF_43D9_92E6_C6AFAD14E266_.wvu.PrintArea" localSheetId="12" hidden="1">'Attach 7'!$A$1:$E$28</definedName>
    <definedName name="Z_7A9EA6D6_4DDF_43D9_92E6_C6AFAD14E266_.wvu.PrintArea" localSheetId="13" hidden="1">'Attach 9'!$A$1:$E$67</definedName>
    <definedName name="Z_7A9EA6D6_4DDF_43D9_92E6_C6AFAD14E266_.wvu.PrintArea" localSheetId="27" hidden="1">'Bid Form 1st Envelope '!$A$1:$F$131</definedName>
    <definedName name="Z_7A9EA6D6_4DDF_43D9_92E6_C6AFAD14E266_.wvu.PrintArea" localSheetId="2" hidden="1">'Names Bidder'!$B$1:$D$36</definedName>
    <definedName name="Z_7A9EA6D6_4DDF_43D9_92E6_C6AFAD14E266_.wvu.PrintTitles" localSheetId="13" hidden="1">'Attach 9'!$18:$18</definedName>
    <definedName name="Z_7A9EA6D6_4DDF_43D9_92E6_C6AFAD14E266_.wvu.Rows" localSheetId="20" hidden="1">'Attach 15'!$15:$15</definedName>
    <definedName name="Z_7A9EA6D6_4DDF_43D9_92E6_C6AFAD14E266_.wvu.Rows" localSheetId="22" hidden="1">'Attach 17'!$26:$26,'Attach 17'!$32:$209</definedName>
    <definedName name="Z_7A9EA6D6_4DDF_43D9_92E6_C6AFAD14E266_.wvu.Rows" localSheetId="24" hidden="1">'Attach 19'!$13:$13,'Attach 19'!$20:$28</definedName>
    <definedName name="Z_7A9EA6D6_4DDF_43D9_92E6_C6AFAD14E266_.wvu.Rows" localSheetId="26" hidden="1">'Attach 25'!$13:$13,'Attach 25'!$20:$28</definedName>
    <definedName name="Z_7A9EA6D6_4DDF_43D9_92E6_C6AFAD14E266_.wvu.Rows" localSheetId="9" hidden="1">'Attach 5'!$4:$4</definedName>
    <definedName name="Z_7A9EA6D6_4DDF_43D9_92E6_C6AFAD14E266_.wvu.Rows" localSheetId="2" hidden="1">'Names Bidder'!$28:$30</definedName>
    <definedName name="Z_7FED4A88_DA6B_4AEC_96D2_BAE29634CEBD_.wvu.Cols" localSheetId="3" hidden="1">'Name of Bidder'!$A$1:$A$65536,'Name of Bidder'!$E$1:$H$65536</definedName>
    <definedName name="Z_7FED4A88_DA6B_4AEC_96D2_BAE29634CEBD_.wvu.PrintArea" localSheetId="3" hidden="1">'Name of Bidder'!$B$1:$C$32</definedName>
    <definedName name="Z_7FED4A88_DA6B_4AEC_96D2_BAE29634CEBD_.wvu.Rows" localSheetId="3" hidden="1">'Name of Bidder'!$A$23:$IV$26</definedName>
    <definedName name="Z_82C64B11_1F50_45B5_B7BB_9F1DC733C833_.wvu.Cols" localSheetId="20" hidden="1">'Attach 15'!$H:$H</definedName>
    <definedName name="Z_82C64B11_1F50_45B5_B7BB_9F1DC733C833_.wvu.Cols" localSheetId="9" hidden="1">'Attach 5'!$H:$H</definedName>
    <definedName name="Z_82C64B11_1F50_45B5_B7BB_9F1DC733C833_.wvu.Cols" localSheetId="11" hidden="1">'Attach 6'!$H:$H</definedName>
    <definedName name="Z_82C64B11_1F50_45B5_B7BB_9F1DC733C833_.wvu.PrintArea" localSheetId="14" hidden="1">'Attach 10'!$A$1:$E$20</definedName>
    <definedName name="Z_82C64B11_1F50_45B5_B7BB_9F1DC733C833_.wvu.PrintArea" localSheetId="15" hidden="1">'Attach 11'!$A$1:$E$27</definedName>
    <definedName name="Z_82C64B11_1F50_45B5_B7BB_9F1DC733C833_.wvu.PrintArea" localSheetId="17" hidden="1">'Attach 13'!$A$1:$E$27</definedName>
    <definedName name="Z_82C64B11_1F50_45B5_B7BB_9F1DC733C833_.wvu.PrintArea" localSheetId="18" hidden="1">'Attach 14'!$A$1:$E$29</definedName>
    <definedName name="Z_82C64B11_1F50_45B5_B7BB_9F1DC733C833_.wvu.PrintArea" localSheetId="19" hidden="1">'Attach 14-IP'!$A$8:$I$217</definedName>
    <definedName name="Z_82C64B11_1F50_45B5_B7BB_9F1DC733C833_.wvu.PrintArea" localSheetId="20" hidden="1">'Attach 15'!$A$1:$E$85</definedName>
    <definedName name="Z_82C64B11_1F50_45B5_B7BB_9F1DC733C833_.wvu.PrintArea" localSheetId="21" hidden="1">'Attach 16'!$A$1:$L$97</definedName>
    <definedName name="Z_82C64B11_1F50_45B5_B7BB_9F1DC733C833_.wvu.PrintArea" localSheetId="22" hidden="1">'Attach 17'!$A$1:$E$30</definedName>
    <definedName name="Z_82C64B11_1F50_45B5_B7BB_9F1DC733C833_.wvu.PrintArea" localSheetId="23" hidden="1">'Attach 18'!$A$1:$E$31</definedName>
    <definedName name="Z_82C64B11_1F50_45B5_B7BB_9F1DC733C833_.wvu.PrintArea" localSheetId="24" hidden="1">'Attach 19'!$A$1:$E$31</definedName>
    <definedName name="Z_82C64B11_1F50_45B5_B7BB_9F1DC733C833_.wvu.PrintArea" localSheetId="26" hidden="1">'Attach 25'!$A$1:$E$31</definedName>
    <definedName name="Z_82C64B11_1F50_45B5_B7BB_9F1DC733C833_.wvu.PrintArea" localSheetId="4" hidden="1">'Attach 3(JV)'!$A$1:$E$27</definedName>
    <definedName name="Z_82C64B11_1F50_45B5_B7BB_9F1DC733C833_.wvu.PrintArea" localSheetId="5" hidden="1">'Attach 3(QR)'!$A$1:$E$27</definedName>
    <definedName name="Z_82C64B11_1F50_45B5_B7BB_9F1DC733C833_.wvu.PrintArea" localSheetId="6" hidden="1">'Attach 4'!$A$1:$E$24</definedName>
    <definedName name="Z_82C64B11_1F50_45B5_B7BB_9F1DC733C833_.wvu.PrintArea" localSheetId="7" hidden="1">'Attach 4 (A)'!$A$1:$E$26</definedName>
    <definedName name="Z_82C64B11_1F50_45B5_B7BB_9F1DC733C833_.wvu.PrintArea" localSheetId="8" hidden="1">'Attach 4 (B)'!$A$1:$E$25</definedName>
    <definedName name="Z_82C64B11_1F50_45B5_B7BB_9F1DC733C833_.wvu.PrintArea" localSheetId="9" hidden="1">'Attach 5'!$A$1:$E$28</definedName>
    <definedName name="Z_82C64B11_1F50_45B5_B7BB_9F1DC733C833_.wvu.PrintArea" localSheetId="11" hidden="1">'Attach 6'!$A$1:$E$27</definedName>
    <definedName name="Z_82C64B11_1F50_45B5_B7BB_9F1DC733C833_.wvu.PrintArea" localSheetId="12" hidden="1">'Attach 7'!$A$1:$E$28</definedName>
    <definedName name="Z_82C64B11_1F50_45B5_B7BB_9F1DC733C833_.wvu.PrintArea" localSheetId="13" hidden="1">'Attach 9'!$A$1:$E$61</definedName>
    <definedName name="Z_82C64B11_1F50_45B5_B7BB_9F1DC733C833_.wvu.PrintArea" localSheetId="27" hidden="1">'Bid Form 1st Envelope '!$A$1:$F$131</definedName>
    <definedName name="Z_82C64B11_1F50_45B5_B7BB_9F1DC733C833_.wvu.PrintArea" localSheetId="2" hidden="1">'Names Bidder'!$B$1:$D$36</definedName>
    <definedName name="Z_82C64B11_1F50_45B5_B7BB_9F1DC733C833_.wvu.PrintTitles" localSheetId="13" hidden="1">'Attach 9'!$18:$18</definedName>
    <definedName name="Z_82C64B11_1F50_45B5_B7BB_9F1DC733C833_.wvu.Rows" localSheetId="20" hidden="1">'Attach 15'!$15:$15</definedName>
    <definedName name="Z_82C64B11_1F50_45B5_B7BB_9F1DC733C833_.wvu.Rows" localSheetId="22" hidden="1">'Attach 17'!$26:$26,'Attach 17'!$32:$209</definedName>
    <definedName name="Z_82C64B11_1F50_45B5_B7BB_9F1DC733C833_.wvu.Rows" localSheetId="23" hidden="1">'Attach 18'!$13:$13</definedName>
    <definedName name="Z_82C64B11_1F50_45B5_B7BB_9F1DC733C833_.wvu.Rows" localSheetId="24" hidden="1">'Attach 19'!$13:$13,'Attach 19'!$20:$28</definedName>
    <definedName name="Z_82C64B11_1F50_45B5_B7BB_9F1DC733C833_.wvu.Rows" localSheetId="26" hidden="1">'Attach 25'!$13:$13,'Attach 25'!$20:$28</definedName>
    <definedName name="Z_82C64B11_1F50_45B5_B7BB_9F1DC733C833_.wvu.Rows" localSheetId="9" hidden="1">'Attach 5'!$4:$4</definedName>
    <definedName name="Z_82C64B11_1F50_45B5_B7BB_9F1DC733C833_.wvu.Rows" localSheetId="27" hidden="1">'Bid Form 1st Envelope '!$47:$47</definedName>
    <definedName name="Z_82C64B11_1F50_45B5_B7BB_9F1DC733C833_.wvu.Rows" localSheetId="2" hidden="1">'Names Bidder'!$28:$30</definedName>
    <definedName name="Z_82E8A0F5_0020_4355_95CF_28601763A783_.wvu.Cols" localSheetId="20" hidden="1">'Attach 15'!$H:$H</definedName>
    <definedName name="Z_82E8A0F5_0020_4355_95CF_28601763A783_.wvu.Cols" localSheetId="9" hidden="1">'Attach 5'!$H:$H</definedName>
    <definedName name="Z_82E8A0F5_0020_4355_95CF_28601763A783_.wvu.Cols" localSheetId="11" hidden="1">'Attach 6'!$H:$H</definedName>
    <definedName name="Z_82E8A0F5_0020_4355_95CF_28601763A783_.wvu.PrintArea" localSheetId="14" hidden="1">'Attach 10'!$A$1:$E$22</definedName>
    <definedName name="Z_82E8A0F5_0020_4355_95CF_28601763A783_.wvu.PrintArea" localSheetId="15" hidden="1">'Attach 11'!$A$1:$E$28</definedName>
    <definedName name="Z_82E8A0F5_0020_4355_95CF_28601763A783_.wvu.PrintArea" localSheetId="17" hidden="1">'Attach 13'!$A$1:$E$27</definedName>
    <definedName name="Z_82E8A0F5_0020_4355_95CF_28601763A783_.wvu.PrintArea" localSheetId="18" hidden="1">'Attach 14'!$A$1:$E$29</definedName>
    <definedName name="Z_82E8A0F5_0020_4355_95CF_28601763A783_.wvu.PrintArea" localSheetId="19" hidden="1">'Attach 14-IP'!$A$8:$I$217</definedName>
    <definedName name="Z_82E8A0F5_0020_4355_95CF_28601763A783_.wvu.PrintArea" localSheetId="20" hidden="1">'Attach 15'!$A$1:$E$85</definedName>
    <definedName name="Z_82E8A0F5_0020_4355_95CF_28601763A783_.wvu.PrintArea" localSheetId="21" hidden="1">'Attach 16'!$A$1:$L$97</definedName>
    <definedName name="Z_82E8A0F5_0020_4355_95CF_28601763A783_.wvu.PrintArea" localSheetId="22" hidden="1">'Attach 17'!$A$1:$E$33</definedName>
    <definedName name="Z_82E8A0F5_0020_4355_95CF_28601763A783_.wvu.PrintArea" localSheetId="24" hidden="1">'Attach 19'!$A$1:$E$31</definedName>
    <definedName name="Z_82E8A0F5_0020_4355_95CF_28601763A783_.wvu.PrintArea" localSheetId="26" hidden="1">'Attach 25'!$A$1:$E$31</definedName>
    <definedName name="Z_82E8A0F5_0020_4355_95CF_28601763A783_.wvu.PrintArea" localSheetId="4" hidden="1">'Attach 3(JV)'!$A$1:$E$29</definedName>
    <definedName name="Z_82E8A0F5_0020_4355_95CF_28601763A783_.wvu.PrintArea" localSheetId="5" hidden="1">'Attach 3(QR)'!$A$1:$E$28</definedName>
    <definedName name="Z_82E8A0F5_0020_4355_95CF_28601763A783_.wvu.PrintArea" localSheetId="6" hidden="1">'Attach 4'!$A$1:$G$25</definedName>
    <definedName name="Z_82E8A0F5_0020_4355_95CF_28601763A783_.wvu.PrintArea" localSheetId="7" hidden="1">'Attach 4 (A)'!$A$1:$E$27</definedName>
    <definedName name="Z_82E8A0F5_0020_4355_95CF_28601763A783_.wvu.PrintArea" localSheetId="8" hidden="1">'Attach 4 (B)'!$A$1:$E$26</definedName>
    <definedName name="Z_82E8A0F5_0020_4355_95CF_28601763A783_.wvu.PrintArea" localSheetId="9" hidden="1">'Attach 5'!$A$1:$E$28</definedName>
    <definedName name="Z_82E8A0F5_0020_4355_95CF_28601763A783_.wvu.PrintArea" localSheetId="11" hidden="1">'Attach 6'!$A$1:$E$28</definedName>
    <definedName name="Z_82E8A0F5_0020_4355_95CF_28601763A783_.wvu.PrintArea" localSheetId="12" hidden="1">'Attach 7'!$A$1:$E$28</definedName>
    <definedName name="Z_82E8A0F5_0020_4355_95CF_28601763A783_.wvu.PrintArea" localSheetId="13" hidden="1">'Attach 9'!$A$1:$E$61</definedName>
    <definedName name="Z_82E8A0F5_0020_4355_95CF_28601763A783_.wvu.PrintArea" localSheetId="27" hidden="1">'Bid Form 1st Envelope '!$A$1:$J$124</definedName>
    <definedName name="Z_82E8A0F5_0020_4355_95CF_28601763A783_.wvu.PrintArea" localSheetId="2" hidden="1">'Names Bidder'!$B$1:$D$36</definedName>
    <definedName name="Z_82E8A0F5_0020_4355_95CF_28601763A783_.wvu.PrintTitles" localSheetId="13" hidden="1">'Attach 9'!$18:$18</definedName>
    <definedName name="Z_82E8A0F5_0020_4355_95CF_28601763A783_.wvu.Rows" localSheetId="20" hidden="1">'Attach 15'!$15:$15</definedName>
    <definedName name="Z_82E8A0F5_0020_4355_95CF_28601763A783_.wvu.Rows" localSheetId="22" hidden="1">'Attach 17'!$26:$26,'Attach 17'!$32:$209</definedName>
    <definedName name="Z_82E8A0F5_0020_4355_95CF_28601763A783_.wvu.Rows" localSheetId="24" hidden="1">'Attach 19'!$13:$13,'Attach 19'!$20:$28</definedName>
    <definedName name="Z_82E8A0F5_0020_4355_95CF_28601763A783_.wvu.Rows" localSheetId="26" hidden="1">'Attach 25'!$13:$13,'Attach 25'!$20:$28</definedName>
    <definedName name="Z_82E8A0F5_0020_4355_95CF_28601763A783_.wvu.Rows" localSheetId="9" hidden="1">'Attach 5'!$4:$4</definedName>
    <definedName name="Z_82E8A0F5_0020_4355_95CF_28601763A783_.wvu.Rows" localSheetId="2" hidden="1">'Names Bidder'!$28:$30</definedName>
    <definedName name="Z_8E7B022F_1113_4BA2_B2BA_8EDBE02A2557_.wvu.PrintArea" localSheetId="14" hidden="1">'Attach 10'!$A$1:$E$22</definedName>
    <definedName name="Z_8E7B022F_1113_4BA2_B2BA_8EDBE02A2557_.wvu.PrintArea" localSheetId="15" hidden="1">'Attach 11'!$A$1:$E$84</definedName>
    <definedName name="Z_8E7B022F_1113_4BA2_B2BA_8EDBE02A2557_.wvu.PrintArea" localSheetId="17" hidden="1">'Attach 13'!$A$1:$E$29</definedName>
    <definedName name="Z_8E7B022F_1113_4BA2_B2BA_8EDBE02A2557_.wvu.PrintArea" localSheetId="18" hidden="1">'Attach 14'!$A$1:$E$29</definedName>
    <definedName name="Z_8E7B022F_1113_4BA2_B2BA_8EDBE02A2557_.wvu.PrintArea" localSheetId="20" hidden="1">'Attach 15'!$A$1:$E$86</definedName>
    <definedName name="Z_8E7B022F_1113_4BA2_B2BA_8EDBE02A2557_.wvu.PrintArea" localSheetId="21" hidden="1">'Attach 16'!$A$1:$L$97</definedName>
    <definedName name="Z_8E7B022F_1113_4BA2_B2BA_8EDBE02A2557_.wvu.PrintArea" localSheetId="24" hidden="1">'Attach 19'!$A$1:$E$35</definedName>
    <definedName name="Z_8E7B022F_1113_4BA2_B2BA_8EDBE02A2557_.wvu.PrintArea" localSheetId="26" hidden="1">'Attach 25'!$A$1:$E$35</definedName>
    <definedName name="Z_8E7B022F_1113_4BA2_B2BA_8EDBE02A2557_.wvu.PrintArea" localSheetId="4" hidden="1">'Attach 3(JV)'!$A$1:$E$29</definedName>
    <definedName name="Z_8E7B022F_1113_4BA2_B2BA_8EDBE02A2557_.wvu.PrintArea" localSheetId="5" hidden="1">'Attach 3(QR)'!$A$1:$E$28</definedName>
    <definedName name="Z_8E7B022F_1113_4BA2_B2BA_8EDBE02A2557_.wvu.PrintArea" localSheetId="6" hidden="1">'Attach 4'!$A$1:$E$25</definedName>
    <definedName name="Z_8E7B022F_1113_4BA2_B2BA_8EDBE02A2557_.wvu.PrintArea" localSheetId="7" hidden="1">'Attach 4 (A)'!$A$1:$E$27</definedName>
    <definedName name="Z_8E7B022F_1113_4BA2_B2BA_8EDBE02A2557_.wvu.PrintArea" localSheetId="8" hidden="1">'Attach 4 (B)'!$A$1:$E$26</definedName>
    <definedName name="Z_8E7B022F_1113_4BA2_B2BA_8EDBE02A2557_.wvu.PrintArea" localSheetId="9" hidden="1">'Attach 5'!$A$1:$E$29</definedName>
    <definedName name="Z_8E7B022F_1113_4BA2_B2BA_8EDBE02A2557_.wvu.PrintArea" localSheetId="11" hidden="1">'Attach 6'!$A$1:$E$51</definedName>
    <definedName name="Z_8E7B022F_1113_4BA2_B2BA_8EDBE02A2557_.wvu.PrintArea" localSheetId="12" hidden="1">'Attach 7'!$A$1:$E$28</definedName>
    <definedName name="Z_8E7B022F_1113_4BA2_B2BA_8EDBE02A2557_.wvu.PrintArea" localSheetId="13" hidden="1">'Attach 9'!$A$1:$E$67</definedName>
    <definedName name="Z_8E7B022F_1113_4BA2_B2BA_8EDBE02A2557_.wvu.PrintArea" localSheetId="27" hidden="1">'Bid Form 1st Envelope '!$A$1:$F$131</definedName>
    <definedName name="Z_8E7B022F_1113_4BA2_B2BA_8EDBE02A2557_.wvu.PrintArea" localSheetId="2" hidden="1">'Names Bidder'!$B$1:$D$36</definedName>
    <definedName name="Z_8E7B022F_1113_4BA2_B2BA_8EDBE02A2557_.wvu.PrintTitles" localSheetId="13" hidden="1">'Attach 9'!$18:$18</definedName>
    <definedName name="Z_8FC47E04_BCF9_4504_9FDA_F8529AE0A203_.wvu.Cols" localSheetId="3" hidden="1">'Name of Bidder'!$A:$A,'Name of Bidder'!$D:$F,'Name of Bidder'!$IW:$IW,'Name of Bidder'!$SS:$SS,'Name of Bidder'!$ACO:$ACO,'Name of Bidder'!$AMK:$AMK,'Name of Bidder'!$AWG:$AWG,'Name of Bidder'!$BGC:$BGC,'Name of Bidder'!$BPY:$BPY,'Name of Bidder'!$BZU:$BZU,'Name of Bidder'!$CJQ:$CJQ,'Name of Bidder'!$CTM:$CTM,'Name of Bidder'!$DDI:$DDI,'Name of Bidder'!$DNE:$DNE,'Name of Bidder'!$DXA:$DXA,'Name of Bidder'!$EGW:$EGW,'Name of Bidder'!$EQS:$EQS,'Name of Bidder'!$FAO:$FAO,'Name of Bidder'!$FKK:$FKK,'Name of Bidder'!$FUG:$FUG,'Name of Bidder'!$GEC:$GEC,'Name of Bidder'!$GNY:$GNY,'Name of Bidder'!$GXU:$GXU,'Name of Bidder'!$HHQ:$HHQ,'Name of Bidder'!$HRM:$HRM,'Name of Bidder'!$IBI:$IBI,'Name of Bidder'!$ILE:$ILE,'Name of Bidder'!$IVA:$IVA,'Name of Bidder'!$JEW:$JEW,'Name of Bidder'!$JOS:$JOS,'Name of Bidder'!$JYO:$JYO,'Name of Bidder'!$KIK:$KIK,'Name of Bidder'!$KSG:$KSG,'Name of Bidder'!$LCC:$LCC,'Name of Bidder'!$LLY:$LLY,'Name of Bidder'!$LVU:$LVU,'Name of Bidder'!$MFQ:$MFQ,'Name of Bidder'!$MPM:$MPM,'Name of Bidder'!$MZI:$MZI,'Name of Bidder'!$NJE:$NJE,'Name of Bidder'!$NTA:$NTA,'Name of Bidder'!$OCW:$OCW,'Name of Bidder'!$OMS:$OMS,'Name of Bidder'!$OWO:$OWO,'Name of Bidder'!$PGK:$PGK,'Name of Bidder'!$PQG:$PQG,'Name of Bidder'!$QAC:$QAC,'Name of Bidder'!$QJY:$QJY,'Name of Bidder'!$QTU:$QTU,'Name of Bidder'!$RDQ:$RDQ,'Name of Bidder'!$RNM:$RNM,'Name of Bidder'!$RXI:$RXI,'Name of Bidder'!$SHE:$SHE,'Name of Bidder'!$SRA:$SRA,'Name of Bidder'!$TAW:$TAW,'Name of Bidder'!$TKS:$TKS,'Name of Bidder'!$TUO:$TUO,'Name of Bidder'!$UEK:$UEK,'Name of Bidder'!$UOG:$UOG,'Name of Bidder'!$UYC:$UYC,'Name of Bidder'!$VHY:$VHY,'Name of Bidder'!$VRU:$VRU,'Name of Bidder'!$WBQ:$WBQ,'Name of Bidder'!$WLM:$WLM,'Name of Bidder'!$WVI:$WVI</definedName>
    <definedName name="Z_8FC47E04_BCF9_4504_9FDA_F8529AE0A203_.wvu.PrintArea" localSheetId="3" hidden="1">'Name of Bidder'!$B$1:$C$32</definedName>
    <definedName name="Z_8FC47E04_BCF9_4504_9FDA_F8529AE0A203_.wvu.Rows" localSheetId="3" hidden="1">'Name of Bidder'!$19:$27</definedName>
    <definedName name="Z_902C40DA_376E_410F_87E5_8188D8393A84_.wvu.Cols" localSheetId="3" hidden="1">'Name of Bidder'!$A$1:$A$65536</definedName>
    <definedName name="Z_902C40DA_376E_410F_87E5_8188D8393A84_.wvu.PrintArea" localSheetId="3" hidden="1">'Name of Bidder'!$B$1:$C$32</definedName>
    <definedName name="Z_902C40DA_376E_410F_87E5_8188D8393A84_.wvu.Rows" localSheetId="3" hidden="1">'Name of Bidder'!$A$23:$IV$26</definedName>
    <definedName name="Z_A317F5C2_E44F_4A46_8833_2AE6CAE06F6E_.wvu.Cols" localSheetId="3" hidden="1">'Name of Bidder'!$A$1:$A$65536,'Name of Bidder'!$E$1:$H$65536</definedName>
    <definedName name="Z_A317F5C2_E44F_4A46_8833_2AE6CAE06F6E_.wvu.PrintArea" localSheetId="3" hidden="1">'Name of Bidder'!$B$1:$C$32</definedName>
    <definedName name="Z_A317F5C2_E44F_4A46_8833_2AE6CAE06F6E_.wvu.Rows" localSheetId="3" hidden="1">'Name of Bidder'!$A$23:$IV$26</definedName>
    <definedName name="Z_A36312D6_6542_430C_9B41_AC312BBA51FD_.wvu.Cols" localSheetId="20" hidden="1">'Attach 15'!$F:$F,'Attach 15'!$H:$H</definedName>
    <definedName name="Z_A36312D6_6542_430C_9B41_AC312BBA51FD_.wvu.Cols" localSheetId="9" hidden="1">'Attach 5'!$H:$H</definedName>
    <definedName name="Z_A36312D6_6542_430C_9B41_AC312BBA51FD_.wvu.Cols" localSheetId="11" hidden="1">'Attach 6'!$H:$H</definedName>
    <definedName name="Z_A36312D6_6542_430C_9B41_AC312BBA51FD_.wvu.Cols" localSheetId="27" hidden="1">'Bid Form 1st Envelope '!$H:$J</definedName>
    <definedName name="Z_A36312D6_6542_430C_9B41_AC312BBA51FD_.wvu.Cols" localSheetId="3" hidden="1">'Name of Bidder'!$A:$A,'Name of Bidder'!$D:$I,'Name of Bidder'!$IW:$IW,'Name of Bidder'!$SS:$SS,'Name of Bidder'!$ACO:$ACO,'Name of Bidder'!$AMK:$AMK,'Name of Bidder'!$AWG:$AWG,'Name of Bidder'!$BGC:$BGC,'Name of Bidder'!$BPY:$BPY,'Name of Bidder'!$BZU:$BZU,'Name of Bidder'!$CJQ:$CJQ,'Name of Bidder'!$CTM:$CTM,'Name of Bidder'!$DDI:$DDI,'Name of Bidder'!$DNE:$DNE,'Name of Bidder'!$DXA:$DXA,'Name of Bidder'!$EGW:$EGW,'Name of Bidder'!$EQS:$EQS,'Name of Bidder'!$FAO:$FAO,'Name of Bidder'!$FKK:$FKK,'Name of Bidder'!$FUG:$FUG,'Name of Bidder'!$GEC:$GEC,'Name of Bidder'!$GNY:$GNY,'Name of Bidder'!$GXU:$GXU,'Name of Bidder'!$HHQ:$HHQ,'Name of Bidder'!$HRM:$HRM,'Name of Bidder'!$IBI:$IBI,'Name of Bidder'!$ILE:$ILE,'Name of Bidder'!$IVA:$IVA,'Name of Bidder'!$JEW:$JEW,'Name of Bidder'!$JOS:$JOS,'Name of Bidder'!$JYO:$JYO,'Name of Bidder'!$KIK:$KIK,'Name of Bidder'!$KSG:$KSG,'Name of Bidder'!$LCC:$LCC,'Name of Bidder'!$LLY:$LLY,'Name of Bidder'!$LVU:$LVU,'Name of Bidder'!$MFQ:$MFQ,'Name of Bidder'!$MPM:$MPM,'Name of Bidder'!$MZI:$MZI,'Name of Bidder'!$NJE:$NJE,'Name of Bidder'!$NTA:$NTA,'Name of Bidder'!$OCW:$OCW,'Name of Bidder'!$OMS:$OMS,'Name of Bidder'!$OWO:$OWO,'Name of Bidder'!$PGK:$PGK,'Name of Bidder'!$PQG:$PQG,'Name of Bidder'!$QAC:$QAC,'Name of Bidder'!$QJY:$QJY,'Name of Bidder'!$QTU:$QTU,'Name of Bidder'!$RDQ:$RDQ,'Name of Bidder'!$RNM:$RNM,'Name of Bidder'!$RXI:$RXI,'Name of Bidder'!$SHE:$SHE,'Name of Bidder'!$SRA:$SRA,'Name of Bidder'!$TAW:$TAW,'Name of Bidder'!$TKS:$TKS,'Name of Bidder'!$TUO:$TUO,'Name of Bidder'!$UEK:$UEK,'Name of Bidder'!$UOG:$UOG,'Name of Bidder'!$UYC:$UYC,'Name of Bidder'!$VHY:$VHY,'Name of Bidder'!$VRU:$VRU,'Name of Bidder'!$WBQ:$WBQ,'Name of Bidder'!$WLM:$WLM,'Name of Bidder'!$WVI:$WVI</definedName>
    <definedName name="Z_A36312D6_6542_430C_9B41_AC312BBA51FD_.wvu.Cols" localSheetId="2" hidden="1">'Names Bidder'!$I:$I</definedName>
    <definedName name="Z_A36312D6_6542_430C_9B41_AC312BBA51FD_.wvu.PrintArea" localSheetId="14" hidden="1">'Attach 10'!$A$1:$E$20</definedName>
    <definedName name="Z_A36312D6_6542_430C_9B41_AC312BBA51FD_.wvu.PrintArea" localSheetId="15" hidden="1">'Attach 11'!$A$1:$E$28</definedName>
    <definedName name="Z_A36312D6_6542_430C_9B41_AC312BBA51FD_.wvu.PrintArea" localSheetId="17" hidden="1">'Attach 13'!$A$1:$E$27</definedName>
    <definedName name="Z_A36312D6_6542_430C_9B41_AC312BBA51FD_.wvu.PrintArea" localSheetId="18" hidden="1">'Attach 14'!$A$1:$E$29</definedName>
    <definedName name="Z_A36312D6_6542_430C_9B41_AC312BBA51FD_.wvu.PrintArea" localSheetId="19" hidden="1">'Attach 14-IP'!$A$8:$I$217</definedName>
    <definedName name="Z_A36312D6_6542_430C_9B41_AC312BBA51FD_.wvu.PrintArea" localSheetId="20" hidden="1">'Attach 15'!$A$1:$E$85</definedName>
    <definedName name="Z_A36312D6_6542_430C_9B41_AC312BBA51FD_.wvu.PrintArea" localSheetId="21" hidden="1">'Attach 16'!$A$1:$L$97</definedName>
    <definedName name="Z_A36312D6_6542_430C_9B41_AC312BBA51FD_.wvu.PrintArea" localSheetId="22" hidden="1">'Attach 17'!$A$1:$E$30</definedName>
    <definedName name="Z_A36312D6_6542_430C_9B41_AC312BBA51FD_.wvu.PrintArea" localSheetId="23" hidden="1">'Attach 18'!$A$1:$E$31</definedName>
    <definedName name="Z_A36312D6_6542_430C_9B41_AC312BBA51FD_.wvu.PrintArea" localSheetId="24" hidden="1">'Attach 19'!$A$1:$E$31</definedName>
    <definedName name="Z_A36312D6_6542_430C_9B41_AC312BBA51FD_.wvu.PrintArea" localSheetId="26" hidden="1">'Attach 25'!$A$1:$E$31</definedName>
    <definedName name="Z_A36312D6_6542_430C_9B41_AC312BBA51FD_.wvu.PrintArea" localSheetId="4" hidden="1">'Attach 3(JV)'!$A$1:$E$27</definedName>
    <definedName name="Z_A36312D6_6542_430C_9B41_AC312BBA51FD_.wvu.PrintArea" localSheetId="5" hidden="1">'Attach 3(QR)'!$A$1:$E$27</definedName>
    <definedName name="Z_A36312D6_6542_430C_9B41_AC312BBA51FD_.wvu.PrintArea" localSheetId="6" hidden="1">'Attach 4'!$A$1:$E$24</definedName>
    <definedName name="Z_A36312D6_6542_430C_9B41_AC312BBA51FD_.wvu.PrintArea" localSheetId="7" hidden="1">'Attach 4 (A)'!$A$1:$E$26</definedName>
    <definedName name="Z_A36312D6_6542_430C_9B41_AC312BBA51FD_.wvu.PrintArea" localSheetId="8" hidden="1">'Attach 4 (B)'!$A$1:$E$25</definedName>
    <definedName name="Z_A36312D6_6542_430C_9B41_AC312BBA51FD_.wvu.PrintArea" localSheetId="9" hidden="1">'Attach 5'!$A$1:$E$28</definedName>
    <definedName name="Z_A36312D6_6542_430C_9B41_AC312BBA51FD_.wvu.PrintArea" localSheetId="10" hidden="1">'Attach 5A'!$A$1:$E$29</definedName>
    <definedName name="Z_A36312D6_6542_430C_9B41_AC312BBA51FD_.wvu.PrintArea" localSheetId="11" hidden="1">'Attach 6'!$A$1:$E$50</definedName>
    <definedName name="Z_A36312D6_6542_430C_9B41_AC312BBA51FD_.wvu.PrintArea" localSheetId="12" hidden="1">'Attach 7'!$A$1:$E$28</definedName>
    <definedName name="Z_A36312D6_6542_430C_9B41_AC312BBA51FD_.wvu.PrintArea" localSheetId="13" hidden="1">'Attach 9'!$A$1:$E$61</definedName>
    <definedName name="Z_A36312D6_6542_430C_9B41_AC312BBA51FD_.wvu.PrintArea" localSheetId="25" hidden="1">'Attach-20'!$A$1:$E$25</definedName>
    <definedName name="Z_A36312D6_6542_430C_9B41_AC312BBA51FD_.wvu.PrintArea" localSheetId="27" hidden="1">'Bid Form 1st Envelope '!$A$1:$F$131</definedName>
    <definedName name="Z_A36312D6_6542_430C_9B41_AC312BBA51FD_.wvu.PrintArea" localSheetId="1" hidden="1">Cover!$A$1:$F$21</definedName>
    <definedName name="Z_A36312D6_6542_430C_9B41_AC312BBA51FD_.wvu.PrintArea" localSheetId="3" hidden="1">'Name of Bidder'!$B$1:$C$32</definedName>
    <definedName name="Z_A36312D6_6542_430C_9B41_AC312BBA51FD_.wvu.PrintArea" localSheetId="2" hidden="1">'Names Bidder'!$B$1:$D$36</definedName>
    <definedName name="Z_A36312D6_6542_430C_9B41_AC312BBA51FD_.wvu.PrintTitles" localSheetId="13" hidden="1">'Attach 9'!$18:$18</definedName>
    <definedName name="Z_A36312D6_6542_430C_9B41_AC312BBA51FD_.wvu.Rows" localSheetId="15" hidden="1">'Attach 11'!$29:$85</definedName>
    <definedName name="Z_A36312D6_6542_430C_9B41_AC312BBA51FD_.wvu.Rows" localSheetId="20" hidden="1">'Attach 15'!$15:$15</definedName>
    <definedName name="Z_A36312D6_6542_430C_9B41_AC312BBA51FD_.wvu.Rows" localSheetId="21" hidden="1">'Attach 16'!$92:$95</definedName>
    <definedName name="Z_A36312D6_6542_430C_9B41_AC312BBA51FD_.wvu.Rows" localSheetId="22" hidden="1">'Attach 17'!$26:$26,'Attach 17'!$32:$209</definedName>
    <definedName name="Z_A36312D6_6542_430C_9B41_AC312BBA51FD_.wvu.Rows" localSheetId="23" hidden="1">'Attach 18'!$13:$13</definedName>
    <definedName name="Z_A36312D6_6542_430C_9B41_AC312BBA51FD_.wvu.Rows" localSheetId="24" hidden="1">'Attach 19'!$13:$13,'Attach 19'!$20:$28</definedName>
    <definedName name="Z_A36312D6_6542_430C_9B41_AC312BBA51FD_.wvu.Rows" localSheetId="26" hidden="1">'Attach 25'!$13:$13,'Attach 25'!$24:$27</definedName>
    <definedName name="Z_A36312D6_6542_430C_9B41_AC312BBA51FD_.wvu.Rows" localSheetId="9" hidden="1">'Attach 5'!$4:$4</definedName>
    <definedName name="Z_A36312D6_6542_430C_9B41_AC312BBA51FD_.wvu.Rows" localSheetId="25" hidden="1">'Attach-20'!$13:$13</definedName>
    <definedName name="Z_A36312D6_6542_430C_9B41_AC312BBA51FD_.wvu.Rows" localSheetId="27" hidden="1">'Bid Form 1st Envelope '!$83:$83</definedName>
    <definedName name="Z_A36312D6_6542_430C_9B41_AC312BBA51FD_.wvu.Rows" localSheetId="3" hidden="1">'Name of Bidder'!$8:$8,'Name of Bidder'!$19:$27</definedName>
    <definedName name="Z_A36312D6_6542_430C_9B41_AC312BBA51FD_.wvu.Rows" localSheetId="2" hidden="1">'Names Bidder'!$11:$11,'Names Bidder'!$28:$30</definedName>
    <definedName name="Z_A3F641DF_CF1D_48E3_AFDC_E52726A449CB_.wvu.PrintArea" localSheetId="14" hidden="1">'Attach 10'!$A$1:$E$23</definedName>
    <definedName name="Z_A3F641DF_CF1D_48E3_AFDC_E52726A449CB_.wvu.PrintArea" localSheetId="15" hidden="1">'Attach 11'!$A$1:$E$84</definedName>
    <definedName name="Z_A3F641DF_CF1D_48E3_AFDC_E52726A449CB_.wvu.PrintArea" localSheetId="17" hidden="1">'Attach 13'!$A$1:$E$30</definedName>
    <definedName name="Z_A3F641DF_CF1D_48E3_AFDC_E52726A449CB_.wvu.PrintArea" localSheetId="18" hidden="1">'Attach 14'!$A$1:$E$30</definedName>
    <definedName name="Z_A3F641DF_CF1D_48E3_AFDC_E52726A449CB_.wvu.PrintArea" localSheetId="20" hidden="1">'Attach 15'!$A$1:$E$87</definedName>
    <definedName name="Z_A3F641DF_CF1D_48E3_AFDC_E52726A449CB_.wvu.PrintArea" localSheetId="21" hidden="1">'Attach 16'!$A$1:$L$97</definedName>
    <definedName name="Z_A3F641DF_CF1D_48E3_AFDC_E52726A449CB_.wvu.PrintArea" localSheetId="24" hidden="1">'Attach 19'!$A$1:$E$35</definedName>
    <definedName name="Z_A3F641DF_CF1D_48E3_AFDC_E52726A449CB_.wvu.PrintArea" localSheetId="26" hidden="1">'Attach 25'!$A$1:$E$35</definedName>
    <definedName name="Z_A3F641DF_CF1D_48E3_AFDC_E52726A449CB_.wvu.PrintArea" localSheetId="4" hidden="1">'Attach 3(JV)'!$A$1:$E$29</definedName>
    <definedName name="Z_A3F641DF_CF1D_48E3_AFDC_E52726A449CB_.wvu.PrintArea" localSheetId="5" hidden="1">'Attach 3(QR)'!$A$1:$E$28</definedName>
    <definedName name="Z_A3F641DF_CF1D_48E3_AFDC_E52726A449CB_.wvu.PrintArea" localSheetId="6" hidden="1">'Attach 4'!$A$1:$E$24</definedName>
    <definedName name="Z_A3F641DF_CF1D_48E3_AFDC_E52726A449CB_.wvu.PrintArea" localSheetId="7" hidden="1">'Attach 4 (A)'!$A$1:$E$27</definedName>
    <definedName name="Z_A3F641DF_CF1D_48E3_AFDC_E52726A449CB_.wvu.PrintArea" localSheetId="8" hidden="1">'Attach 4 (B)'!$A$1:$E$26</definedName>
    <definedName name="Z_A3F641DF_CF1D_48E3_AFDC_E52726A449CB_.wvu.PrintArea" localSheetId="9" hidden="1">'Attach 5'!$A$1:$E$28</definedName>
    <definedName name="Z_A3F641DF_CF1D_48E3_AFDC_E52726A449CB_.wvu.PrintArea" localSheetId="11" hidden="1">'Attach 6'!$A$1:$E$52</definedName>
    <definedName name="Z_A3F641DF_CF1D_48E3_AFDC_E52726A449CB_.wvu.PrintArea" localSheetId="12" hidden="1">'Attach 7'!$A$1:$E$28</definedName>
    <definedName name="Z_A3F641DF_CF1D_48E3_AFDC_E52726A449CB_.wvu.PrintArea" localSheetId="13" hidden="1">'Attach 9'!$A$1:$E$67</definedName>
    <definedName name="Z_A3F641DF_CF1D_48E3_AFDC_E52726A449CB_.wvu.PrintArea" localSheetId="27" hidden="1">'Bid Form 1st Envelope '!$A$1:$F$131</definedName>
    <definedName name="Z_A3F641DF_CF1D_48E3_AFDC_E52726A449CB_.wvu.PrintArea" localSheetId="2" hidden="1">'Names Bidder'!$B$1:$D$36</definedName>
    <definedName name="Z_A3F641DF_CF1D_48E3_AFDC_E52726A449CB_.wvu.PrintTitles" localSheetId="13" hidden="1">'Attach 9'!$18:$18</definedName>
    <definedName name="Z_A506B351_DE43_4CCA_818F_D2B51F2607AA_.wvu.Cols" localSheetId="20" hidden="1">'Attach 15'!$F:$F,'Attach 15'!$H:$H</definedName>
    <definedName name="Z_A506B351_DE43_4CCA_818F_D2B51F2607AA_.wvu.Cols" localSheetId="9" hidden="1">'Attach 5'!$H:$H</definedName>
    <definedName name="Z_A506B351_DE43_4CCA_818F_D2B51F2607AA_.wvu.Cols" localSheetId="11" hidden="1">'Attach 6'!$H:$H</definedName>
    <definedName name="Z_A506B351_DE43_4CCA_818F_D2B51F2607AA_.wvu.Cols" localSheetId="27" hidden="1">'Bid Form 1st Envelope '!$H:$J</definedName>
    <definedName name="Z_A506B351_DE43_4CCA_818F_D2B51F2607AA_.wvu.Cols" localSheetId="3" hidden="1">'Name of Bidder'!$A:$A,'Name of Bidder'!$D:$I,'Name of Bidder'!$IW:$IW,'Name of Bidder'!$SS:$SS,'Name of Bidder'!$ACO:$ACO,'Name of Bidder'!$AMK:$AMK,'Name of Bidder'!$AWG:$AWG,'Name of Bidder'!$BGC:$BGC,'Name of Bidder'!$BPY:$BPY,'Name of Bidder'!$BZU:$BZU,'Name of Bidder'!$CJQ:$CJQ,'Name of Bidder'!$CTM:$CTM,'Name of Bidder'!$DDI:$DDI,'Name of Bidder'!$DNE:$DNE,'Name of Bidder'!$DXA:$DXA,'Name of Bidder'!$EGW:$EGW,'Name of Bidder'!$EQS:$EQS,'Name of Bidder'!$FAO:$FAO,'Name of Bidder'!$FKK:$FKK,'Name of Bidder'!$FUG:$FUG,'Name of Bidder'!$GEC:$GEC,'Name of Bidder'!$GNY:$GNY,'Name of Bidder'!$GXU:$GXU,'Name of Bidder'!$HHQ:$HHQ,'Name of Bidder'!$HRM:$HRM,'Name of Bidder'!$IBI:$IBI,'Name of Bidder'!$ILE:$ILE,'Name of Bidder'!$IVA:$IVA,'Name of Bidder'!$JEW:$JEW,'Name of Bidder'!$JOS:$JOS,'Name of Bidder'!$JYO:$JYO,'Name of Bidder'!$KIK:$KIK,'Name of Bidder'!$KSG:$KSG,'Name of Bidder'!$LCC:$LCC,'Name of Bidder'!$LLY:$LLY,'Name of Bidder'!$LVU:$LVU,'Name of Bidder'!$MFQ:$MFQ,'Name of Bidder'!$MPM:$MPM,'Name of Bidder'!$MZI:$MZI,'Name of Bidder'!$NJE:$NJE,'Name of Bidder'!$NTA:$NTA,'Name of Bidder'!$OCW:$OCW,'Name of Bidder'!$OMS:$OMS,'Name of Bidder'!$OWO:$OWO,'Name of Bidder'!$PGK:$PGK,'Name of Bidder'!$PQG:$PQG,'Name of Bidder'!$QAC:$QAC,'Name of Bidder'!$QJY:$QJY,'Name of Bidder'!$QTU:$QTU,'Name of Bidder'!$RDQ:$RDQ,'Name of Bidder'!$RNM:$RNM,'Name of Bidder'!$RXI:$RXI,'Name of Bidder'!$SHE:$SHE,'Name of Bidder'!$SRA:$SRA,'Name of Bidder'!$TAW:$TAW,'Name of Bidder'!$TKS:$TKS,'Name of Bidder'!$TUO:$TUO,'Name of Bidder'!$UEK:$UEK,'Name of Bidder'!$UOG:$UOG,'Name of Bidder'!$UYC:$UYC,'Name of Bidder'!$VHY:$VHY,'Name of Bidder'!$VRU:$VRU,'Name of Bidder'!$WBQ:$WBQ,'Name of Bidder'!$WLM:$WLM,'Name of Bidder'!$WVI:$WVI</definedName>
    <definedName name="Z_A506B351_DE43_4CCA_818F_D2B51F2607AA_.wvu.Cols" localSheetId="2" hidden="1">'Names Bidder'!$I:$I</definedName>
    <definedName name="Z_A506B351_DE43_4CCA_818F_D2B51F2607AA_.wvu.PrintArea" localSheetId="14" hidden="1">'Attach 10'!$A$1:$E$20</definedName>
    <definedName name="Z_A506B351_DE43_4CCA_818F_D2B51F2607AA_.wvu.PrintArea" localSheetId="15" hidden="1">'Attach 11'!$A$1:$E$28</definedName>
    <definedName name="Z_A506B351_DE43_4CCA_818F_D2B51F2607AA_.wvu.PrintArea" localSheetId="17" hidden="1">'Attach 13'!$A$1:$E$27</definedName>
    <definedName name="Z_A506B351_DE43_4CCA_818F_D2B51F2607AA_.wvu.PrintArea" localSheetId="18" hidden="1">'Attach 14'!$A$1:$E$29</definedName>
    <definedName name="Z_A506B351_DE43_4CCA_818F_D2B51F2607AA_.wvu.PrintArea" localSheetId="19" hidden="1">'Attach 14-IP'!$A$8:$I$217</definedName>
    <definedName name="Z_A506B351_DE43_4CCA_818F_D2B51F2607AA_.wvu.PrintArea" localSheetId="20" hidden="1">'Attach 15'!$A$1:$E$85</definedName>
    <definedName name="Z_A506B351_DE43_4CCA_818F_D2B51F2607AA_.wvu.PrintArea" localSheetId="21" hidden="1">'Attach 16'!$A$1:$L$97</definedName>
    <definedName name="Z_A506B351_DE43_4CCA_818F_D2B51F2607AA_.wvu.PrintArea" localSheetId="22" hidden="1">'Attach 17'!$A$1:$E$30</definedName>
    <definedName name="Z_A506B351_DE43_4CCA_818F_D2B51F2607AA_.wvu.PrintArea" localSheetId="23" hidden="1">'Attach 18'!$A$1:$E$31</definedName>
    <definedName name="Z_A506B351_DE43_4CCA_818F_D2B51F2607AA_.wvu.PrintArea" localSheetId="24" hidden="1">'Attach 19'!$A$1:$E$31</definedName>
    <definedName name="Z_A506B351_DE43_4CCA_818F_D2B51F2607AA_.wvu.PrintArea" localSheetId="26" hidden="1">'Attach 25'!$A$1:$E$31</definedName>
    <definedName name="Z_A506B351_DE43_4CCA_818F_D2B51F2607AA_.wvu.PrintArea" localSheetId="4" hidden="1">'Attach 3(JV)'!$A$1:$E$27</definedName>
    <definedName name="Z_A506B351_DE43_4CCA_818F_D2B51F2607AA_.wvu.PrintArea" localSheetId="5" hidden="1">'Attach 3(QR)'!$A$1:$E$27</definedName>
    <definedName name="Z_A506B351_DE43_4CCA_818F_D2B51F2607AA_.wvu.PrintArea" localSheetId="6" hidden="1">'Attach 4'!$A$1:$E$24</definedName>
    <definedName name="Z_A506B351_DE43_4CCA_818F_D2B51F2607AA_.wvu.PrintArea" localSheetId="7" hidden="1">'Attach 4 (A)'!$A$1:$E$26</definedName>
    <definedName name="Z_A506B351_DE43_4CCA_818F_D2B51F2607AA_.wvu.PrintArea" localSheetId="8" hidden="1">'Attach 4 (B)'!$A$1:$E$25</definedName>
    <definedName name="Z_A506B351_DE43_4CCA_818F_D2B51F2607AA_.wvu.PrintArea" localSheetId="9" hidden="1">'Attach 5'!$A$1:$E$28</definedName>
    <definedName name="Z_A506B351_DE43_4CCA_818F_D2B51F2607AA_.wvu.PrintArea" localSheetId="10" hidden="1">'Attach 5A'!$A$1:$E$29</definedName>
    <definedName name="Z_A506B351_DE43_4CCA_818F_D2B51F2607AA_.wvu.PrintArea" localSheetId="11" hidden="1">'Attach 6'!$A$1:$E$50</definedName>
    <definedName name="Z_A506B351_DE43_4CCA_818F_D2B51F2607AA_.wvu.PrintArea" localSheetId="12" hidden="1">'Attach 7'!$A$1:$E$28</definedName>
    <definedName name="Z_A506B351_DE43_4CCA_818F_D2B51F2607AA_.wvu.PrintArea" localSheetId="13" hidden="1">'Attach 9'!$A$1:$E$61</definedName>
    <definedName name="Z_A506B351_DE43_4CCA_818F_D2B51F2607AA_.wvu.PrintArea" localSheetId="25" hidden="1">'Attach-20'!$A$1:$E$25</definedName>
    <definedName name="Z_A506B351_DE43_4CCA_818F_D2B51F2607AA_.wvu.PrintArea" localSheetId="27" hidden="1">'Bid Form 1st Envelope '!$A$1:$F$131</definedName>
    <definedName name="Z_A506B351_DE43_4CCA_818F_D2B51F2607AA_.wvu.PrintArea" localSheetId="1" hidden="1">Cover!$A$1:$F$21</definedName>
    <definedName name="Z_A506B351_DE43_4CCA_818F_D2B51F2607AA_.wvu.PrintArea" localSheetId="3" hidden="1">'Name of Bidder'!$B$1:$C$32</definedName>
    <definedName name="Z_A506B351_DE43_4CCA_818F_D2B51F2607AA_.wvu.PrintArea" localSheetId="2" hidden="1">'Names Bidder'!$B$1:$D$36</definedName>
    <definedName name="Z_A506B351_DE43_4CCA_818F_D2B51F2607AA_.wvu.PrintTitles" localSheetId="13" hidden="1">'Attach 9'!$18:$18</definedName>
    <definedName name="Z_A506B351_DE43_4CCA_818F_D2B51F2607AA_.wvu.Rows" localSheetId="15" hidden="1">'Attach 11'!$29:$85</definedName>
    <definedName name="Z_A506B351_DE43_4CCA_818F_D2B51F2607AA_.wvu.Rows" localSheetId="20" hidden="1">'Attach 15'!$15:$15</definedName>
    <definedName name="Z_A506B351_DE43_4CCA_818F_D2B51F2607AA_.wvu.Rows" localSheetId="21" hidden="1">'Attach 16'!$92:$95</definedName>
    <definedName name="Z_A506B351_DE43_4CCA_818F_D2B51F2607AA_.wvu.Rows" localSheetId="22" hidden="1">'Attach 17'!$26:$26,'Attach 17'!$32:$209</definedName>
    <definedName name="Z_A506B351_DE43_4CCA_818F_D2B51F2607AA_.wvu.Rows" localSheetId="23" hidden="1">'Attach 18'!$13:$13</definedName>
    <definedName name="Z_A506B351_DE43_4CCA_818F_D2B51F2607AA_.wvu.Rows" localSheetId="24" hidden="1">'Attach 19'!$13:$13,'Attach 19'!$20:$28</definedName>
    <definedName name="Z_A506B351_DE43_4CCA_818F_D2B51F2607AA_.wvu.Rows" localSheetId="26" hidden="1">'Attach 25'!$13:$13,'Attach 25'!$24:$27</definedName>
    <definedName name="Z_A506B351_DE43_4CCA_818F_D2B51F2607AA_.wvu.Rows" localSheetId="9" hidden="1">'Attach 5'!$4:$4</definedName>
    <definedName name="Z_A506B351_DE43_4CCA_818F_D2B51F2607AA_.wvu.Rows" localSheetId="25" hidden="1">'Attach-20'!$13:$13</definedName>
    <definedName name="Z_A506B351_DE43_4CCA_818F_D2B51F2607AA_.wvu.Rows" localSheetId="27" hidden="1">'Bid Form 1st Envelope '!$23:$26,'Bid Form 1st Envelope '!$83:$83</definedName>
    <definedName name="Z_A506B351_DE43_4CCA_818F_D2B51F2607AA_.wvu.Rows" localSheetId="3" hidden="1">'Name of Bidder'!$8:$8,'Name of Bidder'!$19:$27</definedName>
    <definedName name="Z_A506B351_DE43_4CCA_818F_D2B51F2607AA_.wvu.Rows" localSheetId="2" hidden="1">'Names Bidder'!$11:$11,'Names Bidder'!$28:$30</definedName>
    <definedName name="Z_AA750348_930C_43DE_ADD0_8D60980F5013_.wvu.Cols" localSheetId="20" hidden="1">'Attach 15'!$H:$H</definedName>
    <definedName name="Z_AA750348_930C_43DE_ADD0_8D60980F5013_.wvu.Cols" localSheetId="9" hidden="1">'Attach 5'!$H:$H</definedName>
    <definedName name="Z_AA750348_930C_43DE_ADD0_8D60980F5013_.wvu.Cols" localSheetId="11" hidden="1">'Attach 6'!$H:$H</definedName>
    <definedName name="Z_AA750348_930C_43DE_ADD0_8D60980F5013_.wvu.PrintArea" localSheetId="14" hidden="1">'Attach 10'!$A$1:$E$20</definedName>
    <definedName name="Z_AA750348_930C_43DE_ADD0_8D60980F5013_.wvu.PrintArea" localSheetId="15" hidden="1">'Attach 11'!$A$1:$E$28</definedName>
    <definedName name="Z_AA750348_930C_43DE_ADD0_8D60980F5013_.wvu.PrintArea" localSheetId="17" hidden="1">'Attach 13'!$A$1:$E$27</definedName>
    <definedName name="Z_AA750348_930C_43DE_ADD0_8D60980F5013_.wvu.PrintArea" localSheetId="18" hidden="1">'Attach 14'!$A$1:$E$29</definedName>
    <definedName name="Z_AA750348_930C_43DE_ADD0_8D60980F5013_.wvu.PrintArea" localSheetId="19" hidden="1">'Attach 14-IP'!$A$8:$I$217</definedName>
    <definedName name="Z_AA750348_930C_43DE_ADD0_8D60980F5013_.wvu.PrintArea" localSheetId="20" hidden="1">'Attach 15'!$A$1:$E$85</definedName>
    <definedName name="Z_AA750348_930C_43DE_ADD0_8D60980F5013_.wvu.PrintArea" localSheetId="21" hidden="1">'Attach 16'!$A$1:$L$97</definedName>
    <definedName name="Z_AA750348_930C_43DE_ADD0_8D60980F5013_.wvu.PrintArea" localSheetId="22" hidden="1">'Attach 17'!$A$1:$E$30</definedName>
    <definedName name="Z_AA750348_930C_43DE_ADD0_8D60980F5013_.wvu.PrintArea" localSheetId="23" hidden="1">'Attach 18'!$A$1:$E$31</definedName>
    <definedName name="Z_AA750348_930C_43DE_ADD0_8D60980F5013_.wvu.PrintArea" localSheetId="24" hidden="1">'Attach 19'!$A$1:$E$31</definedName>
    <definedName name="Z_AA750348_930C_43DE_ADD0_8D60980F5013_.wvu.PrintArea" localSheetId="26" hidden="1">'Attach 25'!$A$1:$E$31</definedName>
    <definedName name="Z_AA750348_930C_43DE_ADD0_8D60980F5013_.wvu.PrintArea" localSheetId="4" hidden="1">'Attach 3(JV)'!$A$1:$E$27</definedName>
    <definedName name="Z_AA750348_930C_43DE_ADD0_8D60980F5013_.wvu.PrintArea" localSheetId="5" hidden="1">'Attach 3(QR)'!$A$1:$E$27</definedName>
    <definedName name="Z_AA750348_930C_43DE_ADD0_8D60980F5013_.wvu.PrintArea" localSheetId="6" hidden="1">'Attach 4'!$A$1:$E$24</definedName>
    <definedName name="Z_AA750348_930C_43DE_ADD0_8D60980F5013_.wvu.PrintArea" localSheetId="7" hidden="1">'Attach 4 (A)'!$A$1:$E$26</definedName>
    <definedName name="Z_AA750348_930C_43DE_ADD0_8D60980F5013_.wvu.PrintArea" localSheetId="8" hidden="1">'Attach 4 (B)'!$A$1:$E$25</definedName>
    <definedName name="Z_AA750348_930C_43DE_ADD0_8D60980F5013_.wvu.PrintArea" localSheetId="9" hidden="1">'Attach 5'!$A$1:$E$28</definedName>
    <definedName name="Z_AA750348_930C_43DE_ADD0_8D60980F5013_.wvu.PrintArea" localSheetId="10" hidden="1">'Attach 5A'!$A$1:$E$29</definedName>
    <definedName name="Z_AA750348_930C_43DE_ADD0_8D60980F5013_.wvu.PrintArea" localSheetId="11" hidden="1">'Attach 6'!$A$1:$E$27</definedName>
    <definedName name="Z_AA750348_930C_43DE_ADD0_8D60980F5013_.wvu.PrintArea" localSheetId="12" hidden="1">'Attach 7'!$A$1:$E$28</definedName>
    <definedName name="Z_AA750348_930C_43DE_ADD0_8D60980F5013_.wvu.PrintArea" localSheetId="13" hidden="1">'Attach 9'!$A$1:$E$61</definedName>
    <definedName name="Z_AA750348_930C_43DE_ADD0_8D60980F5013_.wvu.PrintArea" localSheetId="25" hidden="1">'Attach-20'!$A$1:$E$25</definedName>
    <definedName name="Z_AA750348_930C_43DE_ADD0_8D60980F5013_.wvu.PrintArea" localSheetId="27" hidden="1">'Bid Form 1st Envelope '!$A$1:$F$131</definedName>
    <definedName name="Z_AA750348_930C_43DE_ADD0_8D60980F5013_.wvu.PrintArea" localSheetId="2" hidden="1">'Names Bidder'!$B$1:$D$36</definedName>
    <definedName name="Z_AA750348_930C_43DE_ADD0_8D60980F5013_.wvu.PrintTitles" localSheetId="13" hidden="1">'Attach 9'!$18:$18</definedName>
    <definedName name="Z_AA750348_930C_43DE_ADD0_8D60980F5013_.wvu.Rows" localSheetId="15" hidden="1">'Attach 11'!$29:$85</definedName>
    <definedName name="Z_AA750348_930C_43DE_ADD0_8D60980F5013_.wvu.Rows" localSheetId="20" hidden="1">'Attach 15'!$15:$15</definedName>
    <definedName name="Z_AA750348_930C_43DE_ADD0_8D60980F5013_.wvu.Rows" localSheetId="22" hidden="1">'Attach 17'!$26:$26,'Attach 17'!$32:$209</definedName>
    <definedName name="Z_AA750348_930C_43DE_ADD0_8D60980F5013_.wvu.Rows" localSheetId="23" hidden="1">'Attach 18'!$13:$13</definedName>
    <definedName name="Z_AA750348_930C_43DE_ADD0_8D60980F5013_.wvu.Rows" localSheetId="24" hidden="1">'Attach 19'!$13:$13,'Attach 19'!$20:$28</definedName>
    <definedName name="Z_AA750348_930C_43DE_ADD0_8D60980F5013_.wvu.Rows" localSheetId="26" hidden="1">'Attach 25'!$13:$13,'Attach 25'!$20:$28</definedName>
    <definedName name="Z_AA750348_930C_43DE_ADD0_8D60980F5013_.wvu.Rows" localSheetId="9" hidden="1">'Attach 5'!$4:$4</definedName>
    <definedName name="Z_AA750348_930C_43DE_ADD0_8D60980F5013_.wvu.Rows" localSheetId="25" hidden="1">'Attach-20'!$13:$13</definedName>
    <definedName name="Z_AA750348_930C_43DE_ADD0_8D60980F5013_.wvu.Rows" localSheetId="2" hidden="1">'Names Bidder'!$28:$30</definedName>
    <definedName name="Z_AF19F13B_761B_48FB_A70F_9439A4D7530B_.wvu.Cols" localSheetId="3" hidden="1">'Name of Bidder'!$A$1:$A$65536,'Name of Bidder'!$E$1:$H$65536</definedName>
    <definedName name="Z_AF19F13B_761B_48FB_A70F_9439A4D7530B_.wvu.PrintArea" localSheetId="3" hidden="1">'Name of Bidder'!$B$1:$C$32</definedName>
    <definedName name="Z_AF19F13B_761B_48FB_A70F_9439A4D7530B_.wvu.Rows" localSheetId="3" hidden="1">'Name of Bidder'!$A$23:$IV$26</definedName>
    <definedName name="Z_B91EC26D_75AC_424B_8A9A_6507DA2B48E7_.wvu.PrintArea" localSheetId="22" hidden="1">'Attach 17'!$A$1:$E$33</definedName>
    <definedName name="Z_B91EC26D_75AC_424B_8A9A_6507DA2B48E7_.wvu.Rows" localSheetId="22" hidden="1">'Attach 17'!$26:$26,'Attach 17'!$32:$209</definedName>
    <definedName name="Z_BA05AF78_3740_4996_9CC5_E46CCE234E84_.wvu.Cols" localSheetId="20" hidden="1">'Attach 15'!$F:$F,'Attach 15'!$H:$H</definedName>
    <definedName name="Z_BA05AF78_3740_4996_9CC5_E46CCE234E84_.wvu.Cols" localSheetId="9" hidden="1">'Attach 5'!$H:$H</definedName>
    <definedName name="Z_BA05AF78_3740_4996_9CC5_E46CCE234E84_.wvu.Cols" localSheetId="11" hidden="1">'Attach 6'!$H:$H</definedName>
    <definedName name="Z_BA05AF78_3740_4996_9CC5_E46CCE234E84_.wvu.Cols" localSheetId="27" hidden="1">'Bid Form 1st Envelope '!$H:$J</definedName>
    <definedName name="Z_BA05AF78_3740_4996_9CC5_E46CCE234E84_.wvu.Cols" localSheetId="3" hidden="1">'Name of Bidder'!$A:$A,'Name of Bidder'!$D:$I,'Name of Bidder'!$IW:$IW,'Name of Bidder'!$SS:$SS,'Name of Bidder'!$ACO:$ACO,'Name of Bidder'!$AMK:$AMK,'Name of Bidder'!$AWG:$AWG,'Name of Bidder'!$BGC:$BGC,'Name of Bidder'!$BPY:$BPY,'Name of Bidder'!$BZU:$BZU,'Name of Bidder'!$CJQ:$CJQ,'Name of Bidder'!$CTM:$CTM,'Name of Bidder'!$DDI:$DDI,'Name of Bidder'!$DNE:$DNE,'Name of Bidder'!$DXA:$DXA,'Name of Bidder'!$EGW:$EGW,'Name of Bidder'!$EQS:$EQS,'Name of Bidder'!$FAO:$FAO,'Name of Bidder'!$FKK:$FKK,'Name of Bidder'!$FUG:$FUG,'Name of Bidder'!$GEC:$GEC,'Name of Bidder'!$GNY:$GNY,'Name of Bidder'!$GXU:$GXU,'Name of Bidder'!$HHQ:$HHQ,'Name of Bidder'!$HRM:$HRM,'Name of Bidder'!$IBI:$IBI,'Name of Bidder'!$ILE:$ILE,'Name of Bidder'!$IVA:$IVA,'Name of Bidder'!$JEW:$JEW,'Name of Bidder'!$JOS:$JOS,'Name of Bidder'!$JYO:$JYO,'Name of Bidder'!$KIK:$KIK,'Name of Bidder'!$KSG:$KSG,'Name of Bidder'!$LCC:$LCC,'Name of Bidder'!$LLY:$LLY,'Name of Bidder'!$LVU:$LVU,'Name of Bidder'!$MFQ:$MFQ,'Name of Bidder'!$MPM:$MPM,'Name of Bidder'!$MZI:$MZI,'Name of Bidder'!$NJE:$NJE,'Name of Bidder'!$NTA:$NTA,'Name of Bidder'!$OCW:$OCW,'Name of Bidder'!$OMS:$OMS,'Name of Bidder'!$OWO:$OWO,'Name of Bidder'!$PGK:$PGK,'Name of Bidder'!$PQG:$PQG,'Name of Bidder'!$QAC:$QAC,'Name of Bidder'!$QJY:$QJY,'Name of Bidder'!$QTU:$QTU,'Name of Bidder'!$RDQ:$RDQ,'Name of Bidder'!$RNM:$RNM,'Name of Bidder'!$RXI:$RXI,'Name of Bidder'!$SHE:$SHE,'Name of Bidder'!$SRA:$SRA,'Name of Bidder'!$TAW:$TAW,'Name of Bidder'!$TKS:$TKS,'Name of Bidder'!$TUO:$TUO,'Name of Bidder'!$UEK:$UEK,'Name of Bidder'!$UOG:$UOG,'Name of Bidder'!$UYC:$UYC,'Name of Bidder'!$VHY:$VHY,'Name of Bidder'!$VRU:$VRU,'Name of Bidder'!$WBQ:$WBQ,'Name of Bidder'!$WLM:$WLM,'Name of Bidder'!$WVI:$WVI</definedName>
    <definedName name="Z_BA05AF78_3740_4996_9CC5_E46CCE234E84_.wvu.Cols" localSheetId="2" hidden="1">'Names Bidder'!$I:$I</definedName>
    <definedName name="Z_BA05AF78_3740_4996_9CC5_E46CCE234E84_.wvu.PrintArea" localSheetId="14" hidden="1">'Attach 10'!$A$1:$E$20</definedName>
    <definedName name="Z_BA05AF78_3740_4996_9CC5_E46CCE234E84_.wvu.PrintArea" localSheetId="15" hidden="1">'Attach 11'!$A$1:$E$28</definedName>
    <definedName name="Z_BA05AF78_3740_4996_9CC5_E46CCE234E84_.wvu.PrintArea" localSheetId="17" hidden="1">'Attach 13'!$A$1:$E$27</definedName>
    <definedName name="Z_BA05AF78_3740_4996_9CC5_E46CCE234E84_.wvu.PrintArea" localSheetId="18" hidden="1">'Attach 14'!$A$1:$E$29</definedName>
    <definedName name="Z_BA05AF78_3740_4996_9CC5_E46CCE234E84_.wvu.PrintArea" localSheetId="19" hidden="1">'Attach 14-IP'!$A$8:$I$217</definedName>
    <definedName name="Z_BA05AF78_3740_4996_9CC5_E46CCE234E84_.wvu.PrintArea" localSheetId="20" hidden="1">'Attach 15'!$A$1:$E$85</definedName>
    <definedName name="Z_BA05AF78_3740_4996_9CC5_E46CCE234E84_.wvu.PrintArea" localSheetId="21" hidden="1">'Attach 16'!$A$1:$L$97</definedName>
    <definedName name="Z_BA05AF78_3740_4996_9CC5_E46CCE234E84_.wvu.PrintArea" localSheetId="22" hidden="1">'Attach 17'!$A$1:$E$30</definedName>
    <definedName name="Z_BA05AF78_3740_4996_9CC5_E46CCE234E84_.wvu.PrintArea" localSheetId="23" hidden="1">'Attach 18'!$A$1:$E$31</definedName>
    <definedName name="Z_BA05AF78_3740_4996_9CC5_E46CCE234E84_.wvu.PrintArea" localSheetId="24" hidden="1">'Attach 19'!$A$1:$E$31</definedName>
    <definedName name="Z_BA05AF78_3740_4996_9CC5_E46CCE234E84_.wvu.PrintArea" localSheetId="26" hidden="1">'Attach 25'!$A$1:$E$31</definedName>
    <definedName name="Z_BA05AF78_3740_4996_9CC5_E46CCE234E84_.wvu.PrintArea" localSheetId="4" hidden="1">'Attach 3(JV)'!$A$1:$E$27</definedName>
    <definedName name="Z_BA05AF78_3740_4996_9CC5_E46CCE234E84_.wvu.PrintArea" localSheetId="5" hidden="1">'Attach 3(QR)'!$A$1:$E$27</definedName>
    <definedName name="Z_BA05AF78_3740_4996_9CC5_E46CCE234E84_.wvu.PrintArea" localSheetId="6" hidden="1">'Attach 4'!$A$1:$E$24</definedName>
    <definedName name="Z_BA05AF78_3740_4996_9CC5_E46CCE234E84_.wvu.PrintArea" localSheetId="7" hidden="1">'Attach 4 (A)'!$A$1:$E$26</definedName>
    <definedName name="Z_BA05AF78_3740_4996_9CC5_E46CCE234E84_.wvu.PrintArea" localSheetId="8" hidden="1">'Attach 4 (B)'!$A$1:$E$25</definedName>
    <definedName name="Z_BA05AF78_3740_4996_9CC5_E46CCE234E84_.wvu.PrintArea" localSheetId="9" hidden="1">'Attach 5'!$A$1:$E$28</definedName>
    <definedName name="Z_BA05AF78_3740_4996_9CC5_E46CCE234E84_.wvu.PrintArea" localSheetId="10" hidden="1">'Attach 5A'!$A$1:$E$29</definedName>
    <definedName name="Z_BA05AF78_3740_4996_9CC5_E46CCE234E84_.wvu.PrintArea" localSheetId="11" hidden="1">'Attach 6'!$A$1:$E$50</definedName>
    <definedName name="Z_BA05AF78_3740_4996_9CC5_E46CCE234E84_.wvu.PrintArea" localSheetId="12" hidden="1">'Attach 7'!$A$1:$E$28</definedName>
    <definedName name="Z_BA05AF78_3740_4996_9CC5_E46CCE234E84_.wvu.PrintArea" localSheetId="13" hidden="1">'Attach 9'!$A$1:$E$61</definedName>
    <definedName name="Z_BA05AF78_3740_4996_9CC5_E46CCE234E84_.wvu.PrintArea" localSheetId="25" hidden="1">'Attach-20'!$A$1:$E$25</definedName>
    <definedName name="Z_BA05AF78_3740_4996_9CC5_E46CCE234E84_.wvu.PrintArea" localSheetId="27" hidden="1">'Bid Form 1st Envelope '!$A$1:$F$131</definedName>
    <definedName name="Z_BA05AF78_3740_4996_9CC5_E46CCE234E84_.wvu.PrintArea" localSheetId="1" hidden="1">Cover!$A$1:$F$21</definedName>
    <definedName name="Z_BA05AF78_3740_4996_9CC5_E46CCE234E84_.wvu.PrintArea" localSheetId="3" hidden="1">'Name of Bidder'!$B$1:$C$32</definedName>
    <definedName name="Z_BA05AF78_3740_4996_9CC5_E46CCE234E84_.wvu.PrintArea" localSheetId="2" hidden="1">'Names Bidder'!$B$1:$D$36</definedName>
    <definedName name="Z_BA05AF78_3740_4996_9CC5_E46CCE234E84_.wvu.PrintTitles" localSheetId="13" hidden="1">'Attach 9'!$18:$18</definedName>
    <definedName name="Z_BA05AF78_3740_4996_9CC5_E46CCE234E84_.wvu.Rows" localSheetId="15" hidden="1">'Attach 11'!$29:$85</definedName>
    <definedName name="Z_BA05AF78_3740_4996_9CC5_E46CCE234E84_.wvu.Rows" localSheetId="20" hidden="1">'Attach 15'!$15:$15</definedName>
    <definedName name="Z_BA05AF78_3740_4996_9CC5_E46CCE234E84_.wvu.Rows" localSheetId="21" hidden="1">'Attach 16'!$92:$95</definedName>
    <definedName name="Z_BA05AF78_3740_4996_9CC5_E46CCE234E84_.wvu.Rows" localSheetId="22" hidden="1">'Attach 17'!$26:$26,'Attach 17'!$32:$209</definedName>
    <definedName name="Z_BA05AF78_3740_4996_9CC5_E46CCE234E84_.wvu.Rows" localSheetId="23" hidden="1">'Attach 18'!$13:$13</definedName>
    <definedName name="Z_BA05AF78_3740_4996_9CC5_E46CCE234E84_.wvu.Rows" localSheetId="24" hidden="1">'Attach 19'!$13:$13,'Attach 19'!$20:$28</definedName>
    <definedName name="Z_BA05AF78_3740_4996_9CC5_E46CCE234E84_.wvu.Rows" localSheetId="26" hidden="1">'Attach 25'!$13:$13,'Attach 25'!$24:$27</definedName>
    <definedName name="Z_BA05AF78_3740_4996_9CC5_E46CCE234E84_.wvu.Rows" localSheetId="9" hidden="1">'Attach 5'!$4:$4</definedName>
    <definedName name="Z_BA05AF78_3740_4996_9CC5_E46CCE234E84_.wvu.Rows" localSheetId="25" hidden="1">'Attach-20'!$13:$13</definedName>
    <definedName name="Z_BA05AF78_3740_4996_9CC5_E46CCE234E84_.wvu.Rows" localSheetId="27" hidden="1">'Bid Form 1st Envelope '!$23:$26,'Bid Form 1st Envelope '!$83:$83</definedName>
    <definedName name="Z_BA05AF78_3740_4996_9CC5_E46CCE234E84_.wvu.Rows" localSheetId="3" hidden="1">'Name of Bidder'!$8:$8,'Name of Bidder'!$19:$27</definedName>
    <definedName name="Z_BA05AF78_3740_4996_9CC5_E46CCE234E84_.wvu.Rows" localSheetId="2" hidden="1">'Names Bidder'!$11:$11,'Names Bidder'!$28:$30</definedName>
    <definedName name="Z_C51D5495_37C6_49AA_B99E_D523F4AFCEF2_.wvu.Cols" localSheetId="3" hidden="1">'Name of Bidder'!$A:$A,'Name of Bidder'!$D:$F,'Name of Bidder'!$IW:$IW,'Name of Bidder'!$SS:$SS,'Name of Bidder'!$ACO:$ACO,'Name of Bidder'!$AMK:$AMK,'Name of Bidder'!$AWG:$AWG,'Name of Bidder'!$BGC:$BGC,'Name of Bidder'!$BPY:$BPY,'Name of Bidder'!$BZU:$BZU,'Name of Bidder'!$CJQ:$CJQ,'Name of Bidder'!$CTM:$CTM,'Name of Bidder'!$DDI:$DDI,'Name of Bidder'!$DNE:$DNE,'Name of Bidder'!$DXA:$DXA,'Name of Bidder'!$EGW:$EGW,'Name of Bidder'!$EQS:$EQS,'Name of Bidder'!$FAO:$FAO,'Name of Bidder'!$FKK:$FKK,'Name of Bidder'!$FUG:$FUG,'Name of Bidder'!$GEC:$GEC,'Name of Bidder'!$GNY:$GNY,'Name of Bidder'!$GXU:$GXU,'Name of Bidder'!$HHQ:$HHQ,'Name of Bidder'!$HRM:$HRM,'Name of Bidder'!$IBI:$IBI,'Name of Bidder'!$ILE:$ILE,'Name of Bidder'!$IVA:$IVA,'Name of Bidder'!$JEW:$JEW,'Name of Bidder'!$JOS:$JOS,'Name of Bidder'!$JYO:$JYO,'Name of Bidder'!$KIK:$KIK,'Name of Bidder'!$KSG:$KSG,'Name of Bidder'!$LCC:$LCC,'Name of Bidder'!$LLY:$LLY,'Name of Bidder'!$LVU:$LVU,'Name of Bidder'!$MFQ:$MFQ,'Name of Bidder'!$MPM:$MPM,'Name of Bidder'!$MZI:$MZI,'Name of Bidder'!$NJE:$NJE,'Name of Bidder'!$NTA:$NTA,'Name of Bidder'!$OCW:$OCW,'Name of Bidder'!$OMS:$OMS,'Name of Bidder'!$OWO:$OWO,'Name of Bidder'!$PGK:$PGK,'Name of Bidder'!$PQG:$PQG,'Name of Bidder'!$QAC:$QAC,'Name of Bidder'!$QJY:$QJY,'Name of Bidder'!$QTU:$QTU,'Name of Bidder'!$RDQ:$RDQ,'Name of Bidder'!$RNM:$RNM,'Name of Bidder'!$RXI:$RXI,'Name of Bidder'!$SHE:$SHE,'Name of Bidder'!$SRA:$SRA,'Name of Bidder'!$TAW:$TAW,'Name of Bidder'!$TKS:$TKS,'Name of Bidder'!$TUO:$TUO,'Name of Bidder'!$UEK:$UEK,'Name of Bidder'!$UOG:$UOG,'Name of Bidder'!$UYC:$UYC,'Name of Bidder'!$VHY:$VHY,'Name of Bidder'!$VRU:$VRU,'Name of Bidder'!$WBQ:$WBQ,'Name of Bidder'!$WLM:$WLM,'Name of Bidder'!$WVI:$WVI</definedName>
    <definedName name="Z_C51D5495_37C6_49AA_B99E_D523F4AFCEF2_.wvu.PrintArea" localSheetId="3" hidden="1">'Name of Bidder'!$B$1:$C$32</definedName>
    <definedName name="Z_C51D5495_37C6_49AA_B99E_D523F4AFCEF2_.wvu.Rows" localSheetId="3" hidden="1">'Name of Bidder'!$19:$27</definedName>
    <definedName name="Z_C7FCA09A_C3E0_4408_81A0_5CFFEB0C6237_.wvu.PrintArea" localSheetId="22" hidden="1">'Attach 17'!$A$1:$F$30</definedName>
    <definedName name="Z_C7FCA09A_C3E0_4408_81A0_5CFFEB0C6237_.wvu.Rows" localSheetId="22" hidden="1">'Attach 17'!$32:$209</definedName>
    <definedName name="Z_CB7CD015_9A92_451A_BEF4_2BC98E3768DD_.wvu.Cols" localSheetId="20" hidden="1">'Attach 15'!$H:$H</definedName>
    <definedName name="Z_CB7CD015_9A92_451A_BEF4_2BC98E3768DD_.wvu.Cols" localSheetId="9" hidden="1">'Attach 5'!$H:$H</definedName>
    <definedName name="Z_CB7CD015_9A92_451A_BEF4_2BC98E3768DD_.wvu.Cols" localSheetId="11" hidden="1">'Attach 6'!$H:$H</definedName>
    <definedName name="Z_CB7CD015_9A92_451A_BEF4_2BC98E3768DD_.wvu.PrintArea" localSheetId="14" hidden="1">'Attach 10'!$A$1:$E$22</definedName>
    <definedName name="Z_CB7CD015_9A92_451A_BEF4_2BC98E3768DD_.wvu.PrintArea" localSheetId="15" hidden="1">'Attach 11'!$A$1:$E$28</definedName>
    <definedName name="Z_CB7CD015_9A92_451A_BEF4_2BC98E3768DD_.wvu.PrintArea" localSheetId="17" hidden="1">'Attach 13'!$A$1:$E$27</definedName>
    <definedName name="Z_CB7CD015_9A92_451A_BEF4_2BC98E3768DD_.wvu.PrintArea" localSheetId="18" hidden="1">'Attach 14'!$A$1:$E$29</definedName>
    <definedName name="Z_CB7CD015_9A92_451A_BEF4_2BC98E3768DD_.wvu.PrintArea" localSheetId="19" hidden="1">'Attach 14-IP'!$A$8:$I$217</definedName>
    <definedName name="Z_CB7CD015_9A92_451A_BEF4_2BC98E3768DD_.wvu.PrintArea" localSheetId="20" hidden="1">'Attach 15'!$A$1:$E$85</definedName>
    <definedName name="Z_CB7CD015_9A92_451A_BEF4_2BC98E3768DD_.wvu.PrintArea" localSheetId="21" hidden="1">'Attach 16'!$A$1:$L$97</definedName>
    <definedName name="Z_CB7CD015_9A92_451A_BEF4_2BC98E3768DD_.wvu.PrintArea" localSheetId="22" hidden="1">'Attach 17'!$A$1:$E$33</definedName>
    <definedName name="Z_CB7CD015_9A92_451A_BEF4_2BC98E3768DD_.wvu.PrintArea" localSheetId="23" hidden="1">'Attach 18'!$A$1:$E$31</definedName>
    <definedName name="Z_CB7CD015_9A92_451A_BEF4_2BC98E3768DD_.wvu.PrintArea" localSheetId="24" hidden="1">'Attach 19'!$A$1:$E$31</definedName>
    <definedName name="Z_CB7CD015_9A92_451A_BEF4_2BC98E3768DD_.wvu.PrintArea" localSheetId="26" hidden="1">'Attach 25'!$A$1:$E$31</definedName>
    <definedName name="Z_CB7CD015_9A92_451A_BEF4_2BC98E3768DD_.wvu.PrintArea" localSheetId="4" hidden="1">'Attach 3(JV)'!$A$1:$E$29</definedName>
    <definedName name="Z_CB7CD015_9A92_451A_BEF4_2BC98E3768DD_.wvu.PrintArea" localSheetId="5" hidden="1">'Attach 3(QR)'!$A$1:$E$28</definedName>
    <definedName name="Z_CB7CD015_9A92_451A_BEF4_2BC98E3768DD_.wvu.PrintArea" localSheetId="6" hidden="1">'Attach 4'!$A$1:$G$25</definedName>
    <definedName name="Z_CB7CD015_9A92_451A_BEF4_2BC98E3768DD_.wvu.PrintArea" localSheetId="7" hidden="1">'Attach 4 (A)'!$A$1:$E$27</definedName>
    <definedName name="Z_CB7CD015_9A92_451A_BEF4_2BC98E3768DD_.wvu.PrintArea" localSheetId="8" hidden="1">'Attach 4 (B)'!$A$1:$E$26</definedName>
    <definedName name="Z_CB7CD015_9A92_451A_BEF4_2BC98E3768DD_.wvu.PrintArea" localSheetId="9" hidden="1">'Attach 5'!$A$1:$E$28</definedName>
    <definedName name="Z_CB7CD015_9A92_451A_BEF4_2BC98E3768DD_.wvu.PrintArea" localSheetId="11" hidden="1">'Attach 6'!$A$1:$E$28</definedName>
    <definedName name="Z_CB7CD015_9A92_451A_BEF4_2BC98E3768DD_.wvu.PrintArea" localSheetId="12" hidden="1">'Attach 7'!$A$1:$E$28</definedName>
    <definedName name="Z_CB7CD015_9A92_451A_BEF4_2BC98E3768DD_.wvu.PrintArea" localSheetId="13" hidden="1">'Attach 9'!$A$1:$E$61</definedName>
    <definedName name="Z_CB7CD015_9A92_451A_BEF4_2BC98E3768DD_.wvu.PrintArea" localSheetId="27" hidden="1">'Bid Form 1st Envelope '!$A$1:$J$124</definedName>
    <definedName name="Z_CB7CD015_9A92_451A_BEF4_2BC98E3768DD_.wvu.PrintArea" localSheetId="2" hidden="1">'Names Bidder'!$B$1:$D$36</definedName>
    <definedName name="Z_CB7CD015_9A92_451A_BEF4_2BC98E3768DD_.wvu.PrintTitles" localSheetId="13" hidden="1">'Attach 9'!$18:$18</definedName>
    <definedName name="Z_CB7CD015_9A92_451A_BEF4_2BC98E3768DD_.wvu.Rows" localSheetId="20" hidden="1">'Attach 15'!$15:$15</definedName>
    <definedName name="Z_CB7CD015_9A92_451A_BEF4_2BC98E3768DD_.wvu.Rows" localSheetId="22" hidden="1">'Attach 17'!$26:$26,'Attach 17'!$32:$209</definedName>
    <definedName name="Z_CB7CD015_9A92_451A_BEF4_2BC98E3768DD_.wvu.Rows" localSheetId="23" hidden="1">'Attach 18'!$13:$13</definedName>
    <definedName name="Z_CB7CD015_9A92_451A_BEF4_2BC98E3768DD_.wvu.Rows" localSheetId="24" hidden="1">'Attach 19'!$13:$13,'Attach 19'!$20:$28</definedName>
    <definedName name="Z_CB7CD015_9A92_451A_BEF4_2BC98E3768DD_.wvu.Rows" localSheetId="26" hidden="1">'Attach 25'!$13:$13,'Attach 25'!$20:$28</definedName>
    <definedName name="Z_CB7CD015_9A92_451A_BEF4_2BC98E3768DD_.wvu.Rows" localSheetId="9" hidden="1">'Attach 5'!$4:$4</definedName>
    <definedName name="Z_CB7CD015_9A92_451A_BEF4_2BC98E3768DD_.wvu.Rows" localSheetId="27" hidden="1">'Bid Form 1st Envelope '!$47:$47</definedName>
    <definedName name="Z_CB7CD015_9A92_451A_BEF4_2BC98E3768DD_.wvu.Rows" localSheetId="2" hidden="1">'Names Bidder'!$28:$30</definedName>
    <definedName name="Z_CD4CA1A8_824A_452F_BDBA_32A47C1B3013_.wvu.Cols" localSheetId="20" hidden="1">'Attach 15'!$H:$H</definedName>
    <definedName name="Z_CD4CA1A8_824A_452F_BDBA_32A47C1B3013_.wvu.Cols" localSheetId="9" hidden="1">'Attach 5'!$H:$H</definedName>
    <definedName name="Z_CD4CA1A8_824A_452F_BDBA_32A47C1B3013_.wvu.Cols" localSheetId="11" hidden="1">'Attach 6'!$H:$H</definedName>
    <definedName name="Z_CD4CA1A8_824A_452F_BDBA_32A47C1B3013_.wvu.PrintArea" localSheetId="14" hidden="1">'Attach 10'!$A$1:$E$22</definedName>
    <definedName name="Z_CD4CA1A8_824A_452F_BDBA_32A47C1B3013_.wvu.PrintArea" localSheetId="15" hidden="1">'Attach 11'!$A$1:$E$84</definedName>
    <definedName name="Z_CD4CA1A8_824A_452F_BDBA_32A47C1B3013_.wvu.PrintArea" localSheetId="17" hidden="1">'Attach 13'!$A$1:$E$29</definedName>
    <definedName name="Z_CD4CA1A8_824A_452F_BDBA_32A47C1B3013_.wvu.PrintArea" localSheetId="18" hidden="1">'Attach 14'!$A$1:$E$29</definedName>
    <definedName name="Z_CD4CA1A8_824A_452F_BDBA_32A47C1B3013_.wvu.PrintArea" localSheetId="20" hidden="1">'Attach 15'!$A$1:$E$86</definedName>
    <definedName name="Z_CD4CA1A8_824A_452F_BDBA_32A47C1B3013_.wvu.PrintArea" localSheetId="21" hidden="1">'Attach 16'!$A$1:$L$97</definedName>
    <definedName name="Z_CD4CA1A8_824A_452F_BDBA_32A47C1B3013_.wvu.PrintArea" localSheetId="24" hidden="1">'Attach 19'!$A$1:$E$35</definedName>
    <definedName name="Z_CD4CA1A8_824A_452F_BDBA_32A47C1B3013_.wvu.PrintArea" localSheetId="26" hidden="1">'Attach 25'!$A$1:$E$35</definedName>
    <definedName name="Z_CD4CA1A8_824A_452F_BDBA_32A47C1B3013_.wvu.PrintArea" localSheetId="4" hidden="1">'Attach 3(JV)'!$A$1:$E$29</definedName>
    <definedName name="Z_CD4CA1A8_824A_452F_BDBA_32A47C1B3013_.wvu.PrintArea" localSheetId="5" hidden="1">'Attach 3(QR)'!$A$1:$E$28</definedName>
    <definedName name="Z_CD4CA1A8_824A_452F_BDBA_32A47C1B3013_.wvu.PrintArea" localSheetId="6" hidden="1">'Attach 4'!$A$1:$E$25</definedName>
    <definedName name="Z_CD4CA1A8_824A_452F_BDBA_32A47C1B3013_.wvu.PrintArea" localSheetId="7" hidden="1">'Attach 4 (A)'!$A$1:$E$27</definedName>
    <definedName name="Z_CD4CA1A8_824A_452F_BDBA_32A47C1B3013_.wvu.PrintArea" localSheetId="8" hidden="1">'Attach 4 (B)'!$A$1:$E$26</definedName>
    <definedName name="Z_CD4CA1A8_824A_452F_BDBA_32A47C1B3013_.wvu.PrintArea" localSheetId="9" hidden="1">'Attach 5'!$A$1:$E$29</definedName>
    <definedName name="Z_CD4CA1A8_824A_452F_BDBA_32A47C1B3013_.wvu.PrintArea" localSheetId="11" hidden="1">'Attach 6'!$A$1:$E$51</definedName>
    <definedName name="Z_CD4CA1A8_824A_452F_BDBA_32A47C1B3013_.wvu.PrintArea" localSheetId="12" hidden="1">'Attach 7'!$A$1:$E$28</definedName>
    <definedName name="Z_CD4CA1A8_824A_452F_BDBA_32A47C1B3013_.wvu.PrintArea" localSheetId="13" hidden="1">'Attach 9'!$A$1:$E$67</definedName>
    <definedName name="Z_CD4CA1A8_824A_452F_BDBA_32A47C1B3013_.wvu.PrintArea" localSheetId="2" hidden="1">'Names Bidder'!$B$1:$D$36</definedName>
    <definedName name="Z_CD4CA1A8_824A_452F_BDBA_32A47C1B3013_.wvu.PrintTitles" localSheetId="13" hidden="1">'Attach 9'!$18:$18</definedName>
    <definedName name="Z_CD4CA1A8_824A_452F_BDBA_32A47C1B3013_.wvu.Rows" localSheetId="20" hidden="1">'Attach 15'!$12:$13,'Attach 15'!$15:$15</definedName>
    <definedName name="Z_CFBF18EC_8277_4311_991B_395AF21BB33B_.wvu.Cols" localSheetId="20" hidden="1">'Attach 15'!$H:$H</definedName>
    <definedName name="Z_CFBF18EC_8277_4311_991B_395AF21BB33B_.wvu.Cols" localSheetId="9" hidden="1">'Attach 5'!$H:$H</definedName>
    <definedName name="Z_CFBF18EC_8277_4311_991B_395AF21BB33B_.wvu.Cols" localSheetId="11" hidden="1">'Attach 6'!$H:$H</definedName>
    <definedName name="Z_CFBF18EC_8277_4311_991B_395AF21BB33B_.wvu.PrintArea" localSheetId="14" hidden="1">'Attach 10'!$A$1:$E$20</definedName>
    <definedName name="Z_CFBF18EC_8277_4311_991B_395AF21BB33B_.wvu.PrintArea" localSheetId="15" hidden="1">'Attach 11'!$A$1:$E$28</definedName>
    <definedName name="Z_CFBF18EC_8277_4311_991B_395AF21BB33B_.wvu.PrintArea" localSheetId="17" hidden="1">'Attach 13'!$A$1:$E$27</definedName>
    <definedName name="Z_CFBF18EC_8277_4311_991B_395AF21BB33B_.wvu.PrintArea" localSheetId="18" hidden="1">'Attach 14'!$A$1:$E$29</definedName>
    <definedName name="Z_CFBF18EC_8277_4311_991B_395AF21BB33B_.wvu.PrintArea" localSheetId="19" hidden="1">'Attach 14-IP'!$A$8:$I$217</definedName>
    <definedName name="Z_CFBF18EC_8277_4311_991B_395AF21BB33B_.wvu.PrintArea" localSheetId="20" hidden="1">'Attach 15'!$A$1:$E$85</definedName>
    <definedName name="Z_CFBF18EC_8277_4311_991B_395AF21BB33B_.wvu.PrintArea" localSheetId="21" hidden="1">'Attach 16'!$A$1:$L$97</definedName>
    <definedName name="Z_CFBF18EC_8277_4311_991B_395AF21BB33B_.wvu.PrintArea" localSheetId="22" hidden="1">'Attach 17'!$A$1:$E$30</definedName>
    <definedName name="Z_CFBF18EC_8277_4311_991B_395AF21BB33B_.wvu.PrintArea" localSheetId="23" hidden="1">'Attach 18'!$A$1:$E$31</definedName>
    <definedName name="Z_CFBF18EC_8277_4311_991B_395AF21BB33B_.wvu.PrintArea" localSheetId="24" hidden="1">'Attach 19'!$A$1:$E$31</definedName>
    <definedName name="Z_CFBF18EC_8277_4311_991B_395AF21BB33B_.wvu.PrintArea" localSheetId="26" hidden="1">'Attach 25'!$A$1:$E$31</definedName>
    <definedName name="Z_CFBF18EC_8277_4311_991B_395AF21BB33B_.wvu.PrintArea" localSheetId="4" hidden="1">'Attach 3(JV)'!$A$1:$E$27</definedName>
    <definedName name="Z_CFBF18EC_8277_4311_991B_395AF21BB33B_.wvu.PrintArea" localSheetId="5" hidden="1">'Attach 3(QR)'!$A$1:$E$27</definedName>
    <definedName name="Z_CFBF18EC_8277_4311_991B_395AF21BB33B_.wvu.PrintArea" localSheetId="6" hidden="1">'Attach 4'!$A$1:$E$24</definedName>
    <definedName name="Z_CFBF18EC_8277_4311_991B_395AF21BB33B_.wvu.PrintArea" localSheetId="7" hidden="1">'Attach 4 (A)'!$A$1:$E$26</definedName>
    <definedName name="Z_CFBF18EC_8277_4311_991B_395AF21BB33B_.wvu.PrintArea" localSheetId="8" hidden="1">'Attach 4 (B)'!$A$1:$E$25</definedName>
    <definedName name="Z_CFBF18EC_8277_4311_991B_395AF21BB33B_.wvu.PrintArea" localSheetId="9" hidden="1">'Attach 5'!$A$1:$E$28</definedName>
    <definedName name="Z_CFBF18EC_8277_4311_991B_395AF21BB33B_.wvu.PrintArea" localSheetId="10" hidden="1">'Attach 5A'!$A$1:$E$29</definedName>
    <definedName name="Z_CFBF18EC_8277_4311_991B_395AF21BB33B_.wvu.PrintArea" localSheetId="11" hidden="1">'Attach 6'!$A$1:$E$27</definedName>
    <definedName name="Z_CFBF18EC_8277_4311_991B_395AF21BB33B_.wvu.PrintArea" localSheetId="12" hidden="1">'Attach 7'!$A$1:$E$28</definedName>
    <definedName name="Z_CFBF18EC_8277_4311_991B_395AF21BB33B_.wvu.PrintArea" localSheetId="13" hidden="1">'Attach 9'!$A$1:$E$61</definedName>
    <definedName name="Z_CFBF18EC_8277_4311_991B_395AF21BB33B_.wvu.PrintArea" localSheetId="25" hidden="1">'Attach-20'!$A$1:$E$25</definedName>
    <definedName name="Z_CFBF18EC_8277_4311_991B_395AF21BB33B_.wvu.PrintArea" localSheetId="27" hidden="1">'Bid Form 1st Envelope '!$A$1:$F$131</definedName>
    <definedName name="Z_CFBF18EC_8277_4311_991B_395AF21BB33B_.wvu.PrintArea" localSheetId="2" hidden="1">'Names Bidder'!$B$1:$D$36</definedName>
    <definedName name="Z_CFBF18EC_8277_4311_991B_395AF21BB33B_.wvu.PrintTitles" localSheetId="13" hidden="1">'Attach 9'!$18:$18</definedName>
    <definedName name="Z_CFBF18EC_8277_4311_991B_395AF21BB33B_.wvu.Rows" localSheetId="15" hidden="1">'Attach 11'!$29:$85</definedName>
    <definedName name="Z_CFBF18EC_8277_4311_991B_395AF21BB33B_.wvu.Rows" localSheetId="20" hidden="1">'Attach 15'!$15:$15</definedName>
    <definedName name="Z_CFBF18EC_8277_4311_991B_395AF21BB33B_.wvu.Rows" localSheetId="22" hidden="1">'Attach 17'!$26:$26,'Attach 17'!$32:$209</definedName>
    <definedName name="Z_CFBF18EC_8277_4311_991B_395AF21BB33B_.wvu.Rows" localSheetId="23" hidden="1">'Attach 18'!$13:$13</definedName>
    <definedName name="Z_CFBF18EC_8277_4311_991B_395AF21BB33B_.wvu.Rows" localSheetId="24" hidden="1">'Attach 19'!$13:$13,'Attach 19'!$20:$28</definedName>
    <definedName name="Z_CFBF18EC_8277_4311_991B_395AF21BB33B_.wvu.Rows" localSheetId="26" hidden="1">'Attach 25'!$13:$13,'Attach 25'!$20:$28</definedName>
    <definedName name="Z_CFBF18EC_8277_4311_991B_395AF21BB33B_.wvu.Rows" localSheetId="9" hidden="1">'Attach 5'!$4:$4</definedName>
    <definedName name="Z_CFBF18EC_8277_4311_991B_395AF21BB33B_.wvu.Rows" localSheetId="25" hidden="1">'Attach-20'!$13:$13</definedName>
    <definedName name="Z_CFBF18EC_8277_4311_991B_395AF21BB33B_.wvu.Rows" localSheetId="2" hidden="1">'Names Bidder'!$28:$30</definedName>
    <definedName name="Z_D5994A17_2357_4B78_B667_DDB5D94B6FD1_.wvu.Cols" localSheetId="3" hidden="1">'Name of Bidder'!$A$1:$A$65536,'Name of Bidder'!$E$1:$H$65536</definedName>
    <definedName name="Z_D5994A17_2357_4B78_B667_DDB5D94B6FD1_.wvu.PrintArea" localSheetId="3" hidden="1">'Name of Bidder'!$B$1:$C$32</definedName>
    <definedName name="Z_D5994A17_2357_4B78_B667_DDB5D94B6FD1_.wvu.Rows" localSheetId="3" hidden="1">'Name of Bidder'!$A$23:$IV$26</definedName>
    <definedName name="Z_DC28ED1E_3E35_4094_9C2B_5C0A1C1D459C_.wvu.Cols" localSheetId="20" hidden="1">'Attach 15'!$H:$H</definedName>
    <definedName name="Z_DC28ED1E_3E35_4094_9C2B_5C0A1C1D459C_.wvu.Cols" localSheetId="9" hidden="1">'Attach 5'!$H:$H</definedName>
    <definedName name="Z_DC28ED1E_3E35_4094_9C2B_5C0A1C1D459C_.wvu.Cols" localSheetId="11" hidden="1">'Attach 6'!$H:$H</definedName>
    <definedName name="Z_DC28ED1E_3E35_4094_9C2B_5C0A1C1D459C_.wvu.PrintArea" localSheetId="14" hidden="1">'Attach 10'!$A$1:$E$22</definedName>
    <definedName name="Z_DC28ED1E_3E35_4094_9C2B_5C0A1C1D459C_.wvu.PrintArea" localSheetId="15" hidden="1">'Attach 11'!$A$1:$E$28</definedName>
    <definedName name="Z_DC28ED1E_3E35_4094_9C2B_5C0A1C1D459C_.wvu.PrintArea" localSheetId="17" hidden="1">'Attach 13'!$A$1:$E$29</definedName>
    <definedName name="Z_DC28ED1E_3E35_4094_9C2B_5C0A1C1D459C_.wvu.PrintArea" localSheetId="18" hidden="1">'Attach 14'!$A$1:$E$29</definedName>
    <definedName name="Z_DC28ED1E_3E35_4094_9C2B_5C0A1C1D459C_.wvu.PrintArea" localSheetId="19" hidden="1">'Attach 14-IP'!$A$8:$I$217</definedName>
    <definedName name="Z_DC28ED1E_3E35_4094_9C2B_5C0A1C1D459C_.wvu.PrintArea" localSheetId="20" hidden="1">'Attach 15'!$A$1:$E$85</definedName>
    <definedName name="Z_DC28ED1E_3E35_4094_9C2B_5C0A1C1D459C_.wvu.PrintArea" localSheetId="21" hidden="1">'Attach 16'!$A$1:$L$97</definedName>
    <definedName name="Z_DC28ED1E_3E35_4094_9C2B_5C0A1C1D459C_.wvu.PrintArea" localSheetId="22" hidden="1">'Attach 17'!$A$1:$E$33</definedName>
    <definedName name="Z_DC28ED1E_3E35_4094_9C2B_5C0A1C1D459C_.wvu.PrintArea" localSheetId="24" hidden="1">'Attach 19'!$A$1:$E$31</definedName>
    <definedName name="Z_DC28ED1E_3E35_4094_9C2B_5C0A1C1D459C_.wvu.PrintArea" localSheetId="26" hidden="1">'Attach 25'!$A$1:$E$31</definedName>
    <definedName name="Z_DC28ED1E_3E35_4094_9C2B_5C0A1C1D459C_.wvu.PrintArea" localSheetId="4" hidden="1">'Attach 3(JV)'!$A$1:$E$29</definedName>
    <definedName name="Z_DC28ED1E_3E35_4094_9C2B_5C0A1C1D459C_.wvu.PrintArea" localSheetId="5" hidden="1">'Attach 3(QR)'!$A$1:$E$28</definedName>
    <definedName name="Z_DC28ED1E_3E35_4094_9C2B_5C0A1C1D459C_.wvu.PrintArea" localSheetId="6" hidden="1">'Attach 4'!$A$1:$E$25</definedName>
    <definedName name="Z_DC28ED1E_3E35_4094_9C2B_5C0A1C1D459C_.wvu.PrintArea" localSheetId="7" hidden="1">'Attach 4 (A)'!$A$1:$E$27</definedName>
    <definedName name="Z_DC28ED1E_3E35_4094_9C2B_5C0A1C1D459C_.wvu.PrintArea" localSheetId="8" hidden="1">'Attach 4 (B)'!$A$1:$E$26</definedName>
    <definedName name="Z_DC28ED1E_3E35_4094_9C2B_5C0A1C1D459C_.wvu.PrintArea" localSheetId="9" hidden="1">'Attach 5'!$A$1:$E$28</definedName>
    <definedName name="Z_DC28ED1E_3E35_4094_9C2B_5C0A1C1D459C_.wvu.PrintArea" localSheetId="11" hidden="1">'Attach 6'!$A$1:$E$28</definedName>
    <definedName name="Z_DC28ED1E_3E35_4094_9C2B_5C0A1C1D459C_.wvu.PrintArea" localSheetId="12" hidden="1">'Attach 7'!$A$1:$E$28</definedName>
    <definedName name="Z_DC28ED1E_3E35_4094_9C2B_5C0A1C1D459C_.wvu.PrintArea" localSheetId="13" hidden="1">'Attach 9'!$A$1:$E$67</definedName>
    <definedName name="Z_DC28ED1E_3E35_4094_9C2B_5C0A1C1D459C_.wvu.PrintArea" localSheetId="27" hidden="1">'Bid Form 1st Envelope '!$A$1:$F$131</definedName>
    <definedName name="Z_DC28ED1E_3E35_4094_9C2B_5C0A1C1D459C_.wvu.PrintArea" localSheetId="2" hidden="1">'Names Bidder'!$B$1:$D$36</definedName>
    <definedName name="Z_DC28ED1E_3E35_4094_9C2B_5C0A1C1D459C_.wvu.PrintTitles" localSheetId="13" hidden="1">'Attach 9'!$18:$18</definedName>
    <definedName name="Z_DC28ED1E_3E35_4094_9C2B_5C0A1C1D459C_.wvu.Rows" localSheetId="20" hidden="1">'Attach 15'!$15:$15</definedName>
    <definedName name="Z_DC28ED1E_3E35_4094_9C2B_5C0A1C1D459C_.wvu.Rows" localSheetId="22" hidden="1">'Attach 17'!$26:$26,'Attach 17'!$32:$209</definedName>
    <definedName name="Z_DC28ED1E_3E35_4094_9C2B_5C0A1C1D459C_.wvu.Rows" localSheetId="24" hidden="1">'Attach 19'!$13:$13,'Attach 19'!$20:$28</definedName>
    <definedName name="Z_DC28ED1E_3E35_4094_9C2B_5C0A1C1D459C_.wvu.Rows" localSheetId="26" hidden="1">'Attach 25'!$13:$13,'Attach 25'!$20:$28</definedName>
    <definedName name="Z_DC28ED1E_3E35_4094_9C2B_5C0A1C1D459C_.wvu.Rows" localSheetId="9" hidden="1">'Attach 5'!$4:$4</definedName>
    <definedName name="Z_DC28ED1E_3E35_4094_9C2B_5C0A1C1D459C_.wvu.Rows" localSheetId="2" hidden="1">'Names Bidder'!$28:$30</definedName>
    <definedName name="Z_E0F296A4_A978_4686_BFBB_37CA7822B74C_.wvu.PrintArea" localSheetId="22" hidden="1">'Attach 17'!$A$1:$E$33</definedName>
    <definedName name="Z_E0F296A4_A978_4686_BFBB_37CA7822B74C_.wvu.Rows" localSheetId="22" hidden="1">'Attach 17'!$26:$26,'Attach 17'!$32:$209</definedName>
    <definedName name="Z_E6F7301F_B7DF_4D80_9428_3CD22143194F_.wvu.Cols" localSheetId="3" hidden="1">'Name of Bidder'!$A$1:$A$65536</definedName>
    <definedName name="Z_E6F7301F_B7DF_4D80_9428_3CD22143194F_.wvu.PrintArea" localSheetId="3" hidden="1">'Name of Bidder'!$B$1:$C$32</definedName>
    <definedName name="Z_E6F7301F_B7DF_4D80_9428_3CD22143194F_.wvu.Rows" localSheetId="3" hidden="1">'Name of Bidder'!$A$23:$IV$26</definedName>
    <definedName name="Z_EBAEADC8_DFAF_4DD1_92A4_0349F1C8EBDD_.wvu.Cols" localSheetId="3" hidden="1">'Name of Bidder'!$A$1:$A$65536,'Name of Bidder'!$E$1:$H$65536</definedName>
    <definedName name="Z_EBAEADC8_DFAF_4DD1_92A4_0349F1C8EBDD_.wvu.PrintArea" localSheetId="3" hidden="1">'Name of Bidder'!$B$1:$C$32</definedName>
    <definedName name="Z_EBAEADC8_DFAF_4DD1_92A4_0349F1C8EBDD_.wvu.Rows" localSheetId="3" hidden="1">'Name of Bidder'!$A$23:$IV$26</definedName>
    <definedName name="Z_ECEBABD0_566A_41C4_AA9A_38EA30EFEDA8_.wvu.PrintArea" localSheetId="14" hidden="1">'Attach 10'!$A$1:$E$22</definedName>
    <definedName name="Z_ECEBABD0_566A_41C4_AA9A_38EA30EFEDA8_.wvu.PrintArea" localSheetId="15" hidden="1">'Attach 11'!$A$1:$E$84</definedName>
    <definedName name="Z_ECEBABD0_566A_41C4_AA9A_38EA30EFEDA8_.wvu.PrintArea" localSheetId="17" hidden="1">'Attach 13'!$A$1:$E$29</definedName>
    <definedName name="Z_ECEBABD0_566A_41C4_AA9A_38EA30EFEDA8_.wvu.PrintArea" localSheetId="18" hidden="1">'Attach 14'!$A$1:$E$29</definedName>
    <definedName name="Z_ECEBABD0_566A_41C4_AA9A_38EA30EFEDA8_.wvu.PrintArea" localSheetId="20" hidden="1">'Attach 15'!$A$1:$E$86</definedName>
    <definedName name="Z_ECEBABD0_566A_41C4_AA9A_38EA30EFEDA8_.wvu.PrintArea" localSheetId="21" hidden="1">'Attach 16'!$A$1:$L$97</definedName>
    <definedName name="Z_ECEBABD0_566A_41C4_AA9A_38EA30EFEDA8_.wvu.PrintArea" localSheetId="24" hidden="1">'Attach 19'!$A$1:$E$35</definedName>
    <definedName name="Z_ECEBABD0_566A_41C4_AA9A_38EA30EFEDA8_.wvu.PrintArea" localSheetId="26" hidden="1">'Attach 25'!$A$1:$E$35</definedName>
    <definedName name="Z_ECEBABD0_566A_41C4_AA9A_38EA30EFEDA8_.wvu.PrintArea" localSheetId="4" hidden="1">'Attach 3(JV)'!$A$1:$E$29</definedName>
    <definedName name="Z_ECEBABD0_566A_41C4_AA9A_38EA30EFEDA8_.wvu.PrintArea" localSheetId="5" hidden="1">'Attach 3(QR)'!$A$1:$E$28</definedName>
    <definedName name="Z_ECEBABD0_566A_41C4_AA9A_38EA30EFEDA8_.wvu.PrintArea" localSheetId="6" hidden="1">'Attach 4'!$A$1:$E$25</definedName>
    <definedName name="Z_ECEBABD0_566A_41C4_AA9A_38EA30EFEDA8_.wvu.PrintArea" localSheetId="7" hidden="1">'Attach 4 (A)'!$A$1:$E$27</definedName>
    <definedName name="Z_ECEBABD0_566A_41C4_AA9A_38EA30EFEDA8_.wvu.PrintArea" localSheetId="8" hidden="1">'Attach 4 (B)'!$A$1:$E$26</definedName>
    <definedName name="Z_ECEBABD0_566A_41C4_AA9A_38EA30EFEDA8_.wvu.PrintArea" localSheetId="9" hidden="1">'Attach 5'!$A$1:$E$29</definedName>
    <definedName name="Z_ECEBABD0_566A_41C4_AA9A_38EA30EFEDA8_.wvu.PrintArea" localSheetId="11" hidden="1">'Attach 6'!$A$1:$E$52</definedName>
    <definedName name="Z_ECEBABD0_566A_41C4_AA9A_38EA30EFEDA8_.wvu.PrintArea" localSheetId="12" hidden="1">'Attach 7'!$A$1:$E$28</definedName>
    <definedName name="Z_ECEBABD0_566A_41C4_AA9A_38EA30EFEDA8_.wvu.PrintArea" localSheetId="13" hidden="1">'Attach 9'!$A$1:$E$67</definedName>
    <definedName name="Z_ECEBABD0_566A_41C4_AA9A_38EA30EFEDA8_.wvu.PrintArea" localSheetId="27" hidden="1">'Bid Form 1st Envelope '!$A$1:$F$131</definedName>
    <definedName name="Z_ECEBABD0_566A_41C4_AA9A_38EA30EFEDA8_.wvu.PrintArea" localSheetId="2" hidden="1">'Names Bidder'!$B$1:$D$36</definedName>
    <definedName name="Z_ECEBABD0_566A_41C4_AA9A_38EA30EFEDA8_.wvu.PrintTitles" localSheetId="13" hidden="1">'Attach 9'!$18:$18</definedName>
    <definedName name="Z_F9FE2C60_2849_4C32_B532_2B1A89FFA9CD_.wvu.Cols" localSheetId="20" hidden="1">'Attach 15'!$H:$H</definedName>
    <definedName name="Z_F9FE2C60_2849_4C32_B532_2B1A89FFA9CD_.wvu.Cols" localSheetId="9" hidden="1">'Attach 5'!$H:$H</definedName>
    <definedName name="Z_F9FE2C60_2849_4C32_B532_2B1A89FFA9CD_.wvu.Cols" localSheetId="11" hidden="1">'Attach 6'!$H:$H</definedName>
    <definedName name="Z_F9FE2C60_2849_4C32_B532_2B1A89FFA9CD_.wvu.PrintArea" localSheetId="14" hidden="1">'Attach 10'!$A$1:$E$22</definedName>
    <definedName name="Z_F9FE2C60_2849_4C32_B532_2B1A89FFA9CD_.wvu.PrintArea" localSheetId="15" hidden="1">'Attach 11'!$A$1:$E$28</definedName>
    <definedName name="Z_F9FE2C60_2849_4C32_B532_2B1A89FFA9CD_.wvu.PrintArea" localSheetId="17" hidden="1">'Attach 13'!$A$1:$E$29</definedName>
    <definedName name="Z_F9FE2C60_2849_4C32_B532_2B1A89FFA9CD_.wvu.PrintArea" localSheetId="18" hidden="1">'Attach 14'!$A$1:$E$29</definedName>
    <definedName name="Z_F9FE2C60_2849_4C32_B532_2B1A89FFA9CD_.wvu.PrintArea" localSheetId="19" hidden="1">'Attach 14-IP'!$A$8:$I$217</definedName>
    <definedName name="Z_F9FE2C60_2849_4C32_B532_2B1A89FFA9CD_.wvu.PrintArea" localSheetId="20" hidden="1">'Attach 15'!$A$1:$E$85</definedName>
    <definedName name="Z_F9FE2C60_2849_4C32_B532_2B1A89FFA9CD_.wvu.PrintArea" localSheetId="21" hidden="1">'Attach 16'!$A$1:$L$97</definedName>
    <definedName name="Z_F9FE2C60_2849_4C32_B532_2B1A89FFA9CD_.wvu.PrintArea" localSheetId="22" hidden="1">'Attach 17'!$A$1:$E$33</definedName>
    <definedName name="Z_F9FE2C60_2849_4C32_B532_2B1A89FFA9CD_.wvu.PrintArea" localSheetId="24" hidden="1">'Attach 19'!$A$1:$E$31</definedName>
    <definedName name="Z_F9FE2C60_2849_4C32_B532_2B1A89FFA9CD_.wvu.PrintArea" localSheetId="26" hidden="1">'Attach 25'!$A$1:$E$31</definedName>
    <definedName name="Z_F9FE2C60_2849_4C32_B532_2B1A89FFA9CD_.wvu.PrintArea" localSheetId="4" hidden="1">'Attach 3(JV)'!$A$1:$E$29</definedName>
    <definedName name="Z_F9FE2C60_2849_4C32_B532_2B1A89FFA9CD_.wvu.PrintArea" localSheetId="5" hidden="1">'Attach 3(QR)'!$A$1:$E$28</definedName>
    <definedName name="Z_F9FE2C60_2849_4C32_B532_2B1A89FFA9CD_.wvu.PrintArea" localSheetId="6" hidden="1">'Attach 4'!$A$1:$E$25</definedName>
    <definedName name="Z_F9FE2C60_2849_4C32_B532_2B1A89FFA9CD_.wvu.PrintArea" localSheetId="7" hidden="1">'Attach 4 (A)'!$A$1:$E$27</definedName>
    <definedName name="Z_F9FE2C60_2849_4C32_B532_2B1A89FFA9CD_.wvu.PrintArea" localSheetId="8" hidden="1">'Attach 4 (B)'!$A$1:$E$26</definedName>
    <definedName name="Z_F9FE2C60_2849_4C32_B532_2B1A89FFA9CD_.wvu.PrintArea" localSheetId="9" hidden="1">'Attach 5'!$A$1:$E$28</definedName>
    <definedName name="Z_F9FE2C60_2849_4C32_B532_2B1A89FFA9CD_.wvu.PrintArea" localSheetId="11" hidden="1">'Attach 6'!$A$1:$E$28</definedName>
    <definedName name="Z_F9FE2C60_2849_4C32_B532_2B1A89FFA9CD_.wvu.PrintArea" localSheetId="12" hidden="1">'Attach 7'!$A$1:$E$28</definedName>
    <definedName name="Z_F9FE2C60_2849_4C32_B532_2B1A89FFA9CD_.wvu.PrintArea" localSheetId="13" hidden="1">'Attach 9'!$A$1:$E$61</definedName>
    <definedName name="Z_F9FE2C60_2849_4C32_B532_2B1A89FFA9CD_.wvu.PrintArea" localSheetId="27" hidden="1">'Bid Form 1st Envelope '!$A$1:$F$131</definedName>
    <definedName name="Z_F9FE2C60_2849_4C32_B532_2B1A89FFA9CD_.wvu.PrintArea" localSheetId="2" hidden="1">'Names Bidder'!$B$1:$D$36</definedName>
    <definedName name="Z_F9FE2C60_2849_4C32_B532_2B1A89FFA9CD_.wvu.PrintTitles" localSheetId="13" hidden="1">'Attach 9'!$18:$18</definedName>
    <definedName name="Z_F9FE2C60_2849_4C32_B532_2B1A89FFA9CD_.wvu.Rows" localSheetId="20" hidden="1">'Attach 15'!$15:$15</definedName>
    <definedName name="Z_F9FE2C60_2849_4C32_B532_2B1A89FFA9CD_.wvu.Rows" localSheetId="22" hidden="1">'Attach 17'!$26:$26,'Attach 17'!$32:$209</definedName>
    <definedName name="Z_F9FE2C60_2849_4C32_B532_2B1A89FFA9CD_.wvu.Rows" localSheetId="24" hidden="1">'Attach 19'!$13:$13,'Attach 19'!$20:$28</definedName>
    <definedName name="Z_F9FE2C60_2849_4C32_B532_2B1A89FFA9CD_.wvu.Rows" localSheetId="26" hidden="1">'Attach 25'!$13:$13,'Attach 25'!$20:$28</definedName>
    <definedName name="Z_F9FE2C60_2849_4C32_B532_2B1A89FFA9CD_.wvu.Rows" localSheetId="9" hidden="1">'Attach 5'!$4:$4</definedName>
    <definedName name="Z_F9FE2C60_2849_4C32_B532_2B1A89FFA9CD_.wvu.Rows" localSheetId="2" hidden="1">'Names Bidder'!$28:$30</definedName>
    <definedName name="Z_FA4BDE0B_6AEB_4D9D_84E1_DAD93139D8D4_.wvu.Cols" localSheetId="20" hidden="1">'Attach 15'!$F:$F,'Attach 15'!$H:$H</definedName>
    <definedName name="Z_FA4BDE0B_6AEB_4D9D_84E1_DAD93139D8D4_.wvu.Cols" localSheetId="9" hidden="1">'Attach 5'!$H:$H</definedName>
    <definedName name="Z_FA4BDE0B_6AEB_4D9D_84E1_DAD93139D8D4_.wvu.Cols" localSheetId="11" hidden="1">'Attach 6'!$H:$H</definedName>
    <definedName name="Z_FA4BDE0B_6AEB_4D9D_84E1_DAD93139D8D4_.wvu.Cols" localSheetId="27" hidden="1">'Bid Form 1st Envelope '!$H:$J</definedName>
    <definedName name="Z_FA4BDE0B_6AEB_4D9D_84E1_DAD93139D8D4_.wvu.Cols" localSheetId="3" hidden="1">'Name of Bidder'!$A:$A,'Name of Bidder'!$D:$I,'Name of Bidder'!$IW:$IW,'Name of Bidder'!$SS:$SS,'Name of Bidder'!$ACO:$ACO,'Name of Bidder'!$AMK:$AMK,'Name of Bidder'!$AWG:$AWG,'Name of Bidder'!$BGC:$BGC,'Name of Bidder'!$BPY:$BPY,'Name of Bidder'!$BZU:$BZU,'Name of Bidder'!$CJQ:$CJQ,'Name of Bidder'!$CTM:$CTM,'Name of Bidder'!$DDI:$DDI,'Name of Bidder'!$DNE:$DNE,'Name of Bidder'!$DXA:$DXA,'Name of Bidder'!$EGW:$EGW,'Name of Bidder'!$EQS:$EQS,'Name of Bidder'!$FAO:$FAO,'Name of Bidder'!$FKK:$FKK,'Name of Bidder'!$FUG:$FUG,'Name of Bidder'!$GEC:$GEC,'Name of Bidder'!$GNY:$GNY,'Name of Bidder'!$GXU:$GXU,'Name of Bidder'!$HHQ:$HHQ,'Name of Bidder'!$HRM:$HRM,'Name of Bidder'!$IBI:$IBI,'Name of Bidder'!$ILE:$ILE,'Name of Bidder'!$IVA:$IVA,'Name of Bidder'!$JEW:$JEW,'Name of Bidder'!$JOS:$JOS,'Name of Bidder'!$JYO:$JYO,'Name of Bidder'!$KIK:$KIK,'Name of Bidder'!$KSG:$KSG,'Name of Bidder'!$LCC:$LCC,'Name of Bidder'!$LLY:$LLY,'Name of Bidder'!$LVU:$LVU,'Name of Bidder'!$MFQ:$MFQ,'Name of Bidder'!$MPM:$MPM,'Name of Bidder'!$MZI:$MZI,'Name of Bidder'!$NJE:$NJE,'Name of Bidder'!$NTA:$NTA,'Name of Bidder'!$OCW:$OCW,'Name of Bidder'!$OMS:$OMS,'Name of Bidder'!$OWO:$OWO,'Name of Bidder'!$PGK:$PGK,'Name of Bidder'!$PQG:$PQG,'Name of Bidder'!$QAC:$QAC,'Name of Bidder'!$QJY:$QJY,'Name of Bidder'!$QTU:$QTU,'Name of Bidder'!$RDQ:$RDQ,'Name of Bidder'!$RNM:$RNM,'Name of Bidder'!$RXI:$RXI,'Name of Bidder'!$SHE:$SHE,'Name of Bidder'!$SRA:$SRA,'Name of Bidder'!$TAW:$TAW,'Name of Bidder'!$TKS:$TKS,'Name of Bidder'!$TUO:$TUO,'Name of Bidder'!$UEK:$UEK,'Name of Bidder'!$UOG:$UOG,'Name of Bidder'!$UYC:$UYC,'Name of Bidder'!$VHY:$VHY,'Name of Bidder'!$VRU:$VRU,'Name of Bidder'!$WBQ:$WBQ,'Name of Bidder'!$WLM:$WLM,'Name of Bidder'!$WVI:$WVI</definedName>
    <definedName name="Z_FA4BDE0B_6AEB_4D9D_84E1_DAD93139D8D4_.wvu.Cols" localSheetId="2" hidden="1">'Names Bidder'!$I:$I</definedName>
    <definedName name="Z_FA4BDE0B_6AEB_4D9D_84E1_DAD93139D8D4_.wvu.PrintArea" localSheetId="14" hidden="1">'Attach 10'!$A$1:$E$20</definedName>
    <definedName name="Z_FA4BDE0B_6AEB_4D9D_84E1_DAD93139D8D4_.wvu.PrintArea" localSheetId="15" hidden="1">'Attach 11'!$A$1:$E$28</definedName>
    <definedName name="Z_FA4BDE0B_6AEB_4D9D_84E1_DAD93139D8D4_.wvu.PrintArea" localSheetId="17" hidden="1">'Attach 13'!$A$1:$E$27</definedName>
    <definedName name="Z_FA4BDE0B_6AEB_4D9D_84E1_DAD93139D8D4_.wvu.PrintArea" localSheetId="18" hidden="1">'Attach 14'!$A$1:$E$29</definedName>
    <definedName name="Z_FA4BDE0B_6AEB_4D9D_84E1_DAD93139D8D4_.wvu.PrintArea" localSheetId="19" hidden="1">'Attach 14-IP'!$A$8:$I$217</definedName>
    <definedName name="Z_FA4BDE0B_6AEB_4D9D_84E1_DAD93139D8D4_.wvu.PrintArea" localSheetId="20" hidden="1">'Attach 15'!$A$1:$E$85</definedName>
    <definedName name="Z_FA4BDE0B_6AEB_4D9D_84E1_DAD93139D8D4_.wvu.PrintArea" localSheetId="21" hidden="1">'Attach 16'!$A$1:$L$97</definedName>
    <definedName name="Z_FA4BDE0B_6AEB_4D9D_84E1_DAD93139D8D4_.wvu.PrintArea" localSheetId="22" hidden="1">'Attach 17'!$A$1:$E$30</definedName>
    <definedName name="Z_FA4BDE0B_6AEB_4D9D_84E1_DAD93139D8D4_.wvu.PrintArea" localSheetId="23" hidden="1">'Attach 18'!$A$1:$E$31</definedName>
    <definedName name="Z_FA4BDE0B_6AEB_4D9D_84E1_DAD93139D8D4_.wvu.PrintArea" localSheetId="24" hidden="1">'Attach 19'!$A$1:$E$31</definedName>
    <definedName name="Z_FA4BDE0B_6AEB_4D9D_84E1_DAD93139D8D4_.wvu.PrintArea" localSheetId="26" hidden="1">'Attach 25'!$A$1:$E$31</definedName>
    <definedName name="Z_FA4BDE0B_6AEB_4D9D_84E1_DAD93139D8D4_.wvu.PrintArea" localSheetId="4" hidden="1">'Attach 3(JV)'!$A$1:$E$27</definedName>
    <definedName name="Z_FA4BDE0B_6AEB_4D9D_84E1_DAD93139D8D4_.wvu.PrintArea" localSheetId="5" hidden="1">'Attach 3(QR)'!$A$1:$E$27</definedName>
    <definedName name="Z_FA4BDE0B_6AEB_4D9D_84E1_DAD93139D8D4_.wvu.PrintArea" localSheetId="6" hidden="1">'Attach 4'!$A$1:$E$24</definedName>
    <definedName name="Z_FA4BDE0B_6AEB_4D9D_84E1_DAD93139D8D4_.wvu.PrintArea" localSheetId="7" hidden="1">'Attach 4 (A)'!$A$1:$E$26</definedName>
    <definedName name="Z_FA4BDE0B_6AEB_4D9D_84E1_DAD93139D8D4_.wvu.PrintArea" localSheetId="8" hidden="1">'Attach 4 (B)'!$A$1:$E$25</definedName>
    <definedName name="Z_FA4BDE0B_6AEB_4D9D_84E1_DAD93139D8D4_.wvu.PrintArea" localSheetId="9" hidden="1">'Attach 5'!$A$1:$E$28</definedName>
    <definedName name="Z_FA4BDE0B_6AEB_4D9D_84E1_DAD93139D8D4_.wvu.PrintArea" localSheetId="10" hidden="1">'Attach 5A'!$A$1:$E$29</definedName>
    <definedName name="Z_FA4BDE0B_6AEB_4D9D_84E1_DAD93139D8D4_.wvu.PrintArea" localSheetId="11" hidden="1">'Attach 6'!$A$1:$E$50</definedName>
    <definedName name="Z_FA4BDE0B_6AEB_4D9D_84E1_DAD93139D8D4_.wvu.PrintArea" localSheetId="12" hidden="1">'Attach 7'!$A$1:$E$28</definedName>
    <definedName name="Z_FA4BDE0B_6AEB_4D9D_84E1_DAD93139D8D4_.wvu.PrintArea" localSheetId="13" hidden="1">'Attach 9'!$A$1:$E$61</definedName>
    <definedName name="Z_FA4BDE0B_6AEB_4D9D_84E1_DAD93139D8D4_.wvu.PrintArea" localSheetId="25" hidden="1">'Attach-20'!$A$1:$E$25</definedName>
    <definedName name="Z_FA4BDE0B_6AEB_4D9D_84E1_DAD93139D8D4_.wvu.PrintArea" localSheetId="27" hidden="1">'Bid Form 1st Envelope '!$A$1:$F$131</definedName>
    <definedName name="Z_FA4BDE0B_6AEB_4D9D_84E1_DAD93139D8D4_.wvu.PrintArea" localSheetId="1" hidden="1">Cover!$A$1:$F$21</definedName>
    <definedName name="Z_FA4BDE0B_6AEB_4D9D_84E1_DAD93139D8D4_.wvu.PrintArea" localSheetId="3" hidden="1">'Name of Bidder'!$B$1:$C$32</definedName>
    <definedName name="Z_FA4BDE0B_6AEB_4D9D_84E1_DAD93139D8D4_.wvu.PrintArea" localSheetId="2" hidden="1">'Names Bidder'!$B$1:$D$36</definedName>
    <definedName name="Z_FA4BDE0B_6AEB_4D9D_84E1_DAD93139D8D4_.wvu.PrintTitles" localSheetId="13" hidden="1">'Attach 9'!$18:$18</definedName>
    <definedName name="Z_FA4BDE0B_6AEB_4D9D_84E1_DAD93139D8D4_.wvu.Rows" localSheetId="15" hidden="1">'Attach 11'!$29:$85</definedName>
    <definedName name="Z_FA4BDE0B_6AEB_4D9D_84E1_DAD93139D8D4_.wvu.Rows" localSheetId="20" hidden="1">'Attach 15'!$15:$15</definedName>
    <definedName name="Z_FA4BDE0B_6AEB_4D9D_84E1_DAD93139D8D4_.wvu.Rows" localSheetId="21" hidden="1">'Attach 16'!$92:$95</definedName>
    <definedName name="Z_FA4BDE0B_6AEB_4D9D_84E1_DAD93139D8D4_.wvu.Rows" localSheetId="22" hidden="1">'Attach 17'!$26:$26,'Attach 17'!$32:$209</definedName>
    <definedName name="Z_FA4BDE0B_6AEB_4D9D_84E1_DAD93139D8D4_.wvu.Rows" localSheetId="23" hidden="1">'Attach 18'!$13:$13</definedName>
    <definedName name="Z_FA4BDE0B_6AEB_4D9D_84E1_DAD93139D8D4_.wvu.Rows" localSheetId="24" hidden="1">'Attach 19'!$13:$13,'Attach 19'!$20:$28</definedName>
    <definedName name="Z_FA4BDE0B_6AEB_4D9D_84E1_DAD93139D8D4_.wvu.Rows" localSheetId="26" hidden="1">'Attach 25'!$13:$13,'Attach 25'!$24:$27</definedName>
    <definedName name="Z_FA4BDE0B_6AEB_4D9D_84E1_DAD93139D8D4_.wvu.Rows" localSheetId="9" hidden="1">'Attach 5'!$4:$4</definedName>
    <definedName name="Z_FA4BDE0B_6AEB_4D9D_84E1_DAD93139D8D4_.wvu.Rows" localSheetId="25" hidden="1">'Attach-20'!$13:$13</definedName>
    <definedName name="Z_FA4BDE0B_6AEB_4D9D_84E1_DAD93139D8D4_.wvu.Rows" localSheetId="27" hidden="1">'Bid Form 1st Envelope '!$23:$26,'Bid Form 1st Envelope '!$83:$83</definedName>
    <definedName name="Z_FA4BDE0B_6AEB_4D9D_84E1_DAD93139D8D4_.wvu.Rows" localSheetId="3" hidden="1">'Name of Bidder'!$8:$8,'Name of Bidder'!$19:$27</definedName>
    <definedName name="Z_FA4BDE0B_6AEB_4D9D_84E1_DAD93139D8D4_.wvu.Rows" localSheetId="2" hidden="1">'Names Bidder'!$11:$11,'Names Bidder'!$28:$30</definedName>
    <definedName name="Z_FE4EC9C4_31B9_4D40_8323_5B16C3BC840F_.wvu.Cols" localSheetId="20" hidden="1">'Attach 15'!$H:$H</definedName>
    <definedName name="Z_FE4EC9C4_31B9_4D40_8323_5B16C3BC840F_.wvu.Cols" localSheetId="9" hidden="1">'Attach 5'!$H:$H</definedName>
    <definedName name="Z_FE4EC9C4_31B9_4D40_8323_5B16C3BC840F_.wvu.Cols" localSheetId="11" hidden="1">'Attach 6'!$H:$H</definedName>
    <definedName name="Z_FE4EC9C4_31B9_4D40_8323_5B16C3BC840F_.wvu.PrintArea" localSheetId="14" hidden="1">'Attach 10'!$A$1:$E$22</definedName>
    <definedName name="Z_FE4EC9C4_31B9_4D40_8323_5B16C3BC840F_.wvu.PrintArea" localSheetId="15" hidden="1">'Attach 11'!$A$1:$E$28</definedName>
    <definedName name="Z_FE4EC9C4_31B9_4D40_8323_5B16C3BC840F_.wvu.PrintArea" localSheetId="17" hidden="1">'Attach 13'!$A$1:$E$29</definedName>
    <definedName name="Z_FE4EC9C4_31B9_4D40_8323_5B16C3BC840F_.wvu.PrintArea" localSheetId="18" hidden="1">'Attach 14'!$A$1:$E$29</definedName>
    <definedName name="Z_FE4EC9C4_31B9_4D40_8323_5B16C3BC840F_.wvu.PrintArea" localSheetId="19" hidden="1">'Attach 14-IP'!$A$8:$I$217</definedName>
    <definedName name="Z_FE4EC9C4_31B9_4D40_8323_5B16C3BC840F_.wvu.PrintArea" localSheetId="20" hidden="1">'Attach 15'!$A$1:$E$85</definedName>
    <definedName name="Z_FE4EC9C4_31B9_4D40_8323_5B16C3BC840F_.wvu.PrintArea" localSheetId="21" hidden="1">'Attach 16'!$A$1:$L$97</definedName>
    <definedName name="Z_FE4EC9C4_31B9_4D40_8323_5B16C3BC840F_.wvu.PrintArea" localSheetId="22" hidden="1">'Attach 17'!$A$1:$E$33</definedName>
    <definedName name="Z_FE4EC9C4_31B9_4D40_8323_5B16C3BC840F_.wvu.PrintArea" localSheetId="24" hidden="1">'Attach 19'!$A$1:$E$31</definedName>
    <definedName name="Z_FE4EC9C4_31B9_4D40_8323_5B16C3BC840F_.wvu.PrintArea" localSheetId="26" hidden="1">'Attach 25'!$A$1:$E$31</definedName>
    <definedName name="Z_FE4EC9C4_31B9_4D40_8323_5B16C3BC840F_.wvu.PrintArea" localSheetId="4" hidden="1">'Attach 3(JV)'!$A$1:$E$29</definedName>
    <definedName name="Z_FE4EC9C4_31B9_4D40_8323_5B16C3BC840F_.wvu.PrintArea" localSheetId="5" hidden="1">'Attach 3(QR)'!$A$1:$E$28</definedName>
    <definedName name="Z_FE4EC9C4_31B9_4D40_8323_5B16C3BC840F_.wvu.PrintArea" localSheetId="6" hidden="1">'Attach 4'!$A$1:$E$25</definedName>
    <definedName name="Z_FE4EC9C4_31B9_4D40_8323_5B16C3BC840F_.wvu.PrintArea" localSheetId="7" hidden="1">'Attach 4 (A)'!$A$1:$E$27</definedName>
    <definedName name="Z_FE4EC9C4_31B9_4D40_8323_5B16C3BC840F_.wvu.PrintArea" localSheetId="8" hidden="1">'Attach 4 (B)'!$A$1:$E$26</definedName>
    <definedName name="Z_FE4EC9C4_31B9_4D40_8323_5B16C3BC840F_.wvu.PrintArea" localSheetId="9" hidden="1">'Attach 5'!$A$1:$E$28</definedName>
    <definedName name="Z_FE4EC9C4_31B9_4D40_8323_5B16C3BC840F_.wvu.PrintArea" localSheetId="11" hidden="1">'Attach 6'!$A$1:$E$28</definedName>
    <definedName name="Z_FE4EC9C4_31B9_4D40_8323_5B16C3BC840F_.wvu.PrintArea" localSheetId="12" hidden="1">'Attach 7'!$A$1:$E$28</definedName>
    <definedName name="Z_FE4EC9C4_31B9_4D40_8323_5B16C3BC840F_.wvu.PrintArea" localSheetId="13" hidden="1">'Attach 9'!$A$1:$E$61</definedName>
    <definedName name="Z_FE4EC9C4_31B9_4D40_8323_5B16C3BC840F_.wvu.PrintArea" localSheetId="27" hidden="1">'Bid Form 1st Envelope '!$A$1:$F$131</definedName>
    <definedName name="Z_FE4EC9C4_31B9_4D40_8323_5B16C3BC840F_.wvu.PrintArea" localSheetId="2" hidden="1">'Names Bidder'!$B$1:$D$36</definedName>
    <definedName name="Z_FE4EC9C4_31B9_4D40_8323_5B16C3BC840F_.wvu.PrintTitles" localSheetId="13" hidden="1">'Attach 9'!$18:$18</definedName>
    <definedName name="Z_FE4EC9C4_31B9_4D40_8323_5B16C3BC840F_.wvu.Rows" localSheetId="20" hidden="1">'Attach 15'!$15:$15</definedName>
    <definedName name="Z_FE4EC9C4_31B9_4D40_8323_5B16C3BC840F_.wvu.Rows" localSheetId="22" hidden="1">'Attach 17'!$26:$26,'Attach 17'!$32:$209</definedName>
    <definedName name="Z_FE4EC9C4_31B9_4D40_8323_5B16C3BC840F_.wvu.Rows" localSheetId="24" hidden="1">'Attach 19'!$13:$13,'Attach 19'!$20:$28</definedName>
    <definedName name="Z_FE4EC9C4_31B9_4D40_8323_5B16C3BC840F_.wvu.Rows" localSheetId="26" hidden="1">'Attach 25'!$13:$13,'Attach 25'!$20:$28</definedName>
    <definedName name="Z_FE4EC9C4_31B9_4D40_8323_5B16C3BC840F_.wvu.Rows" localSheetId="9" hidden="1">'Attach 5'!$4:$4</definedName>
    <definedName name="Z_FE4EC9C4_31B9_4D40_8323_5B16C3BC840F_.wvu.Rows" localSheetId="2" hidden="1">'Names Bidder'!$28:$30</definedName>
  </definedNames>
  <calcPr calcId="191029"/>
  <customWorkbookViews>
    <customWorkbookView name="Himanshu Mittal {Himanshu Mittal} - Personal View" guid="{645EA773-58FD-461A-A186-302B88D016A5}" mergeInterval="0" personalView="1" maximized="1" xWindow="-9" yWindow="-9" windowWidth="1938" windowHeight="1048" tabRatio="951" activeSheetId="17"/>
    <customWorkbookView name="Chandra Kr. Kamat {चंद्र कुमार कामत} - Personal View" guid="{0539A423-766D-4407-9B04-DD09D2A8C305}" mergeInterval="0" personalView="1" maximized="1" xWindow="-8" yWindow="-8" windowWidth="1936" windowHeight="1056" tabRatio="951" activeSheetId="28"/>
    <customWorkbookView name="Umesh Kumar Yadav {उमेश कुमार यादव} - Personal View" guid="{FA4BDE0B-6AEB-4D9D-84E1-DAD93139D8D4}" mergeInterval="0" personalView="1" maximized="1" xWindow="-8" yWindow="-8" windowWidth="1936" windowHeight="1056" tabRatio="951" activeSheetId="2"/>
    <customWorkbookView name="Ankit Vaishnav {Ankit Vaishnav} - Personal View" guid="{A506B351-DE43-4CCA-818F-D2B51F2607AA}" mergeInterval="0" personalView="1" maximized="1" windowWidth="1436" windowHeight="674" tabRatio="951" activeSheetId="28"/>
    <customWorkbookView name="Satendra Singh Sengar {सतेन्द्र सिंह सेंगर} - Personal View" guid="{70BF6F06-85BA-4CCF-BC67-75A4B6D4F833}" mergeInterval="0" personalView="1" maximized="1" windowWidth="1916" windowHeight="774" tabRatio="951" activeSheetId="28"/>
    <customWorkbookView name="Rahul {Rahul} - Personal View" guid="{1F125E51-1799-42D0-B41E-DC039BB17D59}" mergeInterval="0" personalView="1" maximized="1" windowWidth="1916" windowHeight="814" tabRatio="861" activeSheetId="2"/>
    <customWorkbookView name="Neeraj Kumar {नीरज कुमार} - Personal View" guid="{14C32814-5A59-4863-9FB1-822FBB75D7D1}" mergeInterval="0" personalView="1" maximized="1" windowWidth="1916" windowHeight="854" tabRatio="861" activeSheetId="28"/>
    <customWorkbookView name="Jasminder Singh Bhatia {जसमिंदर सिंह} - Personal View" guid="{AA750348-930C-43DE-ADD0-8D60980F5013}" mergeInterval="0" personalView="1" maximized="1" windowWidth="1916" windowHeight="854" tabRatio="861" activeSheetId="28"/>
    <customWorkbookView name="60001192 - Personal View" guid="{CFBF18EC-8277-4311-991B-395AF21BB33B}" mergeInterval="0" personalView="1" maximized="1" xWindow="1" yWindow="1" windowWidth="1362" windowHeight="496" tabRatio="861" activeSheetId="28"/>
    <customWorkbookView name="Naba Kumar Mondal - Personal View" guid="{82C64B11-1F50-45B5-B7BB-9F1DC733C833}" mergeInterval="0" personalView="1" maximized="1" windowWidth="1362" windowHeight="543" tabRatio="960" activeSheetId="10"/>
    <customWorkbookView name="rkg - Personal View" guid="{FE4EC9C4-31B9-4D40-8323-5B16C3BC840F}" mergeInterval="0" personalView="1" maximized="1" windowWidth="1362" windowHeight="509" tabRatio="960" activeSheetId="28"/>
    <customWorkbookView name="31103 - Personal View" guid="{F9FE2C60-2849-4C32-B532-2B1A89FFA9CD}" mergeInterval="0" personalView="1" maximized="1" windowWidth="1362" windowHeight="543" tabRatio="960" activeSheetId="7"/>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3"/>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8"/>
    <customWorkbookView name="NRAPENDRA KUMAR - Personal View" guid="{82E8A0F5-0020-4355-95CF-28601763A783}" mergeInterval="0" personalView="1" maximized="1" windowWidth="1362" windowHeight="503" tabRatio="960" activeSheetId="7"/>
    <customWorkbookView name="60002881 - Personal View" guid="{44C1C443-3199-4288-884A-D16AF7B2CD69}" mergeInterval="0" personalView="1" maximized="1" xWindow="1" yWindow="1" windowWidth="1362" windowHeight="538" tabRatio="960" activeSheetId="28"/>
    <customWorkbookView name="Sanjeet Kumar - Personal View" guid="{CB7CD015-9A92-451A-BEF4-2BC98E3768DD}" mergeInterval="0" personalView="1" maximized="1" windowWidth="1362" windowHeight="527" tabRatio="960" activeSheetId="28"/>
    <customWorkbookView name="Atul Kumar Singh {अतुल कुमार सिंह} - Personal View" guid="{0D490C87-B003-4943-9825-ACE0B8E7CC06}" mergeInterval="0" personalView="1" maximized="1" windowWidth="1362" windowHeight="482" tabRatio="960" activeSheetId="2"/>
    <customWorkbookView name="60001487 - Personal View" guid="{7A88FC7A-7690-48AB-B789-172043AFADC8}" mergeInterval="0" personalView="1" maximized="1" xWindow="1" yWindow="1" windowWidth="1362" windowHeight="538" tabRatio="861" activeSheetId="17"/>
    <customWorkbookView name="60003235 - Personal View" guid="{1E2D7167-D6B7-4690-9A83-BF768C4223A4}" mergeInterval="0" personalView="1" maximized="1" xWindow="1" yWindow="1" windowWidth="1020" windowHeight="496" tabRatio="861" activeSheetId="28"/>
    <customWorkbookView name="60003018 - Personal View" guid="{A36312D6-6542-430C-9B41-AC312BBA51FD}" mergeInterval="0" personalView="1" maximized="1" windowWidth="1362" windowHeight="502" tabRatio="951" activeSheetId="2" showComments="commIndAndComment"/>
    <customWorkbookView name="Venkatesh Karri {वेंकटेश कर्री} - Personal View" guid="{BA05AF78-3740-4996-9CC5-E46CCE234E84}" mergeInterval="0" personalView="1" maximized="1" xWindow="-8" yWindow="-8" windowWidth="1936" windowHeight="1056" tabRatio="951" activeSheetId="28"/>
  </customWorkbookViews>
</workbook>
</file>

<file path=xl/calcChain.xml><?xml version="1.0" encoding="utf-8"?>
<calcChain xmlns="http://schemas.openxmlformats.org/spreadsheetml/2006/main">
  <c r="D43" i="17" l="1"/>
  <c r="D42" i="17"/>
  <c r="B43" i="17"/>
  <c r="B42" i="17"/>
  <c r="B12" i="17"/>
  <c r="B11" i="17"/>
  <c r="B10" i="17"/>
  <c r="B9" i="17"/>
  <c r="A3" i="17"/>
  <c r="C38" i="17"/>
  <c r="C23" i="17"/>
  <c r="D11" i="17"/>
  <c r="D10" i="17"/>
  <c r="D9" i="17"/>
  <c r="D8" i="17"/>
  <c r="D7" i="17"/>
  <c r="A7" i="17"/>
  <c r="E1" i="17"/>
  <c r="B58" i="28" l="1"/>
  <c r="A17" i="27"/>
  <c r="B20" i="5" l="1"/>
  <c r="B19" i="5"/>
  <c r="B18" i="5"/>
  <c r="B17" i="5"/>
  <c r="G20" i="22" l="1"/>
  <c r="F20" i="22"/>
  <c r="E20" i="22"/>
  <c r="D20" i="22"/>
  <c r="C20" i="22"/>
  <c r="B57" i="28" l="1"/>
  <c r="B56" i="28"/>
  <c r="B55" i="28"/>
  <c r="B54" i="28"/>
  <c r="B53" i="28"/>
  <c r="F1" i="2" l="1"/>
  <c r="E26" i="5"/>
  <c r="E25" i="5"/>
  <c r="B26" i="5"/>
  <c r="B25" i="5"/>
  <c r="B12" i="5"/>
  <c r="B11" i="5"/>
  <c r="B10" i="5"/>
  <c r="B9" i="5"/>
  <c r="B2" i="4"/>
  <c r="B1" i="4"/>
  <c r="B23" i="4"/>
  <c r="B20" i="4"/>
  <c r="B19" i="4"/>
  <c r="D6" i="4"/>
  <c r="B9" i="4" s="1"/>
  <c r="A7" i="5" l="1"/>
  <c r="B20" i="22"/>
  <c r="B14" i="4"/>
  <c r="C7" i="4"/>
  <c r="B8" i="4"/>
  <c r="A1" i="30" l="1"/>
  <c r="A9" i="30" s="1"/>
  <c r="B9" i="30" s="1"/>
  <c r="D9" i="30" s="1"/>
  <c r="A7" i="30" l="1"/>
  <c r="B7" i="30" s="1"/>
  <c r="D7" i="30" s="1"/>
  <c r="A11" i="30"/>
  <c r="B11" i="30" s="1"/>
  <c r="D11" i="30" s="1"/>
  <c r="A10" i="30"/>
  <c r="B10" i="30" s="1"/>
  <c r="D10" i="30" s="1"/>
  <c r="A8" i="30"/>
  <c r="B8" i="30" s="1"/>
  <c r="D8" i="30" s="1"/>
  <c r="A6" i="30"/>
  <c r="B6" i="30" s="1"/>
  <c r="G23" i="28"/>
  <c r="A4" i="30" l="1"/>
  <c r="D24" i="28" s="1"/>
  <c r="E1" i="27"/>
  <c r="E11" i="27"/>
  <c r="E10" i="27"/>
  <c r="E9" i="27"/>
  <c r="E8" i="27"/>
  <c r="E7" i="27"/>
  <c r="B52" i="28" l="1"/>
  <c r="B51" i="28"/>
  <c r="B50" i="28"/>
  <c r="B49" i="28"/>
  <c r="I5" i="3" l="1"/>
  <c r="B11" i="3"/>
  <c r="E1" i="26" l="1"/>
  <c r="E1" i="25"/>
  <c r="E1" i="24"/>
  <c r="E1" i="23"/>
  <c r="L1" i="22"/>
  <c r="E1" i="21"/>
  <c r="E1" i="19"/>
  <c r="E1" i="18"/>
  <c r="E1" i="16"/>
  <c r="E1" i="15"/>
  <c r="E1" i="13"/>
  <c r="E1" i="12"/>
  <c r="E1" i="10"/>
  <c r="E1" i="9"/>
  <c r="E1" i="8"/>
  <c r="E1" i="7"/>
  <c r="E1" i="6"/>
  <c r="E1" i="5"/>
  <c r="F36" i="21" l="1"/>
  <c r="A54" i="14" l="1"/>
  <c r="I4" i="3" l="1"/>
  <c r="P16" i="28" s="1"/>
  <c r="B5" i="3" l="1"/>
  <c r="B48" i="28" l="1"/>
  <c r="B47" i="28"/>
  <c r="E11" i="26"/>
  <c r="E10" i="26"/>
  <c r="E9" i="26"/>
  <c r="E8" i="26"/>
  <c r="E7" i="26"/>
  <c r="A1" i="11"/>
  <c r="D6" i="11"/>
  <c r="D7" i="11"/>
  <c r="D8" i="11"/>
  <c r="D9" i="11"/>
  <c r="B46" i="28"/>
  <c r="B45" i="28"/>
  <c r="B44" i="28"/>
  <c r="B43" i="28"/>
  <c r="B42" i="28"/>
  <c r="B41" i="28"/>
  <c r="B40" i="28"/>
  <c r="B39" i="28"/>
  <c r="B38" i="28"/>
  <c r="B37" i="28"/>
  <c r="B36" i="28"/>
  <c r="B35" i="28"/>
  <c r="B34" i="28"/>
  <c r="B33" i="28"/>
  <c r="B17" i="28"/>
  <c r="AD22" i="28"/>
  <c r="AD27" i="28"/>
  <c r="A1" i="10" l="1"/>
  <c r="E11" i="24" l="1"/>
  <c r="E10" i="24"/>
  <c r="E9" i="24"/>
  <c r="E8" i="24"/>
  <c r="E7" i="24"/>
  <c r="D57" i="14" l="1"/>
  <c r="D56" i="14"/>
  <c r="E11" i="14" l="1"/>
  <c r="E10" i="14"/>
  <c r="E9" i="14"/>
  <c r="E8" i="14"/>
  <c r="E7" i="14"/>
  <c r="B22" i="28" l="1"/>
  <c r="B2" i="2"/>
  <c r="B71" i="23" l="1"/>
  <c r="B70" i="23"/>
  <c r="B69" i="23"/>
  <c r="B68" i="23"/>
  <c r="A67" i="23"/>
  <c r="A66" i="23"/>
  <c r="B43" i="23"/>
  <c r="B42" i="23"/>
  <c r="B41" i="23"/>
  <c r="B40" i="23"/>
  <c r="A39" i="23"/>
  <c r="A38" i="23"/>
  <c r="D11" i="23"/>
  <c r="D70" i="23" s="1"/>
  <c r="D10" i="23"/>
  <c r="D69" i="23" s="1"/>
  <c r="D9" i="23"/>
  <c r="D68" i="23" s="1"/>
  <c r="D8" i="23"/>
  <c r="D67" i="23" s="1"/>
  <c r="D7" i="23"/>
  <c r="D66" i="23" s="1"/>
  <c r="Z2" i="23"/>
  <c r="D40" i="23" l="1"/>
  <c r="D38" i="23"/>
  <c r="D41" i="23"/>
  <c r="D39" i="23"/>
  <c r="D42" i="23"/>
  <c r="H30" i="28" l="1"/>
  <c r="I124" i="28" l="1"/>
  <c r="B32" i="28"/>
  <c r="B31" i="28"/>
  <c r="B28" i="28"/>
  <c r="B27" i="28"/>
  <c r="H29" i="28"/>
  <c r="E11" i="19"/>
  <c r="E10" i="19"/>
  <c r="E9" i="19"/>
  <c r="E8" i="19"/>
  <c r="E7" i="19"/>
  <c r="A39" i="20"/>
  <c r="F194" i="20"/>
  <c r="F193" i="20"/>
  <c r="A50" i="20"/>
  <c r="A45" i="20"/>
  <c r="A41" i="20"/>
  <c r="A40" i="20"/>
  <c r="A37" i="20"/>
  <c r="A38" i="20"/>
  <c r="A1" i="29"/>
  <c r="A11" i="29" s="1"/>
  <c r="A8" i="28"/>
  <c r="A9" i="28"/>
  <c r="A10" i="28"/>
  <c r="A11" i="28"/>
  <c r="A12" i="28"/>
  <c r="C15" i="28"/>
  <c r="E7" i="25"/>
  <c r="E8" i="25"/>
  <c r="E9" i="25"/>
  <c r="E10" i="25"/>
  <c r="E11" i="25"/>
  <c r="G7" i="22"/>
  <c r="G8" i="22"/>
  <c r="G9" i="22"/>
  <c r="G10" i="22"/>
  <c r="G11" i="22"/>
  <c r="A3" i="21"/>
  <c r="E7" i="21"/>
  <c r="E8" i="21"/>
  <c r="E9" i="21"/>
  <c r="E10" i="21"/>
  <c r="E11" i="21"/>
  <c r="E70" i="21"/>
  <c r="E7" i="18"/>
  <c r="E8" i="18"/>
  <c r="E9" i="18"/>
  <c r="E10" i="18"/>
  <c r="E11" i="18"/>
  <c r="D7" i="16"/>
  <c r="D63" i="16" s="1"/>
  <c r="D8" i="16"/>
  <c r="D36" i="16" s="1"/>
  <c r="D9" i="16"/>
  <c r="D37" i="16" s="1"/>
  <c r="D10" i="16"/>
  <c r="D38" i="16" s="1"/>
  <c r="D11" i="16"/>
  <c r="D39" i="16" s="1"/>
  <c r="A35" i="16"/>
  <c r="A63" i="16"/>
  <c r="E7" i="15"/>
  <c r="E8" i="15"/>
  <c r="E9" i="15"/>
  <c r="E10" i="15"/>
  <c r="E11" i="15"/>
  <c r="E7" i="13"/>
  <c r="E8" i="13"/>
  <c r="E9" i="13"/>
  <c r="E10" i="13"/>
  <c r="E11" i="13"/>
  <c r="E7" i="12"/>
  <c r="E8" i="12"/>
  <c r="E9" i="12"/>
  <c r="E10" i="12"/>
  <c r="E11" i="12"/>
  <c r="A32" i="12"/>
  <c r="D7" i="10"/>
  <c r="D8" i="10"/>
  <c r="D9" i="10"/>
  <c r="D10" i="10"/>
  <c r="D11" i="10"/>
  <c r="E7" i="9"/>
  <c r="E8" i="9"/>
  <c r="E9" i="9"/>
  <c r="E10" i="9"/>
  <c r="E11" i="9"/>
  <c r="D7" i="8"/>
  <c r="D8" i="8"/>
  <c r="D9" i="8"/>
  <c r="D10" i="8"/>
  <c r="D11" i="8"/>
  <c r="E7" i="7"/>
  <c r="E8" i="7"/>
  <c r="E9" i="7"/>
  <c r="E10" i="7"/>
  <c r="E11" i="7"/>
  <c r="H18" i="7"/>
  <c r="I18" i="7"/>
  <c r="H19" i="7"/>
  <c r="I19" i="7"/>
  <c r="H20" i="7"/>
  <c r="I20" i="7"/>
  <c r="H21" i="7"/>
  <c r="I21" i="7"/>
  <c r="H22" i="7"/>
  <c r="I22" i="7"/>
  <c r="H23" i="7"/>
  <c r="I23" i="7"/>
  <c r="H24" i="7"/>
  <c r="I24" i="7"/>
  <c r="H25" i="7"/>
  <c r="I25" i="7"/>
  <c r="F26" i="7"/>
  <c r="G26" i="7"/>
  <c r="E7" i="6"/>
  <c r="E8" i="6"/>
  <c r="E9" i="6"/>
  <c r="E10" i="6"/>
  <c r="E11" i="6"/>
  <c r="A1" i="5"/>
  <c r="Z1" i="5"/>
  <c r="AT1" i="5"/>
  <c r="A3" i="5"/>
  <c r="Z8" i="5"/>
  <c r="B10" i="27"/>
  <c r="A14" i="5"/>
  <c r="AA25" i="5"/>
  <c r="B31" i="27"/>
  <c r="AA26" i="5"/>
  <c r="B1" i="3"/>
  <c r="B2" i="3"/>
  <c r="AA9" i="3"/>
  <c r="Z2" i="5" s="1"/>
  <c r="B10" i="3"/>
  <c r="B13" i="3"/>
  <c r="A7" i="27" s="1"/>
  <c r="B14" i="3"/>
  <c r="B18" i="3"/>
  <c r="B19" i="3"/>
  <c r="E28" i="3"/>
  <c r="B3" i="2"/>
  <c r="B11" i="29" l="1"/>
  <c r="D11" i="29" s="1"/>
  <c r="B9" i="10"/>
  <c r="B9" i="27"/>
  <c r="B12" i="8"/>
  <c r="B12" i="27"/>
  <c r="E24" i="9"/>
  <c r="E30" i="27"/>
  <c r="B11" i="26"/>
  <c r="B11" i="27"/>
  <c r="A3" i="26"/>
  <c r="A3" i="27"/>
  <c r="E23" i="26"/>
  <c r="E31" i="27"/>
  <c r="B84" i="21"/>
  <c r="B30" i="27"/>
  <c r="A1" i="14"/>
  <c r="A1" i="24"/>
  <c r="D35" i="16"/>
  <c r="B23" i="13"/>
  <c r="B85" i="21"/>
  <c r="D66" i="16"/>
  <c r="B9" i="6"/>
  <c r="B31" i="25"/>
  <c r="B9" i="22"/>
  <c r="H20" i="22" s="1"/>
  <c r="B97" i="22"/>
  <c r="B9" i="8"/>
  <c r="F103" i="28"/>
  <c r="B9" i="18"/>
  <c r="B9" i="15"/>
  <c r="B9" i="13"/>
  <c r="D24" i="11"/>
  <c r="E22" i="26"/>
  <c r="B9" i="11"/>
  <c r="B10" i="26"/>
  <c r="B25" i="11"/>
  <c r="B23" i="26"/>
  <c r="B8" i="11"/>
  <c r="B9" i="26"/>
  <c r="B24" i="11"/>
  <c r="B22" i="26"/>
  <c r="B12" i="9"/>
  <c r="B12" i="26"/>
  <c r="A7" i="26"/>
  <c r="A6" i="11"/>
  <c r="B11" i="9"/>
  <c r="B10" i="11"/>
  <c r="B12" i="12"/>
  <c r="B11" i="11"/>
  <c r="B23" i="6"/>
  <c r="B22" i="7"/>
  <c r="B28" i="10"/>
  <c r="B57" i="14"/>
  <c r="D25" i="11"/>
  <c r="A3" i="11"/>
  <c r="A3" i="10"/>
  <c r="B12" i="25"/>
  <c r="B12" i="16"/>
  <c r="B12" i="18"/>
  <c r="B12" i="13"/>
  <c r="B12" i="24"/>
  <c r="B11" i="24"/>
  <c r="B9" i="24"/>
  <c r="B12" i="14"/>
  <c r="B12" i="7"/>
  <c r="B12" i="21"/>
  <c r="B12" i="15"/>
  <c r="B12" i="10"/>
  <c r="B12" i="6"/>
  <c r="I26" i="7"/>
  <c r="A18" i="7" s="1"/>
  <c r="B11" i="8"/>
  <c r="B40" i="16"/>
  <c r="A7" i="23"/>
  <c r="A7" i="24"/>
  <c r="E23" i="13"/>
  <c r="E31" i="24"/>
  <c r="E57" i="14"/>
  <c r="E26" i="12"/>
  <c r="E49" i="12" s="1"/>
  <c r="E30" i="24"/>
  <c r="E56" i="14"/>
  <c r="B10" i="23"/>
  <c r="B10" i="24"/>
  <c r="B11" i="18"/>
  <c r="B31" i="24"/>
  <c r="B30" i="24"/>
  <c r="A3" i="22"/>
  <c r="A3" i="24"/>
  <c r="B27" i="10"/>
  <c r="B56" i="14"/>
  <c r="B96" i="22"/>
  <c r="B26" i="12"/>
  <c r="B49" i="12" s="1"/>
  <c r="B21" i="7"/>
  <c r="B10" i="13"/>
  <c r="B10" i="21"/>
  <c r="B10" i="10"/>
  <c r="D64" i="16"/>
  <c r="E84" i="21"/>
  <c r="H26" i="7"/>
  <c r="A17" i="7" s="1"/>
  <c r="A1" i="15"/>
  <c r="A1" i="18"/>
  <c r="B10" i="14"/>
  <c r="B10" i="25"/>
  <c r="B10" i="12"/>
  <c r="B37" i="16"/>
  <c r="D26" i="16"/>
  <c r="D54" i="16" s="1"/>
  <c r="D82" i="16" s="1"/>
  <c r="E21" i="7"/>
  <c r="E27" i="12"/>
  <c r="E50" i="12" s="1"/>
  <c r="B30" i="23"/>
  <c r="B58" i="23" s="1"/>
  <c r="B86" i="23" s="1"/>
  <c r="B24" i="19"/>
  <c r="B29" i="23"/>
  <c r="B57" i="23" s="1"/>
  <c r="B85" i="23" s="1"/>
  <c r="B12" i="23"/>
  <c r="B9" i="23"/>
  <c r="E32" i="23"/>
  <c r="E60" i="23" s="1"/>
  <c r="D30" i="23"/>
  <c r="D58" i="23" s="1"/>
  <c r="D86" i="23" s="1"/>
  <c r="D29" i="23"/>
  <c r="D57" i="23" s="1"/>
  <c r="D85" i="23" s="1"/>
  <c r="A3" i="19"/>
  <c r="A3" i="23"/>
  <c r="A34" i="23" s="1"/>
  <c r="A62" i="23" s="1"/>
  <c r="A1" i="23"/>
  <c r="A32" i="23" s="1"/>
  <c r="A60" i="23" s="1"/>
  <c r="B10" i="16"/>
  <c r="B10" i="9"/>
  <c r="B10" i="7"/>
  <c r="B10" i="18"/>
  <c r="B10" i="15"/>
  <c r="B10" i="8"/>
  <c r="B10" i="6"/>
  <c r="E105" i="28"/>
  <c r="E85" i="21"/>
  <c r="E22" i="7"/>
  <c r="D26" i="8"/>
  <c r="A1" i="21"/>
  <c r="A1" i="6"/>
  <c r="B11" i="23"/>
  <c r="C105" i="28"/>
  <c r="B18" i="15"/>
  <c r="B25" i="8"/>
  <c r="B30" i="25"/>
  <c r="B26" i="16"/>
  <c r="B54" i="16" s="1"/>
  <c r="B82" i="16" s="1"/>
  <c r="B24" i="9"/>
  <c r="B24" i="18"/>
  <c r="B22" i="13"/>
  <c r="B22" i="6"/>
  <c r="A113" i="28"/>
  <c r="A112" i="28"/>
  <c r="F110" i="28"/>
  <c r="H110" i="28"/>
  <c r="A110" i="28"/>
  <c r="C106" i="28"/>
  <c r="B26" i="8"/>
  <c r="B19" i="15"/>
  <c r="B27" i="12"/>
  <c r="B50" i="12" s="1"/>
  <c r="B25" i="9"/>
  <c r="B27" i="16"/>
  <c r="B55" i="16" s="1"/>
  <c r="B83" i="16" s="1"/>
  <c r="B25" i="18"/>
  <c r="E22" i="13"/>
  <c r="B9" i="12"/>
  <c r="B9" i="25"/>
  <c r="B9" i="16"/>
  <c r="B9" i="14"/>
  <c r="B9" i="9"/>
  <c r="B9" i="7"/>
  <c r="B11" i="14"/>
  <c r="B11" i="25"/>
  <c r="B11" i="12"/>
  <c r="B38" i="16"/>
  <c r="H96" i="22"/>
  <c r="E18" i="15"/>
  <c r="D27" i="10"/>
  <c r="D25" i="8"/>
  <c r="E22" i="6"/>
  <c r="E30" i="25"/>
  <c r="E24" i="18"/>
  <c r="A16" i="14"/>
  <c r="A3" i="8"/>
  <c r="D67" i="16"/>
  <c r="D65" i="16"/>
  <c r="B39" i="16"/>
  <c r="B11" i="16"/>
  <c r="B11" i="13"/>
  <c r="B11" i="7"/>
  <c r="B11" i="21"/>
  <c r="B11" i="15"/>
  <c r="B11" i="10"/>
  <c r="B11" i="6"/>
  <c r="B10" i="22"/>
  <c r="A1" i="9"/>
  <c r="A1" i="13"/>
  <c r="A1" i="8"/>
  <c r="A1" i="16"/>
  <c r="A29" i="16" s="1"/>
  <c r="A57" i="16" s="1"/>
  <c r="A1" i="12"/>
  <c r="A30" i="12" s="1"/>
  <c r="A1" i="7"/>
  <c r="B16" i="5"/>
  <c r="A36" i="16" s="1"/>
  <c r="E20" i="5"/>
  <c r="E19" i="5"/>
  <c r="E16" i="5"/>
  <c r="Z2" i="16"/>
  <c r="Z2" i="22"/>
  <c r="E17" i="5"/>
  <c r="E18" i="5"/>
  <c r="A7" i="29"/>
  <c r="A7" i="7"/>
  <c r="A7" i="14"/>
  <c r="A7" i="18"/>
  <c r="A7" i="13"/>
  <c r="A7" i="8"/>
  <c r="A7" i="15"/>
  <c r="A8" i="21"/>
  <c r="A7" i="22"/>
  <c r="A7" i="16"/>
  <c r="A7" i="25"/>
  <c r="A7" i="10"/>
  <c r="A7" i="19"/>
  <c r="A7" i="9"/>
  <c r="A7" i="6"/>
  <c r="A7" i="12"/>
  <c r="A1" i="22"/>
  <c r="A9" i="29"/>
  <c r="A6" i="29"/>
  <c r="B6" i="29" s="1"/>
  <c r="E106" i="28"/>
  <c r="E24" i="19"/>
  <c r="B6" i="28"/>
  <c r="B12" i="22"/>
  <c r="B11" i="22"/>
  <c r="A3" i="12"/>
  <c r="E29" i="16"/>
  <c r="E57" i="16" s="1"/>
  <c r="A1" i="19"/>
  <c r="B9" i="19"/>
  <c r="B10" i="19"/>
  <c r="B11" i="19"/>
  <c r="B12" i="19"/>
  <c r="E31" i="25"/>
  <c r="H97" i="22"/>
  <c r="D27" i="16"/>
  <c r="D55" i="16" s="1"/>
  <c r="D83" i="16" s="1"/>
  <c r="E25" i="9"/>
  <c r="E25" i="18"/>
  <c r="E19" i="15"/>
  <c r="D28" i="10"/>
  <c r="E23" i="6"/>
  <c r="A3" i="14"/>
  <c r="A3" i="25"/>
  <c r="A3" i="18"/>
  <c r="A3" i="9"/>
  <c r="A3" i="7"/>
  <c r="A3" i="6"/>
  <c r="A3" i="16" s="1"/>
  <c r="A31" i="16" s="1"/>
  <c r="A59" i="16" s="1"/>
  <c r="E25" i="19"/>
  <c r="B25" i="19"/>
  <c r="B9" i="21"/>
  <c r="E23" i="21" s="1"/>
  <c r="A3" i="15"/>
  <c r="E30" i="12"/>
  <c r="A3" i="13"/>
  <c r="A10" i="29"/>
  <c r="A8" i="29"/>
  <c r="A1" i="28" l="1"/>
  <c r="A1" i="17"/>
  <c r="B8" i="29"/>
  <c r="D8" i="29" s="1"/>
  <c r="B7" i="29"/>
  <c r="D7" i="29" s="1"/>
  <c r="B10" i="29"/>
  <c r="D10" i="29" s="1"/>
  <c r="B9" i="29"/>
  <c r="D9" i="29" s="1"/>
  <c r="A1" i="25"/>
  <c r="A1" i="26" s="1"/>
  <c r="A1" i="27"/>
  <c r="A64" i="16"/>
  <c r="B67" i="16"/>
  <c r="B65" i="16"/>
  <c r="B66" i="16"/>
  <c r="B68" i="16"/>
  <c r="AI6" i="28"/>
  <c r="AI9" i="28"/>
  <c r="AI7" i="28"/>
  <c r="AI8" i="28" s="1"/>
  <c r="A4" i="29" l="1"/>
  <c r="B99"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60001290</author>
  </authors>
  <commentList>
    <comment ref="C31" authorId="0" guid="{685002A8-9F0D-4A90-B574-96ED1F8274DD}" shapeId="0" xr:uid="{00000000-0006-0000-0300-000001000000}">
      <text>
        <r>
          <rPr>
            <sz val="9"/>
            <color indexed="81"/>
            <rFont val="Tahoma"/>
            <family val="2"/>
          </rPr>
          <t>Insert date in dd/mm/yyyy Format.</t>
        </r>
      </text>
    </comment>
  </commentList>
</comments>
</file>

<file path=xl/sharedStrings.xml><?xml version="1.0" encoding="utf-8"?>
<sst xmlns="http://schemas.openxmlformats.org/spreadsheetml/2006/main" count="1201" uniqueCount="729">
  <si>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</si>
  <si>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</si>
  <si>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</si>
  <si>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</si>
  <si>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</si>
  <si>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</si>
  <si>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</si>
  <si>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</si>
  <si>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</si>
  <si>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</si>
  <si>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</si>
  <si>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Name of other Partner - 2 (More, if any)</t>
  </si>
  <si>
    <t>Address of other Partner - 2 (More, if any)</t>
  </si>
  <si>
    <t>Thirty Five</t>
  </si>
  <si>
    <t>Labour, Co-efficient l=</t>
  </si>
  <si>
    <t>Electrolytic High Grade Zinc, co-efficient b =</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</si>
  <si>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</si>
  <si>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</si>
  <si>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</si>
  <si>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</si>
  <si>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</si>
  <si>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</si>
  <si>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</si>
  <si>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</si>
  <si>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</si>
  <si>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</si>
  <si>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</si>
  <si>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</si>
  <si>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</si>
  <si>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</si>
  <si>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</si>
  <si>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</si>
  <si>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</si>
  <si>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</si>
  <si>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</si>
  <si>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</si>
  <si>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</si>
  <si>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</si>
  <si>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</si>
  <si>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</si>
  <si>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</si>
  <si>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</si>
  <si>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</si>
  <si>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</si>
  <si>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</si>
  <si>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</si>
  <si>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</si>
  <si>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</si>
  <si>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</si>
  <si>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</si>
  <si>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</si>
  <si>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</si>
  <si>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</si>
  <si>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</si>
  <si>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</si>
  <si>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</si>
  <si>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</si>
  <si>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</si>
  <si>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</si>
  <si>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</si>
  <si>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</si>
  <si>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</si>
  <si>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</si>
  <si>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</si>
  <si>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</si>
  <si>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</si>
  <si>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</si>
  <si>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</si>
  <si>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</si>
  <si>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</si>
  <si>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</si>
  <si>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</si>
  <si>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</si>
  <si>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</si>
  <si>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</si>
  <si>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</si>
  <si>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</si>
  <si>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</si>
  <si>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</si>
  <si>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</si>
  <si>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</si>
  <si>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</si>
  <si>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</si>
  <si>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</si>
  <si>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</si>
  <si>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</si>
  <si>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</si>
  <si>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</si>
  <si>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</si>
  <si>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</si>
  <si>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</si>
  <si>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</si>
  <si>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</si>
  <si>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</si>
  <si>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</si>
  <si>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</si>
  <si>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</si>
  <si>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</si>
  <si>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</si>
  <si>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</si>
  <si>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</si>
  <si>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</si>
  <si>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</si>
  <si>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</si>
  <si>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</si>
  <si>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</si>
  <si>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</si>
  <si>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</si>
  <si>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</si>
  <si>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</si>
  <si>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</si>
  <si>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</si>
  <si>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xml:space="preserve">Commissions or gratuities, if any, paid or to be paid by us to agents relating to this Bid, and to contract execution, if we are awarded the contract, are  listed below:- </t>
  </si>
  <si>
    <t>Name and address of agent</t>
  </si>
  <si>
    <t>Amount and Currency</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</si>
  <si>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</si>
  <si>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</si>
  <si>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</si>
  <si>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</si>
  <si>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</si>
  <si>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</si>
  <si>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</si>
  <si>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</si>
  <si>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</si>
  <si>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</si>
  <si>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</si>
  <si>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</si>
  <si>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</si>
  <si>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</si>
  <si>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</si>
  <si>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</si>
  <si>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</si>
  <si>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</si>
  <si>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</si>
  <si>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पावर ग्रिड कारपोरेशन ऑफ इण्डिया लिमिटेड</t>
  </si>
  <si>
    <t>(भारत सरकार का उद्यम)</t>
  </si>
  <si>
    <t>Power Grid Corporation of India Limited</t>
  </si>
  <si>
    <t>(A Government of India Enterprises)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</si>
  <si>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</si>
  <si>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</si>
  <si>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</si>
  <si>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</si>
  <si>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</si>
  <si>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</si>
  <si>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</si>
  <si>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</si>
  <si>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</si>
  <si>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</si>
  <si>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</si>
  <si>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</si>
  <si>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</si>
  <si>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</si>
  <si>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</si>
  <si>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</si>
  <si>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</si>
  <si>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</si>
  <si>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</si>
  <si>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</si>
  <si>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</si>
  <si>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</si>
  <si>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</si>
  <si>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</si>
  <si>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Designation   :</t>
  </si>
  <si>
    <t>1.           </t>
  </si>
  <si>
    <t>2.           </t>
  </si>
  <si>
    <t>4.           </t>
  </si>
  <si>
    <t>5.           </t>
  </si>
  <si>
    <t>6.           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</si>
  <si>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</si>
  <si>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</si>
  <si>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</si>
  <si>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</si>
  <si>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</si>
  <si>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</si>
  <si>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</si>
  <si>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Sole Bidder</t>
  </si>
  <si>
    <t>JV (Joint Venture)</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</si>
  <si>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</si>
  <si>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</si>
  <si>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</si>
  <si>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</si>
  <si>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 xml:space="preserve">Printed Name </t>
  </si>
  <si>
    <t>Designation</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</si>
  <si>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</si>
  <si>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</si>
  <si>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</si>
  <si>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</si>
  <si>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</si>
  <si>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</si>
  <si>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</si>
  <si>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</si>
  <si>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</si>
  <si>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</si>
  <si>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</si>
  <si>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</si>
  <si>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</si>
  <si>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</si>
  <si>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</si>
  <si>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</si>
  <si>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</si>
  <si>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</si>
  <si>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</si>
  <si>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</si>
  <si>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</si>
  <si>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</si>
  <si>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</si>
  <si>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</si>
  <si>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</si>
  <si>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</si>
  <si>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</si>
  <si>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</si>
  <si>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</si>
  <si>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</si>
  <si>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</si>
  <si>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</si>
  <si>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</si>
  <si>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</si>
  <si>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</si>
  <si>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</si>
  <si>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</si>
  <si>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</si>
  <si>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</si>
  <si>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</si>
  <si>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</si>
  <si>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</si>
  <si>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</si>
  <si>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</si>
  <si>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</si>
  <si>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</si>
  <si>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</si>
  <si>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</si>
  <si>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</si>
  <si>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</si>
  <si>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</si>
  <si>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</si>
  <si>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</si>
  <si>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</si>
  <si>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</si>
  <si>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</si>
  <si>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</si>
  <si>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</si>
  <si>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</si>
  <si>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</si>
  <si>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</si>
  <si>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</si>
  <si>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</si>
  <si>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</si>
  <si>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</si>
  <si>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</si>
  <si>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</si>
  <si>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</si>
  <si>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</si>
  <si>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</si>
  <si>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</si>
  <si>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</si>
  <si>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</si>
  <si>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</si>
  <si>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</si>
  <si>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</si>
  <si>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</si>
  <si>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</si>
  <si>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</si>
  <si>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</si>
  <si>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</si>
  <si>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</si>
  <si>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</si>
  <si>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</si>
  <si>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</si>
  <si>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</si>
  <si>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</si>
  <si>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</si>
  <si>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</si>
  <si>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</si>
  <si>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</si>
  <si>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</si>
  <si>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</si>
  <si>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</si>
  <si>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</si>
  <si>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</si>
  <si>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</si>
  <si>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</si>
  <si>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</si>
  <si>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</si>
  <si>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</si>
  <si>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</si>
  <si>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</si>
  <si>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</si>
  <si>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</si>
  <si>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</si>
  <si>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</si>
  <si>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</si>
  <si>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</si>
  <si>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</si>
  <si>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</si>
  <si>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</si>
  <si>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</si>
  <si>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</si>
  <si>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</si>
  <si>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</si>
  <si>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Proposed Tower Parts Manufacturer other than the bidder, if any [Maximum two nos.]</t>
  </si>
  <si>
    <t>Any Tower Parts Manufacturer proposed other than the bidder [Yes / No]</t>
  </si>
  <si>
    <t>nd</t>
  </si>
  <si>
    <t>February</t>
  </si>
  <si>
    <t>rd</t>
  </si>
  <si>
    <t>March</t>
  </si>
  <si>
    <t>th</t>
  </si>
  <si>
    <t>April</t>
  </si>
  <si>
    <t>May</t>
  </si>
  <si>
    <t>June</t>
  </si>
  <si>
    <t>July</t>
  </si>
  <si>
    <t>August</t>
  </si>
  <si>
    <t>September</t>
  </si>
  <si>
    <t>October</t>
  </si>
  <si>
    <t>November</t>
  </si>
  <si>
    <t>December</t>
  </si>
  <si>
    <t>Purpose of Commission or gratuity</t>
  </si>
  <si>
    <t>(If none, state “none”)</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</si>
  <si>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</si>
  <si>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</si>
  <si>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</si>
  <si>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</si>
  <si>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</si>
  <si>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</si>
  <si>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</si>
  <si>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</si>
  <si>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</si>
  <si>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</si>
  <si>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</si>
  <si>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</si>
  <si>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</si>
  <si>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</si>
  <si>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</si>
  <si>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</si>
  <si>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</si>
  <si>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</si>
  <si>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</si>
  <si>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</si>
  <si>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</si>
  <si>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</si>
  <si>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</si>
  <si>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</si>
  <si>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</si>
  <si>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</si>
  <si>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</si>
  <si>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</si>
  <si>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</si>
  <si>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</si>
  <si>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</si>
  <si>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</si>
  <si>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</si>
  <si>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</si>
  <si>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</si>
  <si>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</si>
  <si>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</si>
  <si>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</si>
  <si>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</si>
  <si>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</si>
  <si>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</si>
  <si>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</si>
  <si>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</si>
  <si>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</si>
  <si>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</si>
  <si>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Sl. No.</t>
  </si>
  <si>
    <t>To:</t>
  </si>
  <si>
    <t>Name        :</t>
  </si>
  <si>
    <t>Contract Services</t>
  </si>
  <si>
    <t>Address    :</t>
  </si>
  <si>
    <t>Power Grid Corporation of India Ltd.,</t>
  </si>
  <si>
    <t>Gurgaon (Haryana) - 122001</t>
  </si>
  <si>
    <t>(Qualifying Requirement Data)</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</si>
  <si>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</si>
  <si>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</si>
  <si>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</si>
  <si>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</si>
  <si>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</si>
  <si>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</si>
  <si>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</si>
  <si>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</si>
  <si>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</si>
  <si>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</si>
  <si>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</si>
  <si>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Quantity proposed to be bought/sub-contracted</t>
  </si>
  <si>
    <t xml:space="preserve">Details of the proposed sub-contractor/sub-vendor </t>
  </si>
  <si>
    <t xml:space="preserve">Name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</si>
  <si>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</si>
  <si>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</si>
  <si>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</si>
  <si>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</si>
  <si>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</si>
  <si>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</si>
  <si>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</si>
  <si>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</si>
  <si>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</si>
  <si>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</si>
  <si>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</si>
  <si>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</si>
  <si>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</si>
  <si>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</si>
  <si>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</si>
  <si>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</si>
  <si>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</si>
  <si>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</si>
  <si>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</si>
  <si>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</si>
  <si>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</si>
  <si>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 xml:space="preserve">For Fabricated Tower Parts (including bolts &amp; nuts) </t>
  </si>
  <si>
    <t>IEEMA</t>
  </si>
  <si>
    <t>Coefficient  ‘a’ shall be between 0.51 to 0.57 and coefficient ‘b’ shall be between 0.08 to 0.10 and coefficient ‘l’ shall be between 0.20 to 0.24 and sum of Coefficients ‘a’, ‘b’ and ‘l’ shall be 0.85</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</si>
  <si>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</si>
  <si>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</si>
  <si>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</si>
  <si>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</si>
  <si>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</si>
  <si>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</si>
  <si>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</si>
  <si>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</si>
  <si>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</si>
  <si>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</si>
  <si>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having its Registered Office at B-9, Qutab Institutional Area, Katwaria Sarai,                           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</si>
  <si>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</si>
  <si>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</si>
  <si>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</si>
  <si>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</si>
  <si>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</si>
  <si>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</si>
  <si>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</si>
  <si>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</si>
  <si>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</si>
  <si>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</si>
  <si>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</si>
  <si>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</si>
  <si>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</si>
  <si>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</si>
  <si>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</si>
  <si>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</si>
  <si>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</si>
  <si>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</si>
  <si>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POWERGRID will, during the tender process treat all Bidder(s) with equity and fairness.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</si>
  <si>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c)</t>
  </si>
  <si>
    <t>POWERGRID will exclude from evaluation of Bids its such employee(s) who has any personnel interest in the Companies/Agencies participating in the Bidding/Tendering process.</t>
  </si>
  <si>
    <t>(2)</t>
  </si>
  <si>
    <t>If Chairman and Managing Director obtains information on the conduct of any employee of POWERGRID which is a criminal offence under the relevant Anti-Corruption Laws of India, or if there be a substantive suspicion in this regard, he will inform its Chief Vigilance Officer and in addition can initiate disciplinary actions under its Rules.</t>
  </si>
  <si>
    <t>Section II - Commitments of the Bidder/Contractor</t>
  </si>
  <si>
    <r>
      <t>The Bidder</t>
    </r>
    <r>
      <rPr>
        <i/>
        <sz val="12"/>
        <rFont val="Book Antiqua"/>
        <family val="1"/>
      </rPr>
      <t>/</t>
    </r>
    <r>
      <rPr>
        <sz val="12"/>
        <rFont val="Book Antiqua"/>
        <family val="1"/>
      </rPr>
      <t>Contractor commits himself to take all measures necessary to prevent corruption. He commits himself to observe the following principles during his participation in the tender process and during the contract execution :</t>
    </r>
  </si>
  <si>
    <t>Page 2 of 8</t>
  </si>
  <si>
    <t xml:space="preserve">a) </t>
  </si>
  <si>
    <r>
      <t>The Bidder</t>
    </r>
    <r>
      <rPr>
        <i/>
        <sz val="12"/>
        <rFont val="Book Antiqua"/>
        <family val="1"/>
      </rPr>
      <t>/</t>
    </r>
    <r>
      <rPr>
        <sz val="12"/>
        <rFont val="Book Antiqua"/>
        <family val="1"/>
      </rPr>
      <t>Contractor will not, directly or through any other person or firm, offer, promise or give to POWERGRID, or to any of POWERGRID's employees involved in the tender process or the execution of the contract or to any third person any material or other benefit which he</t>
    </r>
    <r>
      <rPr>
        <i/>
        <sz val="12"/>
        <rFont val="Book Antiqua"/>
        <family val="1"/>
      </rPr>
      <t>/</t>
    </r>
    <r>
      <rPr>
        <sz val="12"/>
        <rFont val="Book Antiqua"/>
        <family val="1"/>
      </rPr>
      <t>she is not legally entitled to, in order to obtain in exchange an advantage during the tender process or the execution of the contract.</t>
    </r>
  </si>
  <si>
    <r>
      <t>The Bidder</t>
    </r>
    <r>
      <rPr>
        <i/>
        <sz val="12"/>
        <rFont val="Book Antiqua"/>
        <family val="1"/>
      </rPr>
      <t>/</t>
    </r>
    <r>
      <rPr>
        <sz val="12"/>
        <rFont val="Book Antiqua"/>
        <family val="1"/>
      </rPr>
      <t>Contractor will not enter into any illegal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</si>
  <si>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r>
      <t>The Bidder</t>
    </r>
    <r>
      <rPr>
        <i/>
        <sz val="12"/>
        <rFont val="Book Antiqua"/>
        <family val="1"/>
      </rPr>
      <t>/</t>
    </r>
    <r>
      <rPr>
        <sz val="12"/>
        <rFont val="Book Antiqua"/>
        <family val="1"/>
      </rPr>
      <t>Contractor will not commit any criminal offence under the relevant Anti-corruption Laws of India; further, the Bidder/Contractor will not use for illegitimate</t>
    </r>
    <r>
      <rPr>
        <b/>
        <sz val="12"/>
        <rFont val="Book Antiqua"/>
        <family val="1"/>
      </rPr>
      <t xml:space="preserve"> </t>
    </r>
    <r>
      <rPr>
        <sz val="12"/>
        <rFont val="Book Antiqua"/>
        <family val="1"/>
      </rPr>
      <t>purposes or for purposes of restrictive competition or personal gain, or pass on to others, any information provided by POWERGRID as part of the business relationship, regarding plans, technical proposals and business details, including information contained or transmitted electronically.</t>
    </r>
  </si>
  <si>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</si>
  <si>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</si>
  <si>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</si>
  <si>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he has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</si>
  <si>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</si>
  <si>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</si>
  <si>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</si>
  <si>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</si>
  <si>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</si>
  <si>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serious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</si>
  <si>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serious transgression through a violation of Section II such as to put his reliability or credibility into question, POWERGRID may after following due procedures also exclude the Bidder/Contractor from future contract award processes. The imposition and duration of the exclusion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exclusion will be imposed for a minimum of 12 months and maximum of 3 years. </t>
  </si>
  <si>
    <t>(3)</t>
  </si>
  <si>
    <t>If the Bidder/Contractor can prove that he has restored/recouped the damage caused by him and has installed a suitable corruption prevention system, POWERGRID may revoke the exclusion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</si>
  <si>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</si>
  <si>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may forfeit the Bid Guarantee under the Bid.</t>
  </si>
  <si>
    <t>If POWERGRID has terminated the contract under Section III, POWERGRID may forfeit the Contract Performance Guarantee of this contract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</si>
  <si>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</si>
  <si>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declare in his Bid</t>
    </r>
    <r>
      <rPr>
        <b/>
        <sz val="12"/>
        <rFont val="Book Antiqua"/>
        <family val="1"/>
      </rPr>
      <t xml:space="preserve"> </t>
    </r>
    <r>
      <rPr>
        <sz val="12"/>
        <rFont val="Book Antiqua"/>
        <family val="1"/>
      </rPr>
      <t>that no previous transgressions occurred in the last 3 years with any other Public Sector Undertaking or Government Department that could justify his exclusion from the tender process.</t>
    </r>
  </si>
  <si>
    <t>Page 4 of 8</t>
  </si>
  <si>
    <t>If the Bidder makes incorrect statement on this subject, he can be disqualified from the tender process or the contract, if already awarded, can be terminated for such reason.</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</si>
  <si>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</si>
  <si>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</si>
  <si>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</si>
  <si>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</si>
  <si>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his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</si>
  <si>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</si>
  <si>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out of which one of the IEMs has been indicated in the NIT/IFB. </t>
  </si>
  <si>
    <t>The IEM is to review independently and objectively, whether and to what extent the parties comply with the obligations under this agreement. He has right of access to all project documentation.  The IEM may examine any complaint received by him and submit a report to Chairman-cum-Managing Director, POWERGRID, at the earliest.  He may also submit a report directly to the CVO and the CVC, in case of suspicion of serious irregularities attracting the provisions of the PC Act.  However, for ensuring the desired transparency and objectivity in dealing with the complaints arising out of any tendering process, the matter shall be referred to the full panel of IEMs, who would examine the records, conduct the investigations and submit report to Chairman-cum-Managing Director, POWERGRID, giving joint findings.</t>
  </si>
  <si>
    <t>Page 5 of 8</t>
  </si>
  <si>
    <t>The IEM is not subject to instructions by the representatives of the parties and performs his functions neutrally and independently. 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</si>
  <si>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</si>
  <si>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 request and demonstration of a valid interest, unrestricted and unconditional access to his documentation. The same is applicable to Subcontractors. The IEM is under contractual obligation to treat the information and documents of the Bidder(s)/Contractor(s)/Subcontractor(s) with confidentiality.</t>
  </si>
  <si>
    <t>(5)</t>
  </si>
  <si>
    <t>POWERGRID will provide to the IEM information as sought by him which could have an impact on the contractual relations between POWERGRID and the Bidder/Contractor related to this contract.</t>
  </si>
  <si>
    <t>(6)</t>
  </si>
  <si>
    <t>As soon as the IEM notices, or believes to notice, a violation of this agreement, 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</si>
  <si>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</si>
  <si>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</si>
  <si>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</si>
  <si>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relevant Anti-Corruption Laws of India,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</si>
  <si>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</si>
  <si>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</si>
  <si>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</si>
  <si>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</si>
  <si>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</si>
  <si>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</si>
  <si>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</si>
  <si>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</si>
  <si>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</si>
  <si>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 xml:space="preserve">Changes and supplements as well as termination notices need to be made in writing.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</si>
  <si>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</si>
  <si>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</si>
  <si>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</si>
  <si>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</si>
  <si>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</si>
  <si>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</si>
  <si>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</si>
  <si>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</si>
  <si>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</si>
  <si>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</si>
  <si>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</si>
  <si>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</si>
  <si>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</si>
  <si>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</si>
  <si>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 xml:space="preserve">  </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</si>
  <si>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</si>
  <si>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</si>
  <si>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</si>
  <si>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Power of Attorney. Bidders may use their own proforma for furnishing the required information with the bid.</t>
  </si>
  <si>
    <t xml:space="preserve">Note: Bidders may note that no prescribed proforma has been enclosed for </t>
  </si>
  <si>
    <t>No</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</si>
  <si>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</si>
  <si>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</si>
  <si>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</si>
  <si>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</si>
  <si>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</si>
  <si>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</si>
  <si>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</si>
  <si>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</si>
  <si>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</si>
  <si>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</si>
  <si>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</si>
  <si>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</si>
  <si>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</si>
  <si>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</si>
  <si>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</si>
  <si>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 ……. …….. …… ……. …….. </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</si>
  <si>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</si>
  <si>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</si>
  <si>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</si>
  <si>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</si>
  <si>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</si>
  <si>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</si>
  <si>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</si>
  <si>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</si>
  <si>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</si>
  <si>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</si>
  <si>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</si>
  <si>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</si>
  <si>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</si>
  <si>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Attachment-9</t>
  </si>
  <si>
    <t>Steel Blooms, co-efficient a =</t>
  </si>
  <si>
    <t>2018- 2019</t>
  </si>
  <si>
    <t>Safety Pact</t>
  </si>
  <si>
    <t>(Safety Pact)</t>
  </si>
  <si>
    <t>Safety Pact is annexed separately herewith this Volume.</t>
  </si>
  <si>
    <t>1.We hereby furnish the details of the items/ sub-assemblies (supply items), we propose to buy for the purpose of furnishing and installation of the subject Package :</t>
  </si>
  <si>
    <t>(Items, Components, Raw Material, Services proposed to be sourced from Micro and Small Enterprises)</t>
  </si>
  <si>
    <t>1. We hereby furnish the details of the items, components, raw material, services which we propose to buy/avail from Micro and Small Enterprises (MSEs) for the purpose of completion of works under the subject package :</t>
  </si>
  <si>
    <t xml:space="preserve">Name of Micro and Small Enterprises (MSEs) </t>
  </si>
  <si>
    <t>Name &amp; Address</t>
  </si>
  <si>
    <t>ATTACHMENT-5A</t>
  </si>
  <si>
    <t>Or
documentary evidence in support of exemption of Bid Security, in separate envelope in accordance with clause 13.1 of     ITB, Section-II</t>
  </si>
  <si>
    <t>(Items, Components, Raw Material, Services proposed to be sourced from Micro and Small Enterprises): The details of the items, components, raw material, services which is proposed to bought/availed from Micro and Small Enterprises for the purpose of completion of works</t>
  </si>
  <si>
    <t xml:space="preserve">We are a Micro and Small Enterprise (MSE) registered with </t>
  </si>
  <si>
    <t>2015 - 2016</t>
  </si>
  <si>
    <t>2019- 2020</t>
  </si>
  <si>
    <t>2020- 2021</t>
  </si>
  <si>
    <t>(iii)</t>
  </si>
  <si>
    <t>As per para BDS/ITB clause 9.3 q, Bidder shall furnish the details of their Provident Fund Code Number</t>
  </si>
  <si>
    <t>Name of Bidders/JV Partners</t>
  </si>
  <si>
    <t>Provident Fund Code Number</t>
  </si>
  <si>
    <t xml:space="preserve">Details </t>
  </si>
  <si>
    <t>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Accordingly,We hereby furnish the details of ex-employees of POWERGRID who had retired/ resigned at the level of General Manager and above from POWERGRID and subsequently have been employed by us:</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</si>
  <si>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</si>
  <si>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</si>
  <si>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rPr>
        <b/>
        <sz val="11"/>
        <rFont val="Book Antiqua"/>
        <family val="1"/>
      </rPr>
      <t xml:space="preserve">Note:  </t>
    </r>
    <r>
      <rPr>
        <sz val="11"/>
        <rFont val="Book Antiqua"/>
        <family val="1"/>
      </rPr>
      <t xml:space="preserve">
1. “Code of Business Conduct and Ethics for Senior Management Personnel” and “Code of Business Conduct and Ethics for Board Members” are available on POWERGRID’s website https://www.powergridindia.com.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</si>
  <si>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(Declaration of Key Managerial Person and Power of Attorney holder)</t>
  </si>
  <si>
    <t>Note: Key Managerial Personnel (KMP) of the company shall include CEO/Managing Director/ Company Secretary/ Director/ CFO/any of the partner in case of partnership firm/any other officer entrusted with substantial powers of the management of the affairs of the company/firm.</t>
  </si>
  <si>
    <t xml:space="preserve">1. We confirm that the declarations made in our bid, particularly Attachment-3 (QR) regarding eligibility/qualification data and documents submitted in our bid in support of the declarations, are true and correct to the best of our knowledge.
2.  We further confirm that we have filled up Attachment-3(QR). We also confirm that in support of meeting the Technical experience requirement as per Annexure-A (BDS), we have enclosed self-certified copy of Contract/ Award Letter and certificate from the utility for which the contract has been executed.
3. We shall furnish clarification to bid, if any sought by Employer pursuant to ITB clause 21.1. We understand that if we fail to rectify/furnish the requested documents if any, within 7 working days’ notice, our bid is liable to be rejected.
4. We understand that any false declaration and/or misrepresentation of facts and/or furnishing of false/forged documents /information may lead to our debarment from participation in Employer tenders and that our Bid Security/ Contract Performance Guarantee may be forfeited besides other actions as deemed to be appropriate as per the provisions of the Bidding Document/Integrity Pact/Employer’s policy.
</t>
  </si>
  <si>
    <t xml:space="preserve">6***. Our/Our proposed manufacturer’s annual manufacturing capacity as certified by a Chartered Engineer or similar Professional/ Professional body/Govt Agencies is: </t>
  </si>
  <si>
    <t xml:space="preserve"> MT/annum (for tower/tower parts)</t>
  </si>
  <si>
    <t xml:space="preserve">[Certificate from Chartered Engineer or similar Professional/ Professional body/Govt Agencies in the country of the bidder/proposed manufacturer is to be enclosed along with this Attachment. Annual manufacturing capacity of all the manufacturers to be furnished separately]
***(Applicable only in case of Tower packages with scope for tower supply)
</t>
  </si>
  <si>
    <t>7. Notwithstanding above, we also understand that the Bid Capacity/Manufacturing Capacity as declared hereinabove, shall be subject to assessment, if any, by the Employer, which  shall be final and binding. We also confirm that the Employer may verify the supporting documents/ details in connection with above declarations. We further understand that in case of any unethical practices inter-alia including any misrepresentation of facts, submission of false and/or forged details/ documents/ declaration by us, we may be debarred from the participation in Employer’s tenders in future as considered appropriate by Employer and our Bid Security/ Contract Performance Guarantee shall be forfeited besides taking other actions as deemed appropriate.</t>
  </si>
  <si>
    <t>I.</t>
  </si>
  <si>
    <t>a</t>
  </si>
  <si>
    <t>b.</t>
  </si>
  <si>
    <t>c.</t>
  </si>
  <si>
    <t>Option for Initial Advance (either Interest Bearing Initial Advance or No Initial Advance) and Information for E-payment, PF details and declaration regarding Micro/Small &amp; Medium Enterprises</t>
  </si>
  <si>
    <t>GSTIN Numbers</t>
  </si>
  <si>
    <t xml:space="preserve">GSTIN in the Sates/UT from where the supply of goods take place </t>
  </si>
  <si>
    <t>Name of the States/UT</t>
  </si>
  <si>
    <t>GSTIN number</t>
  </si>
  <si>
    <t>II.</t>
  </si>
  <si>
    <t>GSTIN in the States/UT where the supply for services take place (states where sites under the subject package is situated)</t>
  </si>
  <si>
    <t>7.       </t>
  </si>
  <si>
    <t>8.       </t>
  </si>
  <si>
    <t>9.       </t>
  </si>
  <si>
    <t>The above amounts are in accordance with the price schedules attached herewith and are made part of this bid</t>
  </si>
  <si>
    <t>Declaration of Key Managerial Person jointly with Power of Attorney holder</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</si>
  <si>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</si>
  <si>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</si>
  <si>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</si>
  <si>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insurance, unloading, storage,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</si>
  <si>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 xml:space="preserve">We conform that the equipments offered shall have minimum (or a muximum, as the case may be) performance specified in Technical Specification. We further guarantee the performance/efficiency of the equipments in response to the Technical Specifications. </t>
  </si>
  <si>
    <t xml:space="preserve">Bidders are advised to print this declaration on the Company Letter Head and upload the duly signed and scanned copy along with the First Envelope Bid. </t>
  </si>
  <si>
    <r>
      <t xml:space="preserve">Are you a MSE owned by SC/ST* entrepreneurs in line with Public Procurement Policy for Micro and Small Enterprises (MSEs) order 2012 including subsequent amendment/notification/order </t>
    </r>
    <r>
      <rPr>
        <b/>
        <i/>
        <sz val="11"/>
        <rFont val="Book Antiqua"/>
        <family val="1"/>
      </rPr>
      <t>(Indicate Yes/No)</t>
    </r>
  </si>
  <si>
    <t>3.(a)       </t>
  </si>
  <si>
    <t>3.(b)</t>
  </si>
  <si>
    <t>Yes</t>
  </si>
  <si>
    <t>3.(c)</t>
  </si>
  <si>
    <t xml:space="preserve">If 3(b) is ‘Yes’ please mention whether you are (Proprietary MSE/ Partnership MSE/ Private Limited Company) owned by SC/ST entrepreneurs
</t>
  </si>
  <si>
    <t>(iv)</t>
  </si>
  <si>
    <t>(v)</t>
  </si>
  <si>
    <r>
      <t>Remarks</t>
    </r>
    <r>
      <rPr>
        <b/>
        <sz val="11"/>
        <rFont val="Book Antiqua"/>
        <family val="1"/>
      </rPr>
      <t>:</t>
    </r>
  </si>
  <si>
    <t>*The definition of MSEs owned by SC/ST is as given under:</t>
  </si>
  <si>
    <t>a.</t>
  </si>
  <si>
    <t>In case of proprietary MSE, proprietor(s) shall be SC /ST.</t>
  </si>
  <si>
    <t>In case of partnership MSE, the SC/ST partners shall be holding at least 51% shares in the unit.</t>
  </si>
  <si>
    <t xml:space="preserve">c. </t>
  </si>
  <si>
    <t>In case of Private Limited companies, at least 51% share shall be held by SC/ST promoters.</t>
  </si>
  <si>
    <r>
      <t>Documentary evidence</t>
    </r>
    <r>
      <rPr>
        <b/>
        <sz val="11"/>
        <rFont val="Book Antiqua"/>
        <family val="1"/>
      </rPr>
      <t>: Please provide scanned copy(ies) of the SC/ST certificate(s) issued by District Authority as applicable for SC/ST MSE category as per (a), (b) or (c) above.</t>
    </r>
  </si>
  <si>
    <t xml:space="preserve">We meet the eligibility requirements and have no conflict of interest in accordance with ITB Clause 2 </t>
  </si>
  <si>
    <t xml:space="preserve">Whether Bidder is MSE
[Select from drop down menu]
</t>
  </si>
  <si>
    <t>NOTE: (In case of JV, all partners of the Joint Venture shall be MSEs to consdier its bid as bid from MSE, JV bidder with at least one non-MSE partner (whether lead or other partner)  shall not be eligible for the benefit available to the MSE bidders)</t>
  </si>
  <si>
    <t>Authorization certificate issued by Domestic Manufacturer for selling Domestically Manufactured Iron &amp;Steel Products</t>
  </si>
  <si>
    <t xml:space="preserve">2. We hereby  delare that we would not subcontract the erection portion of the contract without prior approval of the Employer.
</t>
  </si>
  <si>
    <t>Compliance to the process related to the e-RA Terms &amp; Conditions and the Business Rules governing the e-RA</t>
  </si>
  <si>
    <t>2021- 2022</t>
  </si>
  <si>
    <t>2022- 2023</t>
  </si>
  <si>
    <t>2017 - 2018</t>
  </si>
  <si>
    <t>2016 - 2017</t>
  </si>
  <si>
    <t xml:space="preserve">Attachment 18 Safety Pact : To be submitted as per ITB Clause No. 9.3(s) (Format Attached separately in Volume-III of Bidding Documents)  </t>
  </si>
  <si>
    <t>Affidavit of Self Certification regarding Domestic Value Addition in Iron &amp; Steel Products</t>
  </si>
  <si>
    <t>3.(d)           </t>
  </si>
  <si>
    <r>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t>
    </r>
    <r>
      <rPr>
        <i/>
        <sz val="11"/>
        <rFont val="Book Antiqua"/>
        <family val="1"/>
      </rPr>
      <t>Note: Documentary evidence is to be attached.</t>
    </r>
    <r>
      <rPr>
        <b/>
        <sz val="11"/>
        <rFont val="Book Antiqua"/>
        <family val="1"/>
      </rPr>
      <t xml:space="preserve">
</t>
    </r>
  </si>
  <si>
    <t>(Eligibility and Conformity of the Facilities)</t>
  </si>
  <si>
    <t>(Sub-contracted Items)</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</si>
  <si>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</si>
  <si>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(Compliance to the process related to the e-RA Terms &amp; Conditions and the Business Rules governing the e-RA)</t>
  </si>
  <si>
    <t xml:space="preserve">We confirm that: </t>
  </si>
  <si>
    <t>1) The undersigned is authorized representative of the Bidder.</t>
  </si>
  <si>
    <t xml:space="preserve">2) We have studied the e-Reverse Auction Terms &amp; Conditions and the Business Rules governing the e-Reverse Auction as mentioned in your letter and confirm our agreement to them. </t>
  </si>
  <si>
    <t>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t>
  </si>
  <si>
    <t>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t>
  </si>
  <si>
    <t xml:space="preserve">We hereby confirm that we will honor the Bids placed by us during the auction process.  </t>
  </si>
  <si>
    <t>OR</t>
  </si>
  <si>
    <t>Rs.</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</si>
  <si>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</si>
  <si>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</si>
  <si>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</si>
  <si>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</si>
  <si>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</si>
  <si>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2023-2024</t>
  </si>
  <si>
    <t>Steel Blooms of size 150 mm x 150 mm, as published by IEEMA</t>
  </si>
  <si>
    <t xml:space="preserve">Attachment 14 Integrity Pact : To be submitted as per ITB Clause No. 9.3(o) (Format Attached separately in Volume-III of Bidding Documents)  </t>
  </si>
  <si>
    <t>Qualified Manufacturer</t>
  </si>
  <si>
    <t>{Meeting the specified requirements given under para 1.1(a), 1.1(c) or 1.2 &amp; 1.4 of Annexure-A (BDS)}</t>
  </si>
  <si>
    <t>Individual Firm</t>
  </si>
  <si>
    <t>{Meeting the specified requirements given under para 1.3 &amp; 1.4 of Annexure-A (BDS)}</t>
  </si>
  <si>
    <t>Enter the details of the bidder below:</t>
  </si>
  <si>
    <t>Licensee of a Manufacturer (Licensor)</t>
  </si>
  <si>
    <t>{Meeting the specified requirements given under para 1.1(b) &amp; 1.4 of Annexure-A (BDS)}</t>
  </si>
  <si>
    <t xml:space="preserve">Joint Venture </t>
  </si>
  <si>
    <t>{Meeting the requirements specific to Joint Ventures given under para 1.5 of Annexure-A (BDS)}</t>
  </si>
  <si>
    <t>Specify type of Bidder [Select from drop down menu]</t>
  </si>
  <si>
    <t>Address of Registered Office</t>
  </si>
  <si>
    <t xml:space="preserve">Date     </t>
  </si>
  <si>
    <t xml:space="preserve">Place     </t>
  </si>
  <si>
    <t>Affidavit of Self certification regarding Minimum Local Content in line with PPP-MII Order and MoP order</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</si>
  <si>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t>
  </si>
  <si>
    <t>Declaration by the Bidder regarding events encountered pursuant to ITB Clause 2.1</t>
  </si>
  <si>
    <t>Certification by the Bidder as per DoE Order in line with ITB Clause 2.1</t>
  </si>
  <si>
    <t>Capacity, Capability and Experience of Sub-Contractor</t>
  </si>
  <si>
    <t>Unequivocal consent of the proposed Sub-Contractor</t>
  </si>
  <si>
    <t>For our Qualifying Requirements Data, please refer Attchment-3(QR) of this volume.</t>
  </si>
  <si>
    <t>Category
(Micro or Small)</t>
  </si>
  <si>
    <t>Submission of drawings for Approval</t>
  </si>
  <si>
    <t>Production of samples for type testing</t>
  </si>
  <si>
    <t>Completion of type tests</t>
  </si>
  <si>
    <t>Commencement of Commercial Production</t>
  </si>
  <si>
    <t>Offer of material for pre-despatch testing and inspection</t>
  </si>
  <si>
    <t>Commencement of shipment</t>
  </si>
  <si>
    <t>Completion of shipment (Receipt at final destination Site)</t>
  </si>
  <si>
    <t>For the activities other than supply of HTLS Conductor</t>
  </si>
  <si>
    <t>2024-2025</t>
  </si>
  <si>
    <t>Name and Addresse of Other Partner</t>
  </si>
  <si>
    <t>Attachments 3(JV), 4,  4(A),  4(B),  5, 5(A), 6, 7,  9,  10, 11, 12, 13, 15, 16, 17, 19, 25 and Bid Form for 1st Envelope are included here.</t>
  </si>
  <si>
    <t>Attachment-28 and Attachment-29: Bidders may use their own proforma for furnishing the required information with the bid.</t>
  </si>
  <si>
    <t>Note:</t>
  </si>
  <si>
    <t>Bidders may note that no prescribed proforma has been enclosed for:</t>
  </si>
  <si>
    <t>Attachment 2:  Power of Attorney.</t>
  </si>
  <si>
    <t xml:space="preserve">(c) </t>
  </si>
  <si>
    <t>Attachment 28: Unequivocal consent of the proposed Sub-Contractor</t>
  </si>
  <si>
    <t>Attachment 29: Capacity, Capability and Experience of Sub-Contractor</t>
  </si>
  <si>
    <t xml:space="preserve">(For Attachments 2, 28 and 29, Bidders may use their own proforma for furnishing the required information with the bid). </t>
  </si>
  <si>
    <t>For the supply of HTLS Conductor</t>
  </si>
  <si>
    <t>Not applicable.</t>
  </si>
  <si>
    <t xml:space="preserve">Bid Securing Declaration </t>
  </si>
  <si>
    <t>Indian field labour index – namely All-India Average Consumer Price Index Numbers for Industrial Workers (monthly) (Base 2016=100), as published by Labour Bureau, Shimla, Government of India (http://labourbureaunew.gov.in).</t>
  </si>
  <si>
    <t xml:space="preserve">a designated Authority of GoI under the Public Procurement Policy for MSEs order 2012, Notification dated 01/06/2020 and 26/06/2020 read in conjunction with related notifications issued from time to time for such enterprises (applicable for MSE only) </t>
  </si>
  <si>
    <t xml:space="preserve">Attachment 3 (QR), Attachment 20, Attachment 21, Attachment 22, Attachment 23, Attachment 24, Attachment-26, Attachment-27 and Attachment-30: To be submitted as per the provisions of the Bidding Documents (Format Attached separately in Volume-III of Bidding Documents)  </t>
  </si>
  <si>
    <t>Period in months from the effective date of contract for</t>
  </si>
  <si>
    <t>Reconductoring packages OH03 for Reconductoring of Jharsuguda/Sundargarh (POWERGRID) - Rourkela (POWERGRID) 400kV 2xD/C Twin Moose line with Twin HTLS conductor associated with Eastern region Expansion Scheme-XXIX</t>
  </si>
  <si>
    <t>A</t>
  </si>
  <si>
    <t>B.</t>
  </si>
  <si>
    <t>For Erection Price Component</t>
  </si>
  <si>
    <t>Name of Materials</t>
  </si>
  <si>
    <t>Value of index</t>
  </si>
  <si>
    <t>Indian field labour index – namely All-India Average Consumer Price Index Numbers for Industrial Workers (monthly) (Base 2016=100), as published by Labour Bureau, Shimla, Government of India (http://labourbureaunew.gov.in)..</t>
  </si>
  <si>
    <t>High Speed Diesel, coefficient a =</t>
  </si>
  <si>
    <t>Wholesale Price Index Number for `HSD’(Individual Commodity) (monthly)  (Base: 2011-12=100), as published by Office of Economic Advisor, Ministry of Commerce &amp; Industry(www.eaindustry.nic.in)</t>
  </si>
  <si>
    <t>L</t>
  </si>
  <si>
    <t>Labour, coefficient l =</t>
  </si>
  <si>
    <t>Coefficient  ‘a’ shall be between 0.20 to 0.24 and coefficient ‘l’ shall be between 0.56 to 0.60 and sum of Coefficients ‘a’ and ‘l’ shall be 0.80</t>
  </si>
  <si>
    <t>We hereby furnish the relevant details pertaining to the price adjustment provisions for equipment as specified in your specifications and documents for the Reconductoring packages OH03 for Reconductoring of Jharsuguda/Sundargarh (POWERGRID) - Rourkela (POWERGRID) 400kV 2xD/C Twin Moose line with Twin HTLS conductor associated with Eastern region Expansion Scheme-XXIX. The necessary documentary evidence are enclosed :</t>
  </si>
  <si>
    <t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t>
  </si>
  <si>
    <t>OH01</t>
  </si>
  <si>
    <t>CC/NT/COND/DOM/A02/22/00509/RFx-5002002512</t>
  </si>
  <si>
    <t>A1</t>
  </si>
  <si>
    <t xml:space="preserve">For Current Transformer </t>
  </si>
  <si>
    <t>Raw Material</t>
  </si>
  <si>
    <t>a=</t>
  </si>
  <si>
    <t>b=</t>
  </si>
  <si>
    <t>c=</t>
  </si>
  <si>
    <t>Labour</t>
  </si>
  <si>
    <t>d=</t>
  </si>
  <si>
    <t>l=</t>
  </si>
  <si>
    <t xml:space="preserve">Indian field labour index – namely All-India Average Consumer Price Index Numbers for Industrial Workers (monthly) (Base 2016=100), as published by Labour Bureau, Shimla, Government of India (http://labourbureaunew.gov.in) 
</t>
  </si>
  <si>
    <t>The sum of the value of coefficients for raw materials: a+b+c+d=0.55 to 0.65 and sum of all the coefficients including labour shall be a+b+c+d+l=0.85.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</si>
</sst>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mmmm\ d\,\ yyyy;@"/>
    <numFmt numFmtId="174" formatCode="[$-F800]dddd\,\ mmmm\ dd\,\ yyyy"/>
    <numFmt numFmtId="175" formatCode="_ * #,##0.00_ ;_ * \-#,##0.00_ ;_ * &quot;-&quot;??_ ;_ @_ "/>
  </numFmts>
  <fonts count="91">
    <font>
      <sz val="10"/>
      <name val="Book Antiqua"/>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b/>
      <sz val="8"/>
      <color indexed="12"/>
      <name val="Times New Roman"/>
      <family val="1"/>
    </font>
    <font>
      <b/>
      <sz val="8"/>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b/>
      <sz val="18"/>
      <color indexed="12"/>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sz val="12"/>
      <color indexed="12"/>
      <name val="Calibri"/>
      <family val="2"/>
    </font>
    <font>
      <b/>
      <sz val="11"/>
      <color indexed="20"/>
      <name val="Book Antiqua"/>
      <family val="1"/>
    </font>
    <font>
      <b/>
      <sz val="11"/>
      <color rgb="FFFF0000"/>
      <name val="Book Antiqua"/>
      <family val="1"/>
    </font>
    <font>
      <sz val="11"/>
      <name val="Arial"/>
      <family val="2"/>
    </font>
    <font>
      <sz val="12"/>
      <color rgb="FF0000FF"/>
      <name val="Book Antiqua"/>
      <family val="1"/>
    </font>
    <font>
      <sz val="11"/>
      <color theme="0"/>
      <name val="Book Antiqua"/>
      <family val="1"/>
    </font>
    <font>
      <sz val="8"/>
      <color rgb="FF000000"/>
      <name val="Tahoma"/>
      <family val="2"/>
    </font>
    <font>
      <b/>
      <sz val="11"/>
      <name val="Arial"/>
      <family val="2"/>
    </font>
    <font>
      <sz val="14"/>
      <color rgb="FFFF0000"/>
      <name val="Book Antiqua"/>
      <family val="1"/>
    </font>
    <font>
      <b/>
      <i/>
      <sz val="11"/>
      <name val="Book Antiqua"/>
      <family val="1"/>
    </font>
    <font>
      <sz val="9"/>
      <name val="Book Antiqua"/>
      <family val="1"/>
    </font>
    <font>
      <i/>
      <sz val="11"/>
      <color rgb="FFFF0000"/>
      <name val="Book Antiqua"/>
      <family val="1"/>
    </font>
    <font>
      <b/>
      <sz val="12"/>
      <name val="Bookman Old Style"/>
      <family val="1"/>
    </font>
    <font>
      <sz val="12"/>
      <name val="Bookman Old Style"/>
      <family val="1"/>
    </font>
    <font>
      <b/>
      <sz val="12"/>
      <color indexed="9"/>
      <name val="Bookman Old Style"/>
      <family val="1"/>
    </font>
    <font>
      <i/>
      <sz val="10"/>
      <name val="Bookman Old Style"/>
      <family val="1"/>
    </font>
    <font>
      <sz val="12"/>
      <color rgb="FFCCFFCC"/>
      <name val="Bookman Old Style"/>
      <family val="1"/>
    </font>
    <font>
      <i/>
      <sz val="12"/>
      <name val="Bookman Old Style"/>
      <family val="1"/>
    </font>
    <font>
      <sz val="12"/>
      <color indexed="9"/>
      <name val="Bookman Old Style"/>
      <family val="1"/>
    </font>
    <font>
      <b/>
      <i/>
      <sz val="10"/>
      <name val="Bookman Old Style"/>
      <family val="1"/>
    </font>
    <font>
      <sz val="9"/>
      <color indexed="81"/>
      <name val="Tahoma"/>
      <family val="2"/>
    </font>
    <font>
      <b/>
      <sz val="18"/>
      <name val="Book Antiqua"/>
      <family val="1"/>
    </font>
    <font>
      <b/>
      <i/>
      <sz val="12"/>
      <name val="Bookman Old Style"/>
      <family val="1"/>
    </font>
    <font>
      <sz val="11"/>
      <color theme="1"/>
      <name val="Book Antiqua"/>
      <family val="1"/>
    </font>
    <font>
      <sz val="11"/>
      <color rgb="FFFF0000"/>
      <name val="Book Antiqua"/>
      <family val="1"/>
    </font>
  </fonts>
  <fills count="13">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rgb="FFCCFFCC"/>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indexed="12"/>
        <bgColor indexed="64"/>
      </patternFill>
    </fill>
    <fill>
      <patternFill patternType="solid">
        <fgColor indexed="26"/>
      </patternFill>
    </fill>
  </fills>
  <borders count="62">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right style="thin">
        <color indexed="64"/>
      </right>
      <top style="thin">
        <color indexed="64"/>
      </top>
      <bottom/>
      <diagonal/>
    </border>
    <border>
      <left/>
      <right/>
      <top/>
      <bottom style="hair">
        <color indexed="64"/>
      </bottom>
      <diagonal/>
    </border>
    <border>
      <left style="thin">
        <color indexed="64"/>
      </left>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22"/>
      </left>
      <right style="thin">
        <color indexed="22"/>
      </right>
      <top style="thin">
        <color indexed="22"/>
      </top>
      <bottom style="thin">
        <color indexed="22"/>
      </bottom>
      <diagonal/>
    </border>
  </borders>
  <cellStyleXfs count="120">
    <xf numFmtId="0" fontId="0" fillId="0" borderId="0"/>
    <xf numFmtId="9" fontId="12" fillId="0" borderId="0"/>
    <xf numFmtId="164"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4" fillId="0" borderId="0"/>
    <xf numFmtId="168" fontId="13" fillId="0" borderId="0"/>
    <xf numFmtId="168" fontId="13" fillId="0" borderId="0"/>
    <xf numFmtId="168" fontId="13" fillId="0" borderId="0"/>
    <xf numFmtId="168" fontId="13" fillId="0" borderId="0"/>
    <xf numFmtId="168" fontId="13" fillId="0" borderId="0"/>
    <xf numFmtId="168" fontId="13" fillId="0" borderId="0"/>
    <xf numFmtId="168" fontId="13" fillId="0" borderId="0"/>
    <xf numFmtId="168" fontId="13" fillId="0" borderId="0"/>
    <xf numFmtId="169" fontId="15"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16" fillId="0" borderId="0" applyNumberFormat="0" applyFill="0" applyBorder="0" applyAlignment="0" applyProtection="0">
      <alignment vertical="top"/>
      <protection locked="0"/>
    </xf>
    <xf numFmtId="37" fontId="17" fillId="0" borderId="0"/>
    <xf numFmtId="170" fontId="13" fillId="0" borderId="0"/>
    <xf numFmtId="0" fontId="24" fillId="0" borderId="0"/>
    <xf numFmtId="0" fontId="52" fillId="0" borderId="0"/>
    <xf numFmtId="0" fontId="8" fillId="0" borderId="0"/>
    <xf numFmtId="0" fontId="13" fillId="0" borderId="0"/>
    <xf numFmtId="0" fontId="13" fillId="0" borderId="0"/>
    <xf numFmtId="0" fontId="8" fillId="0" borderId="0"/>
    <xf numFmtId="0" fontId="13" fillId="0" borderId="0"/>
    <xf numFmtId="0" fontId="18" fillId="0" borderId="0" applyFont="0"/>
    <xf numFmtId="0" fontId="19" fillId="0" borderId="0" applyNumberFormat="0" applyFill="0" applyBorder="0" applyAlignment="0" applyProtection="0">
      <alignment vertical="top"/>
      <protection locked="0"/>
    </xf>
    <xf numFmtId="0" fontId="20" fillId="0" borderId="0"/>
    <xf numFmtId="0" fontId="1" fillId="0" borderId="0"/>
    <xf numFmtId="0" fontId="1" fillId="0" borderId="0"/>
    <xf numFmtId="0" fontId="1" fillId="0" borderId="0"/>
    <xf numFmtId="0" fontId="1" fillId="0" borderId="0"/>
    <xf numFmtId="0" fontId="1" fillId="0" borderId="0"/>
    <xf numFmtId="0" fontId="13" fillId="0" borderId="0"/>
    <xf numFmtId="9" fontId="12" fillId="0" borderId="0"/>
    <xf numFmtId="168" fontId="13" fillId="0" borderId="0"/>
    <xf numFmtId="168" fontId="13" fillId="0" borderId="0"/>
    <xf numFmtId="168" fontId="13" fillId="0" borderId="0"/>
    <xf numFmtId="168" fontId="13" fillId="0" borderId="0"/>
    <xf numFmtId="168" fontId="13" fillId="0" borderId="0"/>
    <xf numFmtId="168" fontId="13" fillId="0" borderId="0"/>
    <xf numFmtId="168" fontId="13" fillId="0" borderId="0"/>
    <xf numFmtId="168" fontId="13" fillId="0" borderId="0"/>
    <xf numFmtId="17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5" fillId="0" borderId="1">
      <alignment horizontal="right"/>
    </xf>
    <xf numFmtId="0" fontId="16" fillId="0" borderId="0" applyNumberFormat="0" applyFill="0" applyBorder="0" applyAlignment="0" applyProtection="0">
      <alignment vertical="top"/>
      <protection locked="0"/>
    </xf>
    <xf numFmtId="37" fontId="17" fillId="0" borderId="0"/>
    <xf numFmtId="170" fontId="13" fillId="0" borderId="0"/>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xf numFmtId="0" fontId="13" fillId="0" borderId="0"/>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8" fillId="0" borderId="0"/>
    <xf numFmtId="0" fontId="13" fillId="0" borderId="0"/>
    <xf numFmtId="0" fontId="13" fillId="0" borderId="0"/>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0" borderId="0" applyNumberFormat="0" applyFont="0" applyFill="0" applyBorder="0" applyAlignment="0" applyProtection="0">
      <alignment vertical="top"/>
    </xf>
    <xf numFmtId="0" fontId="13" fillId="12" borderId="61" applyNumberFormat="0" applyFont="0" applyAlignment="0" applyProtection="0"/>
    <xf numFmtId="0" fontId="13" fillId="12" borderId="61" applyNumberFormat="0" applyFont="0" applyAlignment="0" applyProtection="0"/>
    <xf numFmtId="0" fontId="19" fillId="0" borderId="0" applyNumberFormat="0" applyFill="0" applyBorder="0" applyAlignment="0" applyProtection="0">
      <alignment vertical="top"/>
      <protection locked="0"/>
    </xf>
  </cellStyleXfs>
  <cellXfs count="875">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0" fontId="9" fillId="0" borderId="0" xfId="0" applyFont="1" applyAlignment="1">
      <alignment horizontal="center" vertical="center"/>
    </xf>
    <xf numFmtId="0" fontId="8" fillId="0" borderId="0" xfId="0" applyFont="1" applyAlignment="1">
      <alignment horizontal="justify" vertical="center"/>
    </xf>
    <xf numFmtId="0" fontId="8" fillId="0" borderId="0" xfId="0" applyFont="1" applyAlignment="1">
      <alignment horizontal="left" vertical="center"/>
    </xf>
    <xf numFmtId="0" fontId="11" fillId="0" borderId="0" xfId="0" applyFont="1" applyAlignment="1">
      <alignment vertical="center"/>
    </xf>
    <xf numFmtId="0" fontId="8" fillId="0" borderId="0" xfId="23" applyNumberFormat="1" applyFont="1" applyFill="1" applyBorder="1" applyAlignment="1" applyProtection="1">
      <alignment vertical="center"/>
    </xf>
    <xf numFmtId="0" fontId="8" fillId="0" borderId="0" xfId="26" applyFont="1" applyAlignment="1" applyProtection="1">
      <alignment vertical="center"/>
      <protection hidden="1"/>
    </xf>
    <xf numFmtId="0" fontId="8" fillId="0" borderId="0" xfId="26" applyFont="1" applyBorder="1" applyAlignment="1" applyProtection="1">
      <alignment horizontal="left" vertical="center" indent="1"/>
      <protection hidden="1"/>
    </xf>
    <xf numFmtId="0" fontId="8" fillId="0" borderId="0" xfId="26" applyFont="1" applyBorder="1" applyAlignment="1" applyProtection="1">
      <alignment vertical="center"/>
      <protection hidden="1"/>
    </xf>
    <xf numFmtId="0" fontId="9" fillId="0" borderId="0" xfId="26" applyFont="1" applyFill="1" applyAlignment="1" applyProtection="1">
      <alignment vertical="center"/>
      <protection hidden="1"/>
    </xf>
    <xf numFmtId="0" fontId="9" fillId="0" borderId="0" xfId="0" applyFont="1" applyAlignment="1">
      <alignment vertical="center"/>
    </xf>
    <xf numFmtId="0" fontId="9" fillId="0" borderId="0" xfId="23" applyNumberFormat="1" applyFont="1" applyFill="1" applyBorder="1" applyAlignment="1" applyProtection="1">
      <alignment horizontal="left" vertical="center" indent="1"/>
      <protection hidden="1"/>
    </xf>
    <xf numFmtId="0" fontId="9" fillId="0" borderId="0" xfId="23" applyNumberFormat="1" applyFont="1" applyFill="1" applyBorder="1" applyAlignment="1" applyProtection="1">
      <alignment horizontal="left" vertical="center"/>
      <protection hidden="1"/>
    </xf>
    <xf numFmtId="0" fontId="8" fillId="0" borderId="0" xfId="26" applyFont="1" applyBorder="1" applyAlignment="1" applyProtection="1">
      <alignment horizontal="left" vertical="center"/>
      <protection hidden="1"/>
    </xf>
    <xf numFmtId="0" fontId="8" fillId="0" borderId="0" xfId="0" applyFont="1" applyAlignment="1">
      <alignment horizontal="left" vertical="center" indent="1"/>
    </xf>
    <xf numFmtId="0" fontId="8" fillId="0" borderId="4" xfId="0" applyFont="1" applyBorder="1" applyAlignment="1">
      <alignment vertical="center"/>
    </xf>
    <xf numFmtId="0" fontId="9" fillId="0" borderId="4" xfId="0" applyFont="1" applyBorder="1" applyAlignment="1">
      <alignment horizontal="right"/>
    </xf>
    <xf numFmtId="0" fontId="9" fillId="0" borderId="0" xfId="0" applyFont="1" applyAlignment="1">
      <alignment horizontal="left" vertical="center"/>
    </xf>
    <xf numFmtId="0" fontId="9" fillId="0" borderId="0" xfId="0" applyFont="1" applyAlignment="1">
      <alignment horizontal="right" vertical="center" indent="1"/>
    </xf>
    <xf numFmtId="0" fontId="9" fillId="0" borderId="4" xfId="0" applyFont="1" applyBorder="1" applyAlignment="1" applyProtection="1">
      <alignment vertical="center"/>
      <protection hidden="1"/>
    </xf>
    <xf numFmtId="0" fontId="8" fillId="0" borderId="4" xfId="0" applyFont="1" applyBorder="1" applyAlignment="1" applyProtection="1">
      <alignment vertical="center"/>
      <protection hidden="1"/>
    </xf>
    <xf numFmtId="0" fontId="9"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2" fillId="0" borderId="0" xfId="0" applyFont="1" applyAlignment="1" applyProtection="1">
      <alignment vertical="center"/>
      <protection hidden="1"/>
    </xf>
    <xf numFmtId="0" fontId="11" fillId="0" borderId="0" xfId="0" applyFont="1" applyAlignment="1" applyProtection="1">
      <alignment vertical="center"/>
      <protection hidden="1"/>
    </xf>
    <xf numFmtId="0" fontId="9" fillId="0" borderId="0" xfId="0" applyFont="1" applyAlignment="1" applyProtection="1">
      <alignment horizontal="center" vertical="center"/>
      <protection hidden="1"/>
    </xf>
    <xf numFmtId="0" fontId="8" fillId="0" borderId="0" xfId="0" applyFont="1" applyAlignment="1" applyProtection="1">
      <alignment vertical="center"/>
      <protection hidden="1"/>
    </xf>
    <xf numFmtId="0" fontId="8" fillId="0" borderId="0" xfId="23" applyNumberFormat="1" applyFont="1" applyFill="1" applyBorder="1" applyAlignment="1" applyProtection="1">
      <alignment vertical="center"/>
      <protection hidden="1"/>
    </xf>
    <xf numFmtId="0" fontId="3" fillId="0" borderId="0" xfId="0" applyFont="1" applyAlignment="1" applyProtection="1">
      <alignment vertical="center"/>
      <protection hidden="1"/>
    </xf>
    <xf numFmtId="0" fontId="8" fillId="0" borderId="0" xfId="0" applyFont="1" applyAlignment="1" applyProtection="1">
      <alignment horizontal="justify" vertical="center"/>
      <protection hidden="1"/>
    </xf>
    <xf numFmtId="0" fontId="9" fillId="0" borderId="0" xfId="0" applyFont="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9" fillId="0" borderId="0" xfId="0" applyFont="1" applyAlignment="1" applyProtection="1">
      <alignment horizontal="left" vertical="center"/>
      <protection hidden="1"/>
    </xf>
    <xf numFmtId="0" fontId="9" fillId="0" borderId="0" xfId="0" applyFont="1" applyAlignment="1" applyProtection="1">
      <alignment horizontal="right" vertical="center" indent="1"/>
      <protection hidden="1"/>
    </xf>
    <xf numFmtId="0" fontId="8" fillId="0" borderId="0" xfId="0" applyFont="1" applyAlignment="1" applyProtection="1">
      <alignment horizontal="left" vertical="center"/>
      <protection hidden="1"/>
    </xf>
    <xf numFmtId="0" fontId="8" fillId="0" borderId="0" xfId="0" applyFont="1" applyAlignment="1" applyProtection="1">
      <alignment horizontal="left" vertical="center" indent="1"/>
      <protection hidden="1"/>
    </xf>
    <xf numFmtId="0" fontId="9" fillId="0" borderId="4" xfId="0" applyFont="1" applyBorder="1" applyAlignment="1" applyProtection="1">
      <alignment horizontal="right" vertical="center"/>
      <protection hidden="1"/>
    </xf>
    <xf numFmtId="0" fontId="8" fillId="0" borderId="0" xfId="0" applyFont="1" applyFill="1" applyAlignment="1" applyProtection="1">
      <alignment vertical="center"/>
      <protection hidden="1"/>
    </xf>
    <xf numFmtId="0" fontId="4" fillId="0" borderId="5" xfId="0" applyFont="1" applyBorder="1" applyAlignment="1" applyProtection="1">
      <alignment horizontal="center" vertical="center"/>
      <protection hidden="1"/>
    </xf>
    <xf numFmtId="0" fontId="4" fillId="0" borderId="6" xfId="0" applyFont="1" applyBorder="1" applyAlignment="1" applyProtection="1">
      <alignment horizontal="center" vertical="top" wrapText="1"/>
      <protection hidden="1"/>
    </xf>
    <xf numFmtId="0" fontId="8" fillId="0" borderId="0" xfId="0" applyFont="1" applyAlignment="1" applyProtection="1">
      <alignment horizontal="right" vertical="center"/>
      <protection hidden="1"/>
    </xf>
    <xf numFmtId="0" fontId="9" fillId="0" borderId="0" xfId="0" applyFont="1" applyAlignment="1" applyProtection="1">
      <alignment horizontal="left" vertical="top"/>
      <protection hidden="1"/>
    </xf>
    <xf numFmtId="0" fontId="8" fillId="0" borderId="6" xfId="0" applyFont="1" applyBorder="1" applyAlignment="1" applyProtection="1">
      <alignment horizontal="center" vertical="center" wrapText="1"/>
      <protection hidden="1"/>
    </xf>
    <xf numFmtId="0" fontId="8" fillId="0" borderId="6" xfId="0" applyFont="1" applyBorder="1" applyAlignment="1" applyProtection="1">
      <alignment horizontal="justify" vertical="center" wrapText="1"/>
      <protection hidden="1"/>
    </xf>
    <xf numFmtId="0" fontId="8" fillId="0" borderId="8" xfId="0" applyFont="1" applyBorder="1" applyAlignment="1" applyProtection="1">
      <alignment horizontal="justify" vertical="center" wrapText="1"/>
      <protection hidden="1"/>
    </xf>
    <xf numFmtId="0" fontId="8" fillId="0" borderId="3" xfId="0" applyFont="1" applyBorder="1" applyAlignment="1" applyProtection="1">
      <alignment vertical="center" wrapText="1"/>
      <protection hidden="1"/>
    </xf>
    <xf numFmtId="0" fontId="8" fillId="0" borderId="10" xfId="0" applyFont="1" applyBorder="1" applyAlignment="1" applyProtection="1">
      <alignment vertical="center" wrapText="1"/>
      <protection hidden="1"/>
    </xf>
    <xf numFmtId="0" fontId="0" fillId="0" borderId="0" xfId="0" applyFill="1" applyAlignment="1" applyProtection="1">
      <alignment vertical="center"/>
      <protection hidden="1"/>
    </xf>
    <xf numFmtId="0" fontId="23" fillId="0" borderId="0" xfId="0" applyFont="1" applyAlignment="1" applyProtection="1">
      <alignment vertical="center"/>
      <protection hidden="1"/>
    </xf>
    <xf numFmtId="0" fontId="23" fillId="0" borderId="0" xfId="0" applyFont="1" applyProtection="1">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center" vertical="top"/>
      <protection hidden="1"/>
    </xf>
    <xf numFmtId="0" fontId="0" fillId="0" borderId="11" xfId="0" applyBorder="1" applyAlignment="1" applyProtection="1">
      <alignment horizontal="left"/>
      <protection hidden="1"/>
    </xf>
    <xf numFmtId="0" fontId="0" fillId="0" borderId="12" xfId="0" applyBorder="1" applyAlignment="1" applyProtection="1">
      <alignment horizontal="left"/>
      <protection hidden="1"/>
    </xf>
    <xf numFmtId="0" fontId="8" fillId="0" borderId="0" xfId="0" quotePrefix="1" applyFont="1" applyAlignment="1" applyProtection="1">
      <alignment horizontal="right" vertical="center"/>
      <protection hidden="1"/>
    </xf>
    <xf numFmtId="0" fontId="8"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9" fillId="0" borderId="0" xfId="0" applyFont="1" applyAlignment="1" applyProtection="1">
      <alignment horizontal="right" vertical="center"/>
      <protection hidden="1"/>
    </xf>
    <xf numFmtId="0" fontId="24" fillId="0" borderId="0" xfId="0" applyFont="1" applyAlignment="1" applyProtection="1">
      <alignment vertical="center"/>
      <protection hidden="1"/>
    </xf>
    <xf numFmtId="171" fontId="8" fillId="0" borderId="0" xfId="0" applyNumberFormat="1" applyFont="1" applyAlignment="1" applyProtection="1">
      <alignment horizontal="center" vertical="center"/>
      <protection hidden="1"/>
    </xf>
    <xf numFmtId="0" fontId="8" fillId="0" borderId="0" xfId="23" applyNumberFormat="1" applyFont="1" applyFill="1" applyBorder="1" applyAlignment="1" applyProtection="1">
      <alignment horizontal="left" vertical="center"/>
      <protection hidden="1"/>
    </xf>
    <xf numFmtId="0" fontId="6" fillId="0" borderId="0" xfId="0" applyFont="1" applyAlignment="1" applyProtection="1">
      <alignment vertical="center"/>
      <protection hidden="1"/>
    </xf>
    <xf numFmtId="0" fontId="6" fillId="0" borderId="0" xfId="0" applyFont="1" applyProtection="1">
      <protection hidden="1"/>
    </xf>
    <xf numFmtId="0" fontId="8" fillId="0" borderId="0" xfId="0" applyFont="1" applyFill="1" applyBorder="1" applyAlignment="1" applyProtection="1">
      <alignment horizontal="center" vertical="center" wrapText="1"/>
      <protection hidden="1"/>
    </xf>
    <xf numFmtId="0" fontId="8" fillId="0" borderId="0" xfId="0" applyFont="1" applyAlignment="1" applyProtection="1">
      <alignment vertical="top"/>
      <protection hidden="1"/>
    </xf>
    <xf numFmtId="0" fontId="0" fillId="0" borderId="0" xfId="0" applyAlignment="1" applyProtection="1">
      <alignment vertical="top"/>
      <protection hidden="1"/>
    </xf>
    <xf numFmtId="0" fontId="24" fillId="0" borderId="0" xfId="0" applyFont="1" applyAlignment="1" applyProtection="1">
      <alignment vertical="center" wrapText="1"/>
      <protection hidden="1"/>
    </xf>
    <xf numFmtId="0" fontId="26" fillId="0" borderId="0" xfId="0" applyFont="1" applyAlignment="1" applyProtection="1">
      <alignment vertical="center"/>
      <protection hidden="1"/>
    </xf>
    <xf numFmtId="0" fontId="0" fillId="0" borderId="0" xfId="0" applyAlignment="1" applyProtection="1">
      <alignment horizontal="center"/>
      <protection hidden="1"/>
    </xf>
    <xf numFmtId="172" fontId="9" fillId="0" borderId="0" xfId="0" applyNumberFormat="1" applyFont="1" applyAlignment="1" applyProtection="1">
      <alignment horizontal="left" vertical="center" indent="1"/>
      <protection hidden="1"/>
    </xf>
    <xf numFmtId="0" fontId="9" fillId="0" borderId="0" xfId="0" applyFont="1" applyFill="1" applyBorder="1" applyAlignment="1" applyProtection="1">
      <alignment horizontal="right"/>
      <protection hidden="1"/>
    </xf>
    <xf numFmtId="0" fontId="10" fillId="0" borderId="0" xfId="0" applyFont="1" applyFill="1" applyAlignment="1" applyProtection="1">
      <alignment horizontal="center" vertical="center" wrapText="1"/>
      <protection hidden="1"/>
    </xf>
    <xf numFmtId="0" fontId="11" fillId="0" borderId="0" xfId="0" applyFont="1" applyFill="1" applyAlignment="1" applyProtection="1">
      <alignment vertical="center"/>
      <protection hidden="1"/>
    </xf>
    <xf numFmtId="0" fontId="9" fillId="0" borderId="0" xfId="0" applyFont="1" applyFill="1" applyAlignment="1" applyProtection="1">
      <alignment horizontal="center" vertical="center"/>
      <protection hidden="1"/>
    </xf>
    <xf numFmtId="0" fontId="8" fillId="0" borderId="0" xfId="26" applyFont="1" applyFill="1" applyBorder="1" applyAlignment="1" applyProtection="1">
      <alignment horizontal="left" vertical="center" indent="1"/>
      <protection hidden="1"/>
    </xf>
    <xf numFmtId="0" fontId="8" fillId="0" borderId="0" xfId="0" applyFont="1" applyFill="1" applyAlignment="1" applyProtection="1">
      <alignment horizontal="justify" vertical="center"/>
      <protection hidden="1"/>
    </xf>
    <xf numFmtId="0" fontId="4" fillId="0" borderId="0" xfId="0" applyFont="1" applyFill="1" applyAlignment="1" applyProtection="1">
      <alignment vertical="center"/>
      <protection hidden="1"/>
    </xf>
    <xf numFmtId="0" fontId="9" fillId="0" borderId="0" xfId="0" applyFont="1" applyFill="1" applyAlignment="1" applyProtection="1">
      <alignment vertical="center"/>
      <protection hidden="1"/>
    </xf>
    <xf numFmtId="172" fontId="8" fillId="0" borderId="0" xfId="0" applyNumberFormat="1" applyFont="1" applyFill="1" applyAlignment="1" applyProtection="1">
      <alignment horizontal="left" vertical="center"/>
      <protection hidden="1"/>
    </xf>
    <xf numFmtId="0" fontId="9" fillId="0" borderId="0" xfId="0" applyFont="1" applyAlignment="1" applyProtection="1">
      <alignment horizontal="left" vertical="center" indent="2"/>
      <protection hidden="1"/>
    </xf>
    <xf numFmtId="0" fontId="8" fillId="0" borderId="0" xfId="0" applyFont="1" applyAlignment="1" applyProtection="1">
      <alignment horizontal="left" vertical="center" indent="2"/>
      <protection hidden="1"/>
    </xf>
    <xf numFmtId="0" fontId="8" fillId="0" borderId="0" xfId="0" applyFont="1" applyAlignment="1" applyProtection="1">
      <alignment horizontal="left" vertical="center" indent="3"/>
      <protection hidden="1"/>
    </xf>
    <xf numFmtId="0" fontId="9" fillId="0" borderId="0" xfId="0" applyFont="1" applyFill="1" applyBorder="1" applyAlignment="1" applyProtection="1">
      <alignment horizontal="right" vertical="center"/>
      <protection hidden="1"/>
    </xf>
    <xf numFmtId="0" fontId="8" fillId="0" borderId="0" xfId="0" applyFont="1" applyFill="1" applyAlignment="1" applyProtection="1">
      <alignment horizontal="left" vertical="center"/>
      <protection hidden="1"/>
    </xf>
    <xf numFmtId="0" fontId="9" fillId="0" borderId="0" xfId="0" applyFont="1" applyFill="1" applyAlignment="1" applyProtection="1">
      <alignment horizontal="left" vertical="center"/>
      <protection hidden="1"/>
    </xf>
    <xf numFmtId="171" fontId="8" fillId="0" borderId="0" xfId="0" applyNumberFormat="1" applyFont="1" applyAlignment="1" applyProtection="1">
      <alignment horizontal="center" vertical="top"/>
      <protection hidden="1"/>
    </xf>
    <xf numFmtId="171" fontId="8" fillId="0" borderId="0" xfId="0" applyNumberFormat="1" applyFont="1" applyAlignment="1" applyProtection="1">
      <alignment horizontal="left" vertical="top"/>
      <protection hidden="1"/>
    </xf>
    <xf numFmtId="0" fontId="8" fillId="0" borderId="0" xfId="0" applyFont="1" applyFill="1" applyAlignment="1" applyProtection="1">
      <alignment horizontal="justify" vertical="top"/>
      <protection hidden="1"/>
    </xf>
    <xf numFmtId="0" fontId="27" fillId="0" borderId="0" xfId="0" applyFont="1" applyFill="1" applyAlignment="1" applyProtection="1">
      <alignment horizontal="justify" vertical="top"/>
      <protection hidden="1"/>
    </xf>
    <xf numFmtId="171" fontId="8" fillId="0" borderId="0" xfId="0" applyNumberFormat="1" applyFont="1" applyFill="1" applyBorder="1" applyAlignment="1" applyProtection="1">
      <alignment horizontal="justify" vertical="top" wrapText="1"/>
      <protection hidden="1"/>
    </xf>
    <xf numFmtId="171" fontId="8" fillId="0" borderId="0" xfId="0" applyNumberFormat="1" applyFont="1" applyAlignment="1" applyProtection="1">
      <alignment horizontal="left" vertical="top" indent="2"/>
      <protection hidden="1"/>
    </xf>
    <xf numFmtId="0" fontId="8" fillId="0" borderId="0" xfId="0" applyFont="1" applyBorder="1" applyAlignment="1" applyProtection="1">
      <alignment horizontal="center" vertical="center" wrapText="1"/>
      <protection hidden="1"/>
    </xf>
    <xf numFmtId="171" fontId="8" fillId="0" borderId="0" xfId="0" applyNumberFormat="1" applyFont="1" applyAlignment="1" applyProtection="1">
      <alignment horizontal="left" vertical="center" indent="3"/>
      <protection hidden="1"/>
    </xf>
    <xf numFmtId="0" fontId="8" fillId="0" borderId="0" xfId="0" applyFont="1" applyFill="1" applyAlignment="1" applyProtection="1">
      <alignment horizontal="right" vertical="center"/>
      <protection hidden="1"/>
    </xf>
    <xf numFmtId="0" fontId="8" fillId="0" borderId="0" xfId="0" applyFont="1" applyFill="1" applyAlignment="1" applyProtection="1">
      <alignment horizontal="left" vertical="center" wrapText="1" indent="2"/>
      <protection hidden="1"/>
    </xf>
    <xf numFmtId="0" fontId="24" fillId="0" borderId="0" xfId="0" applyFont="1" applyFill="1" applyAlignment="1" applyProtection="1">
      <alignment vertical="center" wrapText="1"/>
      <protection hidden="1"/>
    </xf>
    <xf numFmtId="0" fontId="1" fillId="0" borderId="0" xfId="0" applyFont="1" applyProtection="1">
      <protection hidden="1"/>
    </xf>
    <xf numFmtId="0" fontId="1" fillId="0" borderId="0" xfId="0" applyFont="1" applyAlignment="1" applyProtection="1">
      <alignment vertical="center"/>
      <protection hidden="1"/>
    </xf>
    <xf numFmtId="0" fontId="4" fillId="0" borderId="5" xfId="0" quotePrefix="1" applyFont="1" applyBorder="1" applyAlignment="1" applyProtection="1">
      <alignment horizontal="center" vertical="center"/>
      <protection hidden="1"/>
    </xf>
    <xf numFmtId="0" fontId="8" fillId="3" borderId="6" xfId="0" applyFont="1" applyFill="1" applyBorder="1" applyAlignment="1" applyProtection="1">
      <alignment vertical="center" wrapText="1"/>
      <protection locked="0"/>
    </xf>
    <xf numFmtId="0" fontId="9" fillId="0" borderId="9" xfId="0" applyFont="1" applyBorder="1" applyAlignment="1" applyProtection="1">
      <alignment vertical="center"/>
      <protection hidden="1"/>
    </xf>
    <xf numFmtId="0" fontId="24" fillId="3" borderId="10"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left" vertical="center" wrapText="1"/>
      <protection locked="0"/>
    </xf>
    <xf numFmtId="0" fontId="0" fillId="0" borderId="4" xfId="0" applyBorder="1" applyAlignment="1" applyProtection="1">
      <alignment vertical="center"/>
      <protection hidden="1"/>
    </xf>
    <xf numFmtId="0" fontId="0" fillId="0" borderId="4" xfId="0" applyBorder="1" applyProtection="1">
      <protection hidden="1"/>
    </xf>
    <xf numFmtId="0" fontId="8" fillId="0" borderId="0" xfId="0" applyFont="1" applyBorder="1" applyAlignment="1" applyProtection="1">
      <alignment vertical="center"/>
      <protection hidden="1"/>
    </xf>
    <xf numFmtId="171" fontId="8" fillId="0" borderId="0" xfId="0" applyNumberFormat="1" applyFont="1" applyAlignment="1" applyProtection="1">
      <alignment horizontal="center"/>
      <protection hidden="1"/>
    </xf>
    <xf numFmtId="0" fontId="8" fillId="0" borderId="0" xfId="0" applyFont="1" applyAlignment="1" applyProtection="1">
      <alignment horizontal="left"/>
      <protection hidden="1"/>
    </xf>
    <xf numFmtId="0" fontId="21" fillId="0" borderId="0" xfId="0" applyFont="1" applyBorder="1" applyAlignment="1" applyProtection="1">
      <alignment horizontal="justify" vertical="center"/>
      <protection hidden="1"/>
    </xf>
    <xf numFmtId="0" fontId="8" fillId="0" borderId="6" xfId="0" applyFont="1" applyBorder="1" applyAlignment="1" applyProtection="1">
      <alignment horizontal="left" vertical="center" wrapText="1"/>
      <protection hidden="1"/>
    </xf>
    <xf numFmtId="0" fontId="8" fillId="0" borderId="6" xfId="0" applyFont="1" applyBorder="1" applyAlignment="1" applyProtection="1">
      <alignment horizontal="center" vertical="top" wrapText="1"/>
      <protection hidden="1"/>
    </xf>
    <xf numFmtId="0" fontId="8" fillId="0" borderId="13" xfId="0" applyFont="1" applyBorder="1" applyAlignment="1" applyProtection="1">
      <alignment horizontal="left" vertical="center" wrapText="1"/>
      <protection hidden="1"/>
    </xf>
    <xf numFmtId="0" fontId="8" fillId="0" borderId="14" xfId="0" applyFont="1" applyBorder="1" applyAlignment="1" applyProtection="1">
      <alignment horizontal="left" vertical="center" wrapText="1"/>
      <protection hidden="1"/>
    </xf>
    <xf numFmtId="0" fontId="8" fillId="0" borderId="0" xfId="0" applyFont="1" applyBorder="1" applyAlignment="1" applyProtection="1">
      <alignment horizontal="left" vertical="center" wrapText="1"/>
      <protection hidden="1"/>
    </xf>
    <xf numFmtId="0" fontId="8" fillId="0" borderId="0" xfId="0" applyFont="1" applyBorder="1" applyAlignment="1" applyProtection="1">
      <alignment horizontal="center" vertical="top" wrapText="1"/>
      <protection hidden="1"/>
    </xf>
    <xf numFmtId="0" fontId="9" fillId="0" borderId="0" xfId="0" applyFont="1" applyAlignment="1" applyProtection="1">
      <alignment horizontal="left"/>
      <protection hidden="1"/>
    </xf>
    <xf numFmtId="0" fontId="9" fillId="0" borderId="0" xfId="0" applyFont="1" applyBorder="1" applyAlignment="1" applyProtection="1">
      <alignment horizontal="left"/>
      <protection hidden="1"/>
    </xf>
    <xf numFmtId="0" fontId="8" fillId="0" borderId="0" xfId="0" applyFont="1" applyAlignment="1" applyProtection="1">
      <alignment horizontal="center"/>
      <protection hidden="1"/>
    </xf>
    <xf numFmtId="0" fontId="8" fillId="0" borderId="0" xfId="0" applyFont="1" applyBorder="1" applyAlignment="1" applyProtection="1">
      <alignment vertical="center" wrapText="1"/>
      <protection hidden="1"/>
    </xf>
    <xf numFmtId="0" fontId="8" fillId="0" borderId="0" xfId="0" applyFont="1" applyAlignment="1" applyProtection="1">
      <alignment horizontal="justify"/>
      <protection hidden="1"/>
    </xf>
    <xf numFmtId="0" fontId="8" fillId="0" borderId="0" xfId="0" applyFont="1" applyBorder="1" applyAlignment="1" applyProtection="1">
      <alignment vertical="top" wrapText="1"/>
      <protection hidden="1"/>
    </xf>
    <xf numFmtId="0" fontId="8" fillId="3"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3" borderId="0" xfId="0" applyFill="1" applyAlignment="1" applyProtection="1">
      <alignment vertical="center"/>
      <protection locked="0"/>
    </xf>
    <xf numFmtId="172" fontId="9" fillId="0" borderId="0" xfId="0" applyNumberFormat="1" applyFont="1" applyFill="1" applyAlignment="1" applyProtection="1">
      <alignment horizontal="left" vertical="center" indent="1"/>
      <protection hidden="1"/>
    </xf>
    <xf numFmtId="0" fontId="8" fillId="0" borderId="0" xfId="0" applyFont="1" applyFill="1" applyAlignment="1" applyProtection="1">
      <alignment horizontal="left" vertical="center" indent="2"/>
      <protection hidden="1"/>
    </xf>
    <xf numFmtId="0" fontId="24" fillId="0" borderId="0" xfId="25" applyFont="1" applyBorder="1" applyAlignment="1" applyProtection="1">
      <alignment vertical="center"/>
      <protection hidden="1"/>
    </xf>
    <xf numFmtId="0" fontId="29" fillId="0" borderId="0" xfId="25" applyFont="1" applyBorder="1" applyAlignment="1" applyProtection="1">
      <alignment vertical="center"/>
      <protection hidden="1"/>
    </xf>
    <xf numFmtId="0" fontId="29" fillId="0" borderId="0" xfId="25" applyFont="1" applyAlignment="1" applyProtection="1">
      <alignment vertical="center"/>
      <protection hidden="1"/>
    </xf>
    <xf numFmtId="0" fontId="29" fillId="0" borderId="0" xfId="25" applyFont="1" applyProtection="1">
      <protection hidden="1"/>
    </xf>
    <xf numFmtId="0" fontId="13" fillId="0" borderId="0" xfId="25" applyProtection="1">
      <protection hidden="1"/>
    </xf>
    <xf numFmtId="0" fontId="4" fillId="0" borderId="0" xfId="25" applyFont="1" applyBorder="1" applyAlignment="1" applyProtection="1">
      <alignment vertical="center"/>
      <protection hidden="1"/>
    </xf>
    <xf numFmtId="0" fontId="4" fillId="0" borderId="4" xfId="25" applyFont="1" applyBorder="1" applyAlignment="1" applyProtection="1">
      <alignment vertical="center"/>
      <protection hidden="1"/>
    </xf>
    <xf numFmtId="0" fontId="13" fillId="0" borderId="0" xfId="25" applyAlignment="1" applyProtection="1">
      <alignment vertical="center"/>
      <protection hidden="1"/>
    </xf>
    <xf numFmtId="0" fontId="32" fillId="0" borderId="0" xfId="25" applyFont="1" applyBorder="1" applyAlignment="1" applyProtection="1">
      <alignment vertical="center"/>
      <protection hidden="1"/>
    </xf>
    <xf numFmtId="0" fontId="4" fillId="0" borderId="0" xfId="25" applyFont="1" applyAlignment="1" applyProtection="1">
      <alignment vertical="center"/>
      <protection hidden="1"/>
    </xf>
    <xf numFmtId="0" fontId="4" fillId="0" borderId="15" xfId="25" applyFont="1" applyBorder="1" applyAlignment="1" applyProtection="1">
      <alignment vertical="center"/>
      <protection hidden="1"/>
    </xf>
    <xf numFmtId="0" fontId="24" fillId="0" borderId="0" xfId="25" applyFont="1" applyAlignment="1" applyProtection="1">
      <alignment vertical="center"/>
      <protection hidden="1"/>
    </xf>
    <xf numFmtId="0" fontId="8" fillId="0" borderId="16" xfId="0" applyFont="1" applyBorder="1" applyAlignment="1" applyProtection="1">
      <alignment horizontal="center" vertical="center" wrapText="1"/>
      <protection hidden="1"/>
    </xf>
    <xf numFmtId="0" fontId="33" fillId="0" borderId="0" xfId="25" applyFont="1" applyBorder="1" applyAlignment="1" applyProtection="1">
      <alignment vertical="center"/>
      <protection hidden="1"/>
    </xf>
    <xf numFmtId="0" fontId="34" fillId="0" borderId="0" xfId="25" applyFont="1"/>
    <xf numFmtId="0" fontId="33" fillId="0" borderId="0" xfId="25" applyFont="1" applyAlignment="1" applyProtection="1">
      <alignment vertical="center"/>
      <protection hidden="1"/>
    </xf>
    <xf numFmtId="0" fontId="33" fillId="0" borderId="0" xfId="25" applyFont="1" applyProtection="1">
      <protection hidden="1"/>
    </xf>
    <xf numFmtId="0" fontId="34" fillId="0" borderId="0" xfId="25" applyFont="1" applyProtection="1">
      <protection hidden="1"/>
    </xf>
    <xf numFmtId="0" fontId="9" fillId="0" borderId="0" xfId="0" applyFont="1" applyFill="1" applyAlignment="1" applyProtection="1">
      <alignment horizontal="left" vertical="center" indent="1"/>
      <protection hidden="1"/>
    </xf>
    <xf numFmtId="0" fontId="8" fillId="0" borderId="17" xfId="0" applyFont="1" applyBorder="1" applyAlignment="1" applyProtection="1">
      <alignment horizontal="center" vertical="center" wrapText="1"/>
      <protection hidden="1"/>
    </xf>
    <xf numFmtId="0" fontId="8" fillId="0" borderId="18" xfId="0" applyFont="1" applyBorder="1" applyAlignment="1" applyProtection="1">
      <alignment vertical="center" wrapText="1"/>
      <protection hidden="1"/>
    </xf>
    <xf numFmtId="0" fontId="8" fillId="3" borderId="7" xfId="0" applyFont="1" applyFill="1" applyBorder="1" applyAlignment="1" applyProtection="1">
      <alignment vertical="center"/>
      <protection locked="0"/>
    </xf>
    <xf numFmtId="0" fontId="10" fillId="0" borderId="0" xfId="0" applyFont="1" applyAlignment="1" applyProtection="1">
      <alignment horizontal="center" vertical="center" wrapText="1"/>
      <protection hidden="1"/>
    </xf>
    <xf numFmtId="0" fontId="8" fillId="0" borderId="0" xfId="0" applyFont="1" applyProtection="1">
      <protection hidden="1"/>
    </xf>
    <xf numFmtId="0" fontId="8" fillId="0" borderId="0" xfId="0" applyFont="1" applyAlignment="1" applyProtection="1">
      <alignment vertical="center" wrapText="1"/>
      <protection hidden="1"/>
    </xf>
    <xf numFmtId="0" fontId="9" fillId="0" borderId="0" xfId="26" applyFont="1" applyFill="1" applyBorder="1" applyAlignment="1" applyProtection="1">
      <alignment vertical="top"/>
      <protection hidden="1"/>
    </xf>
    <xf numFmtId="0" fontId="9" fillId="0" borderId="0" xfId="26" applyFont="1" applyFill="1" applyAlignment="1" applyProtection="1">
      <alignment vertical="top"/>
      <protection hidden="1"/>
    </xf>
    <xf numFmtId="0" fontId="4" fillId="0" borderId="0" xfId="0" applyFont="1" applyFill="1" applyBorder="1" applyAlignment="1" applyProtection="1">
      <alignment horizontal="center" vertical="center"/>
      <protection hidden="1"/>
    </xf>
    <xf numFmtId="0" fontId="8" fillId="0" borderId="0" xfId="0" applyFont="1" applyFill="1" applyBorder="1" applyAlignment="1" applyProtection="1">
      <alignment vertical="center"/>
      <protection hidden="1"/>
    </xf>
    <xf numFmtId="0" fontId="8" fillId="3" borderId="6" xfId="0" applyFont="1" applyFill="1" applyBorder="1" applyAlignment="1" applyProtection="1">
      <alignment horizontal="left" vertical="center"/>
      <protection locked="0"/>
    </xf>
    <xf numFmtId="0" fontId="9" fillId="0" borderId="0" xfId="0" applyFont="1" applyFill="1" applyAlignment="1" applyProtection="1">
      <alignment horizontal="right" vertical="center" indent="1"/>
      <protection hidden="1"/>
    </xf>
    <xf numFmtId="0" fontId="9" fillId="0" borderId="0" xfId="0" applyFont="1" applyBorder="1" applyAlignment="1" applyProtection="1">
      <alignment horizontal="center" vertical="center"/>
      <protection hidden="1"/>
    </xf>
    <xf numFmtId="0" fontId="10" fillId="0" borderId="0" xfId="0" applyFont="1" applyAlignment="1" applyProtection="1">
      <alignment vertical="center" wrapText="1"/>
      <protection hidden="1"/>
    </xf>
    <xf numFmtId="0" fontId="8" fillId="0" borderId="9" xfId="0" applyFont="1" applyBorder="1" applyAlignment="1" applyProtection="1">
      <alignment vertical="center" wrapText="1"/>
      <protection hidden="1"/>
    </xf>
    <xf numFmtId="0" fontId="8" fillId="0" borderId="21" xfId="0" applyFont="1" applyBorder="1" applyAlignment="1" applyProtection="1">
      <alignment vertical="center"/>
      <protection hidden="1"/>
    </xf>
    <xf numFmtId="0" fontId="8" fillId="0" borderId="18" xfId="0" applyFont="1" applyBorder="1" applyAlignment="1" applyProtection="1">
      <alignment vertical="center"/>
      <protection hidden="1"/>
    </xf>
    <xf numFmtId="0" fontId="8" fillId="0" borderId="22" xfId="0" applyFont="1" applyBorder="1" applyAlignment="1" applyProtection="1">
      <alignment vertical="center"/>
      <protection hidden="1"/>
    </xf>
    <xf numFmtId="0" fontId="8" fillId="0" borderId="23" xfId="0" applyFont="1" applyBorder="1" applyAlignment="1" applyProtection="1">
      <alignment vertical="center"/>
      <protection hidden="1"/>
    </xf>
    <xf numFmtId="0" fontId="8" fillId="0" borderId="24" xfId="0" applyFont="1" applyBorder="1" applyAlignment="1" applyProtection="1">
      <alignment vertical="center"/>
      <protection hidden="1"/>
    </xf>
    <xf numFmtId="0" fontId="8" fillId="0" borderId="25" xfId="0" applyFont="1" applyBorder="1" applyAlignment="1" applyProtection="1">
      <alignment vertical="center"/>
      <protection hidden="1"/>
    </xf>
    <xf numFmtId="0" fontId="8" fillId="0" borderId="14" xfId="0" applyFont="1" applyBorder="1" applyAlignment="1" applyProtection="1">
      <alignment vertical="center"/>
      <protection hidden="1"/>
    </xf>
    <xf numFmtId="0" fontId="8" fillId="0" borderId="12" xfId="0" applyFont="1" applyBorder="1" applyAlignment="1" applyProtection="1">
      <alignment vertical="center"/>
      <protection hidden="1"/>
    </xf>
    <xf numFmtId="0" fontId="8" fillId="0" borderId="9" xfId="0" applyFont="1" applyBorder="1" applyAlignment="1" applyProtection="1">
      <alignment horizontal="left" vertical="center"/>
      <protection hidden="1"/>
    </xf>
    <xf numFmtId="0" fontId="8" fillId="0" borderId="10" xfId="0" applyFont="1" applyBorder="1" applyAlignment="1" applyProtection="1">
      <alignment horizontal="left" vertical="center"/>
      <protection hidden="1"/>
    </xf>
    <xf numFmtId="0" fontId="8" fillId="0" borderId="0" xfId="0" applyFont="1" applyBorder="1" applyAlignment="1" applyProtection="1">
      <alignment horizontal="left" vertical="center"/>
      <protection hidden="1"/>
    </xf>
    <xf numFmtId="0" fontId="9" fillId="0" borderId="0" xfId="0" applyFont="1" applyBorder="1" applyAlignment="1" applyProtection="1">
      <alignment vertical="center"/>
      <protection hidden="1"/>
    </xf>
    <xf numFmtId="0" fontId="0" fillId="0" borderId="0" xfId="0" applyBorder="1" applyProtection="1">
      <protection hidden="1"/>
    </xf>
    <xf numFmtId="0" fontId="4" fillId="3" borderId="6" xfId="0" applyFont="1" applyFill="1" applyBorder="1" applyAlignment="1" applyProtection="1">
      <alignment horizontal="left" vertical="center" indent="4"/>
      <protection locked="0"/>
    </xf>
    <xf numFmtId="0" fontId="9" fillId="0" borderId="0" xfId="26" applyFont="1" applyBorder="1" applyAlignment="1" applyProtection="1">
      <alignment horizontal="left" vertical="center"/>
      <protection hidden="1"/>
    </xf>
    <xf numFmtId="0" fontId="8" fillId="0" borderId="0" xfId="0" applyFont="1" applyFill="1" applyBorder="1" applyAlignment="1" applyProtection="1">
      <alignment horizontal="left" vertical="center" indent="2"/>
      <protection hidden="1"/>
    </xf>
    <xf numFmtId="0" fontId="8" fillId="0" borderId="26" xfId="0" applyFont="1" applyFill="1" applyBorder="1" applyAlignment="1" applyProtection="1">
      <alignment horizontal="left" vertical="center"/>
      <protection hidden="1"/>
    </xf>
    <xf numFmtId="0" fontId="8" fillId="0" borderId="0" xfId="23" applyNumberFormat="1" applyFont="1" applyFill="1" applyBorder="1" applyAlignment="1" applyProtection="1">
      <alignment horizontal="left" vertical="center" indent="1"/>
      <protection hidden="1"/>
    </xf>
    <xf numFmtId="0" fontId="7" fillId="0" borderId="0" xfId="0" applyFont="1" applyAlignment="1" applyProtection="1">
      <alignment vertical="center"/>
      <protection hidden="1"/>
    </xf>
    <xf numFmtId="0" fontId="4" fillId="0" borderId="27" xfId="0" applyFont="1" applyBorder="1" applyAlignment="1" applyProtection="1">
      <alignment horizontal="center" vertical="center"/>
      <protection hidden="1"/>
    </xf>
    <xf numFmtId="0" fontId="4" fillId="0" borderId="28" xfId="0" applyFont="1" applyBorder="1" applyAlignment="1" applyProtection="1">
      <alignment horizontal="center" vertical="center"/>
      <protection hidden="1"/>
    </xf>
    <xf numFmtId="0" fontId="4" fillId="0" borderId="29" xfId="0" applyFont="1" applyBorder="1" applyAlignment="1" applyProtection="1">
      <alignment horizontal="center" vertical="center"/>
      <protection hidden="1"/>
    </xf>
    <xf numFmtId="0" fontId="4" fillId="0" borderId="30" xfId="0" applyFont="1" applyBorder="1" applyAlignment="1" applyProtection="1">
      <alignment horizontal="center" vertical="center"/>
      <protection hidden="1"/>
    </xf>
    <xf numFmtId="172" fontId="26" fillId="0" borderId="0" xfId="0" applyNumberFormat="1" applyFont="1" applyAlignment="1" applyProtection="1">
      <alignment vertical="center"/>
      <protection hidden="1"/>
    </xf>
    <xf numFmtId="0" fontId="39" fillId="0" borderId="0" xfId="0" applyFont="1" applyFill="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protection hidden="1"/>
    </xf>
    <xf numFmtId="0" fontId="39" fillId="0" borderId="0" xfId="0" applyFont="1" applyProtection="1">
      <protection hidden="1"/>
    </xf>
    <xf numFmtId="0" fontId="39" fillId="0" borderId="0" xfId="0" applyFont="1" applyFill="1" applyProtection="1">
      <protection hidden="1"/>
    </xf>
    <xf numFmtId="0" fontId="39" fillId="0" borderId="0" xfId="0" applyFont="1" applyFill="1" applyAlignment="1" applyProtection="1">
      <alignment horizontal="center" vertical="center"/>
      <protection hidden="1"/>
    </xf>
    <xf numFmtId="0" fontId="42" fillId="0" borderId="0" xfId="0" applyFont="1" applyFill="1" applyAlignment="1" applyProtection="1">
      <alignment vertical="center"/>
      <protection hidden="1"/>
    </xf>
    <xf numFmtId="0" fontId="43" fillId="0" borderId="0" xfId="0" applyFont="1" applyFill="1" applyAlignment="1" applyProtection="1">
      <alignment vertical="center"/>
      <protection hidden="1"/>
    </xf>
    <xf numFmtId="0" fontId="36" fillId="0" borderId="0" xfId="23" applyNumberFormat="1" applyFont="1" applyFill="1" applyBorder="1" applyAlignment="1" applyProtection="1">
      <alignment horizontal="left" vertical="center" indent="1"/>
      <protection hidden="1"/>
    </xf>
    <xf numFmtId="0" fontId="38" fillId="0" borderId="0" xfId="0" applyFont="1" applyFill="1" applyAlignment="1" applyProtection="1">
      <alignment vertical="center"/>
      <protection hidden="1"/>
    </xf>
    <xf numFmtId="0" fontId="6" fillId="0" borderId="0" xfId="0" applyFont="1" applyAlignment="1" applyProtection="1">
      <alignment horizontal="center" vertical="center"/>
      <protection hidden="1"/>
    </xf>
    <xf numFmtId="0" fontId="44" fillId="0" borderId="0" xfId="0" applyFont="1" applyAlignment="1" applyProtection="1">
      <alignment horizontal="center" vertical="center"/>
      <protection hidden="1"/>
    </xf>
    <xf numFmtId="0" fontId="45" fillId="0" borderId="0" xfId="0" applyFont="1" applyAlignment="1" applyProtection="1">
      <alignment horizontal="center" vertical="center"/>
      <protection hidden="1"/>
    </xf>
    <xf numFmtId="0" fontId="6" fillId="0" borderId="0" xfId="0" applyFont="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41" fillId="0" borderId="0" xfId="26" applyFont="1" applyFill="1" applyAlignment="1" applyProtection="1">
      <alignment vertical="center"/>
      <protection hidden="1"/>
    </xf>
    <xf numFmtId="0" fontId="41" fillId="0" borderId="0" xfId="26" applyFont="1" applyFill="1" applyBorder="1" applyAlignment="1" applyProtection="1">
      <alignment vertical="center"/>
      <protection hidden="1"/>
    </xf>
    <xf numFmtId="0" fontId="40" fillId="0" borderId="0" xfId="0" applyFont="1" applyFill="1" applyAlignment="1" applyProtection="1">
      <alignment horizontal="center" vertical="center"/>
      <protection hidden="1"/>
    </xf>
    <xf numFmtId="0" fontId="4" fillId="0" borderId="0" xfId="0" applyFont="1" applyBorder="1" applyAlignment="1" applyProtection="1">
      <protection hidden="1"/>
    </xf>
    <xf numFmtId="0" fontId="0" fillId="0" borderId="0" xfId="0" applyAlignment="1" applyProtection="1">
      <alignment horizontal="justify"/>
      <protection hidden="1"/>
    </xf>
    <xf numFmtId="0" fontId="6" fillId="3" borderId="6" xfId="0" applyFont="1" applyFill="1" applyBorder="1" applyAlignment="1" applyProtection="1">
      <alignment horizontal="center" vertical="center"/>
      <protection locked="0"/>
    </xf>
    <xf numFmtId="0" fontId="4" fillId="0" borderId="0" xfId="0" applyFont="1" applyBorder="1" applyAlignment="1" applyProtection="1">
      <alignment vertical="center"/>
      <protection hidden="1"/>
    </xf>
    <xf numFmtId="0" fontId="8" fillId="0" borderId="15" xfId="0" applyFont="1" applyBorder="1" applyAlignment="1" applyProtection="1">
      <alignment vertical="center"/>
      <protection hidden="1"/>
    </xf>
    <xf numFmtId="0" fontId="8" fillId="0" borderId="0" xfId="26" applyFont="1" applyFill="1" applyAlignment="1" applyProtection="1">
      <alignment vertical="top"/>
      <protection hidden="1"/>
    </xf>
    <xf numFmtId="0" fontId="9" fillId="0" borderId="0" xfId="23" applyNumberFormat="1" applyFont="1" applyFill="1" applyBorder="1" applyAlignment="1" applyProtection="1">
      <alignment horizontal="left" vertical="center" indent="5"/>
      <protection hidden="1"/>
    </xf>
    <xf numFmtId="0" fontId="8" fillId="0" borderId="6" xfId="0" applyFont="1" applyFill="1" applyBorder="1" applyAlignment="1" applyProtection="1">
      <alignment vertical="center" wrapText="1"/>
      <protection hidden="1"/>
    </xf>
    <xf numFmtId="0" fontId="1"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36" fillId="0" borderId="0" xfId="0" applyFont="1" applyProtection="1">
      <protection hidden="1"/>
    </xf>
    <xf numFmtId="0" fontId="24" fillId="3" borderId="6" xfId="0" applyFont="1" applyFill="1" applyBorder="1" applyAlignment="1" applyProtection="1">
      <alignment horizontal="right" vertical="center" wrapText="1"/>
      <protection locked="0"/>
    </xf>
    <xf numFmtId="0" fontId="13" fillId="0" borderId="0" xfId="24" applyAlignment="1" applyProtection="1">
      <alignment vertical="center"/>
      <protection hidden="1"/>
    </xf>
    <xf numFmtId="0" fontId="13" fillId="0" borderId="0" xfId="24" applyProtection="1">
      <protection hidden="1"/>
    </xf>
    <xf numFmtId="0" fontId="36" fillId="0" borderId="0" xfId="0" applyFont="1" applyAlignment="1" applyProtection="1">
      <alignment vertical="center"/>
      <protection hidden="1"/>
    </xf>
    <xf numFmtId="0" fontId="8" fillId="0" borderId="0" xfId="0" applyFont="1" applyFill="1" applyAlignment="1" applyProtection="1">
      <alignment horizontal="right" vertical="top"/>
      <protection hidden="1"/>
    </xf>
    <xf numFmtId="0" fontId="49" fillId="0" borderId="0" xfId="0" applyFont="1" applyAlignment="1" applyProtection="1">
      <alignment vertical="center"/>
      <protection hidden="1"/>
    </xf>
    <xf numFmtId="15" fontId="8" fillId="3" borderId="6" xfId="0" applyNumberFormat="1" applyFont="1" applyFill="1" applyBorder="1" applyAlignment="1" applyProtection="1">
      <alignment horizontal="left" vertical="center"/>
      <protection locked="0"/>
    </xf>
    <xf numFmtId="0" fontId="48" fillId="0" borderId="0" xfId="0" applyFont="1" applyAlignment="1" applyProtection="1">
      <alignment vertical="center"/>
      <protection hidden="1"/>
    </xf>
    <xf numFmtId="0" fontId="8" fillId="0" borderId="0" xfId="0" applyFont="1" applyBorder="1" applyAlignment="1" applyProtection="1">
      <alignment horizontal="justify" vertical="center" wrapText="1"/>
      <protection hidden="1"/>
    </xf>
    <xf numFmtId="0" fontId="35" fillId="0" borderId="0" xfId="0" applyFont="1" applyFill="1" applyBorder="1" applyAlignment="1" applyProtection="1">
      <alignment horizontal="left" vertical="center"/>
      <protection hidden="1"/>
    </xf>
    <xf numFmtId="172" fontId="9" fillId="0" borderId="0" xfId="0" applyNumberFormat="1" applyFont="1" applyAlignment="1">
      <alignment horizontal="left" vertical="center" indent="1"/>
    </xf>
    <xf numFmtId="172" fontId="9" fillId="0" borderId="0" xfId="0" applyNumberFormat="1" applyFont="1" applyAlignment="1" applyProtection="1">
      <alignment horizontal="left" vertical="center"/>
      <protection hidden="1"/>
    </xf>
    <xf numFmtId="0" fontId="8" fillId="3" borderId="19" xfId="0" applyFont="1" applyFill="1" applyBorder="1" applyAlignment="1" applyProtection="1">
      <alignment horizontal="left" vertical="center" wrapText="1"/>
      <protection locked="0"/>
    </xf>
    <xf numFmtId="0" fontId="8" fillId="3" borderId="20" xfId="0" applyFont="1" applyFill="1" applyBorder="1" applyAlignment="1" applyProtection="1">
      <alignment horizontal="left" vertical="center" wrapText="1"/>
      <protection locked="0"/>
    </xf>
    <xf numFmtId="0" fontId="8" fillId="3" borderId="1" xfId="0" applyFont="1" applyFill="1" applyBorder="1" applyAlignment="1" applyProtection="1">
      <alignment horizontal="left" vertical="center" wrapText="1"/>
      <protection locked="0"/>
    </xf>
    <xf numFmtId="0" fontId="8" fillId="0" borderId="7" xfId="0" applyFont="1" applyFill="1" applyBorder="1" applyAlignment="1" applyProtection="1">
      <alignment horizontal="left" vertical="center" wrapText="1"/>
      <protection hidden="1"/>
    </xf>
    <xf numFmtId="0" fontId="8" fillId="0" borderId="6" xfId="0" applyFont="1" applyBorder="1" applyAlignment="1" applyProtection="1">
      <alignment horizontal="left" vertical="center" wrapText="1" indent="2"/>
      <protection hidden="1"/>
    </xf>
    <xf numFmtId="0" fontId="8" fillId="0" borderId="6" xfId="0" applyFont="1" applyBorder="1" applyAlignment="1" applyProtection="1">
      <alignment horizontal="left" vertical="top" wrapText="1" indent="2"/>
      <protection hidden="1"/>
    </xf>
    <xf numFmtId="0" fontId="8" fillId="0" borderId="8" xfId="0" applyFont="1" applyBorder="1" applyAlignment="1" applyProtection="1">
      <alignment horizontal="left" vertical="center" wrapText="1" indent="2"/>
      <protection hidden="1"/>
    </xf>
    <xf numFmtId="0" fontId="8" fillId="0" borderId="17" xfId="0" applyFont="1" applyBorder="1" applyAlignment="1" applyProtection="1">
      <alignment horizontal="left" vertical="center" wrapText="1" indent="2"/>
      <protection hidden="1"/>
    </xf>
    <xf numFmtId="0" fontId="4" fillId="0" borderId="0" xfId="0" applyFont="1" applyAlignment="1" applyProtection="1">
      <alignment horizontal="justify" vertical="center"/>
      <protection hidden="1"/>
    </xf>
    <xf numFmtId="0" fontId="23" fillId="0" borderId="0" xfId="25" applyFont="1" applyBorder="1" applyAlignment="1" applyProtection="1">
      <alignment vertical="center"/>
      <protection hidden="1"/>
    </xf>
    <xf numFmtId="0" fontId="24" fillId="0" borderId="4" xfId="25" applyFont="1" applyBorder="1" applyAlignment="1" applyProtection="1">
      <alignment vertical="center"/>
      <protection hidden="1"/>
    </xf>
    <xf numFmtId="0" fontId="51" fillId="0" borderId="0" xfId="0" applyFont="1" applyFill="1" applyAlignment="1" applyProtection="1">
      <alignment horizontal="right" vertical="center" wrapText="1"/>
      <protection hidden="1"/>
    </xf>
    <xf numFmtId="0" fontId="9" fillId="0" borderId="0" xfId="0" applyFont="1" applyBorder="1" applyAlignment="1" applyProtection="1">
      <alignment horizontal="center" vertical="center" wrapText="1"/>
      <protection hidden="1"/>
    </xf>
    <xf numFmtId="2" fontId="8" fillId="3" borderId="6" xfId="0" applyNumberFormat="1" applyFont="1" applyFill="1" applyBorder="1" applyAlignment="1" applyProtection="1">
      <alignment horizontal="center" vertical="center" wrapText="1"/>
      <protection locked="0"/>
    </xf>
    <xf numFmtId="0" fontId="8" fillId="0" borderId="17" xfId="0" applyFont="1" applyFill="1" applyBorder="1" applyAlignment="1" applyProtection="1">
      <alignment horizontal="center" vertical="center" wrapText="1"/>
      <protection hidden="1"/>
    </xf>
    <xf numFmtId="0" fontId="46" fillId="0" borderId="0" xfId="0" applyFont="1" applyFill="1" applyBorder="1" applyAlignment="1" applyProtection="1">
      <alignment vertical="center"/>
      <protection locked="0"/>
    </xf>
    <xf numFmtId="0" fontId="46" fillId="0" borderId="0" xfId="0" applyFont="1" applyBorder="1" applyAlignment="1" applyProtection="1">
      <alignment vertical="center" wrapText="1"/>
      <protection hidden="1"/>
    </xf>
    <xf numFmtId="0" fontId="46" fillId="0" borderId="0" xfId="0" applyFont="1" applyFill="1" applyBorder="1" applyAlignment="1" applyProtection="1">
      <alignment vertical="center"/>
      <protection hidden="1"/>
    </xf>
    <xf numFmtId="14" fontId="6" fillId="0" borderId="0" xfId="0" applyNumberFormat="1" applyFont="1" applyFill="1" applyBorder="1" applyAlignment="1" applyProtection="1">
      <alignment vertical="center" wrapText="1"/>
      <protection hidden="1"/>
    </xf>
    <xf numFmtId="0" fontId="6" fillId="0" borderId="0" xfId="0" applyFont="1" applyAlignment="1" applyProtection="1">
      <alignment vertical="top" wrapText="1"/>
      <protection hidden="1"/>
    </xf>
    <xf numFmtId="0" fontId="6" fillId="0" borderId="0" xfId="0" applyFont="1" applyFill="1" applyAlignment="1" applyProtection="1">
      <alignment vertical="top" wrapText="1"/>
      <protection hidden="1"/>
    </xf>
    <xf numFmtId="0" fontId="52" fillId="0" borderId="0" xfId="0" applyFont="1" applyProtection="1">
      <protection hidden="1"/>
    </xf>
    <xf numFmtId="0" fontId="24" fillId="0" borderId="0" xfId="0" applyFont="1" applyProtection="1">
      <protection hidden="1"/>
    </xf>
    <xf numFmtId="0" fontId="7" fillId="0" borderId="0" xfId="0" applyFont="1" applyAlignment="1" applyProtection="1">
      <alignment horizontal="center" vertical="top"/>
      <protection hidden="1"/>
    </xf>
    <xf numFmtId="0" fontId="3" fillId="0" borderId="0" xfId="0" applyFont="1" applyAlignment="1" applyProtection="1">
      <alignment horizontal="center" vertical="top"/>
      <protection hidden="1"/>
    </xf>
    <xf numFmtId="0" fontId="47" fillId="0" borderId="0" xfId="0" applyFont="1" applyAlignment="1" applyProtection="1">
      <alignment horizontal="left" vertical="top" wrapText="1"/>
      <protection hidden="1"/>
    </xf>
    <xf numFmtId="0" fontId="8" fillId="0" borderId="16" xfId="0" applyFont="1" applyBorder="1" applyAlignment="1" applyProtection="1">
      <alignment horizontal="left" vertical="center" wrapText="1" indent="2"/>
      <protection hidden="1"/>
    </xf>
    <xf numFmtId="0" fontId="52" fillId="0" borderId="0" xfId="0" applyFont="1" applyProtection="1">
      <protection locked="0"/>
    </xf>
    <xf numFmtId="0" fontId="13" fillId="0" borderId="0" xfId="24" applyFont="1" applyAlignment="1" applyProtection="1">
      <alignment vertical="center"/>
      <protection hidden="1"/>
    </xf>
    <xf numFmtId="0" fontId="13" fillId="0" borderId="0" xfId="24" applyFont="1" applyFill="1" applyBorder="1" applyAlignment="1" applyProtection="1">
      <alignment vertical="center"/>
      <protection hidden="1"/>
    </xf>
    <xf numFmtId="0" fontId="13" fillId="0" borderId="0" xfId="24" applyFont="1" applyProtection="1">
      <protection hidden="1"/>
    </xf>
    <xf numFmtId="0" fontId="13" fillId="0" borderId="0" xfId="24" applyFont="1" applyFill="1" applyBorder="1" applyAlignment="1" applyProtection="1">
      <alignment horizontal="left" vertical="center"/>
      <protection hidden="1"/>
    </xf>
    <xf numFmtId="0" fontId="13" fillId="0" borderId="0" xfId="24" applyFont="1" applyFill="1" applyBorder="1" applyAlignment="1" applyProtection="1">
      <alignment horizontal="center" vertical="center"/>
      <protection hidden="1"/>
    </xf>
    <xf numFmtId="0" fontId="13" fillId="0" borderId="0" xfId="24" applyFont="1" applyAlignment="1" applyProtection="1">
      <alignment horizontal="left"/>
      <protection hidden="1"/>
    </xf>
    <xf numFmtId="0" fontId="13" fillId="0" borderId="0" xfId="24" applyFont="1" applyAlignment="1" applyProtection="1">
      <alignment horizontal="center"/>
      <protection hidden="1"/>
    </xf>
    <xf numFmtId="0" fontId="13" fillId="0" borderId="0" xfId="27" applyFont="1" applyAlignment="1" applyProtection="1">
      <alignment horizontal="center"/>
      <protection hidden="1"/>
    </xf>
    <xf numFmtId="0" fontId="13" fillId="0" borderId="0" xfId="27" applyFont="1" applyProtection="1">
      <protection hidden="1"/>
    </xf>
    <xf numFmtId="0" fontId="8" fillId="0" borderId="0" xfId="0" applyFont="1" applyAlignment="1" applyProtection="1">
      <alignment vertical="center" wrapText="1"/>
      <protection locked="0" hidden="1"/>
    </xf>
    <xf numFmtId="0" fontId="54" fillId="0" borderId="0" xfId="0" applyFont="1" applyAlignment="1" applyProtection="1">
      <alignment vertical="center"/>
      <protection hidden="1"/>
    </xf>
    <xf numFmtId="0" fontId="54" fillId="0" borderId="0" xfId="0" applyFont="1" applyProtection="1">
      <protection hidden="1"/>
    </xf>
    <xf numFmtId="0" fontId="55" fillId="0" borderId="0" xfId="0" applyFont="1" applyAlignment="1" applyProtection="1">
      <alignment vertical="center"/>
      <protection hidden="1"/>
    </xf>
    <xf numFmtId="0" fontId="56" fillId="0" borderId="0" xfId="0" applyFont="1" applyAlignment="1" applyProtection="1">
      <alignment vertical="center"/>
      <protection hidden="1"/>
    </xf>
    <xf numFmtId="0" fontId="57" fillId="0" borderId="0" xfId="23" applyNumberFormat="1" applyFont="1" applyFill="1" applyBorder="1" applyAlignment="1" applyProtection="1">
      <alignment vertical="center"/>
      <protection hidden="1"/>
    </xf>
    <xf numFmtId="0" fontId="57" fillId="0" borderId="0" xfId="26" applyFont="1" applyAlignment="1" applyProtection="1">
      <alignment vertical="center"/>
      <protection hidden="1"/>
    </xf>
    <xf numFmtId="0" fontId="57" fillId="0" borderId="0" xfId="26" applyFont="1" applyBorder="1" applyAlignment="1" applyProtection="1">
      <alignment vertical="center"/>
      <protection hidden="1"/>
    </xf>
    <xf numFmtId="0" fontId="54" fillId="0" borderId="0" xfId="0" applyFont="1" applyAlignment="1" applyProtection="1">
      <alignment horizontal="justify" vertical="center"/>
      <protection hidden="1"/>
    </xf>
    <xf numFmtId="0" fontId="57" fillId="0" borderId="0" xfId="23" applyNumberFormat="1" applyFont="1" applyFill="1" applyBorder="1" applyAlignment="1" applyProtection="1">
      <alignment horizontal="justify" vertical="center"/>
      <protection hidden="1"/>
    </xf>
    <xf numFmtId="0" fontId="57" fillId="0" borderId="0" xfId="26" applyFont="1" applyBorder="1" applyAlignment="1" applyProtection="1">
      <alignment horizontal="justify" vertical="center"/>
      <protection hidden="1"/>
    </xf>
    <xf numFmtId="0" fontId="54" fillId="0" borderId="0" xfId="0" applyFont="1" applyAlignment="1" applyProtection="1">
      <alignment horizontal="justify"/>
      <protection hidden="1"/>
    </xf>
    <xf numFmtId="0" fontId="24" fillId="0" borderId="0" xfId="0" applyFont="1" applyFill="1" applyAlignment="1" applyProtection="1">
      <alignment vertical="center"/>
      <protection hidden="1"/>
    </xf>
    <xf numFmtId="0" fontId="24" fillId="0" borderId="0" xfId="0" applyFont="1" applyAlignment="1" applyProtection="1">
      <alignment horizontal="center"/>
      <protection hidden="1"/>
    </xf>
    <xf numFmtId="0" fontId="24" fillId="0" borderId="0" xfId="0" applyFont="1" applyAlignment="1" applyProtection="1">
      <alignment horizontal="center" vertical="center"/>
      <protection hidden="1"/>
    </xf>
    <xf numFmtId="0" fontId="24" fillId="0" borderId="0" xfId="22" applyFont="1" applyAlignment="1" applyProtection="1">
      <alignment horizontal="center" vertical="center"/>
      <protection hidden="1"/>
    </xf>
    <xf numFmtId="0" fontId="24" fillId="0" borderId="0" xfId="22" applyFont="1" applyProtection="1">
      <protection hidden="1"/>
    </xf>
    <xf numFmtId="0" fontId="6" fillId="0" borderId="0" xfId="23" applyNumberFormat="1" applyFont="1" applyFill="1" applyBorder="1" applyAlignment="1" applyProtection="1">
      <alignment vertical="center"/>
      <protection hidden="1"/>
    </xf>
    <xf numFmtId="0" fontId="6" fillId="0" borderId="0" xfId="26" applyFont="1" applyBorder="1" applyAlignment="1" applyProtection="1">
      <alignment vertical="center"/>
      <protection hidden="1"/>
    </xf>
    <xf numFmtId="0" fontId="24" fillId="0" borderId="0" xfId="22" applyFont="1" applyAlignment="1" applyProtection="1">
      <alignment horizontal="center"/>
      <protection hidden="1"/>
    </xf>
    <xf numFmtId="0" fontId="6" fillId="0" borderId="0" xfId="0" applyFont="1" applyBorder="1" applyAlignment="1" applyProtection="1">
      <alignment vertical="center" wrapText="1"/>
      <protection hidden="1"/>
    </xf>
    <xf numFmtId="0" fontId="58" fillId="0" borderId="0" xfId="0" applyFont="1" applyAlignment="1" applyProtection="1">
      <alignment horizontal="center" vertical="center"/>
      <protection hidden="1"/>
    </xf>
    <xf numFmtId="0" fontId="24" fillId="0" borderId="0" xfId="22" applyFont="1" applyAlignment="1" applyProtection="1">
      <alignment vertical="center"/>
      <protection hidden="1"/>
    </xf>
    <xf numFmtId="0" fontId="24" fillId="3" borderId="6" xfId="0" applyFont="1" applyFill="1" applyBorder="1" applyAlignment="1" applyProtection="1">
      <alignment horizontal="center" vertical="center"/>
      <protection locked="0"/>
    </xf>
    <xf numFmtId="0" fontId="24" fillId="0" borderId="0" xfId="0" applyFont="1" applyFill="1" applyBorder="1" applyAlignment="1" applyProtection="1">
      <alignment horizontal="center" vertical="center"/>
      <protection hidden="1"/>
    </xf>
    <xf numFmtId="0" fontId="24" fillId="0" borderId="0" xfId="0" applyFont="1" applyFill="1" applyAlignment="1" applyProtection="1">
      <alignment horizontal="center" vertical="center"/>
      <protection hidden="1"/>
    </xf>
    <xf numFmtId="0" fontId="24" fillId="0" borderId="0" xfId="0" applyFont="1" applyFill="1" applyProtection="1">
      <protection hidden="1"/>
    </xf>
    <xf numFmtId="0" fontId="8" fillId="0" borderId="0" xfId="0" applyFont="1" applyAlignment="1" applyProtection="1">
      <alignment horizontal="left" vertical="center" wrapText="1" indent="2"/>
      <protection hidden="1"/>
    </xf>
    <xf numFmtId="0" fontId="8" fillId="0" borderId="0" xfId="0" applyFont="1" applyFill="1" applyAlignment="1" applyProtection="1">
      <alignment vertical="center"/>
    </xf>
    <xf numFmtId="0" fontId="60" fillId="0" borderId="0" xfId="0" applyFont="1"/>
    <xf numFmtId="0" fontId="4" fillId="0" borderId="0" xfId="0" applyFont="1" applyBorder="1" applyAlignment="1" applyProtection="1">
      <alignment horizontal="justify" vertical="top" wrapText="1"/>
      <protection hidden="1"/>
    </xf>
    <xf numFmtId="0" fontId="4" fillId="0" borderId="0" xfId="0" applyFont="1" applyAlignment="1" applyProtection="1">
      <alignment horizontal="justify" vertical="top"/>
      <protection hidden="1"/>
    </xf>
    <xf numFmtId="0" fontId="24" fillId="0" borderId="0" xfId="0" applyFont="1" applyBorder="1" applyAlignment="1" applyProtection="1">
      <alignment vertical="top"/>
      <protection hidden="1"/>
    </xf>
    <xf numFmtId="0" fontId="4" fillId="0" borderId="0" xfId="0" applyFont="1" applyAlignment="1" applyProtection="1">
      <alignment vertical="top"/>
      <protection hidden="1"/>
    </xf>
    <xf numFmtId="0" fontId="4" fillId="0" borderId="0" xfId="0" applyFont="1" applyBorder="1" applyAlignment="1" applyProtection="1">
      <alignment vertical="top"/>
      <protection hidden="1"/>
    </xf>
    <xf numFmtId="0" fontId="4" fillId="0" borderId="0" xfId="0" applyFont="1" applyBorder="1" applyAlignment="1" applyProtection="1">
      <alignment horizontal="right" vertical="top"/>
      <protection hidden="1"/>
    </xf>
    <xf numFmtId="0" fontId="53" fillId="0" borderId="0" xfId="0" applyFont="1" applyProtection="1">
      <protection hidden="1"/>
    </xf>
    <xf numFmtId="0" fontId="4" fillId="0" borderId="0" xfId="0" applyFont="1" applyProtection="1">
      <protection hidden="1"/>
    </xf>
    <xf numFmtId="0" fontId="4" fillId="0" borderId="0" xfId="0" applyFont="1" applyAlignment="1" applyProtection="1">
      <alignment horizontal="justify"/>
      <protection hidden="1"/>
    </xf>
    <xf numFmtId="0" fontId="7" fillId="0" borderId="0" xfId="0" applyFont="1" applyAlignment="1" applyProtection="1">
      <alignment horizontal="justify"/>
      <protection hidden="1"/>
    </xf>
    <xf numFmtId="0" fontId="4" fillId="0" borderId="0" xfId="0" quotePrefix="1" applyFont="1" applyAlignment="1" applyProtection="1">
      <alignment vertical="top"/>
      <protection hidden="1"/>
    </xf>
    <xf numFmtId="0" fontId="4" fillId="0" borderId="0" xfId="0" applyFont="1" applyAlignment="1" applyProtection="1">
      <alignment horizontal="justify" vertical="top" wrapText="1"/>
      <protection hidden="1"/>
    </xf>
    <xf numFmtId="0" fontId="4" fillId="0" borderId="0" xfId="0" applyFont="1" applyAlignment="1" applyProtection="1">
      <alignment horizontal="center" vertical="center"/>
      <protection hidden="1"/>
    </xf>
    <xf numFmtId="0" fontId="4" fillId="0" borderId="0" xfId="0" applyFont="1" applyAlignment="1" applyProtection="1">
      <alignment horizontal="left"/>
      <protection hidden="1"/>
    </xf>
    <xf numFmtId="0" fontId="4" fillId="0" borderId="0" xfId="0" applyFont="1" applyBorder="1" applyProtection="1">
      <protection hidden="1"/>
    </xf>
    <xf numFmtId="0" fontId="4" fillId="0" borderId="0" xfId="0" applyFont="1" applyBorder="1" applyAlignment="1" applyProtection="1">
      <alignment vertical="top" wrapText="1"/>
      <protection hidden="1"/>
    </xf>
    <xf numFmtId="0" fontId="7" fillId="0" borderId="0" xfId="0" applyFont="1" applyBorder="1" applyAlignment="1" applyProtection="1">
      <alignment horizontal="justify" vertical="top" wrapText="1"/>
      <protection hidden="1"/>
    </xf>
    <xf numFmtId="0" fontId="4" fillId="0" borderId="0" xfId="0" applyFont="1" applyBorder="1" applyAlignment="1" applyProtection="1">
      <alignment horizontal="justify"/>
      <protection hidden="1"/>
    </xf>
    <xf numFmtId="0" fontId="7" fillId="0" borderId="0" xfId="0" applyFont="1" applyBorder="1" applyAlignment="1" applyProtection="1">
      <alignment vertical="top" wrapText="1"/>
      <protection hidden="1"/>
    </xf>
    <xf numFmtId="15" fontId="4" fillId="0" borderId="0" xfId="0" applyNumberFormat="1" applyFont="1" applyBorder="1" applyAlignment="1" applyProtection="1">
      <alignment vertical="top"/>
      <protection hidden="1"/>
    </xf>
    <xf numFmtId="0" fontId="4" fillId="0" borderId="4" xfId="0" applyFont="1" applyBorder="1" applyProtection="1">
      <protection hidden="1"/>
    </xf>
    <xf numFmtId="0" fontId="8" fillId="3" borderId="7" xfId="0" applyFont="1" applyFill="1" applyBorder="1" applyAlignment="1" applyProtection="1">
      <alignment horizontal="left" vertical="center" wrapText="1"/>
      <protection locked="0"/>
    </xf>
    <xf numFmtId="0" fontId="9" fillId="0" borderId="0" xfId="0" applyFont="1" applyFill="1" applyAlignment="1" applyProtection="1">
      <alignment horizontal="left" vertical="center" wrapText="1" indent="1"/>
      <protection hidden="1"/>
    </xf>
    <xf numFmtId="0" fontId="9" fillId="0" borderId="0" xfId="0" applyFont="1" applyAlignment="1" applyProtection="1">
      <alignment horizontal="left" vertical="center" wrapText="1" indent="1"/>
      <protection hidden="1"/>
    </xf>
    <xf numFmtId="0" fontId="8" fillId="0" borderId="0" xfId="26" applyFont="1" applyBorder="1" applyAlignment="1" applyProtection="1">
      <alignment horizontal="left" vertical="center" wrapText="1"/>
      <protection hidden="1"/>
    </xf>
    <xf numFmtId="0" fontId="4" fillId="3" borderId="28" xfId="0" applyFont="1" applyFill="1" applyBorder="1" applyAlignment="1" applyProtection="1">
      <alignment horizontal="left" vertical="center" wrapText="1"/>
      <protection locked="0"/>
    </xf>
    <xf numFmtId="0" fontId="4" fillId="3" borderId="29" xfId="0" applyFont="1" applyFill="1" applyBorder="1" applyAlignment="1" applyProtection="1">
      <alignment horizontal="left" vertical="center" wrapText="1"/>
      <protection locked="0"/>
    </xf>
    <xf numFmtId="0" fontId="4" fillId="3" borderId="30" xfId="0" applyFont="1" applyFill="1" applyBorder="1" applyAlignment="1" applyProtection="1">
      <alignment horizontal="left" vertical="center" wrapText="1"/>
      <protection locked="0"/>
    </xf>
    <xf numFmtId="172" fontId="9" fillId="0" borderId="0" xfId="0" applyNumberFormat="1" applyFont="1" applyAlignment="1" applyProtection="1">
      <alignment horizontal="left" vertical="center" wrapText="1" indent="1"/>
      <protection hidden="1"/>
    </xf>
    <xf numFmtId="0" fontId="9" fillId="0" borderId="0" xfId="0" applyFont="1" applyAlignment="1">
      <alignment horizontal="left" vertical="center" wrapText="1" indent="1"/>
    </xf>
    <xf numFmtId="0" fontId="9" fillId="0" borderId="0" xfId="0" applyFont="1" applyAlignment="1" applyProtection="1">
      <alignment horizontal="left" vertical="center" wrapText="1"/>
      <protection hidden="1"/>
    </xf>
    <xf numFmtId="0" fontId="8" fillId="3" borderId="31" xfId="0" applyFont="1" applyFill="1" applyBorder="1" applyAlignment="1" applyProtection="1">
      <alignment horizontal="left" vertical="center" wrapText="1"/>
      <protection locked="0"/>
    </xf>
    <xf numFmtId="0" fontId="8" fillId="3" borderId="0" xfId="0" applyFont="1" applyFill="1" applyAlignment="1" applyProtection="1">
      <alignment vertical="center" wrapText="1"/>
      <protection locked="0"/>
    </xf>
    <xf numFmtId="0" fontId="8" fillId="3" borderId="6" xfId="0" applyFont="1" applyFill="1" applyBorder="1" applyAlignment="1" applyProtection="1">
      <alignment horizontal="left" vertical="top" wrapText="1"/>
      <protection locked="0"/>
    </xf>
    <xf numFmtId="0" fontId="8" fillId="3" borderId="6"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left" vertical="top" wrapText="1"/>
      <protection locked="0" hidden="1"/>
    </xf>
    <xf numFmtId="0" fontId="63" fillId="0" borderId="0" xfId="0" applyFont="1" applyFill="1" applyAlignment="1" applyProtection="1">
      <alignment vertical="center" wrapText="1"/>
      <protection hidden="1"/>
    </xf>
    <xf numFmtId="0" fontId="64" fillId="0" borderId="0" xfId="0" applyFont="1" applyAlignment="1" applyProtection="1">
      <alignment vertical="center" wrapText="1"/>
      <protection hidden="1"/>
    </xf>
    <xf numFmtId="0" fontId="24" fillId="0" borderId="0" xfId="0" applyFont="1" applyFill="1" applyBorder="1" applyAlignment="1" applyProtection="1">
      <alignment horizontal="left" vertical="center"/>
      <protection hidden="1"/>
    </xf>
    <xf numFmtId="0" fontId="4" fillId="0" borderId="0" xfId="0" applyFont="1" applyAlignment="1" applyProtection="1">
      <alignment vertical="top"/>
      <protection hidden="1"/>
    </xf>
    <xf numFmtId="0" fontId="4" fillId="0" borderId="0" xfId="0" applyFont="1" applyProtection="1">
      <protection hidden="1"/>
    </xf>
    <xf numFmtId="0" fontId="4" fillId="0" borderId="0" xfId="0" applyFont="1" applyAlignment="1" applyProtection="1">
      <alignment horizontal="justify" vertical="top" wrapText="1"/>
      <protection hidden="1"/>
    </xf>
    <xf numFmtId="0" fontId="4" fillId="0" borderId="0" xfId="0" applyFont="1" applyAlignment="1" applyProtection="1">
      <alignment horizontal="justify"/>
      <protection hidden="1"/>
    </xf>
    <xf numFmtId="0" fontId="8" fillId="3" borderId="6" xfId="0" applyFont="1" applyFill="1" applyBorder="1" applyAlignment="1" applyProtection="1">
      <alignment horizontal="left" vertical="center" wrapText="1"/>
      <protection locked="0"/>
    </xf>
    <xf numFmtId="0" fontId="65" fillId="0" borderId="0" xfId="0" applyFont="1" applyFill="1" applyAlignment="1" applyProtection="1">
      <alignment horizontal="justify" vertical="top"/>
      <protection hidden="1"/>
    </xf>
    <xf numFmtId="0" fontId="66" fillId="0" borderId="0" xfId="25" applyFont="1" applyProtection="1">
      <protection hidden="1"/>
    </xf>
    <xf numFmtId="0" fontId="67" fillId="0" borderId="5" xfId="25" applyFont="1" applyBorder="1" applyAlignment="1" applyProtection="1">
      <alignment horizontal="center" vertical="center"/>
      <protection hidden="1"/>
    </xf>
    <xf numFmtId="0" fontId="67" fillId="0" borderId="5" xfId="25" applyFont="1" applyBorder="1" applyAlignment="1" applyProtection="1">
      <alignment horizontal="center" vertical="top"/>
      <protection hidden="1"/>
    </xf>
    <xf numFmtId="0" fontId="67" fillId="0" borderId="26" xfId="25" applyFont="1" applyBorder="1" applyAlignment="1" applyProtection="1">
      <alignment horizontal="center" vertical="top"/>
      <protection hidden="1"/>
    </xf>
    <xf numFmtId="0" fontId="68" fillId="7" borderId="9" xfId="25" applyFont="1" applyFill="1" applyBorder="1" applyAlignment="1" applyProtection="1">
      <alignment horizontal="center" vertical="top"/>
      <protection hidden="1"/>
    </xf>
    <xf numFmtId="0" fontId="8" fillId="0" borderId="0" xfId="25" applyFont="1" applyBorder="1" applyAlignment="1" applyProtection="1">
      <alignment vertical="center"/>
      <protection hidden="1"/>
    </xf>
    <xf numFmtId="0" fontId="4" fillId="0" borderId="22" xfId="21" quotePrefix="1" applyFont="1" applyBorder="1" applyAlignment="1" applyProtection="1">
      <alignment horizontal="center" vertical="top"/>
      <protection hidden="1"/>
    </xf>
    <xf numFmtId="0" fontId="4" fillId="0" borderId="35" xfId="21" quotePrefix="1" applyFont="1" applyBorder="1" applyAlignment="1" applyProtection="1">
      <alignment horizontal="center" vertical="top"/>
      <protection hidden="1"/>
    </xf>
    <xf numFmtId="0" fontId="4" fillId="0" borderId="0" xfId="21" applyFont="1" applyProtection="1">
      <protection hidden="1"/>
    </xf>
    <xf numFmtId="0" fontId="1" fillId="0" borderId="0" xfId="21" applyFont="1" applyProtection="1">
      <protection hidden="1"/>
    </xf>
    <xf numFmtId="0" fontId="8" fillId="0" borderId="9" xfId="0" applyFont="1" applyBorder="1" applyAlignment="1" applyProtection="1">
      <alignment vertical="top" wrapText="1"/>
      <protection hidden="1"/>
    </xf>
    <xf numFmtId="0" fontId="8" fillId="0" borderId="3" xfId="0" applyFont="1" applyBorder="1" applyAlignment="1" applyProtection="1">
      <alignment vertical="top" wrapText="1"/>
      <protection hidden="1"/>
    </xf>
    <xf numFmtId="0" fontId="8" fillId="0" borderId="10" xfId="0" applyFont="1" applyBorder="1" applyAlignment="1" applyProtection="1">
      <alignment vertical="top" wrapText="1"/>
      <protection hidden="1"/>
    </xf>
    <xf numFmtId="0" fontId="8" fillId="0" borderId="11" xfId="0" applyFont="1" applyBorder="1" applyAlignment="1" applyProtection="1">
      <alignment vertical="center"/>
      <protection hidden="1"/>
    </xf>
    <xf numFmtId="0" fontId="71" fillId="0" borderId="0" xfId="0" applyFont="1" applyFill="1" applyAlignment="1" applyProtection="1">
      <alignment vertical="center"/>
      <protection hidden="1"/>
    </xf>
    <xf numFmtId="0" fontId="54" fillId="0" borderId="0" xfId="0" applyFont="1" applyBorder="1" applyAlignment="1" applyProtection="1">
      <alignment vertical="center"/>
      <protection hidden="1"/>
    </xf>
    <xf numFmtId="0" fontId="54" fillId="0" borderId="0" xfId="0" applyFont="1" applyBorder="1" applyProtection="1">
      <protection hidden="1"/>
    </xf>
    <xf numFmtId="0" fontId="8" fillId="0" borderId="0" xfId="0" applyFont="1" applyAlignment="1" applyProtection="1">
      <alignment horizontal="justify" vertical="center"/>
      <protection hidden="1"/>
    </xf>
    <xf numFmtId="0" fontId="9" fillId="0" borderId="4" xfId="31" applyFont="1" applyBorder="1" applyAlignment="1" applyProtection="1">
      <alignment vertical="center"/>
      <protection hidden="1"/>
    </xf>
    <xf numFmtId="0" fontId="8" fillId="0" borderId="4" xfId="31" applyFont="1" applyBorder="1" applyAlignment="1" applyProtection="1">
      <alignment vertical="center"/>
      <protection hidden="1"/>
    </xf>
    <xf numFmtId="0" fontId="9" fillId="0" borderId="4" xfId="31" applyFont="1" applyBorder="1" applyAlignment="1" applyProtection="1">
      <alignment horizontal="right"/>
      <protection hidden="1"/>
    </xf>
    <xf numFmtId="0" fontId="1" fillId="0" borderId="0" xfId="31" applyAlignment="1" applyProtection="1">
      <alignment vertical="center"/>
      <protection hidden="1"/>
    </xf>
    <xf numFmtId="0" fontId="1" fillId="0" borderId="0" xfId="31" applyProtection="1">
      <protection hidden="1"/>
    </xf>
    <xf numFmtId="0" fontId="8" fillId="0" borderId="0" xfId="31" applyFont="1" applyAlignment="1" applyProtection="1">
      <alignment vertical="center"/>
      <protection hidden="1"/>
    </xf>
    <xf numFmtId="0" fontId="39" fillId="0" borderId="0" xfId="31" applyFont="1" applyAlignment="1" applyProtection="1">
      <alignment horizontal="center"/>
      <protection hidden="1"/>
    </xf>
    <xf numFmtId="0" fontId="2" fillId="0" borderId="0" xfId="31" applyFont="1" applyAlignment="1" applyProtection="1">
      <alignment vertical="center"/>
      <protection hidden="1"/>
    </xf>
    <xf numFmtId="0" fontId="11" fillId="0" borderId="0" xfId="31" applyFont="1" applyAlignment="1" applyProtection="1">
      <alignment vertical="center"/>
      <protection hidden="1"/>
    </xf>
    <xf numFmtId="0" fontId="9" fillId="0" borderId="0" xfId="31" applyFont="1" applyAlignment="1" applyProtection="1">
      <alignment horizontal="center" vertical="center"/>
      <protection hidden="1"/>
    </xf>
    <xf numFmtId="0" fontId="3" fillId="0" borderId="0" xfId="31" applyFont="1" applyAlignment="1" applyProtection="1">
      <alignment vertical="center"/>
      <protection hidden="1"/>
    </xf>
    <xf numFmtId="0" fontId="8" fillId="0" borderId="0" xfId="31" applyFont="1" applyAlignment="1" applyProtection="1">
      <alignment horizontal="justify" vertical="center"/>
      <protection hidden="1"/>
    </xf>
    <xf numFmtId="0" fontId="9" fillId="0" borderId="0" xfId="31" applyFont="1" applyAlignment="1" applyProtection="1">
      <alignment vertical="center"/>
      <protection hidden="1"/>
    </xf>
    <xf numFmtId="0" fontId="8" fillId="0" borderId="0" xfId="31" applyFont="1" applyFill="1" applyAlignment="1" applyProtection="1">
      <alignment vertical="center"/>
      <protection hidden="1"/>
    </xf>
    <xf numFmtId="0" fontId="4" fillId="0" borderId="0" xfId="31" applyFont="1" applyAlignment="1" applyProtection="1">
      <alignment vertical="center"/>
      <protection hidden="1"/>
    </xf>
    <xf numFmtId="0" fontId="8" fillId="0" borderId="6" xfId="31" applyFont="1" applyBorder="1" applyAlignment="1" applyProtection="1">
      <alignment horizontal="center" vertical="center" wrapText="1"/>
      <protection hidden="1"/>
    </xf>
    <xf numFmtId="0" fontId="8" fillId="0" borderId="6" xfId="31" applyFont="1" applyBorder="1" applyAlignment="1" applyProtection="1">
      <alignment vertical="center" wrapText="1"/>
      <protection hidden="1"/>
    </xf>
    <xf numFmtId="0" fontId="8" fillId="5" borderId="6" xfId="31" applyFont="1" applyFill="1" applyBorder="1" applyAlignment="1" applyProtection="1">
      <alignment horizontal="center" vertical="top" wrapText="1"/>
      <protection locked="0"/>
    </xf>
    <xf numFmtId="0" fontId="8" fillId="3" borderId="6" xfId="31" applyFont="1" applyFill="1" applyBorder="1" applyAlignment="1" applyProtection="1">
      <alignment vertical="top" wrapText="1"/>
      <protection locked="0"/>
    </xf>
    <xf numFmtId="0" fontId="8" fillId="3" borderId="6" xfId="31" applyFont="1" applyFill="1" applyBorder="1" applyAlignment="1" applyProtection="1">
      <alignment horizontal="left" vertical="top" wrapText="1"/>
      <protection locked="0"/>
    </xf>
    <xf numFmtId="0" fontId="8" fillId="0" borderId="0" xfId="31" applyFont="1" applyFill="1" applyBorder="1" applyAlignment="1" applyProtection="1">
      <alignment horizontal="center" vertical="top" wrapText="1"/>
    </xf>
    <xf numFmtId="0" fontId="8" fillId="0" borderId="0" xfId="31" applyFont="1" applyFill="1" applyBorder="1" applyAlignment="1" applyProtection="1">
      <alignment vertical="top" wrapText="1"/>
    </xf>
    <xf numFmtId="0" fontId="8" fillId="0" borderId="0" xfId="31" applyFont="1" applyFill="1" applyBorder="1" applyAlignment="1" applyProtection="1">
      <alignment horizontal="left" vertical="top" wrapText="1"/>
    </xf>
    <xf numFmtId="0" fontId="8" fillId="0" borderId="0" xfId="31" applyFont="1" applyFill="1" applyBorder="1" applyAlignment="1" applyProtection="1">
      <alignment horizontal="center" vertical="top" wrapText="1"/>
      <protection locked="0"/>
    </xf>
    <xf numFmtId="0" fontId="8" fillId="0" borderId="0" xfId="31" applyFont="1" applyFill="1" applyBorder="1" applyAlignment="1" applyProtection="1">
      <alignment vertical="top" wrapText="1"/>
      <protection locked="0"/>
    </xf>
    <xf numFmtId="0" fontId="8" fillId="0" borderId="0" xfId="31" applyFont="1" applyFill="1" applyBorder="1" applyAlignment="1" applyProtection="1">
      <alignment horizontal="left" vertical="top" wrapText="1"/>
      <protection locked="0"/>
    </xf>
    <xf numFmtId="0" fontId="9" fillId="0" borderId="0" xfId="31" applyFont="1" applyAlignment="1" applyProtection="1">
      <alignment horizontal="right" vertical="center" indent="1"/>
      <protection hidden="1"/>
    </xf>
    <xf numFmtId="0" fontId="9" fillId="0" borderId="0" xfId="31" applyFont="1" applyAlignment="1" applyProtection="1">
      <alignment horizontal="left" vertical="center"/>
      <protection hidden="1"/>
    </xf>
    <xf numFmtId="172" fontId="9" fillId="0" borderId="0" xfId="31" applyNumberFormat="1" applyFont="1" applyAlignment="1" applyProtection="1">
      <alignment horizontal="left" vertical="center" indent="1"/>
      <protection hidden="1"/>
    </xf>
    <xf numFmtId="0" fontId="9" fillId="0" borderId="0" xfId="31" applyFont="1" applyAlignment="1" applyProtection="1">
      <alignment horizontal="left" vertical="center" wrapText="1" indent="1"/>
      <protection hidden="1"/>
    </xf>
    <xf numFmtId="0" fontId="8" fillId="0" borderId="0" xfId="31" applyFont="1" applyAlignment="1" applyProtection="1">
      <alignment horizontal="left" vertical="center" indent="1"/>
      <protection hidden="1"/>
    </xf>
    <xf numFmtId="0" fontId="8" fillId="0" borderId="6" xfId="31" applyFont="1" applyBorder="1" applyAlignment="1" applyProtection="1">
      <alignment horizontal="center" vertical="top" wrapText="1"/>
      <protection hidden="1"/>
    </xf>
    <xf numFmtId="0" fontId="8" fillId="3" borderId="6" xfId="31" applyFont="1" applyFill="1" applyBorder="1" applyAlignment="1" applyProtection="1">
      <alignment horizontal="left" vertical="top" wrapText="1"/>
      <protection hidden="1"/>
    </xf>
    <xf numFmtId="0" fontId="9" fillId="0" borderId="0" xfId="31" applyFont="1" applyBorder="1" applyAlignment="1" applyProtection="1">
      <alignment horizontal="center" vertical="center" wrapText="1"/>
      <protection hidden="1"/>
    </xf>
    <xf numFmtId="0" fontId="8" fillId="0" borderId="0" xfId="31" applyFont="1" applyAlignment="1" applyProtection="1">
      <alignment vertical="top"/>
      <protection hidden="1"/>
    </xf>
    <xf numFmtId="0" fontId="8" fillId="0" borderId="0" xfId="0" applyFont="1" applyAlignment="1" applyProtection="1">
      <alignment horizontal="justify" vertical="center"/>
      <protection hidden="1"/>
    </xf>
    <xf numFmtId="0" fontId="8" fillId="0" borderId="0" xfId="0" applyFont="1" applyAlignment="1" applyProtection="1">
      <alignment horizontal="center" vertical="center"/>
      <protection hidden="1"/>
    </xf>
    <xf numFmtId="0" fontId="1" fillId="3" borderId="6" xfId="0" applyFont="1" applyFill="1" applyBorder="1" applyAlignment="1" applyProtection="1">
      <alignment horizontal="center" vertical="center" wrapText="1"/>
      <protection locked="0"/>
    </xf>
    <xf numFmtId="14" fontId="1" fillId="3" borderId="6" xfId="0" applyNumberFormat="1" applyFont="1" applyFill="1" applyBorder="1" applyAlignment="1" applyProtection="1">
      <alignment horizontal="center" vertical="center" wrapText="1"/>
      <protection locked="0"/>
    </xf>
    <xf numFmtId="0" fontId="4" fillId="0" borderId="0" xfId="0" applyFont="1" applyAlignment="1" applyProtection="1">
      <alignment vertical="center"/>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vertical="center"/>
      <protection hidden="1"/>
    </xf>
    <xf numFmtId="0" fontId="9" fillId="0" borderId="0" xfId="0" applyFont="1" applyAlignment="1" applyProtection="1">
      <alignment horizontal="left" vertical="center"/>
      <protection hidden="1"/>
    </xf>
    <xf numFmtId="0" fontId="8" fillId="0" borderId="0" xfId="0" applyFont="1" applyAlignment="1" applyProtection="1">
      <alignment horizontal="justify" vertical="center"/>
      <protection hidden="1"/>
    </xf>
    <xf numFmtId="0" fontId="8" fillId="0" borderId="0" xfId="26" applyFont="1" applyFill="1" applyAlignment="1" applyProtection="1">
      <alignment horizontal="left" vertical="center" wrapText="1"/>
      <protection hidden="1"/>
    </xf>
    <xf numFmtId="0" fontId="73" fillId="0" borderId="6" xfId="31" applyFont="1" applyBorder="1" applyAlignment="1" applyProtection="1">
      <alignment horizontal="center" vertical="center" wrapText="1"/>
      <protection hidden="1"/>
    </xf>
    <xf numFmtId="0" fontId="69" fillId="0" borderId="7" xfId="31" applyFont="1" applyBorder="1" applyAlignment="1" applyProtection="1">
      <alignment horizontal="center" vertical="top" wrapText="1"/>
      <protection hidden="1"/>
    </xf>
    <xf numFmtId="0" fontId="69" fillId="3" borderId="7" xfId="31" applyFont="1" applyFill="1" applyBorder="1" applyAlignment="1" applyProtection="1">
      <alignment vertical="top" wrapText="1"/>
      <protection locked="0" hidden="1"/>
    </xf>
    <xf numFmtId="0" fontId="69" fillId="0" borderId="19" xfId="31" applyFont="1" applyBorder="1" applyAlignment="1" applyProtection="1">
      <alignment horizontal="center" vertical="top" wrapText="1"/>
      <protection hidden="1"/>
    </xf>
    <xf numFmtId="0" fontId="69" fillId="3" borderId="19" xfId="31" applyFont="1" applyFill="1" applyBorder="1" applyAlignment="1" applyProtection="1">
      <alignment vertical="top" wrapText="1"/>
      <protection locked="0" hidden="1"/>
    </xf>
    <xf numFmtId="0" fontId="69" fillId="0" borderId="20" xfId="31" applyFont="1" applyBorder="1" applyAlignment="1" applyProtection="1">
      <alignment horizontal="center" vertical="top" wrapText="1"/>
      <protection hidden="1"/>
    </xf>
    <xf numFmtId="0" fontId="69" fillId="3" borderId="20" xfId="31" applyFont="1" applyFill="1" applyBorder="1" applyAlignment="1" applyProtection="1">
      <alignment vertical="top" wrapText="1"/>
      <protection locked="0" hidden="1"/>
    </xf>
    <xf numFmtId="0" fontId="8" fillId="0" borderId="0" xfId="0" applyFont="1" applyAlignment="1" applyProtection="1">
      <alignment horizontal="justify" vertical="center"/>
      <protection hidden="1"/>
    </xf>
    <xf numFmtId="0" fontId="8" fillId="0" borderId="0" xfId="26" applyFont="1" applyFill="1" applyBorder="1" applyAlignment="1" applyProtection="1">
      <alignment horizontal="left" vertical="center" wrapText="1"/>
      <protection hidden="1"/>
    </xf>
    <xf numFmtId="0" fontId="7" fillId="0" borderId="6" xfId="31" applyFont="1" applyBorder="1" applyAlignment="1" applyProtection="1">
      <alignment horizontal="center" vertical="center" wrapText="1"/>
      <protection hidden="1"/>
    </xf>
    <xf numFmtId="0" fontId="4" fillId="0" borderId="7" xfId="31" applyFont="1" applyBorder="1" applyAlignment="1" applyProtection="1">
      <alignment horizontal="center" vertical="top" wrapText="1"/>
      <protection hidden="1"/>
    </xf>
    <xf numFmtId="0" fontId="4" fillId="3" borderId="7" xfId="31" applyFont="1" applyFill="1" applyBorder="1" applyAlignment="1" applyProtection="1">
      <alignment vertical="top" wrapText="1"/>
      <protection locked="0" hidden="1"/>
    </xf>
    <xf numFmtId="0" fontId="4" fillId="0" borderId="19" xfId="31" applyFont="1" applyBorder="1" applyAlignment="1" applyProtection="1">
      <alignment horizontal="center" vertical="top" wrapText="1"/>
      <protection hidden="1"/>
    </xf>
    <xf numFmtId="0" fontId="4" fillId="3" borderId="19" xfId="31" applyFont="1" applyFill="1" applyBorder="1" applyAlignment="1" applyProtection="1">
      <alignment vertical="top" wrapText="1"/>
      <protection locked="0" hidden="1"/>
    </xf>
    <xf numFmtId="0" fontId="4" fillId="0" borderId="20" xfId="31" applyFont="1" applyBorder="1" applyAlignment="1" applyProtection="1">
      <alignment horizontal="center" vertical="top" wrapText="1"/>
      <protection hidden="1"/>
    </xf>
    <xf numFmtId="0" fontId="4" fillId="3" borderId="20" xfId="31" applyFont="1" applyFill="1" applyBorder="1" applyAlignment="1" applyProtection="1">
      <alignment vertical="top" wrapText="1"/>
      <protection locked="0" hidden="1"/>
    </xf>
    <xf numFmtId="0" fontId="4" fillId="0" borderId="0" xfId="31" applyFont="1" applyBorder="1" applyAlignment="1" applyProtection="1">
      <alignment vertical="center"/>
      <protection hidden="1"/>
    </xf>
    <xf numFmtId="0" fontId="7" fillId="3" borderId="0" xfId="22" applyFont="1" applyFill="1" applyAlignment="1" applyProtection="1">
      <alignment horizontal="center" vertical="center"/>
      <protection locked="0" hidden="1"/>
    </xf>
    <xf numFmtId="0" fontId="4" fillId="0" borderId="3" xfId="31" applyFont="1" applyBorder="1" applyAlignment="1" applyProtection="1">
      <alignment vertical="top"/>
      <protection hidden="1"/>
    </xf>
    <xf numFmtId="0" fontId="7" fillId="0" borderId="10" xfId="31" applyFont="1" applyBorder="1" applyAlignment="1" applyProtection="1">
      <alignment horizontal="right" vertical="top"/>
      <protection hidden="1"/>
    </xf>
    <xf numFmtId="0" fontId="4" fillId="0" borderId="13" xfId="31" applyFont="1" applyBorder="1" applyAlignment="1" applyProtection="1">
      <alignment vertical="center"/>
      <protection hidden="1"/>
    </xf>
    <xf numFmtId="0" fontId="4" fillId="0" borderId="11" xfId="31" applyFont="1" applyBorder="1" applyAlignment="1" applyProtection="1">
      <alignment vertical="center"/>
      <protection hidden="1"/>
    </xf>
    <xf numFmtId="0" fontId="4" fillId="0" borderId="13" xfId="31" applyFont="1" applyBorder="1" applyAlignment="1" applyProtection="1">
      <alignment horizontal="justify" vertical="center"/>
      <protection hidden="1"/>
    </xf>
    <xf numFmtId="0" fontId="9" fillId="0" borderId="13" xfId="0" applyFont="1" applyBorder="1" applyAlignment="1" applyProtection="1">
      <alignment vertical="center"/>
      <protection hidden="1"/>
    </xf>
    <xf numFmtId="0" fontId="8" fillId="0" borderId="0" xfId="0" applyFont="1" applyBorder="1" applyAlignment="1" applyProtection="1">
      <alignment horizontal="justify" vertical="center"/>
      <protection hidden="1"/>
    </xf>
    <xf numFmtId="0" fontId="9" fillId="0" borderId="13" xfId="26" applyFont="1" applyFill="1" applyBorder="1" applyAlignment="1" applyProtection="1">
      <alignment vertical="center"/>
      <protection hidden="1"/>
    </xf>
    <xf numFmtId="0" fontId="8" fillId="0" borderId="13" xfId="0" applyFont="1" applyBorder="1" applyAlignment="1" applyProtection="1">
      <alignment vertical="center"/>
      <protection hidden="1"/>
    </xf>
    <xf numFmtId="0" fontId="8" fillId="0" borderId="13" xfId="0" applyFont="1" applyBorder="1" applyAlignment="1" applyProtection="1">
      <alignment horizontal="justify" vertical="center"/>
      <protection hidden="1"/>
    </xf>
    <xf numFmtId="0" fontId="4" fillId="0" borderId="0" xfId="31" applyFont="1" applyFill="1" applyBorder="1" applyAlignment="1" applyProtection="1">
      <alignment vertical="center"/>
      <protection hidden="1"/>
    </xf>
    <xf numFmtId="0" fontId="7" fillId="0" borderId="0" xfId="31" applyFont="1" applyBorder="1" applyAlignment="1" applyProtection="1">
      <alignment horizontal="right" vertical="center" indent="1"/>
      <protection hidden="1"/>
    </xf>
    <xf numFmtId="0" fontId="9" fillId="0" borderId="13" xfId="0" applyFont="1" applyBorder="1" applyAlignment="1" applyProtection="1">
      <alignment horizontal="left" vertical="center"/>
      <protection hidden="1"/>
    </xf>
    <xf numFmtId="172" fontId="9" fillId="0" borderId="0" xfId="0" applyNumberFormat="1" applyFont="1" applyBorder="1" applyAlignment="1" applyProtection="1">
      <alignment horizontal="left" vertical="center" indent="1"/>
      <protection hidden="1"/>
    </xf>
    <xf numFmtId="0" fontId="9" fillId="0" borderId="0" xfId="0" applyFont="1" applyBorder="1" applyAlignment="1" applyProtection="1">
      <alignment horizontal="right" vertical="center" indent="1"/>
      <protection hidden="1"/>
    </xf>
    <xf numFmtId="0" fontId="9" fillId="0" borderId="0" xfId="0" applyFont="1" applyBorder="1" applyAlignment="1" applyProtection="1">
      <alignment horizontal="left" vertical="center" wrapText="1" indent="1"/>
      <protection hidden="1"/>
    </xf>
    <xf numFmtId="0" fontId="0" fillId="0" borderId="13" xfId="0" applyBorder="1"/>
    <xf numFmtId="0" fontId="0" fillId="0" borderId="0" xfId="0" applyBorder="1"/>
    <xf numFmtId="0" fontId="0" fillId="0" borderId="11" xfId="0" applyBorder="1"/>
    <xf numFmtId="0" fontId="0" fillId="0" borderId="14" xfId="0" applyBorder="1"/>
    <xf numFmtId="0" fontId="0" fillId="0" borderId="4" xfId="0" applyBorder="1"/>
    <xf numFmtId="0" fontId="0" fillId="0" borderId="12" xfId="0" applyBorder="1"/>
    <xf numFmtId="0" fontId="7" fillId="0" borderId="13" xfId="31" applyFont="1" applyFill="1" applyBorder="1" applyAlignment="1" applyProtection="1">
      <alignment vertical="center"/>
      <protection hidden="1"/>
    </xf>
    <xf numFmtId="0" fontId="7" fillId="0" borderId="0" xfId="31" applyFont="1" applyFill="1" applyBorder="1" applyAlignment="1" applyProtection="1">
      <alignment vertical="center"/>
      <protection hidden="1"/>
    </xf>
    <xf numFmtId="0" fontId="7" fillId="0" borderId="11" xfId="31" applyFont="1" applyFill="1" applyBorder="1" applyAlignment="1" applyProtection="1">
      <alignment vertical="center"/>
      <protection hidden="1"/>
    </xf>
    <xf numFmtId="0" fontId="8" fillId="3" borderId="6" xfId="0" applyFont="1" applyFill="1" applyBorder="1" applyAlignment="1" applyProtection="1">
      <alignment horizontal="left" vertical="center" wrapText="1"/>
      <protection locked="0"/>
    </xf>
    <xf numFmtId="0" fontId="8" fillId="0" borderId="6" xfId="0" applyFont="1" applyBorder="1" applyAlignment="1" applyProtection="1">
      <alignment horizontal="center" vertical="top" wrapText="1"/>
      <protection hidden="1"/>
    </xf>
    <xf numFmtId="0" fontId="8" fillId="3" borderId="6" xfId="0" applyFont="1" applyFill="1" applyBorder="1" applyAlignment="1" applyProtection="1">
      <alignment horizontal="center" vertical="top" wrapText="1"/>
      <protection locked="0"/>
    </xf>
    <xf numFmtId="0" fontId="9" fillId="0" borderId="0" xfId="0" applyFont="1" applyAlignment="1" applyProtection="1">
      <alignment horizontal="center" vertical="center"/>
      <protection hidden="1"/>
    </xf>
    <xf numFmtId="0" fontId="8" fillId="0" borderId="0" xfId="0" applyFont="1" applyAlignment="1" applyProtection="1">
      <alignment horizontal="justify" vertical="center"/>
      <protection hidden="1"/>
    </xf>
    <xf numFmtId="0" fontId="9" fillId="0" borderId="0" xfId="0" applyFont="1" applyAlignment="1" applyProtection="1">
      <alignment horizontal="left" vertical="center"/>
      <protection hidden="1"/>
    </xf>
    <xf numFmtId="0" fontId="8" fillId="0" borderId="0" xfId="0" applyFont="1" applyAlignment="1" applyProtection="1">
      <alignment horizontal="left" vertical="center"/>
      <protection hidden="1"/>
    </xf>
    <xf numFmtId="0" fontId="8" fillId="0" borderId="8" xfId="0" applyFont="1" applyBorder="1" applyAlignment="1" applyProtection="1">
      <alignment horizontal="center" vertical="center" wrapText="1"/>
      <protection hidden="1"/>
    </xf>
    <xf numFmtId="0" fontId="8" fillId="0" borderId="6" xfId="0" applyFont="1" applyBorder="1" applyAlignment="1" applyProtection="1">
      <alignment horizontal="center" vertical="top" wrapText="1"/>
      <protection hidden="1"/>
    </xf>
    <xf numFmtId="0" fontId="8" fillId="0" borderId="9" xfId="0" applyFont="1" applyBorder="1" applyAlignment="1" applyProtection="1">
      <alignment horizontal="center" vertical="center" wrapText="1"/>
      <protection hidden="1"/>
    </xf>
    <xf numFmtId="0" fontId="8" fillId="3" borderId="6" xfId="0" applyFont="1" applyFill="1" applyBorder="1" applyAlignment="1" applyProtection="1">
      <alignment horizontal="left" vertical="center" wrapText="1"/>
      <protection locked="0"/>
    </xf>
    <xf numFmtId="0" fontId="1" fillId="3" borderId="0" xfId="0" applyFont="1" applyFill="1" applyBorder="1" applyAlignment="1" applyProtection="1">
      <alignment horizontal="center" vertical="center" wrapText="1"/>
      <protection locked="0"/>
    </xf>
    <xf numFmtId="14" fontId="1" fillId="3" borderId="0" xfId="0" applyNumberFormat="1" applyFont="1" applyFill="1" applyBorder="1" applyAlignment="1" applyProtection="1">
      <alignment horizontal="center" vertical="center" wrapText="1"/>
      <protection locked="0"/>
    </xf>
    <xf numFmtId="0" fontId="69" fillId="8" borderId="0" xfId="32" applyFont="1" applyFill="1" applyAlignment="1" applyProtection="1">
      <alignment vertical="center"/>
      <protection hidden="1"/>
    </xf>
    <xf numFmtId="0" fontId="69" fillId="8" borderId="0" xfId="32" applyFont="1" applyFill="1" applyProtection="1">
      <protection hidden="1"/>
    </xf>
    <xf numFmtId="0" fontId="4" fillId="0" borderId="0" xfId="0" applyFont="1" applyAlignment="1" applyProtection="1">
      <alignment vertical="center"/>
      <protection hidden="1"/>
    </xf>
    <xf numFmtId="0" fontId="37" fillId="6" borderId="0" xfId="0" applyFont="1" applyFill="1" applyBorder="1" applyAlignment="1" applyProtection="1">
      <alignment vertical="center"/>
      <protection hidden="1"/>
    </xf>
    <xf numFmtId="0" fontId="4" fillId="3" borderId="10" xfId="0" applyFont="1" applyFill="1" applyBorder="1" applyAlignment="1" applyProtection="1">
      <alignment horizontal="left" vertical="center" indent="4"/>
      <protection locked="0"/>
    </xf>
    <xf numFmtId="0" fontId="8" fillId="0" borderId="0" xfId="0" applyFont="1" applyAlignment="1" applyProtection="1">
      <alignment horizontal="center" vertical="center"/>
      <protection hidden="1"/>
    </xf>
    <xf numFmtId="0" fontId="9" fillId="0" borderId="0" xfId="0" applyFont="1" applyAlignment="1">
      <alignment horizontal="center" vertical="center"/>
    </xf>
    <xf numFmtId="0" fontId="8" fillId="0" borderId="0" xfId="0" applyFont="1" applyAlignment="1" applyProtection="1">
      <alignment horizontal="justify" vertical="center" wrapText="1"/>
      <protection hidden="1"/>
    </xf>
    <xf numFmtId="0" fontId="8"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8" fillId="3" borderId="8" xfId="0" applyFont="1" applyFill="1" applyBorder="1" applyAlignment="1" applyProtection="1">
      <alignment vertical="top" wrapText="1"/>
      <protection locked="0"/>
    </xf>
    <xf numFmtId="0" fontId="8" fillId="3" borderId="6" xfId="0" applyFont="1" applyFill="1" applyBorder="1" applyAlignment="1" applyProtection="1">
      <alignment vertical="top" wrapText="1"/>
      <protection locked="0"/>
    </xf>
    <xf numFmtId="0" fontId="47" fillId="0" borderId="0" xfId="0" applyFont="1" applyAlignment="1">
      <alignment horizontal="justify" vertical="center"/>
    </xf>
    <xf numFmtId="0" fontId="45" fillId="0" borderId="0" xfId="0" applyFont="1" applyAlignment="1">
      <alignment horizontal="justify" vertical="center"/>
    </xf>
    <xf numFmtId="0" fontId="8" fillId="0" borderId="0" xfId="0" applyFont="1" applyAlignment="1" applyProtection="1">
      <alignment horizontal="center" vertical="center"/>
      <protection hidden="1"/>
    </xf>
    <xf numFmtId="0" fontId="8" fillId="3" borderId="6" xfId="0" applyFont="1" applyFill="1" applyBorder="1" applyAlignment="1" applyProtection="1">
      <alignment horizontal="left" vertical="center" wrapText="1"/>
      <protection locked="0"/>
    </xf>
    <xf numFmtId="0" fontId="1" fillId="0" borderId="0" xfId="31" applyAlignment="1" applyProtection="1">
      <alignment horizontal="center" vertical="top"/>
      <protection hidden="1"/>
    </xf>
    <xf numFmtId="173" fontId="8" fillId="3" borderId="6" xfId="0" applyNumberFormat="1" applyFont="1" applyFill="1" applyBorder="1" applyAlignment="1" applyProtection="1">
      <alignment vertical="center" wrapText="1"/>
      <protection locked="0"/>
    </xf>
    <xf numFmtId="0" fontId="4" fillId="0" borderId="0" xfId="0" applyFont="1" applyAlignment="1" applyProtection="1">
      <alignment vertical="center"/>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vertical="center"/>
      <protection hidden="1"/>
    </xf>
    <xf numFmtId="0" fontId="8"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8" fillId="0" borderId="0" xfId="0" applyFont="1" applyAlignment="1" applyProtection="1">
      <alignment horizontal="justify" vertical="center"/>
      <protection hidden="1"/>
    </xf>
    <xf numFmtId="0" fontId="8" fillId="0" borderId="0" xfId="0" applyFont="1" applyAlignment="1" applyProtection="1">
      <alignment horizontal="justify" vertical="center"/>
      <protection hidden="1"/>
    </xf>
    <xf numFmtId="0" fontId="8" fillId="3" borderId="6" xfId="0"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top" wrapText="1" indent="1"/>
      <protection hidden="1"/>
    </xf>
    <xf numFmtId="0" fontId="1" fillId="0" borderId="0" xfId="0" applyFont="1" applyFill="1" applyBorder="1" applyAlignment="1" applyProtection="1">
      <alignment vertical="top" wrapText="1"/>
      <protection hidden="1"/>
    </xf>
    <xf numFmtId="2" fontId="29" fillId="0" borderId="0" xfId="24" applyNumberFormat="1" applyFont="1" applyFill="1" applyBorder="1" applyAlignment="1" applyProtection="1">
      <alignment vertical="center"/>
      <protection hidden="1"/>
    </xf>
    <xf numFmtId="0" fontId="76" fillId="0" borderId="0" xfId="0" applyFont="1" applyFill="1" applyBorder="1" applyAlignment="1" applyProtection="1">
      <alignment horizontal="center" vertical="center" wrapText="1"/>
      <protection hidden="1"/>
    </xf>
    <xf numFmtId="0" fontId="76" fillId="0" borderId="6" xfId="0" applyFont="1" applyFill="1" applyBorder="1" applyAlignment="1" applyProtection="1">
      <alignment horizontal="center" vertical="center" wrapText="1"/>
      <protection hidden="1"/>
    </xf>
    <xf numFmtId="171" fontId="8" fillId="0" borderId="0" xfId="34" applyNumberFormat="1" applyFont="1" applyAlignment="1" applyProtection="1">
      <alignment horizontal="center" vertical="center"/>
      <protection hidden="1"/>
    </xf>
    <xf numFmtId="0" fontId="1" fillId="0" borderId="0" xfId="34" applyFont="1" applyProtection="1">
      <protection hidden="1"/>
    </xf>
    <xf numFmtId="0" fontId="1" fillId="0" borderId="0" xfId="34" applyProtection="1">
      <protection hidden="1"/>
    </xf>
    <xf numFmtId="0" fontId="9" fillId="0" borderId="0" xfId="34" applyFont="1" applyAlignment="1" applyProtection="1">
      <alignment horizontal="justify" vertical="center"/>
      <protection hidden="1"/>
    </xf>
    <xf numFmtId="0" fontId="9" fillId="3" borderId="6" xfId="34" applyFont="1" applyFill="1" applyBorder="1" applyAlignment="1" applyProtection="1">
      <alignment horizontal="center" vertical="top" wrapText="1"/>
      <protection locked="0"/>
    </xf>
    <xf numFmtId="0" fontId="8" fillId="3" borderId="6" xfId="34" applyFont="1" applyFill="1" applyBorder="1" applyAlignment="1" applyProtection="1">
      <alignment horizontal="center" vertical="top" wrapText="1"/>
      <protection locked="0"/>
    </xf>
    <xf numFmtId="0" fontId="8" fillId="3" borderId="9" xfId="34" applyFont="1" applyFill="1" applyBorder="1" applyAlignment="1" applyProtection="1">
      <alignment horizontal="center" vertical="top" wrapText="1"/>
      <protection locked="0"/>
    </xf>
    <xf numFmtId="0" fontId="8" fillId="3" borderId="3" xfId="34" applyFont="1" applyFill="1" applyBorder="1" applyAlignment="1" applyProtection="1">
      <alignment horizontal="center" vertical="top" wrapText="1"/>
      <protection locked="0"/>
    </xf>
    <xf numFmtId="0" fontId="8" fillId="3" borderId="10" xfId="34" applyFont="1" applyFill="1" applyBorder="1" applyAlignment="1" applyProtection="1">
      <alignment horizontal="center" vertical="top" wrapText="1"/>
      <protection locked="0"/>
    </xf>
    <xf numFmtId="0" fontId="48" fillId="0" borderId="15" xfId="0" applyFont="1" applyBorder="1" applyAlignment="1" applyProtection="1">
      <alignment vertical="center"/>
      <protection hidden="1"/>
    </xf>
    <xf numFmtId="0" fontId="79" fillId="0" borderId="0" xfId="36" applyFont="1" applyProtection="1">
      <protection hidden="1"/>
    </xf>
    <xf numFmtId="0" fontId="79" fillId="0" borderId="6" xfId="36" applyFont="1" applyBorder="1" applyAlignment="1" applyProtection="1">
      <alignment horizontal="center"/>
      <protection hidden="1"/>
    </xf>
    <xf numFmtId="0" fontId="79" fillId="0" borderId="6" xfId="35" applyFont="1" applyBorder="1" applyAlignment="1" applyProtection="1">
      <alignment vertical="center"/>
      <protection hidden="1"/>
    </xf>
    <xf numFmtId="0" fontId="79" fillId="0" borderId="6" xfId="36" applyFont="1" applyBorder="1" applyProtection="1">
      <protection hidden="1"/>
    </xf>
    <xf numFmtId="0" fontId="79" fillId="0" borderId="0" xfId="36" applyFont="1" applyBorder="1" applyProtection="1">
      <protection hidden="1"/>
    </xf>
    <xf numFmtId="0" fontId="78" fillId="0" borderId="0" xfId="35" applyFont="1" applyBorder="1" applyAlignment="1" applyProtection="1">
      <alignment horizontal="center" vertical="center"/>
      <protection hidden="1"/>
    </xf>
    <xf numFmtId="0" fontId="79" fillId="0" borderId="0" xfId="35" applyFont="1" applyAlignment="1" applyProtection="1">
      <alignment horizontal="justify" vertical="center"/>
      <protection hidden="1"/>
    </xf>
    <xf numFmtId="0" fontId="79" fillId="0" borderId="0" xfId="35" applyFont="1" applyAlignment="1" applyProtection="1">
      <alignment vertical="center"/>
      <protection hidden="1"/>
    </xf>
    <xf numFmtId="0" fontId="79" fillId="0" borderId="44" xfId="35" applyFont="1" applyBorder="1" applyAlignment="1" applyProtection="1">
      <alignment vertical="center" wrapText="1"/>
      <protection hidden="1"/>
    </xf>
    <xf numFmtId="0" fontId="79" fillId="3" borderId="45" xfId="35" applyFont="1" applyFill="1" applyBorder="1" applyAlignment="1" applyProtection="1">
      <alignment horizontal="left" vertical="center" wrapText="1"/>
      <protection locked="0"/>
    </xf>
    <xf numFmtId="0" fontId="78" fillId="0" borderId="46" xfId="36" applyFont="1" applyBorder="1" applyAlignment="1" applyProtection="1">
      <alignment horizontal="center"/>
      <protection hidden="1"/>
    </xf>
    <xf numFmtId="0" fontId="79" fillId="0" borderId="43" xfId="35" applyFont="1" applyBorder="1" applyAlignment="1" applyProtection="1">
      <alignment vertical="center" wrapText="1"/>
      <protection hidden="1"/>
    </xf>
    <xf numFmtId="0" fontId="81" fillId="0" borderId="47" xfId="35" applyFont="1" applyFill="1" applyBorder="1" applyAlignment="1" applyProtection="1">
      <alignment horizontal="left" vertical="center" wrapText="1"/>
    </xf>
    <xf numFmtId="0" fontId="79" fillId="0" borderId="6" xfId="36" applyFont="1" applyBorder="1" applyAlignment="1" applyProtection="1">
      <alignment vertical="top"/>
      <protection hidden="1"/>
    </xf>
    <xf numFmtId="0" fontId="79" fillId="0" borderId="0" xfId="36" applyFont="1" applyBorder="1" applyAlignment="1" applyProtection="1">
      <alignment horizontal="left" vertical="center" wrapText="1"/>
      <protection hidden="1"/>
    </xf>
    <xf numFmtId="0" fontId="79" fillId="0" borderId="48" xfId="35" applyFont="1" applyBorder="1" applyAlignment="1" applyProtection="1">
      <alignment vertical="center" wrapText="1"/>
      <protection hidden="1"/>
    </xf>
    <xf numFmtId="0" fontId="82" fillId="5" borderId="6" xfId="35" applyFont="1" applyFill="1" applyBorder="1" applyAlignment="1" applyProtection="1">
      <alignment horizontal="left" vertical="center" wrapText="1"/>
      <protection locked="0"/>
    </xf>
    <xf numFmtId="0" fontId="78" fillId="0" borderId="49" xfId="36" applyFont="1" applyBorder="1" applyAlignment="1" applyProtection="1">
      <alignment horizontal="center"/>
      <protection hidden="1"/>
    </xf>
    <xf numFmtId="0" fontId="79" fillId="0" borderId="0" xfId="36" applyFont="1" applyBorder="1" applyAlignment="1" applyProtection="1">
      <alignment horizontal="left"/>
      <protection hidden="1"/>
    </xf>
    <xf numFmtId="0" fontId="83" fillId="0" borderId="50" xfId="35" applyFont="1" applyBorder="1" applyAlignment="1" applyProtection="1">
      <alignment vertical="top" wrapText="1"/>
      <protection hidden="1"/>
    </xf>
    <xf numFmtId="0" fontId="78" fillId="3" borderId="51" xfId="35" applyFont="1" applyFill="1" applyBorder="1" applyAlignment="1" applyProtection="1">
      <alignment horizontal="left" vertical="center" wrapText="1"/>
      <protection locked="0"/>
    </xf>
    <xf numFmtId="0" fontId="79" fillId="0" borderId="0" xfId="36" applyFont="1" applyBorder="1" applyAlignment="1" applyProtection="1">
      <alignment horizontal="center" vertical="center" wrapText="1"/>
      <protection hidden="1"/>
    </xf>
    <xf numFmtId="0" fontId="79" fillId="0" borderId="50" xfId="35" applyFont="1" applyBorder="1" applyAlignment="1" applyProtection="1">
      <alignment vertical="top" wrapText="1"/>
      <protection hidden="1"/>
    </xf>
    <xf numFmtId="0" fontId="79" fillId="3" borderId="51" xfId="35" applyFont="1" applyFill="1" applyBorder="1" applyAlignment="1" applyProtection="1">
      <alignment horizontal="left" vertical="center" wrapText="1"/>
      <protection locked="0"/>
    </xf>
    <xf numFmtId="0" fontId="79" fillId="0" borderId="52" xfId="35" applyFont="1" applyBorder="1" applyAlignment="1" applyProtection="1">
      <alignment vertical="center"/>
      <protection hidden="1"/>
    </xf>
    <xf numFmtId="0" fontId="79" fillId="0" borderId="53" xfId="35" applyFont="1" applyBorder="1" applyAlignment="1" applyProtection="1">
      <alignment vertical="center"/>
      <protection hidden="1"/>
    </xf>
    <xf numFmtId="0" fontId="79" fillId="3" borderId="54" xfId="35" applyFont="1" applyFill="1" applyBorder="1" applyAlignment="1" applyProtection="1">
      <alignment horizontal="left" vertical="center" wrapText="1"/>
      <protection locked="0"/>
    </xf>
    <xf numFmtId="0" fontId="79" fillId="0" borderId="48" xfId="35" applyFont="1" applyBorder="1" applyAlignment="1" applyProtection="1">
      <alignment vertical="center"/>
      <protection hidden="1"/>
    </xf>
    <xf numFmtId="0" fontId="79" fillId="0" borderId="55" xfId="35" applyFont="1" applyFill="1" applyBorder="1" applyAlignment="1" applyProtection="1">
      <alignment vertical="center" wrapText="1"/>
      <protection hidden="1"/>
    </xf>
    <xf numFmtId="0" fontId="78" fillId="3" borderId="21" xfId="35" applyFont="1" applyFill="1" applyBorder="1" applyAlignment="1" applyProtection="1">
      <alignment horizontal="left" vertical="center" wrapText="1"/>
      <protection locked="0"/>
    </xf>
    <xf numFmtId="0" fontId="78" fillId="0" borderId="6" xfId="36" applyFont="1" applyBorder="1" applyAlignment="1" applyProtection="1">
      <alignment horizontal="center"/>
      <protection hidden="1"/>
    </xf>
    <xf numFmtId="0" fontId="79" fillId="0" borderId="56" xfId="35" applyFont="1" applyBorder="1" applyAlignment="1" applyProtection="1">
      <alignment vertical="center"/>
      <protection hidden="1"/>
    </xf>
    <xf numFmtId="0" fontId="79" fillId="0" borderId="56" xfId="35" applyFont="1" applyBorder="1" applyAlignment="1" applyProtection="1">
      <alignment vertical="top" wrapText="1"/>
      <protection hidden="1"/>
    </xf>
    <xf numFmtId="0" fontId="79" fillId="0" borderId="52" xfId="35" applyFont="1" applyBorder="1" applyAlignment="1" applyProtection="1">
      <alignment vertical="top" wrapText="1"/>
      <protection hidden="1"/>
    </xf>
    <xf numFmtId="0" fontId="79" fillId="0" borderId="53" xfId="35" applyFont="1" applyBorder="1" applyAlignment="1" applyProtection="1">
      <alignment vertical="top" wrapText="1"/>
      <protection hidden="1"/>
    </xf>
    <xf numFmtId="0" fontId="84" fillId="0" borderId="50" xfId="35" applyFont="1" applyBorder="1" applyAlignment="1" applyProtection="1">
      <alignment vertical="center"/>
      <protection hidden="1"/>
    </xf>
    <xf numFmtId="0" fontId="79" fillId="0" borderId="57" xfId="35" applyFont="1" applyFill="1" applyBorder="1" applyAlignment="1" applyProtection="1">
      <alignment horizontal="left" vertical="center" wrapText="1"/>
      <protection hidden="1"/>
    </xf>
    <xf numFmtId="0" fontId="84" fillId="0" borderId="56" xfId="35" applyFont="1" applyBorder="1" applyAlignment="1" applyProtection="1">
      <alignment vertical="center"/>
      <protection hidden="1"/>
    </xf>
    <xf numFmtId="0" fontId="79" fillId="0" borderId="51" xfId="35" applyFont="1" applyFill="1" applyBorder="1" applyAlignment="1" applyProtection="1">
      <alignment horizontal="left" vertical="center" wrapText="1"/>
      <protection hidden="1"/>
    </xf>
    <xf numFmtId="0" fontId="84" fillId="0" borderId="52" xfId="35" applyFont="1" applyBorder="1" applyAlignment="1" applyProtection="1">
      <alignment vertical="center"/>
      <protection hidden="1"/>
    </xf>
    <xf numFmtId="0" fontId="84" fillId="0" borderId="53" xfId="35" applyFont="1" applyBorder="1" applyAlignment="1" applyProtection="1">
      <alignment vertical="center"/>
      <protection hidden="1"/>
    </xf>
    <xf numFmtId="0" fontId="79" fillId="0" borderId="58" xfId="35" applyFont="1" applyFill="1" applyBorder="1" applyAlignment="1" applyProtection="1">
      <alignment horizontal="left" vertical="center" wrapText="1"/>
      <protection hidden="1"/>
    </xf>
    <xf numFmtId="0" fontId="79" fillId="0" borderId="53" xfId="35" applyFont="1" applyFill="1" applyBorder="1" applyAlignment="1" applyProtection="1">
      <alignment vertical="center"/>
      <protection hidden="1"/>
    </xf>
    <xf numFmtId="0" fontId="79" fillId="0" borderId="59" xfId="35" applyFont="1" applyFill="1" applyBorder="1" applyAlignment="1" applyProtection="1">
      <alignment horizontal="left" vertical="center" wrapText="1"/>
      <protection hidden="1"/>
    </xf>
    <xf numFmtId="0" fontId="79" fillId="0" borderId="43" xfId="35" applyFont="1" applyBorder="1" applyAlignment="1" applyProtection="1">
      <alignment horizontal="left" vertical="center"/>
      <protection hidden="1"/>
    </xf>
    <xf numFmtId="0" fontId="79" fillId="3" borderId="6" xfId="35" applyFont="1" applyFill="1" applyBorder="1" applyAlignment="1" applyProtection="1">
      <alignment vertical="center" wrapText="1"/>
      <protection locked="0"/>
    </xf>
    <xf numFmtId="0" fontId="79" fillId="3" borderId="54" xfId="35" applyFont="1" applyFill="1" applyBorder="1" applyAlignment="1" applyProtection="1">
      <alignment vertical="center" wrapText="1"/>
      <protection locked="0"/>
    </xf>
    <xf numFmtId="0" fontId="79" fillId="0" borderId="48" xfId="35" applyFont="1" applyBorder="1" applyAlignment="1" applyProtection="1">
      <alignment horizontal="left" vertical="center"/>
      <protection hidden="1"/>
    </xf>
    <xf numFmtId="0" fontId="79" fillId="0" borderId="55" xfId="35" applyFont="1" applyBorder="1" applyAlignment="1" applyProtection="1">
      <alignment horizontal="left" vertical="center"/>
      <protection hidden="1"/>
    </xf>
    <xf numFmtId="0" fontId="85" fillId="0" borderId="0" xfId="36" applyFont="1" applyProtection="1">
      <protection hidden="1"/>
    </xf>
    <xf numFmtId="174" fontId="79" fillId="3" borderId="6" xfId="35" applyNumberFormat="1" applyFont="1" applyFill="1" applyBorder="1" applyAlignment="1" applyProtection="1">
      <alignment horizontal="left" vertical="center" wrapText="1"/>
      <protection locked="0"/>
    </xf>
    <xf numFmtId="0" fontId="79" fillId="0" borderId="60" xfId="35" applyFont="1" applyBorder="1" applyAlignment="1" applyProtection="1">
      <alignment horizontal="left" vertical="center"/>
      <protection hidden="1"/>
    </xf>
    <xf numFmtId="0" fontId="79" fillId="3" borderId="42" xfId="35" applyFont="1" applyFill="1" applyBorder="1" applyAlignment="1" applyProtection="1">
      <alignment vertical="center" wrapText="1"/>
      <protection locked="0"/>
    </xf>
    <xf numFmtId="0" fontId="78" fillId="0" borderId="0" xfId="36" applyFont="1" applyAlignment="1" applyProtection="1">
      <alignment horizontal="left"/>
      <protection hidden="1"/>
    </xf>
    <xf numFmtId="14" fontId="79" fillId="0" borderId="0" xfId="36" applyNumberFormat="1" applyFont="1" applyProtection="1">
      <protection hidden="1"/>
    </xf>
    <xf numFmtId="0" fontId="9" fillId="0" borderId="0" xfId="0" applyFont="1" applyAlignment="1" applyProtection="1">
      <alignment horizontal="left" vertical="center" indent="1"/>
      <protection hidden="1"/>
    </xf>
    <xf numFmtId="0" fontId="8" fillId="0" borderId="0" xfId="0" applyFont="1" applyAlignment="1" applyProtection="1">
      <alignment horizontal="justify" vertical="center"/>
      <protection hidden="1"/>
    </xf>
    <xf numFmtId="0" fontId="8" fillId="0" borderId="0" xfId="26" applyFont="1" applyFill="1" applyBorder="1" applyAlignment="1" applyProtection="1">
      <alignment horizontal="left" vertical="center" wrapText="1"/>
      <protection hidden="1"/>
    </xf>
    <xf numFmtId="0" fontId="8" fillId="0" borderId="0" xfId="26" applyFont="1" applyFill="1" applyAlignment="1" applyProtection="1">
      <alignment horizontal="left" vertical="center" wrapText="1"/>
      <protection hidden="1"/>
    </xf>
    <xf numFmtId="0" fontId="8" fillId="0" borderId="6" xfId="0" applyFont="1" applyBorder="1" applyAlignment="1" applyProtection="1">
      <alignment horizontal="center" vertical="top" wrapText="1"/>
      <protection hidden="1"/>
    </xf>
    <xf numFmtId="0" fontId="8" fillId="3" borderId="6" xfId="0" applyFont="1" applyFill="1" applyBorder="1" applyAlignment="1" applyProtection="1">
      <alignment horizontal="left" vertical="center" wrapText="1"/>
      <protection locked="0"/>
    </xf>
    <xf numFmtId="0" fontId="29" fillId="0" borderId="0" xfId="0" applyFont="1" applyAlignment="1" applyProtection="1">
      <alignment vertical="center"/>
      <protection hidden="1"/>
    </xf>
    <xf numFmtId="0" fontId="29" fillId="0" borderId="0" xfId="0" applyFont="1" applyProtection="1">
      <protection hidden="1"/>
    </xf>
    <xf numFmtId="1" fontId="26" fillId="6" borderId="0" xfId="0" applyNumberFormat="1" applyFont="1" applyFill="1" applyAlignment="1" applyProtection="1">
      <alignment horizontal="left" vertical="center"/>
      <protection hidden="1"/>
    </xf>
    <xf numFmtId="0" fontId="67" fillId="0" borderId="0" xfId="25" applyFont="1" applyBorder="1" applyAlignment="1" applyProtection="1">
      <alignment horizontal="center" vertical="top"/>
      <protection hidden="1"/>
    </xf>
    <xf numFmtId="0" fontId="78" fillId="0" borderId="0" xfId="22" applyFont="1" applyAlignment="1" applyProtection="1">
      <alignment horizontal="right" vertical="center"/>
      <protection hidden="1"/>
    </xf>
    <xf numFmtId="0" fontId="79" fillId="0" borderId="0" xfId="22" applyFont="1" applyAlignment="1" applyProtection="1">
      <alignment vertical="center"/>
      <protection hidden="1"/>
    </xf>
    <xf numFmtId="0" fontId="79" fillId="0" borderId="0" xfId="22" applyFont="1" applyAlignment="1" applyProtection="1">
      <alignment horizontal="left" vertical="center"/>
      <protection hidden="1"/>
    </xf>
    <xf numFmtId="0" fontId="79" fillId="0" borderId="0" xfId="22" applyFont="1" applyBorder="1" applyAlignment="1" applyProtection="1">
      <alignment vertical="center"/>
      <protection hidden="1"/>
    </xf>
    <xf numFmtId="0" fontId="79" fillId="0" borderId="0" xfId="22" applyFont="1" applyBorder="1" applyAlignment="1" applyProtection="1">
      <alignment horizontal="center" vertical="center"/>
      <protection hidden="1"/>
    </xf>
    <xf numFmtId="0" fontId="79" fillId="0" borderId="0" xfId="22" applyFont="1" applyAlignment="1" applyProtection="1">
      <alignment horizontal="right" vertical="top" wrapText="1"/>
      <protection hidden="1"/>
    </xf>
    <xf numFmtId="0" fontId="79" fillId="0" borderId="0" xfId="22" applyFont="1" applyProtection="1">
      <protection hidden="1"/>
    </xf>
    <xf numFmtId="0" fontId="79" fillId="0" borderId="0" xfId="22" applyFont="1" applyBorder="1" applyProtection="1">
      <protection hidden="1"/>
    </xf>
    <xf numFmtId="0" fontId="1" fillId="0" borderId="0" xfId="0" applyFont="1" applyAlignment="1" applyProtection="1">
      <alignment vertical="top"/>
      <protection hidden="1"/>
    </xf>
    <xf numFmtId="0" fontId="1" fillId="0" borderId="0" xfId="0" applyFont="1" applyFill="1" applyAlignment="1" applyProtection="1">
      <alignment vertical="center"/>
      <protection hidden="1"/>
    </xf>
    <xf numFmtId="0" fontId="1" fillId="0" borderId="0" xfId="0" applyFont="1" applyAlignment="1" applyProtection="1">
      <alignment horizontal="center"/>
      <protection hidden="1"/>
    </xf>
    <xf numFmtId="0" fontId="7" fillId="0" borderId="6" xfId="0" applyFont="1" applyBorder="1" applyAlignment="1" applyProtection="1">
      <alignment horizontal="left" vertical="top" wrapText="1"/>
      <protection hidden="1"/>
    </xf>
    <xf numFmtId="0" fontId="4" fillId="3" borderId="6" xfId="0" applyFont="1" applyFill="1" applyBorder="1" applyAlignment="1" applyProtection="1">
      <alignment vertical="top" wrapText="1"/>
      <protection locked="0"/>
    </xf>
    <xf numFmtId="0" fontId="4" fillId="0" borderId="6" xfId="0" applyFont="1" applyBorder="1" applyAlignment="1" applyProtection="1">
      <alignment vertical="top" wrapText="1"/>
      <protection hidden="1"/>
    </xf>
    <xf numFmtId="0" fontId="7" fillId="0" borderId="6" xfId="0" applyFont="1" applyBorder="1" applyAlignment="1" applyProtection="1">
      <alignment horizontal="center" vertical="center" wrapText="1"/>
      <protection hidden="1"/>
    </xf>
    <xf numFmtId="0" fontId="4" fillId="0" borderId="0" xfId="0" applyFont="1" applyAlignment="1" applyProtection="1">
      <alignment vertical="center"/>
      <protection hidden="1"/>
    </xf>
    <xf numFmtId="0" fontId="8" fillId="0" borderId="6" xfId="0" applyFont="1" applyBorder="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vertical="center"/>
      <protection hidden="1"/>
    </xf>
    <xf numFmtId="0" fontId="8" fillId="0" borderId="6" xfId="0" applyFont="1" applyBorder="1" applyAlignment="1" applyProtection="1">
      <alignment horizontal="center" vertical="center" wrapText="1"/>
      <protection hidden="1"/>
    </xf>
    <xf numFmtId="172" fontId="9" fillId="0" borderId="0" xfId="0" applyNumberFormat="1" applyFont="1" applyAlignment="1" applyProtection="1">
      <alignment horizontal="left" vertical="center"/>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left" vertical="center"/>
      <protection hidden="1"/>
    </xf>
    <xf numFmtId="0" fontId="8" fillId="0" borderId="0" xfId="26" applyFont="1" applyBorder="1" applyAlignment="1" applyProtection="1">
      <alignment horizontal="left" vertical="center" indent="5"/>
      <protection hidden="1"/>
    </xf>
    <xf numFmtId="0" fontId="8" fillId="0" borderId="0" xfId="26" applyFont="1" applyBorder="1" applyAlignment="1" applyProtection="1">
      <alignment horizontal="left" vertical="center" indent="2"/>
      <protection hidden="1"/>
    </xf>
    <xf numFmtId="0" fontId="9" fillId="0" borderId="6" xfId="0" applyFont="1" applyBorder="1" applyAlignment="1" applyProtection="1">
      <alignment vertical="center" wrapText="1"/>
      <protection hidden="1"/>
    </xf>
    <xf numFmtId="0" fontId="9" fillId="0" borderId="6" xfId="0" applyFont="1" applyBorder="1" applyAlignment="1" applyProtection="1">
      <alignment horizontal="justify" vertical="center" wrapText="1"/>
      <protection hidden="1"/>
    </xf>
    <xf numFmtId="0" fontId="21" fillId="0" borderId="6" xfId="0" applyFont="1" applyBorder="1" applyAlignment="1" applyProtection="1">
      <alignment horizontal="center" vertical="center" wrapText="1"/>
      <protection hidden="1"/>
    </xf>
    <xf numFmtId="0" fontId="9" fillId="9" borderId="6" xfId="0" applyFont="1" applyFill="1" applyBorder="1" applyAlignment="1" applyProtection="1">
      <alignment horizontal="center" vertical="center" wrapText="1"/>
      <protection hidden="1"/>
    </xf>
    <xf numFmtId="0" fontId="8" fillId="0" borderId="6" xfId="0" applyFont="1" applyFill="1" applyBorder="1" applyAlignment="1" applyProtection="1">
      <alignment horizontal="justify" vertical="center" wrapText="1"/>
      <protection hidden="1"/>
    </xf>
    <xf numFmtId="0" fontId="8" fillId="3" borderId="8" xfId="0" applyFont="1" applyFill="1" applyBorder="1" applyAlignment="1" applyProtection="1">
      <alignment vertical="center" wrapText="1"/>
      <protection locked="0"/>
    </xf>
    <xf numFmtId="2" fontId="0" fillId="0" borderId="0" xfId="0" applyNumberFormat="1" applyAlignment="1" applyProtection="1">
      <alignment vertical="center"/>
      <protection hidden="1"/>
    </xf>
    <xf numFmtId="0" fontId="8" fillId="0" borderId="8" xfId="0" applyFont="1" applyFill="1" applyBorder="1" applyAlignment="1" applyProtection="1">
      <alignment horizontal="justify" vertical="center" wrapText="1"/>
      <protection hidden="1"/>
    </xf>
    <xf numFmtId="2" fontId="89" fillId="0" borderId="8" xfId="0" applyNumberFormat="1" applyFont="1" applyFill="1" applyBorder="1" applyAlignment="1" applyProtection="1">
      <alignment horizontal="center" vertical="center" wrapText="1"/>
      <protection hidden="1"/>
    </xf>
    <xf numFmtId="0" fontId="9" fillId="10" borderId="6" xfId="0" applyFont="1" applyFill="1" applyBorder="1" applyAlignment="1" applyProtection="1">
      <alignment horizontal="center" vertical="center" wrapText="1"/>
      <protection hidden="1"/>
    </xf>
    <xf numFmtId="0" fontId="8" fillId="0" borderId="8" xfId="0" applyFont="1" applyBorder="1" applyAlignment="1" applyProtection="1">
      <alignment vertical="center" wrapText="1"/>
      <protection hidden="1"/>
    </xf>
    <xf numFmtId="2" fontId="8" fillId="0" borderId="8" xfId="0" applyNumberFormat="1" applyFont="1" applyBorder="1" applyAlignment="1" applyProtection="1">
      <alignment horizontal="center" vertical="center" wrapText="1"/>
      <protection hidden="1"/>
    </xf>
    <xf numFmtId="0" fontId="8" fillId="0" borderId="6" xfId="0" applyFont="1" applyBorder="1" applyAlignment="1" applyProtection="1">
      <alignment horizontal="center" vertical="center" wrapText="1"/>
      <protection hidden="1"/>
    </xf>
    <xf numFmtId="0" fontId="9" fillId="9" borderId="9" xfId="0" applyFont="1" applyFill="1" applyBorder="1" applyAlignment="1" applyProtection="1">
      <alignment horizontal="left" vertical="center" wrapText="1"/>
      <protection hidden="1"/>
    </xf>
    <xf numFmtId="0" fontId="9" fillId="9" borderId="3" xfId="0" applyFont="1" applyFill="1" applyBorder="1" applyAlignment="1" applyProtection="1">
      <alignment horizontal="left" vertical="center" wrapText="1"/>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justify" vertical="center"/>
      <protection hidden="1"/>
    </xf>
    <xf numFmtId="0" fontId="4" fillId="0" borderId="0" xfId="0" applyFont="1" applyAlignment="1" applyProtection="1">
      <alignment vertical="center" wrapText="1"/>
      <protection hidden="1"/>
    </xf>
    <xf numFmtId="0" fontId="4" fillId="0" borderId="0" xfId="0" applyFont="1" applyAlignment="1" applyProtection="1">
      <alignment vertical="center"/>
      <protection hidden="1"/>
    </xf>
    <xf numFmtId="172" fontId="26" fillId="0" borderId="0" xfId="0" applyNumberFormat="1" applyFont="1" applyAlignment="1" applyProtection="1">
      <alignment horizontal="left" vertical="center"/>
      <protection hidden="1"/>
    </xf>
    <xf numFmtId="0" fontId="67" fillId="0" borderId="26" xfId="25" applyFont="1" applyBorder="1" applyAlignment="1" applyProtection="1">
      <alignment horizontal="justify" vertical="center"/>
      <protection hidden="1"/>
    </xf>
    <xf numFmtId="0" fontId="67" fillId="0" borderId="5" xfId="25" applyFont="1" applyBorder="1" applyAlignment="1" applyProtection="1">
      <alignment horizontal="justify" vertical="center"/>
      <protection hidden="1"/>
    </xf>
    <xf numFmtId="0" fontId="68" fillId="7" borderId="3" xfId="25" applyFont="1" applyFill="1" applyBorder="1" applyAlignment="1" applyProtection="1">
      <alignment horizontal="justify" vertical="center"/>
      <protection hidden="1"/>
    </xf>
    <xf numFmtId="0" fontId="68" fillId="7" borderId="10" xfId="25" applyFont="1" applyFill="1" applyBorder="1" applyAlignment="1" applyProtection="1">
      <alignment horizontal="justify" vertical="center"/>
      <protection hidden="1"/>
    </xf>
    <xf numFmtId="0" fontId="50" fillId="0" borderId="8" xfId="25" applyFont="1" applyBorder="1" applyAlignment="1" applyProtection="1">
      <alignment horizontal="center" vertical="center" textRotation="180"/>
      <protection hidden="1"/>
    </xf>
    <xf numFmtId="0" fontId="50" fillId="0" borderId="17" xfId="25" applyFont="1" applyBorder="1" applyAlignment="1" applyProtection="1">
      <alignment horizontal="center" vertical="center" textRotation="180"/>
      <protection hidden="1"/>
    </xf>
    <xf numFmtId="0" fontId="50" fillId="0" borderId="16" xfId="25" applyFont="1" applyBorder="1" applyAlignment="1" applyProtection="1">
      <alignment horizontal="center" vertical="center" textRotation="180"/>
      <protection hidden="1"/>
    </xf>
    <xf numFmtId="0" fontId="50" fillId="0" borderId="8" xfId="25" applyFont="1" applyBorder="1" applyAlignment="1" applyProtection="1">
      <alignment horizontal="center" vertical="center" textRotation="90"/>
      <protection hidden="1"/>
    </xf>
    <xf numFmtId="0" fontId="50" fillId="0" borderId="17" xfId="25" applyFont="1" applyBorder="1" applyAlignment="1" applyProtection="1">
      <alignment horizontal="center" vertical="center" textRotation="90"/>
      <protection hidden="1"/>
    </xf>
    <xf numFmtId="0" fontId="50" fillId="0" borderId="16" xfId="25" applyFont="1" applyBorder="1" applyAlignment="1" applyProtection="1">
      <alignment horizontal="center" vertical="center" textRotation="90"/>
      <protection hidden="1"/>
    </xf>
    <xf numFmtId="0" fontId="69" fillId="0" borderId="0" xfId="25" applyFont="1" applyBorder="1"/>
    <xf numFmtId="0" fontId="31" fillId="0" borderId="0" xfId="25" applyFont="1" applyBorder="1" applyAlignment="1" applyProtection="1">
      <alignment horizontal="right" vertical="center"/>
      <protection hidden="1"/>
    </xf>
    <xf numFmtId="0" fontId="30" fillId="0" borderId="0" xfId="25" applyFont="1" applyBorder="1" applyAlignment="1" applyProtection="1">
      <alignment horizontal="right" vertical="center"/>
      <protection hidden="1"/>
    </xf>
    <xf numFmtId="0" fontId="30" fillId="0" borderId="15" xfId="25" applyFont="1" applyBorder="1" applyAlignment="1" applyProtection="1">
      <alignment horizontal="right" vertical="center"/>
      <protection hidden="1"/>
    </xf>
    <xf numFmtId="0" fontId="67" fillId="0" borderId="5" xfId="25" applyFont="1" applyBorder="1" applyAlignment="1" applyProtection="1">
      <alignment horizontal="justify" vertical="top"/>
      <protection hidden="1"/>
    </xf>
    <xf numFmtId="0" fontId="31" fillId="0" borderId="4" xfId="25" applyFont="1" applyBorder="1" applyAlignment="1" applyProtection="1">
      <alignment horizontal="right" vertical="center"/>
      <protection hidden="1"/>
    </xf>
    <xf numFmtId="0" fontId="9" fillId="4" borderId="3" xfId="25" applyFont="1" applyFill="1" applyBorder="1" applyAlignment="1" applyProtection="1">
      <alignment horizontal="center" vertical="center"/>
      <protection hidden="1"/>
    </xf>
    <xf numFmtId="0" fontId="10" fillId="0" borderId="0" xfId="25" applyFont="1" applyBorder="1" applyAlignment="1" applyProtection="1">
      <alignment horizontal="center" vertical="center" wrapText="1"/>
      <protection hidden="1"/>
    </xf>
    <xf numFmtId="0" fontId="47" fillId="0" borderId="0" xfId="25" applyFont="1" applyBorder="1" applyAlignment="1" applyProtection="1">
      <alignment horizontal="center" vertical="center"/>
      <protection hidden="1"/>
    </xf>
    <xf numFmtId="0" fontId="8" fillId="0" borderId="15" xfId="0" applyFont="1" applyBorder="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10" fillId="0" borderId="4" xfId="0" applyFont="1" applyBorder="1" applyAlignment="1" applyProtection="1">
      <alignment horizontal="center" vertical="center" wrapText="1"/>
      <protection hidden="1"/>
    </xf>
    <xf numFmtId="0" fontId="9" fillId="0" borderId="3" xfId="0" applyFont="1" applyBorder="1" applyAlignment="1" applyProtection="1">
      <alignment horizontal="center" vertical="center"/>
      <protection hidden="1"/>
    </xf>
    <xf numFmtId="0" fontId="8" fillId="0" borderId="6" xfId="0" applyFont="1" applyBorder="1" applyAlignment="1" applyProtection="1">
      <alignment horizontal="justify" vertical="center" wrapText="1"/>
      <protection hidden="1"/>
    </xf>
    <xf numFmtId="0" fontId="8" fillId="0" borderId="6" xfId="33" applyFont="1" applyBorder="1" applyAlignment="1" applyProtection="1">
      <alignment horizontal="left" vertical="top" wrapText="1"/>
      <protection hidden="1"/>
    </xf>
    <xf numFmtId="0" fontId="8" fillId="0" borderId="6" xfId="0" applyFont="1" applyBorder="1" applyAlignment="1" applyProtection="1">
      <alignment horizontal="left" vertical="center" wrapText="1"/>
      <protection hidden="1"/>
    </xf>
    <xf numFmtId="0" fontId="78" fillId="0" borderId="4" xfId="35" applyFont="1" applyBorder="1" applyAlignment="1" applyProtection="1">
      <alignment horizontal="justify" vertical="center" wrapText="1"/>
      <protection hidden="1"/>
    </xf>
    <xf numFmtId="0" fontId="78" fillId="0" borderId="3" xfId="35" applyFont="1" applyBorder="1" applyAlignment="1" applyProtection="1">
      <alignment horizontal="center" vertical="center"/>
      <protection hidden="1"/>
    </xf>
    <xf numFmtId="0" fontId="80" fillId="11" borderId="0" xfId="35" applyFont="1" applyFill="1" applyBorder="1" applyAlignment="1" applyProtection="1">
      <alignment horizontal="center" vertical="center"/>
      <protection hidden="1"/>
    </xf>
    <xf numFmtId="0" fontId="79" fillId="0" borderId="0" xfId="36" applyFont="1" applyBorder="1" applyAlignment="1" applyProtection="1">
      <alignment horizontal="center"/>
      <protection hidden="1"/>
    </xf>
    <xf numFmtId="0" fontId="9" fillId="0" borderId="0" xfId="26" applyFont="1" applyFill="1" applyBorder="1" applyAlignment="1" applyProtection="1">
      <alignment horizontal="left" vertical="center"/>
      <protection hidden="1"/>
    </xf>
    <xf numFmtId="0" fontId="9" fillId="0" borderId="0" xfId="0" applyFont="1" applyAlignment="1" applyProtection="1">
      <alignment horizontal="justify" vertical="center" wrapText="1"/>
      <protection hidden="1"/>
    </xf>
    <xf numFmtId="0" fontId="10" fillId="0" borderId="0" xfId="0" applyFont="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8" fillId="6" borderId="0" xfId="0" applyFont="1" applyFill="1" applyAlignment="1" applyProtection="1">
      <alignment horizontal="justify" vertical="center"/>
      <protection hidden="1"/>
    </xf>
    <xf numFmtId="0" fontId="8" fillId="0" borderId="0" xfId="26" applyFont="1" applyFill="1" applyBorder="1" applyAlignment="1" applyProtection="1">
      <alignment horizontal="left" vertical="center" wrapText="1"/>
      <protection hidden="1"/>
    </xf>
    <xf numFmtId="0" fontId="8" fillId="0" borderId="0" xfId="0" applyFont="1" applyAlignment="1" applyProtection="1">
      <alignment horizontal="justify" vertical="center"/>
      <protection hidden="1"/>
    </xf>
    <xf numFmtId="0" fontId="8" fillId="0" borderId="0" xfId="26" applyFont="1" applyFill="1" applyBorder="1" applyAlignment="1" applyProtection="1">
      <alignment horizontal="left" vertical="top" wrapText="1"/>
      <protection hidden="1"/>
    </xf>
    <xf numFmtId="0" fontId="4" fillId="0" borderId="0" xfId="0" applyFont="1" applyBorder="1" applyAlignment="1" applyProtection="1">
      <alignment horizontal="justify" vertical="center" wrapText="1"/>
      <protection hidden="1"/>
    </xf>
    <xf numFmtId="0" fontId="8" fillId="0" borderId="0" xfId="26" applyFont="1" applyFill="1" applyAlignment="1" applyProtection="1">
      <alignment horizontal="left" vertical="center" wrapText="1"/>
      <protection hidden="1"/>
    </xf>
    <xf numFmtId="0" fontId="4" fillId="0" borderId="0" xfId="0" applyFont="1" applyBorder="1" applyAlignment="1" applyProtection="1">
      <alignment horizontal="justify" vertical="top" wrapText="1"/>
      <protection hidden="1"/>
    </xf>
    <xf numFmtId="0" fontId="4" fillId="0" borderId="0" xfId="0" applyFont="1" applyBorder="1" applyAlignment="1" applyProtection="1">
      <alignment horizontal="justify" vertical="center"/>
      <protection hidden="1"/>
    </xf>
    <xf numFmtId="0" fontId="4" fillId="3" borderId="5" xfId="0" applyFont="1" applyFill="1" applyBorder="1" applyAlignment="1" applyProtection="1">
      <alignment horizontal="justify" vertical="center" wrapText="1"/>
      <protection locked="0"/>
    </xf>
    <xf numFmtId="0" fontId="69" fillId="0" borderId="34" xfId="31" applyFont="1" applyBorder="1" applyAlignment="1" applyProtection="1">
      <alignment horizontal="left" vertical="top" wrapText="1"/>
      <protection hidden="1"/>
    </xf>
    <xf numFmtId="0" fontId="69" fillId="0" borderId="15" xfId="31" applyFont="1" applyBorder="1" applyAlignment="1" applyProtection="1">
      <alignment horizontal="left" vertical="top" wrapText="1"/>
      <protection hidden="1"/>
    </xf>
    <xf numFmtId="0" fontId="69" fillId="0" borderId="32" xfId="31" applyFont="1" applyBorder="1" applyAlignment="1" applyProtection="1">
      <alignment horizontal="left" vertical="top" wrapText="1"/>
      <protection hidden="1"/>
    </xf>
    <xf numFmtId="0" fontId="69" fillId="0" borderId="13" xfId="31" applyFont="1" applyBorder="1" applyAlignment="1" applyProtection="1">
      <alignment horizontal="left" vertical="top" wrapText="1"/>
      <protection hidden="1"/>
    </xf>
    <xf numFmtId="0" fontId="69" fillId="0" borderId="0" xfId="31" applyFont="1" applyBorder="1" applyAlignment="1" applyProtection="1">
      <alignment horizontal="left" vertical="top" wrapText="1"/>
      <protection hidden="1"/>
    </xf>
    <xf numFmtId="0" fontId="69" fillId="0" borderId="11" xfId="31" applyFont="1" applyBorder="1" applyAlignment="1" applyProtection="1">
      <alignment horizontal="left" vertical="top" wrapText="1"/>
      <protection hidden="1"/>
    </xf>
    <xf numFmtId="0" fontId="69" fillId="0" borderId="0" xfId="31" applyFont="1" applyAlignment="1" applyProtection="1">
      <alignment horizontal="justify" vertical="center"/>
      <protection hidden="1"/>
    </xf>
    <xf numFmtId="0" fontId="73" fillId="0" borderId="8" xfId="31" applyFont="1" applyBorder="1" applyAlignment="1" applyProtection="1">
      <alignment horizontal="center" vertical="center" wrapText="1"/>
      <protection hidden="1"/>
    </xf>
    <xf numFmtId="0" fontId="73" fillId="0" borderId="16" xfId="31" applyFont="1" applyBorder="1" applyAlignment="1" applyProtection="1">
      <alignment horizontal="center" vertical="center" wrapText="1"/>
      <protection hidden="1"/>
    </xf>
    <xf numFmtId="0" fontId="73" fillId="0" borderId="9" xfId="31" applyFont="1" applyBorder="1" applyAlignment="1" applyProtection="1">
      <alignment horizontal="center" vertical="center" wrapText="1"/>
      <protection hidden="1"/>
    </xf>
    <xf numFmtId="0" fontId="73" fillId="0" borderId="10" xfId="31" applyFont="1" applyBorder="1" applyAlignment="1" applyProtection="1">
      <alignment horizontal="center" vertical="center" wrapText="1"/>
      <protection hidden="1"/>
    </xf>
    <xf numFmtId="0" fontId="4" fillId="0" borderId="34" xfId="31" applyFont="1" applyBorder="1" applyAlignment="1" applyProtection="1">
      <alignment horizontal="left" vertical="center" wrapText="1"/>
      <protection hidden="1"/>
    </xf>
    <xf numFmtId="0" fontId="4" fillId="0" borderId="15" xfId="31" applyFont="1" applyBorder="1" applyAlignment="1" applyProtection="1">
      <alignment horizontal="left" vertical="center" wrapText="1"/>
      <protection hidden="1"/>
    </xf>
    <xf numFmtId="0" fontId="4" fillId="0" borderId="32" xfId="31" applyFont="1" applyBorder="1" applyAlignment="1" applyProtection="1">
      <alignment horizontal="left" vertical="center" wrapText="1"/>
      <protection hidden="1"/>
    </xf>
    <xf numFmtId="0" fontId="4" fillId="0" borderId="13" xfId="31" applyFont="1" applyBorder="1" applyAlignment="1" applyProtection="1">
      <alignment horizontal="justify" vertical="center"/>
      <protection hidden="1"/>
    </xf>
    <xf numFmtId="0" fontId="4" fillId="0" borderId="0" xfId="31" applyFont="1" applyBorder="1" applyAlignment="1" applyProtection="1">
      <alignment horizontal="justify" vertical="center"/>
      <protection hidden="1"/>
    </xf>
    <xf numFmtId="0" fontId="4" fillId="0" borderId="11" xfId="31" applyFont="1" applyBorder="1" applyAlignment="1" applyProtection="1">
      <alignment horizontal="justify" vertical="center"/>
      <protection hidden="1"/>
    </xf>
    <xf numFmtId="0" fontId="9" fillId="0" borderId="41" xfId="0" applyFont="1" applyBorder="1" applyAlignment="1">
      <alignment horizontal="left" vertical="top" wrapText="1" indent="2"/>
    </xf>
    <xf numFmtId="0" fontId="9" fillId="0" borderId="42" xfId="0" applyFont="1" applyBorder="1" applyAlignment="1">
      <alignment horizontal="left" vertical="top" wrapText="1" indent="2"/>
    </xf>
    <xf numFmtId="0" fontId="9" fillId="0" borderId="39" xfId="0" applyFont="1" applyBorder="1" applyAlignment="1">
      <alignment horizontal="justify" vertical="top" wrapText="1"/>
    </xf>
    <xf numFmtId="0" fontId="9" fillId="0" borderId="40" xfId="0" applyFont="1" applyBorder="1" applyAlignment="1">
      <alignment horizontal="justify" vertical="top" wrapText="1"/>
    </xf>
    <xf numFmtId="0" fontId="7" fillId="0" borderId="43" xfId="31" applyFont="1" applyBorder="1" applyAlignment="1" applyProtection="1">
      <alignment horizontal="center" vertical="center" wrapText="1"/>
      <protection hidden="1"/>
    </xf>
    <xf numFmtId="0" fontId="7" fillId="0" borderId="10" xfId="31" applyFont="1" applyBorder="1" applyAlignment="1" applyProtection="1">
      <alignment horizontal="center" vertical="center" wrapText="1"/>
      <protection hidden="1"/>
    </xf>
    <xf numFmtId="0" fontId="9" fillId="0" borderId="13" xfId="0" applyFont="1" applyBorder="1" applyAlignment="1" applyProtection="1">
      <alignment horizontal="justify" vertical="center" wrapText="1"/>
      <protection hidden="1"/>
    </xf>
    <xf numFmtId="0" fontId="9" fillId="0" borderId="0" xfId="0" applyFont="1" applyBorder="1" applyAlignment="1" applyProtection="1">
      <alignment horizontal="justify" vertical="center" wrapText="1"/>
      <protection hidden="1"/>
    </xf>
    <xf numFmtId="0" fontId="8" fillId="3" borderId="9"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protection locked="0"/>
    </xf>
    <xf numFmtId="0" fontId="8" fillId="0" borderId="6" xfId="0" applyFont="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87" fillId="0" borderId="0" xfId="0" applyFont="1" applyAlignment="1" applyProtection="1">
      <alignment horizontal="center" vertical="center"/>
      <protection hidden="1"/>
    </xf>
    <xf numFmtId="0" fontId="4" fillId="0" borderId="6" xfId="0" applyFont="1" applyBorder="1" applyAlignment="1" applyProtection="1">
      <alignment horizontal="center" vertical="top" wrapText="1"/>
      <protection hidden="1"/>
    </xf>
    <xf numFmtId="0" fontId="4" fillId="0" borderId="20" xfId="0" applyFont="1" applyBorder="1" applyAlignment="1" applyProtection="1">
      <alignment horizontal="left" vertical="top" wrapText="1"/>
      <protection hidden="1"/>
    </xf>
    <xf numFmtId="0" fontId="4" fillId="0" borderId="6" xfId="0" applyFont="1" applyBorder="1" applyAlignment="1" applyProtection="1">
      <alignment horizontal="left" vertical="top" wrapText="1"/>
      <protection hidden="1"/>
    </xf>
    <xf numFmtId="0" fontId="4" fillId="0" borderId="7" xfId="0" applyFont="1" applyBorder="1" applyAlignment="1" applyProtection="1">
      <alignment horizontal="left" vertical="top" wrapText="1"/>
      <protection hidden="1"/>
    </xf>
    <xf numFmtId="0" fontId="4" fillId="0" borderId="19" xfId="0" applyFont="1" applyBorder="1" applyAlignment="1" applyProtection="1">
      <alignment horizontal="left" vertical="top" wrapText="1"/>
      <protection hidden="1"/>
    </xf>
    <xf numFmtId="0" fontId="7" fillId="10" borderId="9" xfId="0" applyFont="1" applyFill="1" applyBorder="1" applyAlignment="1" applyProtection="1">
      <alignment horizontal="left" vertical="center" wrapText="1"/>
      <protection hidden="1"/>
    </xf>
    <xf numFmtId="0" fontId="7" fillId="10" borderId="3" xfId="0" applyFont="1" applyFill="1" applyBorder="1" applyAlignment="1" applyProtection="1">
      <alignment horizontal="left" vertical="center" wrapText="1"/>
      <protection hidden="1"/>
    </xf>
    <xf numFmtId="0" fontId="7" fillId="0" borderId="6" xfId="0" applyFont="1" applyBorder="1" applyAlignment="1" applyProtection="1">
      <alignment horizontal="center" vertical="center" wrapText="1"/>
      <protection hidden="1"/>
    </xf>
    <xf numFmtId="0" fontId="7" fillId="0" borderId="9" xfId="0" applyFont="1" applyBorder="1" applyAlignment="1" applyProtection="1">
      <alignment horizontal="center" vertical="center" wrapText="1"/>
      <protection hidden="1"/>
    </xf>
    <xf numFmtId="0" fontId="7" fillId="0" borderId="3"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4" fillId="0" borderId="0" xfId="0" applyFont="1" applyAlignment="1" applyProtection="1">
      <alignment horizontal="left" vertical="center" wrapText="1"/>
      <protection hidden="1"/>
    </xf>
    <xf numFmtId="0" fontId="9" fillId="0" borderId="0" xfId="0" applyFont="1" applyAlignment="1">
      <alignment horizontal="justify" vertical="center" wrapText="1"/>
    </xf>
    <xf numFmtId="0" fontId="8" fillId="8" borderId="0" xfId="32" applyFont="1" applyFill="1" applyBorder="1" applyAlignment="1" applyProtection="1">
      <alignment horizontal="left" vertical="top" wrapText="1"/>
      <protection hidden="1"/>
    </xf>
    <xf numFmtId="0" fontId="10" fillId="0" borderId="0" xfId="0" applyFont="1" applyAlignment="1">
      <alignment horizontal="center" vertical="center" wrapText="1"/>
    </xf>
    <xf numFmtId="0" fontId="9" fillId="0" borderId="0" xfId="0" applyFont="1" applyAlignment="1">
      <alignment horizontal="center" vertical="center"/>
    </xf>
    <xf numFmtId="0" fontId="8" fillId="0" borderId="0" xfId="0" applyFont="1" applyAlignment="1" applyProtection="1">
      <alignment horizontal="justify" vertical="center" wrapText="1"/>
      <protection hidden="1"/>
    </xf>
    <xf numFmtId="0" fontId="8" fillId="3" borderId="6" xfId="0" applyFont="1" applyFill="1" applyBorder="1" applyAlignment="1" applyProtection="1">
      <alignment horizontal="left" vertical="top" wrapText="1"/>
      <protection locked="0"/>
    </xf>
    <xf numFmtId="0" fontId="8" fillId="0" borderId="0" xfId="0" applyFont="1" applyAlignment="1" applyProtection="1">
      <alignment horizontal="left" vertical="center"/>
      <protection hidden="1"/>
    </xf>
    <xf numFmtId="0" fontId="8" fillId="3" borderId="6" xfId="0" applyFont="1" applyFill="1" applyBorder="1" applyAlignment="1" applyProtection="1">
      <alignment horizontal="left" vertical="top" wrapText="1"/>
      <protection locked="0" hidden="1"/>
    </xf>
    <xf numFmtId="0" fontId="8" fillId="0" borderId="9" xfId="0" applyFont="1" applyBorder="1" applyAlignment="1" applyProtection="1">
      <alignment horizontal="justify" vertical="center" wrapText="1"/>
      <protection hidden="1"/>
    </xf>
    <xf numFmtId="0" fontId="8" fillId="0" borderId="3" xfId="0" applyFont="1" applyBorder="1" applyAlignment="1" applyProtection="1">
      <alignment horizontal="justify" vertical="center" wrapText="1"/>
      <protection hidden="1"/>
    </xf>
    <xf numFmtId="0" fontId="8" fillId="0" borderId="10" xfId="0" applyFont="1" applyBorder="1" applyAlignment="1" applyProtection="1">
      <alignment horizontal="justify" vertical="center" wrapText="1"/>
      <protection hidden="1"/>
    </xf>
    <xf numFmtId="0" fontId="0" fillId="0" borderId="0" xfId="0" applyAlignment="1">
      <alignment horizontal="left" vertical="center" wrapText="1"/>
    </xf>
    <xf numFmtId="0" fontId="9" fillId="9" borderId="9" xfId="0" applyFont="1" applyFill="1" applyBorder="1" applyAlignment="1" applyProtection="1">
      <alignment horizontal="left" vertical="center" wrapText="1"/>
      <protection hidden="1"/>
    </xf>
    <xf numFmtId="0" fontId="9" fillId="9" borderId="3" xfId="0" applyFont="1" applyFill="1" applyBorder="1" applyAlignment="1" applyProtection="1">
      <alignment horizontal="left" vertical="center" wrapText="1"/>
      <protection hidden="1"/>
    </xf>
    <xf numFmtId="0" fontId="9" fillId="9" borderId="10" xfId="0" applyFont="1" applyFill="1" applyBorder="1" applyAlignment="1" applyProtection="1">
      <alignment horizontal="left" vertical="center" wrapText="1"/>
      <protection hidden="1"/>
    </xf>
    <xf numFmtId="0" fontId="77" fillId="0" borderId="9" xfId="0" applyFont="1" applyBorder="1" applyAlignment="1" applyProtection="1">
      <alignment horizontal="justify" vertical="center" wrapText="1"/>
      <protection hidden="1"/>
    </xf>
    <xf numFmtId="0" fontId="77" fillId="0" borderId="3" xfId="0" applyFont="1" applyBorder="1" applyAlignment="1" applyProtection="1">
      <alignment horizontal="justify" vertical="center" wrapText="1"/>
      <protection hidden="1"/>
    </xf>
    <xf numFmtId="0" fontId="77" fillId="0" borderId="10" xfId="0" applyFont="1" applyBorder="1" applyAlignment="1" applyProtection="1">
      <alignment horizontal="justify" vertical="center" wrapText="1"/>
      <protection hidden="1"/>
    </xf>
    <xf numFmtId="0" fontId="9" fillId="10" borderId="9" xfId="0" applyFont="1" applyFill="1" applyBorder="1" applyAlignment="1" applyProtection="1">
      <alignment horizontal="left" vertical="center" wrapText="1"/>
      <protection hidden="1"/>
    </xf>
    <xf numFmtId="0" fontId="9" fillId="10" borderId="3" xfId="0" applyFont="1" applyFill="1" applyBorder="1" applyAlignment="1" applyProtection="1">
      <alignment horizontal="left" vertical="center" wrapText="1"/>
      <protection hidden="1"/>
    </xf>
    <xf numFmtId="0" fontId="9" fillId="10" borderId="10" xfId="0" applyFont="1" applyFill="1" applyBorder="1" applyAlignment="1" applyProtection="1">
      <alignment horizontal="left" vertical="center" wrapText="1"/>
      <protection hidden="1"/>
    </xf>
    <xf numFmtId="0" fontId="8" fillId="0" borderId="0" xfId="0" applyFont="1" applyAlignment="1" applyProtection="1">
      <alignment horizontal="center" vertical="center"/>
      <protection hidden="1"/>
    </xf>
    <xf numFmtId="0" fontId="70" fillId="0" borderId="21" xfId="21" applyFont="1" applyBorder="1" applyAlignment="1" applyProtection="1">
      <alignment horizontal="center" vertical="center"/>
      <protection hidden="1"/>
    </xf>
    <xf numFmtId="0" fontId="70" fillId="0" borderId="38" xfId="21" applyFont="1" applyBorder="1" applyAlignment="1" applyProtection="1">
      <alignment horizontal="center" vertical="center"/>
      <protection hidden="1"/>
    </xf>
    <xf numFmtId="0" fontId="70" fillId="0" borderId="18" xfId="21" applyFont="1" applyBorder="1" applyAlignment="1" applyProtection="1">
      <alignment horizontal="center" vertical="center"/>
      <protection hidden="1"/>
    </xf>
    <xf numFmtId="0" fontId="4" fillId="0" borderId="5" xfId="21" applyFont="1" applyBorder="1" applyAlignment="1" applyProtection="1">
      <alignment horizontal="justify" vertical="top" wrapText="1"/>
      <protection hidden="1"/>
    </xf>
    <xf numFmtId="0" fontId="4" fillId="0" borderId="23" xfId="21" applyFont="1" applyBorder="1" applyAlignment="1" applyProtection="1">
      <alignment horizontal="justify" vertical="top" wrapText="1"/>
      <protection hidden="1"/>
    </xf>
    <xf numFmtId="0" fontId="4" fillId="0" borderId="36" xfId="21" applyFont="1" applyBorder="1" applyAlignment="1" applyProtection="1">
      <alignment horizontal="justify" vertical="top" wrapText="1"/>
      <protection hidden="1"/>
    </xf>
    <xf numFmtId="0" fontId="4" fillId="0" borderId="37" xfId="21" applyFont="1" applyBorder="1" applyAlignment="1" applyProtection="1">
      <alignment horizontal="justify" vertical="top" wrapText="1"/>
      <protection hidden="1"/>
    </xf>
    <xf numFmtId="0" fontId="4" fillId="0" borderId="0" xfId="0" applyFont="1" applyAlignment="1" applyProtection="1">
      <alignment horizontal="justify" vertical="top"/>
      <protection hidden="1"/>
    </xf>
    <xf numFmtId="0" fontId="4" fillId="0" borderId="0" xfId="0" applyFont="1" applyAlignment="1" applyProtection="1">
      <alignment horizontal="justify"/>
      <protection hidden="1"/>
    </xf>
    <xf numFmtId="0" fontId="4" fillId="0" borderId="0" xfId="0" applyFont="1" applyAlignment="1" applyProtection="1">
      <alignment horizontal="center" vertical="center" wrapText="1"/>
      <protection hidden="1"/>
    </xf>
    <xf numFmtId="0" fontId="4" fillId="0" borderId="0" xfId="0" applyFont="1" applyAlignment="1" applyProtection="1">
      <alignment horizontal="center" vertical="top"/>
      <protection hidden="1"/>
    </xf>
    <xf numFmtId="0" fontId="3" fillId="0" borderId="0" xfId="0" applyFont="1" applyAlignment="1" applyProtection="1">
      <alignment horizontal="center" vertical="top"/>
      <protection hidden="1"/>
    </xf>
    <xf numFmtId="0" fontId="4" fillId="0" borderId="0" xfId="0" applyFont="1" applyBorder="1" applyAlignment="1" applyProtection="1">
      <alignment horizontal="left" vertical="top" wrapText="1" indent="5"/>
      <protection hidden="1"/>
    </xf>
    <xf numFmtId="0" fontId="4" fillId="0" borderId="4" xfId="0" applyFont="1" applyBorder="1" applyAlignment="1" applyProtection="1">
      <alignment horizontal="justify" vertical="top" wrapText="1"/>
      <protection hidden="1"/>
    </xf>
    <xf numFmtId="0" fontId="4" fillId="0" borderId="4" xfId="0" applyFont="1" applyBorder="1" applyAlignment="1" applyProtection="1">
      <alignment horizontal="left" vertical="top" wrapText="1" indent="5"/>
      <protection hidden="1"/>
    </xf>
    <xf numFmtId="0" fontId="3" fillId="2" borderId="0" xfId="0" applyFont="1" applyFill="1" applyBorder="1" applyAlignment="1" applyProtection="1">
      <alignment horizontal="center" vertical="top"/>
      <protection hidden="1"/>
    </xf>
    <xf numFmtId="0" fontId="4" fillId="0" borderId="0" xfId="0" applyFont="1" applyAlignment="1" applyProtection="1">
      <alignment horizontal="center" vertical="top" wrapText="1"/>
      <protection hidden="1"/>
    </xf>
    <xf numFmtId="0" fontId="7" fillId="0" borderId="0" xfId="0" applyFont="1" applyAlignment="1" applyProtection="1">
      <alignment horizontal="justify"/>
      <protection hidden="1"/>
    </xf>
    <xf numFmtId="0" fontId="4" fillId="0" borderId="0" xfId="0" applyFont="1" applyAlignment="1" applyProtection="1">
      <alignment horizontal="justify" vertical="top" wrapText="1"/>
      <protection hidden="1"/>
    </xf>
    <xf numFmtId="0" fontId="7" fillId="0" borderId="0" xfId="0" applyFont="1" applyBorder="1" applyAlignment="1" applyProtection="1">
      <alignment horizontal="justify" vertical="top" wrapText="1"/>
      <protection hidden="1"/>
    </xf>
    <xf numFmtId="0" fontId="4" fillId="0" borderId="0" xfId="0" applyFont="1" applyBorder="1" applyAlignment="1" applyProtection="1">
      <alignment vertical="top" wrapText="1"/>
      <protection hidden="1"/>
    </xf>
    <xf numFmtId="0" fontId="0" fillId="0" borderId="0" xfId="0" applyAlignment="1">
      <alignment vertical="top" wrapText="1"/>
    </xf>
    <xf numFmtId="0" fontId="9" fillId="0" borderId="0" xfId="0" applyFont="1" applyAlignment="1">
      <alignment horizontal="left" vertical="top" wrapText="1"/>
    </xf>
    <xf numFmtId="0" fontId="47" fillId="0" borderId="0" xfId="0" applyFont="1" applyAlignment="1">
      <alignment horizontal="left" vertical="top" wrapText="1"/>
    </xf>
    <xf numFmtId="0" fontId="9" fillId="0" borderId="6" xfId="0" applyFont="1" applyBorder="1" applyAlignment="1">
      <alignment horizontal="left" vertical="center" wrapText="1"/>
    </xf>
    <xf numFmtId="0" fontId="9" fillId="0" borderId="9"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lignment horizontal="left" vertical="center"/>
    </xf>
    <xf numFmtId="0" fontId="8" fillId="0" borderId="19" xfId="0" applyFont="1" applyBorder="1" applyAlignment="1" applyProtection="1">
      <alignment horizontal="left" vertical="center" wrapText="1"/>
      <protection hidden="1"/>
    </xf>
    <xf numFmtId="0" fontId="8" fillId="0" borderId="21" xfId="0" applyFont="1" applyBorder="1" applyAlignment="1" applyProtection="1">
      <alignment horizontal="left" vertical="center"/>
      <protection hidden="1"/>
    </xf>
    <xf numFmtId="0" fontId="8" fillId="0" borderId="38" xfId="0" applyFont="1" applyBorder="1" applyAlignment="1" applyProtection="1">
      <alignment horizontal="left" vertical="center"/>
      <protection hidden="1"/>
    </xf>
    <xf numFmtId="0" fontId="8" fillId="0" borderId="18" xfId="0" applyFont="1" applyBorder="1" applyAlignment="1" applyProtection="1">
      <alignment horizontal="left" vertical="center"/>
      <protection hidden="1"/>
    </xf>
    <xf numFmtId="0" fontId="8" fillId="3" borderId="3" xfId="0" applyFont="1" applyFill="1" applyBorder="1" applyAlignment="1" applyProtection="1">
      <alignment horizontal="center" vertical="center" wrapText="1"/>
      <protection locked="0"/>
    </xf>
    <xf numFmtId="0" fontId="8" fillId="0" borderId="1" xfId="0" applyFont="1" applyBorder="1" applyAlignment="1" applyProtection="1">
      <alignment horizontal="left" vertical="center" wrapText="1"/>
      <protection hidden="1"/>
    </xf>
    <xf numFmtId="0" fontId="8" fillId="0" borderId="20" xfId="0" applyFont="1" applyBorder="1" applyAlignment="1" applyProtection="1">
      <alignment horizontal="left" vertical="center" wrapText="1"/>
      <protection hidden="1"/>
    </xf>
    <xf numFmtId="0" fontId="8" fillId="0" borderId="7" xfId="0" applyFont="1" applyBorder="1" applyAlignment="1" applyProtection="1">
      <alignment horizontal="left" vertical="center" wrapText="1"/>
      <protection hidden="1"/>
    </xf>
    <xf numFmtId="0" fontId="8" fillId="0" borderId="35" xfId="0" applyFont="1" applyBorder="1" applyAlignment="1" applyProtection="1">
      <alignment horizontal="left" vertical="center" wrapText="1"/>
      <protection hidden="1"/>
    </xf>
    <xf numFmtId="0" fontId="8" fillId="0" borderId="36" xfId="0" applyFont="1" applyBorder="1" applyAlignment="1" applyProtection="1">
      <alignment horizontal="left" vertical="center" wrapText="1"/>
      <protection hidden="1"/>
    </xf>
    <xf numFmtId="0" fontId="8" fillId="0" borderId="37" xfId="0" applyFont="1" applyBorder="1" applyAlignment="1" applyProtection="1">
      <alignment horizontal="left" vertical="center" wrapText="1"/>
      <protection hidden="1"/>
    </xf>
    <xf numFmtId="0" fontId="8" fillId="0" borderId="6" xfId="0" applyFont="1" applyBorder="1" applyAlignment="1" applyProtection="1">
      <alignment horizontal="left" vertical="top" wrapText="1"/>
      <protection hidden="1"/>
    </xf>
    <xf numFmtId="0" fontId="8" fillId="0" borderId="9" xfId="0" applyFont="1" applyBorder="1" applyAlignment="1" applyProtection="1">
      <alignment horizontal="left" vertical="center" wrapText="1"/>
      <protection hidden="1"/>
    </xf>
    <xf numFmtId="0" fontId="8" fillId="0" borderId="3" xfId="0" applyFont="1" applyBorder="1" applyAlignment="1" applyProtection="1">
      <alignment horizontal="left" vertical="center" wrapText="1"/>
      <protection hidden="1"/>
    </xf>
    <xf numFmtId="0" fontId="8" fillId="0" borderId="10" xfId="0" applyFont="1" applyBorder="1" applyAlignment="1" applyProtection="1">
      <alignment horizontal="left" vertical="center" wrapText="1"/>
      <protection hidden="1"/>
    </xf>
    <xf numFmtId="0" fontId="8" fillId="0" borderId="9" xfId="0" applyFont="1" applyBorder="1" applyAlignment="1" applyProtection="1">
      <alignment horizontal="center" vertical="center" wrapText="1"/>
      <protection hidden="1"/>
    </xf>
    <xf numFmtId="0" fontId="8" fillId="0" borderId="3"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8" fillId="0" borderId="0" xfId="0" applyFont="1" applyAlignment="1" applyProtection="1">
      <alignment vertical="top" wrapText="1"/>
      <protection hidden="1"/>
    </xf>
    <xf numFmtId="0" fontId="8" fillId="3" borderId="8" xfId="0" applyFont="1" applyFill="1" applyBorder="1" applyAlignment="1" applyProtection="1">
      <alignment horizontal="left" vertical="top" wrapText="1"/>
      <protection locked="0"/>
    </xf>
    <xf numFmtId="0" fontId="8" fillId="3" borderId="16" xfId="0" applyFont="1" applyFill="1" applyBorder="1" applyAlignment="1" applyProtection="1">
      <alignment horizontal="left" vertical="top" wrapText="1"/>
      <protection locked="0"/>
    </xf>
    <xf numFmtId="0" fontId="8" fillId="0" borderId="14" xfId="0" applyFont="1" applyBorder="1" applyAlignment="1" applyProtection="1">
      <alignment horizontal="justify" vertical="top" wrapText="1"/>
      <protection hidden="1"/>
    </xf>
    <xf numFmtId="0" fontId="8" fillId="0" borderId="4" xfId="0" applyFont="1" applyBorder="1" applyAlignment="1" applyProtection="1">
      <alignment horizontal="justify" vertical="top" wrapText="1"/>
      <protection hidden="1"/>
    </xf>
    <xf numFmtId="0" fontId="8" fillId="0" borderId="12" xfId="0" applyFont="1" applyBorder="1" applyAlignment="1" applyProtection="1">
      <alignment horizontal="justify" vertical="top" wrapText="1"/>
      <protection hidden="1"/>
    </xf>
    <xf numFmtId="0" fontId="8" fillId="0" borderId="8" xfId="0" applyFont="1" applyBorder="1" applyAlignment="1" applyProtection="1">
      <alignment horizontal="left" vertical="center" wrapText="1"/>
      <protection hidden="1"/>
    </xf>
    <xf numFmtId="0" fontId="9" fillId="0" borderId="9"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9" fillId="0" borderId="0" xfId="0" applyFont="1" applyAlignment="1" applyProtection="1">
      <alignment horizontal="justify" vertical="justify" wrapText="1"/>
      <protection hidden="1"/>
    </xf>
    <xf numFmtId="0" fontId="8" fillId="0" borderId="0" xfId="26" applyFont="1" applyFill="1" applyAlignment="1" applyProtection="1">
      <alignment horizontal="left" vertical="center"/>
      <protection hidden="1"/>
    </xf>
    <xf numFmtId="0" fontId="8" fillId="0" borderId="0" xfId="0" applyFont="1" applyAlignment="1" applyProtection="1">
      <alignment horizontal="left" vertical="top" wrapText="1"/>
      <protection hidden="1"/>
    </xf>
    <xf numFmtId="0" fontId="47" fillId="0" borderId="0" xfId="0" applyFont="1" applyAlignment="1" applyProtection="1">
      <alignment horizontal="left" vertical="top" wrapText="1"/>
      <protection hidden="1"/>
    </xf>
    <xf numFmtId="0" fontId="8" fillId="3" borderId="9" xfId="34" applyFont="1" applyFill="1" applyBorder="1" applyAlignment="1" applyProtection="1">
      <alignment horizontal="center" vertical="top" wrapText="1"/>
      <protection locked="0"/>
    </xf>
    <xf numFmtId="0" fontId="8" fillId="3" borderId="3" xfId="34" applyFont="1" applyFill="1" applyBorder="1" applyAlignment="1" applyProtection="1">
      <alignment horizontal="center" vertical="top" wrapText="1"/>
      <protection locked="0"/>
    </xf>
    <xf numFmtId="0" fontId="8" fillId="3" borderId="10" xfId="34" applyFont="1" applyFill="1" applyBorder="1" applyAlignment="1" applyProtection="1">
      <alignment horizontal="center" vertical="top" wrapText="1"/>
      <protection locked="0"/>
    </xf>
    <xf numFmtId="0" fontId="9" fillId="0" borderId="0" xfId="34" applyFont="1" applyAlignment="1" applyProtection="1">
      <alignment horizontal="left" vertical="center"/>
      <protection hidden="1"/>
    </xf>
    <xf numFmtId="0" fontId="8" fillId="0" borderId="0" xfId="34" applyFont="1" applyAlignment="1" applyProtection="1">
      <alignment vertical="top" wrapText="1"/>
      <protection hidden="1"/>
    </xf>
    <xf numFmtId="0" fontId="8" fillId="0" borderId="0" xfId="34" applyFont="1" applyAlignment="1" applyProtection="1">
      <alignment horizontal="left" vertical="center"/>
      <protection hidden="1"/>
    </xf>
    <xf numFmtId="0" fontId="9" fillId="3" borderId="6" xfId="34" applyFont="1" applyFill="1" applyBorder="1" applyAlignment="1" applyProtection="1">
      <alignment horizontal="center" vertical="top" wrapText="1"/>
      <protection locked="0"/>
    </xf>
    <xf numFmtId="0" fontId="21" fillId="0" borderId="0" xfId="0" applyFont="1" applyAlignment="1" applyProtection="1">
      <alignment horizontal="justify" vertical="center" wrapText="1"/>
      <protection hidden="1"/>
    </xf>
    <xf numFmtId="0" fontId="8" fillId="3" borderId="6" xfId="0" applyFont="1" applyFill="1" applyBorder="1" applyAlignment="1" applyProtection="1">
      <alignment horizontal="center" vertical="top" wrapText="1"/>
      <protection locked="0"/>
    </xf>
    <xf numFmtId="0" fontId="9" fillId="0" borderId="0" xfId="0" applyFont="1" applyAlignment="1" applyProtection="1">
      <alignment vertical="center" wrapText="1"/>
      <protection hidden="1"/>
    </xf>
    <xf numFmtId="0" fontId="0" fillId="0" borderId="0" xfId="0" applyAlignment="1">
      <alignment wrapText="1"/>
    </xf>
    <xf numFmtId="172" fontId="9" fillId="0" borderId="0" xfId="0" applyNumberFormat="1" applyFont="1" applyAlignment="1" applyProtection="1">
      <alignment horizontal="left" vertical="center"/>
      <protection hidden="1"/>
    </xf>
    <xf numFmtId="0" fontId="9" fillId="0" borderId="0" xfId="0" applyFont="1" applyAlignment="1" applyProtection="1">
      <alignment horizontal="left" vertical="center" wrapText="1"/>
      <protection hidden="1"/>
    </xf>
    <xf numFmtId="0" fontId="8" fillId="3" borderId="6" xfId="0" applyFont="1" applyFill="1" applyBorder="1" applyAlignment="1" applyProtection="1">
      <alignment horizontal="right" vertical="top" wrapText="1"/>
      <protection locked="0"/>
    </xf>
    <xf numFmtId="0" fontId="8" fillId="0" borderId="0" xfId="0" applyFont="1" applyBorder="1" applyAlignment="1" applyProtection="1">
      <alignment horizontal="left"/>
      <protection hidden="1"/>
    </xf>
    <xf numFmtId="0" fontId="8" fillId="0" borderId="6" xfId="0" applyFont="1" applyBorder="1" applyAlignment="1" applyProtection="1">
      <alignment horizontal="center" vertical="top" wrapText="1"/>
      <protection hidden="1"/>
    </xf>
    <xf numFmtId="0" fontId="21" fillId="0" borderId="4" xfId="0" applyFont="1" applyBorder="1" applyAlignment="1" applyProtection="1">
      <alignment horizontal="justify" vertical="top" wrapText="1"/>
      <protection hidden="1"/>
    </xf>
    <xf numFmtId="0" fontId="8" fillId="3" borderId="20" xfId="0" applyFont="1" applyFill="1" applyBorder="1" applyAlignment="1" applyProtection="1">
      <alignment horizontal="left" vertical="top" wrapText="1"/>
      <protection locked="0"/>
    </xf>
    <xf numFmtId="0" fontId="35" fillId="0" borderId="6" xfId="0" applyFont="1" applyFill="1" applyBorder="1" applyAlignment="1" applyProtection="1">
      <alignment horizontal="left" vertical="center" wrapText="1"/>
      <protection hidden="1"/>
    </xf>
    <xf numFmtId="0" fontId="35" fillId="3" borderId="6" xfId="0" applyFont="1" applyFill="1" applyBorder="1" applyAlignment="1" applyProtection="1">
      <alignment horizontal="left" vertical="center" wrapText="1"/>
      <protection locked="0"/>
    </xf>
    <xf numFmtId="0" fontId="21" fillId="0" borderId="0" xfId="0" applyFont="1" applyAlignment="1" applyProtection="1">
      <alignment horizontal="justify" vertical="top" wrapText="1"/>
      <protection hidden="1"/>
    </xf>
    <xf numFmtId="0" fontId="8" fillId="0" borderId="34" xfId="0" applyFont="1" applyBorder="1" applyAlignment="1" applyProtection="1">
      <alignment horizontal="left" vertical="center" wrapText="1"/>
      <protection hidden="1"/>
    </xf>
    <xf numFmtId="0" fontId="8" fillId="0" borderId="32" xfId="0" applyFont="1" applyBorder="1" applyAlignment="1" applyProtection="1">
      <alignment horizontal="left" vertical="center" wrapText="1"/>
      <protection hidden="1"/>
    </xf>
    <xf numFmtId="0" fontId="8" fillId="3" borderId="19" xfId="0" applyFont="1" applyFill="1" applyBorder="1" applyAlignment="1" applyProtection="1">
      <alignment horizontal="left" vertical="top" wrapText="1"/>
      <protection locked="0"/>
    </xf>
    <xf numFmtId="0" fontId="8" fillId="3" borderId="7" xfId="0" applyFont="1" applyFill="1" applyBorder="1" applyAlignment="1" applyProtection="1">
      <alignment horizontal="left" vertical="top" wrapText="1"/>
      <protection locked="0"/>
    </xf>
    <xf numFmtId="0" fontId="10" fillId="0" borderId="0" xfId="31" applyFont="1" applyAlignment="1" applyProtection="1">
      <alignment horizontal="center" vertical="justify" wrapText="1"/>
      <protection hidden="1"/>
    </xf>
    <xf numFmtId="0" fontId="9" fillId="0" borderId="0" xfId="31" applyFont="1" applyAlignment="1" applyProtection="1">
      <alignment horizontal="center" vertical="center"/>
      <protection hidden="1"/>
    </xf>
    <xf numFmtId="0" fontId="9" fillId="0" borderId="0" xfId="31" applyFont="1" applyAlignment="1" applyProtection="1">
      <alignment horizontal="justify" vertical="center" wrapText="1"/>
      <protection hidden="1"/>
    </xf>
    <xf numFmtId="0" fontId="8" fillId="0" borderId="6" xfId="31" applyFont="1" applyBorder="1" applyAlignment="1" applyProtection="1">
      <alignment horizontal="center" vertical="center" wrapText="1"/>
      <protection hidden="1"/>
    </xf>
    <xf numFmtId="0" fontId="8" fillId="0" borderId="0" xfId="31" applyFont="1" applyAlignment="1" applyProtection="1">
      <alignment horizontal="justify" vertical="top"/>
      <protection hidden="1"/>
    </xf>
    <xf numFmtId="0" fontId="21" fillId="0" borderId="0" xfId="31" applyFont="1" applyAlignment="1" applyProtection="1">
      <alignment horizontal="left" vertical="center" wrapText="1"/>
      <protection hidden="1"/>
    </xf>
    <xf numFmtId="0" fontId="10" fillId="0" borderId="0" xfId="31" applyFont="1" applyAlignment="1" applyProtection="1">
      <alignment horizontal="center" vertical="center" wrapText="1"/>
      <protection hidden="1"/>
    </xf>
    <xf numFmtId="0" fontId="8" fillId="0" borderId="0" xfId="31" applyFont="1" applyAlignment="1" applyProtection="1">
      <alignment horizontal="justify" vertical="center"/>
      <protection hidden="1"/>
    </xf>
    <xf numFmtId="0" fontId="8" fillId="3" borderId="6" xfId="31" applyFont="1" applyFill="1" applyBorder="1" applyAlignment="1" applyProtection="1">
      <alignment horizontal="left" vertical="top" wrapText="1"/>
      <protection hidden="1"/>
    </xf>
    <xf numFmtId="0" fontId="9" fillId="0" borderId="0" xfId="26" applyFont="1" applyFill="1" applyAlignment="1" applyProtection="1">
      <alignment horizontal="left" vertical="center" wrapText="1"/>
      <protection hidden="1"/>
    </xf>
    <xf numFmtId="0" fontId="8" fillId="0" borderId="0" xfId="0" applyFont="1" applyAlignment="1" applyProtection="1">
      <alignment horizontal="justify" vertical="top" wrapText="1"/>
      <protection hidden="1"/>
    </xf>
    <xf numFmtId="0" fontId="74" fillId="0" borderId="0" xfId="0" applyFont="1" applyAlignment="1" applyProtection="1">
      <alignment horizontal="left" vertical="center" wrapText="1"/>
      <protection hidden="1"/>
    </xf>
    <xf numFmtId="0" fontId="8" fillId="0" borderId="0" xfId="0" applyFont="1" applyBorder="1" applyAlignment="1" applyProtection="1">
      <alignment horizontal="left" vertical="center" wrapText="1"/>
      <protection hidden="1"/>
    </xf>
    <xf numFmtId="0" fontId="8" fillId="3" borderId="0" xfId="0" applyFont="1" applyFill="1" applyAlignment="1" applyProtection="1">
      <alignment horizontal="left" vertical="center" wrapText="1"/>
      <protection locked="0"/>
    </xf>
    <xf numFmtId="172" fontId="8" fillId="0" borderId="0" xfId="0" applyNumberFormat="1" applyFont="1" applyFill="1" applyAlignment="1" applyProtection="1">
      <alignment horizontal="left" vertical="center"/>
      <protection hidden="1"/>
    </xf>
    <xf numFmtId="0" fontId="8" fillId="0" borderId="0" xfId="0" applyFont="1" applyAlignment="1" applyProtection="1">
      <alignment horizontal="justify" vertical="top"/>
      <protection hidden="1"/>
    </xf>
    <xf numFmtId="171" fontId="8" fillId="0" borderId="0" xfId="0" applyNumberFormat="1" applyFont="1" applyBorder="1" applyAlignment="1" applyProtection="1">
      <alignment horizontal="justify" vertical="top" wrapText="1"/>
      <protection hidden="1"/>
    </xf>
    <xf numFmtId="0" fontId="8" fillId="0" borderId="6" xfId="0" applyFont="1" applyFill="1" applyBorder="1" applyAlignment="1" applyProtection="1">
      <alignment horizontal="center" vertical="center"/>
      <protection hidden="1"/>
    </xf>
    <xf numFmtId="0" fontId="8" fillId="0" borderId="6" xfId="0" applyFont="1" applyFill="1" applyBorder="1" applyAlignment="1" applyProtection="1">
      <alignment horizontal="center" vertical="center" wrapText="1"/>
      <protection hidden="1"/>
    </xf>
    <xf numFmtId="0" fontId="9" fillId="6" borderId="0" xfId="0" applyFont="1" applyFill="1" applyBorder="1" applyAlignment="1" applyProtection="1">
      <alignment horizontal="justify" vertical="top" wrapText="1"/>
      <protection hidden="1"/>
    </xf>
    <xf numFmtId="0" fontId="8" fillId="6" borderId="0" xfId="0" applyFont="1" applyFill="1" applyBorder="1" applyAlignment="1" applyProtection="1">
      <alignment horizontal="left" vertical="top" wrapText="1"/>
      <protection hidden="1"/>
    </xf>
    <xf numFmtId="0" fontId="59" fillId="0" borderId="15" xfId="0" applyFont="1" applyFill="1" applyBorder="1" applyAlignment="1" applyProtection="1">
      <alignment horizontal="left" vertical="top" wrapText="1" indent="1"/>
      <protection hidden="1"/>
    </xf>
    <xf numFmtId="171" fontId="8" fillId="0" borderId="0" xfId="0" applyNumberFormat="1" applyFont="1" applyBorder="1" applyAlignment="1" applyProtection="1">
      <alignment horizontal="left" vertical="center" wrapText="1"/>
      <protection hidden="1"/>
    </xf>
    <xf numFmtId="0" fontId="1"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0" fontId="1" fillId="0" borderId="6" xfId="0" applyFont="1" applyFill="1" applyBorder="1" applyAlignment="1" applyProtection="1">
      <alignment horizontal="center" vertical="top" wrapText="1"/>
      <protection hidden="1"/>
    </xf>
    <xf numFmtId="0" fontId="8" fillId="0" borderId="11" xfId="0" applyFont="1" applyBorder="1" applyAlignment="1" applyProtection="1">
      <alignment horizontal="left" vertical="top" wrapText="1"/>
      <protection hidden="1"/>
    </xf>
    <xf numFmtId="0" fontId="59" fillId="0" borderId="0" xfId="0" applyFont="1" applyFill="1" applyBorder="1" applyAlignment="1" applyProtection="1">
      <alignment horizontal="left" vertical="top" wrapText="1" indent="1"/>
      <protection hidden="1"/>
    </xf>
    <xf numFmtId="0" fontId="4" fillId="0" borderId="0" xfId="22" applyFont="1" applyFill="1" applyAlignment="1" applyProtection="1">
      <alignment horizontal="left" vertical="top"/>
      <protection hidden="1"/>
    </xf>
    <xf numFmtId="0" fontId="4" fillId="0" borderId="0" xfId="22" applyFont="1" applyFill="1" applyAlignment="1" applyProtection="1">
      <alignment horizontal="left" vertical="top" wrapText="1"/>
      <protection hidden="1"/>
    </xf>
    <xf numFmtId="0" fontId="79" fillId="0" borderId="0" xfId="22" applyFont="1" applyAlignment="1" applyProtection="1">
      <alignment horizontal="left" vertical="center"/>
      <protection hidden="1"/>
    </xf>
    <xf numFmtId="0" fontId="79" fillId="0" borderId="0" xfId="101" applyFont="1" applyFill="1" applyAlignment="1" applyProtection="1">
      <alignment horizontal="left" vertical="top" wrapText="1"/>
      <protection hidden="1"/>
    </xf>
    <xf numFmtId="0" fontId="79" fillId="0" borderId="0" xfId="22" applyFont="1" applyFill="1" applyAlignment="1" applyProtection="1">
      <alignment horizontal="left" vertical="top" wrapText="1"/>
      <protection hidden="1"/>
    </xf>
    <xf numFmtId="0" fontId="88" fillId="0" borderId="0" xfId="22" applyFont="1" applyAlignment="1" applyProtection="1">
      <alignment horizontal="left" vertical="top" wrapText="1"/>
      <protection hidden="1"/>
    </xf>
    <xf numFmtId="0" fontId="8" fillId="0" borderId="5" xfId="0" applyFont="1" applyBorder="1" applyAlignment="1" applyProtection="1">
      <alignment horizontal="left" vertical="center" indent="2"/>
      <protection hidden="1"/>
    </xf>
    <xf numFmtId="0" fontId="8" fillId="3" borderId="5" xfId="0" applyFont="1" applyFill="1" applyBorder="1" applyAlignment="1" applyProtection="1">
      <alignment horizontal="left" vertical="center" wrapText="1"/>
      <protection locked="0"/>
    </xf>
    <xf numFmtId="0" fontId="8" fillId="0" borderId="0" xfId="0" applyFont="1" applyAlignment="1" applyProtection="1">
      <alignment horizontal="center" vertical="center" wrapText="1"/>
      <protection hidden="1"/>
    </xf>
    <xf numFmtId="0" fontId="8" fillId="0" borderId="33" xfId="0" applyFont="1" applyBorder="1" applyAlignment="1" applyProtection="1">
      <alignment horizontal="left" vertical="center" indent="2"/>
      <protection hidden="1"/>
    </xf>
    <xf numFmtId="0" fontId="8" fillId="0" borderId="26" xfId="0" applyFont="1" applyBorder="1" applyAlignment="1" applyProtection="1">
      <alignment horizontal="left" vertical="center" indent="2"/>
      <protection hidden="1"/>
    </xf>
    <xf numFmtId="0" fontId="8" fillId="0" borderId="0" xfId="0" applyFont="1" applyBorder="1" applyAlignment="1" applyProtection="1">
      <alignment horizontal="left" vertical="center" indent="2"/>
      <protection hidden="1"/>
    </xf>
    <xf numFmtId="0" fontId="8" fillId="0" borderId="0" xfId="0" applyFont="1" applyAlignment="1" applyProtection="1">
      <alignment horizontal="left" vertical="center" wrapText="1" indent="2"/>
      <protection hidden="1"/>
    </xf>
    <xf numFmtId="0" fontId="8" fillId="3" borderId="6" xfId="0" applyFont="1" applyFill="1" applyBorder="1" applyAlignment="1" applyProtection="1">
      <alignment horizontal="left" vertical="center" wrapText="1"/>
      <protection locked="0"/>
    </xf>
    <xf numFmtId="0" fontId="8" fillId="3" borderId="0" xfId="0" applyFont="1" applyFill="1" applyAlignment="1" applyProtection="1">
      <alignment horizontal="center" vertical="center" wrapText="1"/>
      <protection locked="0"/>
    </xf>
    <xf numFmtId="0" fontId="8" fillId="0" borderId="0" xfId="0" applyFont="1" applyBorder="1" applyAlignment="1" applyProtection="1">
      <alignment horizontal="center" vertical="center" wrapText="1"/>
      <protection hidden="1"/>
    </xf>
    <xf numFmtId="0" fontId="9" fillId="0" borderId="0" xfId="0" applyFont="1" applyAlignment="1" applyProtection="1">
      <alignment horizontal="left" vertical="center"/>
      <protection hidden="1"/>
    </xf>
    <xf numFmtId="0" fontId="8" fillId="0" borderId="14" xfId="0" applyFont="1" applyBorder="1" applyAlignment="1" applyProtection="1">
      <alignment horizontal="center" vertical="center" wrapText="1"/>
      <protection hidden="1"/>
    </xf>
    <xf numFmtId="0" fontId="8" fillId="0" borderId="4" xfId="0" applyFont="1" applyFill="1" applyBorder="1" applyAlignment="1" applyProtection="1">
      <alignment horizontal="justify" vertical="center" wrapText="1"/>
      <protection hidden="1"/>
    </xf>
    <xf numFmtId="0" fontId="9" fillId="9" borderId="32" xfId="0" applyFont="1" applyFill="1" applyBorder="1" applyAlignment="1" applyProtection="1">
      <alignment horizontal="left" vertical="center" wrapText="1"/>
      <protection hidden="1"/>
    </xf>
    <xf numFmtId="0" fontId="8" fillId="0" borderId="17" xfId="0" applyFont="1" applyFill="1" applyBorder="1" applyAlignment="1" applyProtection="1">
      <alignment horizontal="justify" vertical="center" wrapText="1"/>
      <protection hidden="1"/>
    </xf>
    <xf numFmtId="2" fontId="89" fillId="0" borderId="17" xfId="0" applyNumberFormat="1" applyFont="1" applyFill="1" applyBorder="1" applyAlignment="1" applyProtection="1">
      <alignment horizontal="center" vertical="center" wrapText="1"/>
      <protection hidden="1"/>
    </xf>
    <xf numFmtId="0" fontId="8" fillId="3" borderId="17" xfId="0" applyFont="1" applyFill="1" applyBorder="1" applyAlignment="1" applyProtection="1">
      <alignment vertical="center" wrapText="1"/>
      <protection locked="0"/>
    </xf>
    <xf numFmtId="0" fontId="77" fillId="0" borderId="34" xfId="0" applyFont="1" applyBorder="1" applyAlignment="1" applyProtection="1">
      <alignment horizontal="left" vertical="center" wrapText="1"/>
      <protection hidden="1"/>
    </xf>
    <xf numFmtId="0" fontId="77" fillId="0" borderId="15" xfId="0" applyFont="1" applyBorder="1" applyAlignment="1" applyProtection="1">
      <alignment horizontal="left" vertical="center" wrapText="1"/>
      <protection hidden="1"/>
    </xf>
    <xf numFmtId="0" fontId="77" fillId="0" borderId="32" xfId="0" applyFont="1" applyBorder="1" applyAlignment="1" applyProtection="1">
      <alignment horizontal="left" vertical="center" wrapText="1"/>
      <protection hidden="1"/>
    </xf>
    <xf numFmtId="0" fontId="77" fillId="0" borderId="14" xfId="0" applyFont="1" applyBorder="1" applyAlignment="1" applyProtection="1">
      <alignment horizontal="left" vertical="center" wrapText="1"/>
      <protection hidden="1"/>
    </xf>
    <xf numFmtId="0" fontId="77" fillId="0" borderId="4" xfId="0" applyFont="1" applyBorder="1" applyAlignment="1" applyProtection="1">
      <alignment horizontal="left" vertical="center" wrapText="1"/>
      <protection hidden="1"/>
    </xf>
    <xf numFmtId="0" fontId="77" fillId="0" borderId="12" xfId="0" applyFont="1" applyBorder="1" applyAlignment="1" applyProtection="1">
      <alignment horizontal="left" vertical="center" wrapText="1"/>
      <protection hidden="1"/>
    </xf>
    <xf numFmtId="0" fontId="8" fillId="5" borderId="6" xfId="101" applyFont="1" applyFill="1" applyBorder="1" applyAlignment="1" applyProtection="1">
      <alignment horizontal="left" vertical="center" wrapText="1"/>
      <protection locked="0" hidden="1"/>
    </xf>
    <xf numFmtId="0" fontId="8" fillId="0" borderId="6" xfId="101" applyFont="1" applyBorder="1" applyAlignment="1" applyProtection="1">
      <alignment vertical="center"/>
      <protection hidden="1"/>
    </xf>
    <xf numFmtId="0" fontId="8" fillId="0" borderId="6" xfId="101" applyFont="1" applyBorder="1" applyAlignment="1" applyProtection="1">
      <alignment horizontal="left" vertical="center" wrapText="1"/>
      <protection hidden="1"/>
    </xf>
    <xf numFmtId="0" fontId="8" fillId="5" borderId="6" xfId="101" applyFont="1" applyFill="1" applyBorder="1" applyAlignment="1" applyProtection="1">
      <alignment vertical="center"/>
      <protection locked="0" hidden="1"/>
    </xf>
    <xf numFmtId="0" fontId="90" fillId="0" borderId="34" xfId="0" applyFont="1" applyBorder="1" applyAlignment="1" applyProtection="1">
      <alignment horizontal="left" vertical="center" wrapText="1"/>
      <protection hidden="1"/>
    </xf>
    <xf numFmtId="0" fontId="90" fillId="0" borderId="15" xfId="0" applyFont="1" applyBorder="1" applyAlignment="1" applyProtection="1">
      <alignment horizontal="left" vertical="center" wrapText="1"/>
      <protection hidden="1"/>
    </xf>
    <xf numFmtId="0" fontId="90" fillId="0" borderId="32" xfId="0" applyFont="1" applyBorder="1" applyAlignment="1" applyProtection="1">
      <alignment horizontal="left" vertical="center" wrapText="1"/>
      <protection hidden="1"/>
    </xf>
    <xf numFmtId="0" fontId="90" fillId="0" borderId="13" xfId="0" applyFont="1" applyBorder="1" applyAlignment="1" applyProtection="1">
      <alignment horizontal="left" vertical="center" wrapText="1"/>
      <protection hidden="1"/>
    </xf>
    <xf numFmtId="0" fontId="90" fillId="0" borderId="0" xfId="0" applyFont="1" applyBorder="1" applyAlignment="1" applyProtection="1">
      <alignment horizontal="left" vertical="center" wrapText="1"/>
      <protection hidden="1"/>
    </xf>
    <xf numFmtId="0" fontId="90" fillId="0" borderId="11" xfId="0" applyFont="1" applyBorder="1" applyAlignment="1" applyProtection="1">
      <alignment horizontal="left" vertical="center" wrapText="1"/>
      <protection hidden="1"/>
    </xf>
  </cellXfs>
  <cellStyles count="120">
    <cellStyle name="75" xfId="1" xr:uid="{00000000-0005-0000-0000-000000000000}"/>
    <cellStyle name="75 2" xfId="37" xr:uid="{00000000-0005-0000-0000-000001000000}"/>
    <cellStyle name="ÅëÈ­ [0]_±âÅ¸" xfId="2" xr:uid="{00000000-0005-0000-0000-000002000000}"/>
    <cellStyle name="ÅëÈ­_±âÅ¸" xfId="3" xr:uid="{00000000-0005-0000-0000-000003000000}"/>
    <cellStyle name="ÄÞ¸¶ [0]_±âÅ¸" xfId="4" xr:uid="{00000000-0005-0000-0000-000004000000}"/>
    <cellStyle name="ÄÞ¸¶_±âÅ¸" xfId="5" xr:uid="{00000000-0005-0000-0000-000005000000}"/>
    <cellStyle name="Ç¥ÁØ_¿¬°£´©°è¿¹»ó" xfId="6" xr:uid="{00000000-0005-0000-0000-000006000000}"/>
    <cellStyle name="Comma  - Style1" xfId="7" xr:uid="{00000000-0005-0000-0000-000007000000}"/>
    <cellStyle name="Comma  - Style1 2" xfId="38" xr:uid="{00000000-0005-0000-0000-000008000000}"/>
    <cellStyle name="Comma  - Style2" xfId="8" xr:uid="{00000000-0005-0000-0000-000009000000}"/>
    <cellStyle name="Comma  - Style2 2" xfId="39" xr:uid="{00000000-0005-0000-0000-00000A000000}"/>
    <cellStyle name="Comma  - Style3" xfId="9" xr:uid="{00000000-0005-0000-0000-00000B000000}"/>
    <cellStyle name="Comma  - Style3 2" xfId="40" xr:uid="{00000000-0005-0000-0000-00000C000000}"/>
    <cellStyle name="Comma  - Style4" xfId="10" xr:uid="{00000000-0005-0000-0000-00000D000000}"/>
    <cellStyle name="Comma  - Style4 2" xfId="41" xr:uid="{00000000-0005-0000-0000-00000E000000}"/>
    <cellStyle name="Comma  - Style5" xfId="11" xr:uid="{00000000-0005-0000-0000-00000F000000}"/>
    <cellStyle name="Comma  - Style5 2" xfId="42" xr:uid="{00000000-0005-0000-0000-000010000000}"/>
    <cellStyle name="Comma  - Style6" xfId="12" xr:uid="{00000000-0005-0000-0000-000011000000}"/>
    <cellStyle name="Comma  - Style6 2" xfId="43" xr:uid="{00000000-0005-0000-0000-000012000000}"/>
    <cellStyle name="Comma  - Style7" xfId="13" xr:uid="{00000000-0005-0000-0000-000013000000}"/>
    <cellStyle name="Comma  - Style7 2" xfId="44" xr:uid="{00000000-0005-0000-0000-000014000000}"/>
    <cellStyle name="Comma  - Style8" xfId="14" xr:uid="{00000000-0005-0000-0000-000015000000}"/>
    <cellStyle name="Comma  - Style8 2" xfId="45" xr:uid="{00000000-0005-0000-0000-000016000000}"/>
    <cellStyle name="Comma 10" xfId="46" xr:uid="{00000000-0005-0000-0000-000017000000}"/>
    <cellStyle name="Comma 11" xfId="47" xr:uid="{00000000-0005-0000-0000-000018000000}"/>
    <cellStyle name="Comma 12" xfId="48" xr:uid="{00000000-0005-0000-0000-000019000000}"/>
    <cellStyle name="Comma 13" xfId="49" xr:uid="{00000000-0005-0000-0000-00001A000000}"/>
    <cellStyle name="Comma 14" xfId="50" xr:uid="{00000000-0005-0000-0000-00001B000000}"/>
    <cellStyle name="Comma 15" xfId="51" xr:uid="{00000000-0005-0000-0000-00001C000000}"/>
    <cellStyle name="Comma 16" xfId="52" xr:uid="{00000000-0005-0000-0000-00001D000000}"/>
    <cellStyle name="Comma 17" xfId="53" xr:uid="{00000000-0005-0000-0000-00001E000000}"/>
    <cellStyle name="Comma 18" xfId="54" xr:uid="{00000000-0005-0000-0000-00001F000000}"/>
    <cellStyle name="Comma 19" xfId="55" xr:uid="{00000000-0005-0000-0000-000020000000}"/>
    <cellStyle name="Comma 2" xfId="56" xr:uid="{00000000-0005-0000-0000-000021000000}"/>
    <cellStyle name="Comma 20" xfId="57" xr:uid="{00000000-0005-0000-0000-000022000000}"/>
    <cellStyle name="Comma 21" xfId="58" xr:uid="{00000000-0005-0000-0000-000023000000}"/>
    <cellStyle name="Comma 22" xfId="59" xr:uid="{00000000-0005-0000-0000-000024000000}"/>
    <cellStyle name="Comma 23" xfId="60" xr:uid="{00000000-0005-0000-0000-000025000000}"/>
    <cellStyle name="Comma 24" xfId="61" xr:uid="{00000000-0005-0000-0000-000026000000}"/>
    <cellStyle name="Comma 25" xfId="62" xr:uid="{00000000-0005-0000-0000-000027000000}"/>
    <cellStyle name="Comma 26" xfId="63" xr:uid="{00000000-0005-0000-0000-000028000000}"/>
    <cellStyle name="Comma 27" xfId="64" xr:uid="{00000000-0005-0000-0000-000029000000}"/>
    <cellStyle name="Comma 28" xfId="65" xr:uid="{00000000-0005-0000-0000-00002A000000}"/>
    <cellStyle name="Comma 3" xfId="66" xr:uid="{00000000-0005-0000-0000-00002B000000}"/>
    <cellStyle name="Comma 3 2" xfId="67" xr:uid="{00000000-0005-0000-0000-00002C000000}"/>
    <cellStyle name="Comma 4" xfId="68" xr:uid="{00000000-0005-0000-0000-00002D000000}"/>
    <cellStyle name="Comma 5" xfId="69" xr:uid="{00000000-0005-0000-0000-00002E000000}"/>
    <cellStyle name="Comma 6" xfId="70" xr:uid="{00000000-0005-0000-0000-00002F000000}"/>
    <cellStyle name="Comma 7" xfId="71" xr:uid="{00000000-0005-0000-0000-000030000000}"/>
    <cellStyle name="Comma 8" xfId="72" xr:uid="{00000000-0005-0000-0000-000031000000}"/>
    <cellStyle name="Comma 9" xfId="73" xr:uid="{00000000-0005-0000-0000-000032000000}"/>
    <cellStyle name="Formula" xfId="15" xr:uid="{00000000-0005-0000-0000-000033000000}"/>
    <cellStyle name="Formula 2" xfId="74" xr:uid="{00000000-0005-0000-0000-000034000000}"/>
    <cellStyle name="Header1" xfId="16" xr:uid="{00000000-0005-0000-0000-000035000000}"/>
    <cellStyle name="Header2" xfId="17" xr:uid="{00000000-0005-0000-0000-000036000000}"/>
    <cellStyle name="Hypertextový odkaz" xfId="18" xr:uid="{00000000-0005-0000-0000-000037000000}"/>
    <cellStyle name="Hypertextový odkaz 2" xfId="75" xr:uid="{00000000-0005-0000-0000-000038000000}"/>
    <cellStyle name="no dec" xfId="19" xr:uid="{00000000-0005-0000-0000-000039000000}"/>
    <cellStyle name="no dec 2" xfId="76" xr:uid="{00000000-0005-0000-0000-00003A000000}"/>
    <cellStyle name="Normal" xfId="0" builtinId="0"/>
    <cellStyle name="Normal - Style1" xfId="20" xr:uid="{00000000-0005-0000-0000-00003C000000}"/>
    <cellStyle name="Normal - Style1 2" xfId="77" xr:uid="{00000000-0005-0000-0000-00003D000000}"/>
    <cellStyle name="Normal 10" xfId="78" xr:uid="{00000000-0005-0000-0000-00003E000000}"/>
    <cellStyle name="Normal 11" xfId="79" xr:uid="{00000000-0005-0000-0000-00003F000000}"/>
    <cellStyle name="Normal 12" xfId="80" xr:uid="{00000000-0005-0000-0000-000040000000}"/>
    <cellStyle name="Normal 13" xfId="81" xr:uid="{00000000-0005-0000-0000-000041000000}"/>
    <cellStyle name="Normal 14" xfId="82" xr:uid="{00000000-0005-0000-0000-000042000000}"/>
    <cellStyle name="Normal 15" xfId="83" xr:uid="{00000000-0005-0000-0000-000043000000}"/>
    <cellStyle name="Normal 16" xfId="84" xr:uid="{00000000-0005-0000-0000-000044000000}"/>
    <cellStyle name="Normal 17" xfId="85" xr:uid="{00000000-0005-0000-0000-000045000000}"/>
    <cellStyle name="Normal 18" xfId="86" xr:uid="{00000000-0005-0000-0000-000046000000}"/>
    <cellStyle name="Normal 19" xfId="87" xr:uid="{00000000-0005-0000-0000-000047000000}"/>
    <cellStyle name="Normal 2" xfId="21" xr:uid="{00000000-0005-0000-0000-000048000000}"/>
    <cellStyle name="Normal 2 2" xfId="88" xr:uid="{00000000-0005-0000-0000-000049000000}"/>
    <cellStyle name="Normal 2 3" xfId="34" xr:uid="{00000000-0005-0000-0000-00004A000000}"/>
    <cellStyle name="Normal 2_20 Price Schedule VOL III Rev-2" xfId="89" xr:uid="{00000000-0005-0000-0000-00004B000000}"/>
    <cellStyle name="Normal 20" xfId="90" xr:uid="{00000000-0005-0000-0000-00004C000000}"/>
    <cellStyle name="Normal 21" xfId="91" xr:uid="{00000000-0005-0000-0000-00004D000000}"/>
    <cellStyle name="Normal 22" xfId="92" xr:uid="{00000000-0005-0000-0000-00004E000000}"/>
    <cellStyle name="Normal 23" xfId="93" xr:uid="{00000000-0005-0000-0000-00004F000000}"/>
    <cellStyle name="Normal 24" xfId="94" xr:uid="{00000000-0005-0000-0000-000050000000}"/>
    <cellStyle name="Normal 25" xfId="95" xr:uid="{00000000-0005-0000-0000-000051000000}"/>
    <cellStyle name="Normal 26" xfId="96" xr:uid="{00000000-0005-0000-0000-000052000000}"/>
    <cellStyle name="Normal 27" xfId="97" xr:uid="{00000000-0005-0000-0000-000053000000}"/>
    <cellStyle name="Normal 28" xfId="98" xr:uid="{00000000-0005-0000-0000-000054000000}"/>
    <cellStyle name="Normal 29" xfId="99" xr:uid="{00000000-0005-0000-0000-000055000000}"/>
    <cellStyle name="Normal 3" xfId="31" xr:uid="{00000000-0005-0000-0000-000056000000}"/>
    <cellStyle name="Normal 3 2" xfId="100" xr:uid="{00000000-0005-0000-0000-000057000000}"/>
    <cellStyle name="Normal 3 3" xfId="101" xr:uid="{00000000-0005-0000-0000-000058000000}"/>
    <cellStyle name="Normal 3_29_First Envelope - R2_Vol-III" xfId="102" xr:uid="{00000000-0005-0000-0000-000059000000}"/>
    <cellStyle name="Normal 30" xfId="103" xr:uid="{00000000-0005-0000-0000-00005A000000}"/>
    <cellStyle name="Normal 31" xfId="104" xr:uid="{00000000-0005-0000-0000-00005B000000}"/>
    <cellStyle name="Normal 32" xfId="105" xr:uid="{00000000-0005-0000-0000-00005C000000}"/>
    <cellStyle name="Normal 33" xfId="106" xr:uid="{00000000-0005-0000-0000-00005D000000}"/>
    <cellStyle name="Normal 34" xfId="107" xr:uid="{00000000-0005-0000-0000-00005E000000}"/>
    <cellStyle name="Normal 35" xfId="108" xr:uid="{00000000-0005-0000-0000-00005F000000}"/>
    <cellStyle name="Normal 36" xfId="109" xr:uid="{00000000-0005-0000-0000-000060000000}"/>
    <cellStyle name="Normal 37" xfId="110" xr:uid="{00000000-0005-0000-0000-000061000000}"/>
    <cellStyle name="Normal 38" xfId="111" xr:uid="{00000000-0005-0000-0000-000062000000}"/>
    <cellStyle name="Normal 4" xfId="112" xr:uid="{00000000-0005-0000-0000-000063000000}"/>
    <cellStyle name="Normal 5" xfId="32" xr:uid="{00000000-0005-0000-0000-000064000000}"/>
    <cellStyle name="Normal 6" xfId="113" xr:uid="{00000000-0005-0000-0000-000065000000}"/>
    <cellStyle name="Normal 7" xfId="114" xr:uid="{00000000-0005-0000-0000-000066000000}"/>
    <cellStyle name="Normal 8" xfId="115" xr:uid="{00000000-0005-0000-0000-000067000000}"/>
    <cellStyle name="Normal 9" xfId="116" xr:uid="{00000000-0005-0000-0000-000068000000}"/>
    <cellStyle name="Normal_Annexures TW 04 2" xfId="22" xr:uid="{00000000-0005-0000-0000-000069000000}"/>
    <cellStyle name="Normal_Attach 3(JV)" xfId="23" xr:uid="{00000000-0005-0000-0000-00006A000000}"/>
    <cellStyle name="Normal_Attacments TW 04" xfId="33" xr:uid="{00000000-0005-0000-0000-00006B000000}"/>
    <cellStyle name="Normal_Attacments TW 04_SE-Vol-III" xfId="35" xr:uid="{00000000-0005-0000-0000-00006C000000}"/>
    <cellStyle name="Normal_Entertainment Form" xfId="24" xr:uid="{00000000-0005-0000-0000-00006D000000}"/>
    <cellStyle name="Normal_Price_Schedules for Insulator Package Rev-01" xfId="25" xr:uid="{00000000-0005-0000-0000-00006E000000}"/>
    <cellStyle name="Normal_PRICE-SCHE Bihar-Rev-2-corrections" xfId="26" xr:uid="{00000000-0005-0000-0000-00006F000000}"/>
    <cellStyle name="Normal_SE-Vol-III" xfId="36" xr:uid="{00000000-0005-0000-0000-000070000000}"/>
    <cellStyle name="Normal_Sheet1" xfId="27" xr:uid="{00000000-0005-0000-0000-000071000000}"/>
    <cellStyle name="Note 2" xfId="117" xr:uid="{00000000-0005-0000-0000-000072000000}"/>
    <cellStyle name="Note 2 2" xfId="118" xr:uid="{00000000-0005-0000-0000-000073000000}"/>
    <cellStyle name="Popis" xfId="28" xr:uid="{00000000-0005-0000-0000-000074000000}"/>
    <cellStyle name="Sledovaný hypertextový odkaz" xfId="29" xr:uid="{00000000-0005-0000-0000-000075000000}"/>
    <cellStyle name="Sledovaný hypertextový odkaz 2" xfId="119" xr:uid="{00000000-0005-0000-0000-000076000000}"/>
    <cellStyle name="Standard_BS14" xfId="30" xr:uid="{00000000-0005-0000-0000-000077000000}"/>
  </cellStyles>
  <dxfs count="40">
    <dxf>
      <font>
        <strike/>
      </font>
    </dxf>
    <dxf>
      <font>
        <strike/>
      </font>
    </dxf>
    <dxf>
      <font>
        <strike/>
      </font>
    </dxf>
    <dxf>
      <fill>
        <patternFill patternType="none">
          <bgColor auto="1"/>
        </patternFill>
      </fill>
    </dxf>
    <dxf>
      <fill>
        <patternFill patternType="none">
          <bgColor auto="1"/>
        </patternFill>
      </fill>
    </dxf>
    <dxf>
      <font>
        <color theme="0"/>
      </font>
      <fill>
        <patternFill patternType="none">
          <bgColor auto="1"/>
        </patternFill>
      </fill>
    </dxf>
    <dxf>
      <font>
        <strike/>
      </font>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FFFF"/>
      </font>
    </dxf>
    <dxf>
      <font>
        <condense val="0"/>
        <extend val="0"/>
        <color indexed="9"/>
      </font>
    </dxf>
    <dxf>
      <font>
        <color theme="0"/>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font>
    </dxf>
    <dxf>
      <font>
        <condense val="0"/>
        <extend val="0"/>
        <color indexed="9"/>
      </font>
      <fill>
        <patternFill patternType="none">
          <bgColor indexed="65"/>
        </patternFill>
      </fill>
      <border>
        <left/>
        <right/>
        <top/>
        <bottom/>
      </border>
    </dxf>
    <dxf>
      <fill>
        <patternFill>
          <fgColor theme="0"/>
          <bgColor theme="0"/>
        </patternFill>
      </fill>
    </dxf>
    <dxf>
      <fill>
        <patternFill>
          <bgColor rgb="FFCCFFCC"/>
        </patternFill>
      </fill>
    </dxf>
    <dxf>
      <font>
        <color auto="1"/>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auto="1"/>
      </font>
      <fill>
        <patternFill>
          <bgColor indexed="42"/>
        </patternFill>
      </fill>
    </dxf>
    <dxf>
      <font>
        <condense val="0"/>
        <extend val="0"/>
        <color indexed="9"/>
      </font>
      <fill>
        <patternFill patternType="none">
          <bgColor indexed="65"/>
        </patternFill>
      </fill>
      <border>
        <left/>
        <right/>
        <top/>
        <bottom/>
      </border>
    </dxf>
    <dxf>
      <font>
        <color theme="0"/>
      </font>
      <fill>
        <patternFill patternType="none">
          <bgColor auto="1"/>
        </patternFill>
      </fill>
      <border>
        <left/>
        <right/>
        <top/>
        <bottom/>
        <vertical/>
        <horizontal/>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FF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styles" Target="styles.xml"/></Relationships>
</file>

<file path=xl/ctrlProps/ctrlProp1.xml><?xml version="1.0" encoding="utf-8"?>
<formControlPr xmlns="http://schemas.microsoft.com/office/spreadsheetml/2009/9/main" objectType="CheckBox" fmlaLink="#REF!" lockText="1" noThreeD="1"/>
</file>

<file path=xl/ctrlProps/ctrlProp2.xml><?xml version="1.0" encoding="utf-8"?>
<formControlPr xmlns="http://schemas.microsoft.com/office/spreadsheetml/2009/9/main" objectType="CheckBox" fmlaLink="#REF!" lockText="1" noThreeD="1"/>
</file>

<file path=xl/ctrlProps/ctrlProp3.xml><?xml version="1.0" encoding="utf-8"?>
<formControlPr xmlns="http://schemas.microsoft.com/office/spreadsheetml/2009/9/main" objectType="CheckBox" fmlaLink="$H$20" lockText="1" noThreeD="1"/>
</file>

<file path=xl/ctrlProps/ctrlProp4.xml><?xml version="1.0" encoding="utf-8"?>
<formControlPr xmlns="http://schemas.microsoft.com/office/spreadsheetml/2009/9/main" objectType="Radio" firstButton="1" fmlaLink="$H$67"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6'!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3.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4</xdr:col>
      <xdr:colOff>133350</xdr:colOff>
      <xdr:row>16</xdr:row>
      <xdr:rowOff>123825</xdr:rowOff>
    </xdr:from>
    <xdr:to>
      <xdr:col>4</xdr:col>
      <xdr:colOff>752475</xdr:colOff>
      <xdr:row>19</xdr:row>
      <xdr:rowOff>47625</xdr:rowOff>
    </xdr:to>
    <xdr:pic>
      <xdr:nvPicPr>
        <xdr:cNvPr id="2439" name="Picture 1">
          <a:extLst>
            <a:ext uri="{FF2B5EF4-FFF2-40B4-BE49-F238E27FC236}">
              <a16:creationId xmlns:a16="http://schemas.microsoft.com/office/drawing/2014/main" id="{00000000-0008-0000-0100-00008709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524750" y="4352925"/>
          <a:ext cx="619125" cy="733425"/>
        </a:xfrm>
        <a:prstGeom prst="rect">
          <a:avLst/>
        </a:prstGeom>
        <a:noFill/>
        <a:ln w="9525">
          <a:noFill/>
          <a:miter lim="800000"/>
          <a:headEnd/>
          <a:tailEnd/>
        </a:ln>
      </xdr:spPr>
    </xdr:pic>
    <xdr:clientData/>
  </xdr:twoCellAnchor>
  <xdr:twoCellAnchor>
    <xdr:from>
      <xdr:col>1</xdr:col>
      <xdr:colOff>9525</xdr:colOff>
      <xdr:row>14</xdr:row>
      <xdr:rowOff>19050</xdr:rowOff>
    </xdr:from>
    <xdr:to>
      <xdr:col>5</xdr:col>
      <xdr:colOff>0</xdr:colOff>
      <xdr:row>15</xdr:row>
      <xdr:rowOff>19050</xdr:rowOff>
    </xdr:to>
    <xdr:sp macro="" textlink="">
      <xdr:nvSpPr>
        <xdr:cNvPr id="2050" name="Text Box 2">
          <a:hlinkClick xmlns:r="http://schemas.openxmlformats.org/officeDocument/2006/relationships" r:id="rId2"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1029" name="Group 1">
          <a:hlinkClick xmlns:r="http://schemas.openxmlformats.org/officeDocument/2006/relationships" r:id="rId1" tooltip="Click for Next Attachment"/>
          <a:extLst>
            <a:ext uri="{FF2B5EF4-FFF2-40B4-BE49-F238E27FC236}">
              <a16:creationId xmlns:a16="http://schemas.microsoft.com/office/drawing/2014/main" id="{00000000-0008-0000-0B00-0000152B0000}"/>
            </a:ext>
          </a:extLst>
        </xdr:cNvPr>
        <xdr:cNvGrpSpPr>
          <a:grpSpLocks/>
        </xdr:cNvGrpSpPr>
      </xdr:nvGrpSpPr>
      <xdr:grpSpPr bwMode="auto">
        <a:xfrm>
          <a:off x="6886575" y="47625"/>
          <a:ext cx="1120140" cy="864870"/>
          <a:chOff x="738" y="5"/>
          <a:chExt cx="116" cy="73"/>
        </a:xfrm>
      </xdr:grpSpPr>
      <xdr:sp macro="" textlink="">
        <xdr:nvSpPr>
          <xdr:cNvPr id="11031" name="AutoShape 2">
            <a:extLst>
              <a:ext uri="{FF2B5EF4-FFF2-40B4-BE49-F238E27FC236}">
                <a16:creationId xmlns:a16="http://schemas.microsoft.com/office/drawing/2014/main" id="{00000000-0008-0000-0B00-0000172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B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2247900</xdr:colOff>
      <xdr:row>21</xdr:row>
      <xdr:rowOff>180975</xdr:rowOff>
    </xdr:to>
    <xdr:sp macro="" textlink="">
      <xdr:nvSpPr>
        <xdr:cNvPr id="10255" name="Text Box 15">
          <a:extLst>
            <a:ext uri="{FF2B5EF4-FFF2-40B4-BE49-F238E27FC236}">
              <a16:creationId xmlns:a16="http://schemas.microsoft.com/office/drawing/2014/main" id="{00000000-0008-0000-0B00-00000F28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7620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B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21063" name="Group 1">
          <a:hlinkClick xmlns:r="http://schemas.openxmlformats.org/officeDocument/2006/relationships" r:id="rId1" tooltip="Click for Next Attachment"/>
          <a:extLst>
            <a:ext uri="{FF2B5EF4-FFF2-40B4-BE49-F238E27FC236}">
              <a16:creationId xmlns:a16="http://schemas.microsoft.com/office/drawing/2014/main" id="{00000000-0008-0000-0C00-000047520000}"/>
            </a:ext>
          </a:extLst>
        </xdr:cNvPr>
        <xdr:cNvGrpSpPr>
          <a:grpSpLocks/>
        </xdr:cNvGrpSpPr>
      </xdr:nvGrpSpPr>
      <xdr:grpSpPr bwMode="auto">
        <a:xfrm>
          <a:off x="7343775" y="47625"/>
          <a:ext cx="1135380" cy="622935"/>
          <a:chOff x="738" y="5"/>
          <a:chExt cx="116" cy="73"/>
        </a:xfrm>
      </xdr:grpSpPr>
      <xdr:sp macro="" textlink="">
        <xdr:nvSpPr>
          <xdr:cNvPr id="21064" name="AutoShape 2">
            <a:extLst>
              <a:ext uri="{FF2B5EF4-FFF2-40B4-BE49-F238E27FC236}">
                <a16:creationId xmlns:a16="http://schemas.microsoft.com/office/drawing/2014/main" id="{00000000-0008-0000-0C00-00004852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C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123825</xdr:colOff>
      <xdr:row>0</xdr:row>
      <xdr:rowOff>38100</xdr:rowOff>
    </xdr:from>
    <xdr:to>
      <xdr:col>7</xdr:col>
      <xdr:colOff>9525</xdr:colOff>
      <xdr:row>2</xdr:row>
      <xdr:rowOff>314325</xdr:rowOff>
    </xdr:to>
    <xdr:grpSp>
      <xdr:nvGrpSpPr>
        <xdr:cNvPr id="13895" name="Group 1">
          <a:hlinkClick xmlns:r="http://schemas.openxmlformats.org/officeDocument/2006/relationships" r:id="rId1" tooltip="Click for Next Attachment"/>
          <a:extLst>
            <a:ext uri="{FF2B5EF4-FFF2-40B4-BE49-F238E27FC236}">
              <a16:creationId xmlns:a16="http://schemas.microsoft.com/office/drawing/2014/main" id="{00000000-0008-0000-0E00-000047360000}"/>
            </a:ext>
          </a:extLst>
        </xdr:cNvPr>
        <xdr:cNvGrpSpPr>
          <a:grpSpLocks/>
        </xdr:cNvGrpSpPr>
      </xdr:nvGrpSpPr>
      <xdr:grpSpPr bwMode="auto">
        <a:xfrm>
          <a:off x="7149465" y="38100"/>
          <a:ext cx="1135380" cy="641985"/>
          <a:chOff x="738" y="5"/>
          <a:chExt cx="116" cy="73"/>
        </a:xfrm>
      </xdr:grpSpPr>
      <xdr:sp macro="" textlink="">
        <xdr:nvSpPr>
          <xdr:cNvPr id="13896" name="AutoShape 2">
            <a:extLst>
              <a:ext uri="{FF2B5EF4-FFF2-40B4-BE49-F238E27FC236}">
                <a16:creationId xmlns:a16="http://schemas.microsoft.com/office/drawing/2014/main" id="{00000000-0008-0000-0E00-0000483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14919" name="Group 1">
          <a:hlinkClick xmlns:r="http://schemas.openxmlformats.org/officeDocument/2006/relationships" r:id="rId1" tooltip="Click for Next Attachment"/>
          <a:extLst>
            <a:ext uri="{FF2B5EF4-FFF2-40B4-BE49-F238E27FC236}">
              <a16:creationId xmlns:a16="http://schemas.microsoft.com/office/drawing/2014/main" id="{00000000-0008-0000-0F00-0000473A0000}"/>
            </a:ext>
          </a:extLst>
        </xdr:cNvPr>
        <xdr:cNvGrpSpPr>
          <a:grpSpLocks/>
        </xdr:cNvGrpSpPr>
      </xdr:nvGrpSpPr>
      <xdr:grpSpPr bwMode="auto">
        <a:xfrm>
          <a:off x="7101840" y="57150"/>
          <a:ext cx="1135380" cy="702945"/>
          <a:chOff x="738" y="5"/>
          <a:chExt cx="116" cy="73"/>
        </a:xfrm>
      </xdr:grpSpPr>
      <xdr:sp macro="" textlink="">
        <xdr:nvSpPr>
          <xdr:cNvPr id="14920" name="AutoShape 2">
            <a:extLst>
              <a:ext uri="{FF2B5EF4-FFF2-40B4-BE49-F238E27FC236}">
                <a16:creationId xmlns:a16="http://schemas.microsoft.com/office/drawing/2014/main" id="{00000000-0008-0000-0F00-0000483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F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133350</xdr:colOff>
      <xdr:row>0</xdr:row>
      <xdr:rowOff>47625</xdr:rowOff>
    </xdr:from>
    <xdr:to>
      <xdr:col>7</xdr:col>
      <xdr:colOff>19050</xdr:colOff>
      <xdr:row>3</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000-000002000000}"/>
            </a:ext>
          </a:extLst>
        </xdr:cNvPr>
        <xdr:cNvGrpSpPr>
          <a:grpSpLocks/>
        </xdr:cNvGrpSpPr>
      </xdr:nvGrpSpPr>
      <xdr:grpSpPr bwMode="auto">
        <a:xfrm>
          <a:off x="7753350" y="47625"/>
          <a:ext cx="490105" cy="1351684"/>
          <a:chOff x="738" y="5"/>
          <a:chExt cx="116" cy="73"/>
        </a:xfrm>
      </xdr:grpSpPr>
      <xdr:sp macro="" textlink="">
        <xdr:nvSpPr>
          <xdr:cNvPr id="3" name="AutoShape 2">
            <a:extLst>
              <a:ext uri="{FF2B5EF4-FFF2-40B4-BE49-F238E27FC236}">
                <a16:creationId xmlns:a16="http://schemas.microsoft.com/office/drawing/2014/main" id="{00000000-0008-0000-10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16967" name="Group 1">
          <a:hlinkClick xmlns:r="http://schemas.openxmlformats.org/officeDocument/2006/relationships" r:id="rId1" tooltip="Click for Next Attachment"/>
          <a:extLst>
            <a:ext uri="{FF2B5EF4-FFF2-40B4-BE49-F238E27FC236}">
              <a16:creationId xmlns:a16="http://schemas.microsoft.com/office/drawing/2014/main" id="{00000000-0008-0000-1100-000047420000}"/>
            </a:ext>
          </a:extLst>
        </xdr:cNvPr>
        <xdr:cNvGrpSpPr>
          <a:grpSpLocks/>
        </xdr:cNvGrpSpPr>
      </xdr:nvGrpSpPr>
      <xdr:grpSpPr bwMode="auto">
        <a:xfrm>
          <a:off x="6934200" y="47625"/>
          <a:ext cx="1135380" cy="641985"/>
          <a:chOff x="738" y="5"/>
          <a:chExt cx="116" cy="73"/>
        </a:xfrm>
      </xdr:grpSpPr>
      <xdr:sp macro="" textlink="">
        <xdr:nvSpPr>
          <xdr:cNvPr id="16968" name="AutoShape 2">
            <a:extLst>
              <a:ext uri="{FF2B5EF4-FFF2-40B4-BE49-F238E27FC236}">
                <a16:creationId xmlns:a16="http://schemas.microsoft.com/office/drawing/2014/main" id="{00000000-0008-0000-1100-00004842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1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9961" name="Group 1">
          <a:hlinkClick xmlns:r="http://schemas.openxmlformats.org/officeDocument/2006/relationships" r:id="rId1" tooltip="Click for Next Attachment"/>
          <a:extLst>
            <a:ext uri="{FF2B5EF4-FFF2-40B4-BE49-F238E27FC236}">
              <a16:creationId xmlns:a16="http://schemas.microsoft.com/office/drawing/2014/main" id="{00000000-0008-0000-1200-000009750000}"/>
            </a:ext>
          </a:extLst>
        </xdr:cNvPr>
        <xdr:cNvGrpSpPr>
          <a:grpSpLocks/>
        </xdr:cNvGrpSpPr>
      </xdr:nvGrpSpPr>
      <xdr:grpSpPr bwMode="auto">
        <a:xfrm>
          <a:off x="6934200" y="47625"/>
          <a:ext cx="1135380" cy="641985"/>
          <a:chOff x="738" y="5"/>
          <a:chExt cx="116" cy="73"/>
        </a:xfrm>
      </xdr:grpSpPr>
      <xdr:sp macro="" textlink="">
        <xdr:nvSpPr>
          <xdr:cNvPr id="29962" name="AutoShape 2">
            <a:extLst>
              <a:ext uri="{FF2B5EF4-FFF2-40B4-BE49-F238E27FC236}">
                <a16:creationId xmlns:a16="http://schemas.microsoft.com/office/drawing/2014/main" id="{00000000-0008-0000-1200-00000A7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28949" name="Group 1">
          <a:hlinkClick xmlns:r="http://schemas.openxmlformats.org/officeDocument/2006/relationships" r:id="rId1" tooltip="Click for Next Attachment"/>
          <a:extLst>
            <a:ext uri="{FF2B5EF4-FFF2-40B4-BE49-F238E27FC236}">
              <a16:creationId xmlns:a16="http://schemas.microsoft.com/office/drawing/2014/main" id="{00000000-0008-0000-1300-000015710000}"/>
            </a:ext>
          </a:extLst>
        </xdr:cNvPr>
        <xdr:cNvGrpSpPr>
          <a:grpSpLocks/>
        </xdr:cNvGrpSpPr>
      </xdr:nvGrpSpPr>
      <xdr:grpSpPr bwMode="auto">
        <a:xfrm>
          <a:off x="6829425" y="447675"/>
          <a:ext cx="1104900" cy="695325"/>
          <a:chOff x="738" y="5"/>
          <a:chExt cx="116" cy="73"/>
        </a:xfrm>
      </xdr:grpSpPr>
      <xdr:sp macro="" textlink="">
        <xdr:nvSpPr>
          <xdr:cNvPr id="28950" name="AutoShape 2">
            <a:extLst>
              <a:ext uri="{FF2B5EF4-FFF2-40B4-BE49-F238E27FC236}">
                <a16:creationId xmlns:a16="http://schemas.microsoft.com/office/drawing/2014/main" id="{00000000-0008-0000-1300-0000167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031" name="Group 2">
          <a:hlinkClick xmlns:r="http://schemas.openxmlformats.org/officeDocument/2006/relationships" r:id="rId1" tooltip="Click for Next Attachment"/>
          <a:extLst>
            <a:ext uri="{FF2B5EF4-FFF2-40B4-BE49-F238E27FC236}">
              <a16:creationId xmlns:a16="http://schemas.microsoft.com/office/drawing/2014/main" id="{00000000-0008-0000-1400-0000C7610000}"/>
            </a:ext>
          </a:extLst>
        </xdr:cNvPr>
        <xdr:cNvGrpSpPr>
          <a:grpSpLocks/>
        </xdr:cNvGrpSpPr>
      </xdr:nvGrpSpPr>
      <xdr:grpSpPr bwMode="auto">
        <a:xfrm>
          <a:off x="6781800" y="57150"/>
          <a:ext cx="882015" cy="811530"/>
          <a:chOff x="738" y="5"/>
          <a:chExt cx="116" cy="73"/>
        </a:xfrm>
      </xdr:grpSpPr>
      <xdr:sp macro="" textlink="">
        <xdr:nvSpPr>
          <xdr:cNvPr id="25032" name="AutoShape 3">
            <a:extLst>
              <a:ext uri="{FF2B5EF4-FFF2-40B4-BE49-F238E27FC236}">
                <a16:creationId xmlns:a16="http://schemas.microsoft.com/office/drawing/2014/main" id="{00000000-0008-0000-1400-0000C8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1127760</xdr:colOff>
          <xdr:row>69</xdr:row>
          <xdr:rowOff>22860</xdr:rowOff>
        </xdr:from>
        <xdr:to>
          <xdr:col>2</xdr:col>
          <xdr:colOff>754380</xdr:colOff>
          <xdr:row>70</xdr:row>
          <xdr:rowOff>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4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69</xdr:row>
          <xdr:rowOff>22860</xdr:rowOff>
        </xdr:from>
        <xdr:to>
          <xdr:col>3</xdr:col>
          <xdr:colOff>922020</xdr:colOff>
          <xdr:row>70</xdr:row>
          <xdr:rowOff>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4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17997" name="Group 1">
          <a:hlinkClick xmlns:r="http://schemas.openxmlformats.org/officeDocument/2006/relationships" r:id="rId1" tooltip="Click for Next Attachment"/>
          <a:extLst>
            <a:ext uri="{FF2B5EF4-FFF2-40B4-BE49-F238E27FC236}">
              <a16:creationId xmlns:a16="http://schemas.microsoft.com/office/drawing/2014/main" id="{00000000-0008-0000-1500-00004D460000}"/>
            </a:ext>
          </a:extLst>
        </xdr:cNvPr>
        <xdr:cNvGrpSpPr>
          <a:grpSpLocks/>
        </xdr:cNvGrpSpPr>
      </xdr:nvGrpSpPr>
      <xdr:grpSpPr bwMode="auto">
        <a:xfrm>
          <a:off x="7339965" y="348615"/>
          <a:ext cx="1135380" cy="1144905"/>
          <a:chOff x="738" y="5"/>
          <a:chExt cx="116" cy="73"/>
        </a:xfrm>
      </xdr:grpSpPr>
      <xdr:sp macro="" textlink="">
        <xdr:nvSpPr>
          <xdr:cNvPr id="17998" name="AutoShape 2">
            <a:extLst>
              <a:ext uri="{FF2B5EF4-FFF2-40B4-BE49-F238E27FC236}">
                <a16:creationId xmlns:a16="http://schemas.microsoft.com/office/drawing/2014/main" id="{00000000-0008-0000-1500-00004E4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5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47625</xdr:rowOff>
    </xdr:from>
    <xdr:to>
      <xdr:col>6</xdr:col>
      <xdr:colOff>66675</xdr:colOff>
      <xdr:row>1</xdr:row>
      <xdr:rowOff>238125</xdr:rowOff>
    </xdr:to>
    <xdr:grpSp>
      <xdr:nvGrpSpPr>
        <xdr:cNvPr id="20084" name="Group 12">
          <a:hlinkClick xmlns:r="http://schemas.openxmlformats.org/officeDocument/2006/relationships" r:id="rId1" tooltip="Click for Next Attachment"/>
          <a:extLst>
            <a:ext uri="{FF2B5EF4-FFF2-40B4-BE49-F238E27FC236}">
              <a16:creationId xmlns:a16="http://schemas.microsoft.com/office/drawing/2014/main" id="{00000000-0008-0000-0200-0000744E0000}"/>
            </a:ext>
          </a:extLst>
        </xdr:cNvPr>
        <xdr:cNvGrpSpPr>
          <a:grpSpLocks/>
        </xdr:cNvGrpSpPr>
      </xdr:nvGrpSpPr>
      <xdr:grpSpPr bwMode="auto">
        <a:xfrm>
          <a:off x="7848600" y="47625"/>
          <a:ext cx="1104900" cy="1085850"/>
          <a:chOff x="738" y="5"/>
          <a:chExt cx="116" cy="73"/>
        </a:xfrm>
      </xdr:grpSpPr>
      <xdr:sp macro="" textlink="">
        <xdr:nvSpPr>
          <xdr:cNvPr id="20085" name="AutoShape 13">
            <a:extLst>
              <a:ext uri="{FF2B5EF4-FFF2-40B4-BE49-F238E27FC236}">
                <a16:creationId xmlns:a16="http://schemas.microsoft.com/office/drawing/2014/main" id="{00000000-0008-0000-0200-0000754E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19470" name="Text Box 14">
            <a:extLst>
              <a:ext uri="{FF2B5EF4-FFF2-40B4-BE49-F238E27FC236}">
                <a16:creationId xmlns:a16="http://schemas.microsoft.com/office/drawing/2014/main" id="{00000000-0008-0000-0200-00000E4C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533399</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246620" y="57150"/>
          <a:ext cx="1135380" cy="788669"/>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41"/>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3</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700-000002000000}"/>
            </a:ext>
          </a:extLst>
        </xdr:cNvPr>
        <xdr:cNvGrpSpPr>
          <a:grpSpLocks/>
        </xdr:cNvGrpSpPr>
      </xdr:nvGrpSpPr>
      <xdr:grpSpPr bwMode="auto">
        <a:xfrm>
          <a:off x="6962775" y="57150"/>
          <a:ext cx="1135380" cy="1352550"/>
          <a:chOff x="738" y="5"/>
          <a:chExt cx="116" cy="73"/>
        </a:xfrm>
      </xdr:grpSpPr>
      <xdr:sp macro="" textlink="">
        <xdr:nvSpPr>
          <xdr:cNvPr id="3" name="AutoShape 2">
            <a:extLst>
              <a:ext uri="{FF2B5EF4-FFF2-40B4-BE49-F238E27FC236}">
                <a16:creationId xmlns:a16="http://schemas.microsoft.com/office/drawing/2014/main" id="{00000000-0008-0000-1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19015" name="Group 1">
          <a:hlinkClick xmlns:r="http://schemas.openxmlformats.org/officeDocument/2006/relationships" r:id="rId1" tooltip="Click for Next Attachment"/>
          <a:extLst>
            <a:ext uri="{FF2B5EF4-FFF2-40B4-BE49-F238E27FC236}">
              <a16:creationId xmlns:a16="http://schemas.microsoft.com/office/drawing/2014/main" id="{00000000-0008-0000-1800-0000474A0000}"/>
            </a:ext>
          </a:extLst>
        </xdr:cNvPr>
        <xdr:cNvGrpSpPr>
          <a:grpSpLocks/>
        </xdr:cNvGrpSpPr>
      </xdr:nvGrpSpPr>
      <xdr:grpSpPr bwMode="auto">
        <a:xfrm>
          <a:off x="6962775" y="57150"/>
          <a:ext cx="1135380" cy="641985"/>
          <a:chOff x="738" y="5"/>
          <a:chExt cx="116" cy="73"/>
        </a:xfrm>
      </xdr:grpSpPr>
      <xdr:sp macro="" textlink="">
        <xdr:nvSpPr>
          <xdr:cNvPr id="19016" name="AutoShape 2">
            <a:extLst>
              <a:ext uri="{FF2B5EF4-FFF2-40B4-BE49-F238E27FC236}">
                <a16:creationId xmlns:a16="http://schemas.microsoft.com/office/drawing/2014/main" id="{00000000-0008-0000-1800-0000484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3</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6753225" y="57150"/>
          <a:ext cx="1104900" cy="124777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A00-000002000000}"/>
            </a:ext>
          </a:extLst>
        </xdr:cNvPr>
        <xdr:cNvGrpSpPr>
          <a:grpSpLocks/>
        </xdr:cNvGrpSpPr>
      </xdr:nvGrpSpPr>
      <xdr:grpSpPr bwMode="auto">
        <a:xfrm>
          <a:off x="6962775" y="57150"/>
          <a:ext cx="1135380" cy="641985"/>
          <a:chOff x="738" y="5"/>
          <a:chExt cx="116" cy="73"/>
        </a:xfrm>
      </xdr:grpSpPr>
      <xdr:sp macro="" textlink="">
        <xdr:nvSpPr>
          <xdr:cNvPr id="3" name="AutoShape 2">
            <a:extLst>
              <a:ext uri="{FF2B5EF4-FFF2-40B4-BE49-F238E27FC236}">
                <a16:creationId xmlns:a16="http://schemas.microsoft.com/office/drawing/2014/main" id="{00000000-0008-0000-1A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28032" name="Group 14">
          <a:hlinkClick xmlns:r="http://schemas.openxmlformats.org/officeDocument/2006/relationships" r:id="rId1" tooltip="Back to Cover"/>
          <a:extLst>
            <a:ext uri="{FF2B5EF4-FFF2-40B4-BE49-F238E27FC236}">
              <a16:creationId xmlns:a16="http://schemas.microsoft.com/office/drawing/2014/main" id="{00000000-0008-0000-1B00-0000806D0000}"/>
            </a:ext>
          </a:extLst>
        </xdr:cNvPr>
        <xdr:cNvGrpSpPr>
          <a:grpSpLocks/>
        </xdr:cNvGrpSpPr>
      </xdr:nvGrpSpPr>
      <xdr:grpSpPr bwMode="auto">
        <a:xfrm>
          <a:off x="7599218" y="57150"/>
          <a:ext cx="630382" cy="638175"/>
          <a:chOff x="711" y="6"/>
          <a:chExt cx="125" cy="73"/>
        </a:xfrm>
      </xdr:grpSpPr>
      <xdr:sp macro="" textlink="">
        <xdr:nvSpPr>
          <xdr:cNvPr id="28033" name="AutoShape 8">
            <a:extLst>
              <a:ext uri="{FF2B5EF4-FFF2-40B4-BE49-F238E27FC236}">
                <a16:creationId xmlns:a16="http://schemas.microsoft.com/office/drawing/2014/main" id="{00000000-0008-0000-1B00-0000816D00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323850</xdr:rowOff>
    </xdr:to>
    <xdr:grpSp>
      <xdr:nvGrpSpPr>
        <xdr:cNvPr id="4679" name="Group 3">
          <a:hlinkClick xmlns:r="http://schemas.openxmlformats.org/officeDocument/2006/relationships" r:id="rId1" tooltip="Click for Next Attachment"/>
          <a:extLst>
            <a:ext uri="{FF2B5EF4-FFF2-40B4-BE49-F238E27FC236}">
              <a16:creationId xmlns:a16="http://schemas.microsoft.com/office/drawing/2014/main" id="{00000000-0008-0000-0400-000047120000}"/>
            </a:ext>
          </a:extLst>
        </xdr:cNvPr>
        <xdr:cNvGrpSpPr>
          <a:grpSpLocks/>
        </xdr:cNvGrpSpPr>
      </xdr:nvGrpSpPr>
      <xdr:grpSpPr bwMode="auto">
        <a:xfrm>
          <a:off x="7077075" y="47625"/>
          <a:ext cx="1131570" cy="641985"/>
          <a:chOff x="738" y="5"/>
          <a:chExt cx="116" cy="73"/>
        </a:xfrm>
      </xdr:grpSpPr>
      <xdr:sp macro="" textlink="">
        <xdr:nvSpPr>
          <xdr:cNvPr id="4680" name="AutoShape 1">
            <a:extLst>
              <a:ext uri="{FF2B5EF4-FFF2-40B4-BE49-F238E27FC236}">
                <a16:creationId xmlns:a16="http://schemas.microsoft.com/office/drawing/2014/main" id="{00000000-0008-0000-0400-00004812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5703" name="Group 1">
          <a:hlinkClick xmlns:r="http://schemas.openxmlformats.org/officeDocument/2006/relationships" r:id="rId1" tooltip="Click for Next Attachment"/>
          <a:extLst>
            <a:ext uri="{FF2B5EF4-FFF2-40B4-BE49-F238E27FC236}">
              <a16:creationId xmlns:a16="http://schemas.microsoft.com/office/drawing/2014/main" id="{00000000-0008-0000-0500-000047160000}"/>
            </a:ext>
          </a:extLst>
        </xdr:cNvPr>
        <xdr:cNvGrpSpPr>
          <a:grpSpLocks/>
        </xdr:cNvGrpSpPr>
      </xdr:nvGrpSpPr>
      <xdr:grpSpPr bwMode="auto">
        <a:xfrm>
          <a:off x="7058025" y="28575"/>
          <a:ext cx="1135380" cy="641985"/>
          <a:chOff x="738" y="5"/>
          <a:chExt cx="116" cy="73"/>
        </a:xfrm>
      </xdr:grpSpPr>
      <xdr:sp macro="" textlink="">
        <xdr:nvSpPr>
          <xdr:cNvPr id="5704" name="AutoShape 2">
            <a:extLst>
              <a:ext uri="{FF2B5EF4-FFF2-40B4-BE49-F238E27FC236}">
                <a16:creationId xmlns:a16="http://schemas.microsoft.com/office/drawing/2014/main" id="{00000000-0008-0000-0500-0000481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438150</xdr:colOff>
      <xdr:row>0</xdr:row>
      <xdr:rowOff>38100</xdr:rowOff>
    </xdr:from>
    <xdr:to>
      <xdr:col>5</xdr:col>
      <xdr:colOff>1543050</xdr:colOff>
      <xdr:row>2</xdr:row>
      <xdr:rowOff>314325</xdr:rowOff>
    </xdr:to>
    <xdr:grpSp>
      <xdr:nvGrpSpPr>
        <xdr:cNvPr id="6727" name="Group 1">
          <a:hlinkClick xmlns:r="http://schemas.openxmlformats.org/officeDocument/2006/relationships" r:id="rId1" tooltip="Click for Next Attachment"/>
          <a:extLst>
            <a:ext uri="{FF2B5EF4-FFF2-40B4-BE49-F238E27FC236}">
              <a16:creationId xmlns:a16="http://schemas.microsoft.com/office/drawing/2014/main" id="{00000000-0008-0000-0600-0000471A0000}"/>
            </a:ext>
          </a:extLst>
        </xdr:cNvPr>
        <xdr:cNvGrpSpPr>
          <a:grpSpLocks/>
        </xdr:cNvGrpSpPr>
      </xdr:nvGrpSpPr>
      <xdr:grpSpPr bwMode="auto">
        <a:xfrm>
          <a:off x="7219950" y="38100"/>
          <a:ext cx="1104900" cy="641985"/>
          <a:chOff x="738" y="5"/>
          <a:chExt cx="116" cy="73"/>
        </a:xfrm>
      </xdr:grpSpPr>
      <xdr:sp macro="" textlink="">
        <xdr:nvSpPr>
          <xdr:cNvPr id="6728" name="AutoShape 2">
            <a:extLst>
              <a:ext uri="{FF2B5EF4-FFF2-40B4-BE49-F238E27FC236}">
                <a16:creationId xmlns:a16="http://schemas.microsoft.com/office/drawing/2014/main" id="{00000000-0008-0000-0600-0000481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600-0000031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7751" name="Group 1">
          <a:hlinkClick xmlns:r="http://schemas.openxmlformats.org/officeDocument/2006/relationships" r:id="rId1" tooltip="Click for Next Attachment"/>
          <a:extLst>
            <a:ext uri="{FF2B5EF4-FFF2-40B4-BE49-F238E27FC236}">
              <a16:creationId xmlns:a16="http://schemas.microsoft.com/office/drawing/2014/main" id="{00000000-0008-0000-0700-0000471E0000}"/>
            </a:ext>
          </a:extLst>
        </xdr:cNvPr>
        <xdr:cNvGrpSpPr>
          <a:grpSpLocks/>
        </xdr:cNvGrpSpPr>
      </xdr:nvGrpSpPr>
      <xdr:grpSpPr bwMode="auto">
        <a:xfrm>
          <a:off x="7065645" y="57150"/>
          <a:ext cx="1135380" cy="605790"/>
          <a:chOff x="738" y="5"/>
          <a:chExt cx="116" cy="73"/>
        </a:xfrm>
      </xdr:grpSpPr>
      <xdr:sp macro="" textlink="">
        <xdr:nvSpPr>
          <xdr:cNvPr id="7752" name="AutoShape 2">
            <a:extLst>
              <a:ext uri="{FF2B5EF4-FFF2-40B4-BE49-F238E27FC236}">
                <a16:creationId xmlns:a16="http://schemas.microsoft.com/office/drawing/2014/main" id="{00000000-0008-0000-0700-0000481E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7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8776" name="Group 1">
          <a:hlinkClick xmlns:r="http://schemas.openxmlformats.org/officeDocument/2006/relationships" r:id="rId1" tooltip="Click for Next Attachment"/>
          <a:extLst>
            <a:ext uri="{FF2B5EF4-FFF2-40B4-BE49-F238E27FC236}">
              <a16:creationId xmlns:a16="http://schemas.microsoft.com/office/drawing/2014/main" id="{00000000-0008-0000-0800-000048220000}"/>
            </a:ext>
          </a:extLst>
        </xdr:cNvPr>
        <xdr:cNvGrpSpPr>
          <a:grpSpLocks/>
        </xdr:cNvGrpSpPr>
      </xdr:nvGrpSpPr>
      <xdr:grpSpPr bwMode="auto">
        <a:xfrm>
          <a:off x="6877050" y="47625"/>
          <a:ext cx="1120140" cy="641985"/>
          <a:chOff x="738" y="5"/>
          <a:chExt cx="116" cy="73"/>
        </a:xfrm>
      </xdr:grpSpPr>
      <xdr:sp macro="" textlink="">
        <xdr:nvSpPr>
          <xdr:cNvPr id="8777" name="AutoShape 2">
            <a:extLst>
              <a:ext uri="{FF2B5EF4-FFF2-40B4-BE49-F238E27FC236}">
                <a16:creationId xmlns:a16="http://schemas.microsoft.com/office/drawing/2014/main" id="{00000000-0008-0000-0800-00004922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8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10009" name="Group 1">
          <a:hlinkClick xmlns:r="http://schemas.openxmlformats.org/officeDocument/2006/relationships" r:id="rId1" tooltip="Click for Next Attachment"/>
          <a:extLst>
            <a:ext uri="{FF2B5EF4-FFF2-40B4-BE49-F238E27FC236}">
              <a16:creationId xmlns:a16="http://schemas.microsoft.com/office/drawing/2014/main" id="{00000000-0008-0000-0900-000019270000}"/>
            </a:ext>
          </a:extLst>
        </xdr:cNvPr>
        <xdr:cNvGrpSpPr>
          <a:grpSpLocks/>
        </xdr:cNvGrpSpPr>
      </xdr:nvGrpSpPr>
      <xdr:grpSpPr bwMode="auto">
        <a:xfrm>
          <a:off x="7088505" y="47625"/>
          <a:ext cx="1120140" cy="758190"/>
          <a:chOff x="738" y="5"/>
          <a:chExt cx="116" cy="73"/>
        </a:xfrm>
      </xdr:grpSpPr>
      <xdr:sp macro="" textlink="">
        <xdr:nvSpPr>
          <xdr:cNvPr id="10011" name="AutoShape 2">
            <a:extLst>
              <a:ext uri="{FF2B5EF4-FFF2-40B4-BE49-F238E27FC236}">
                <a16:creationId xmlns:a16="http://schemas.microsoft.com/office/drawing/2014/main" id="{00000000-0008-0000-0900-00001B2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900-0000032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4</xdr:col>
          <xdr:colOff>914400</xdr:colOff>
          <xdr:row>24</xdr:row>
          <xdr:rowOff>0</xdr:rowOff>
        </xdr:from>
        <xdr:to>
          <xdr:col>4</xdr:col>
          <xdr:colOff>1219200</xdr:colOff>
          <xdr:row>26</xdr:row>
          <xdr:rowOff>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9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914400</xdr:colOff>
          <xdr:row>22</xdr:row>
          <xdr:rowOff>0</xdr:rowOff>
        </xdr:from>
        <xdr:to>
          <xdr:col>4</xdr:col>
          <xdr:colOff>914400</xdr:colOff>
          <xdr:row>27</xdr:row>
          <xdr:rowOff>152400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0A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VENKATESH\HTLS%20Reconductoring\Documents_Reconductoring_10796\VOLUME-III\Second%20Envelope\01-1st_Envelope%20(Bid%20Form%20and%20Attachmen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00.6.108\My%20Documents\Office%20work\Current\NRSS%20XXVIII\Tower\Retender\Amendment%20No.%20I\vii)%20Attacments%20Vol-III-Rev.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pendrive%20CS1\ann\dhramjagrah\tri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100.6.108\Users\60002405\AppData\Local\Microsoft\Windows\INetCache\Content.Outlook\OX9DQ36Y\10-Second%20Envelope%20(Price%20Bi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04_VENKATESH%20KARRI\RTM\08_Reconductoring\OH01A%20&amp;%20OH01B\New%20Retender\03-BD\Volume-III-OH01A\First%20Envelope%20and%20Bid%20Forms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Name of Bidder"/>
      <sheetName val="Sch-1a"/>
      <sheetName val="Sch-1b "/>
      <sheetName val="Sch-2"/>
      <sheetName val="Sch-3"/>
      <sheetName val="Sch-4a"/>
      <sheetName val="Sch-4b"/>
      <sheetName val="Sch-4c"/>
      <sheetName val="Sch-5"/>
      <sheetName val="Sch-6 "/>
      <sheetName val="Sch-6 (After Discount)"/>
      <sheetName val="Letter of Discount"/>
      <sheetName val="Sch-7a"/>
      <sheetName val="Sch-7b"/>
      <sheetName val="N-W (Cr.)"/>
      <sheetName val="Entry Tax"/>
      <sheetName val="Octroi"/>
      <sheetName val="Other Taxes &amp; Duties"/>
      <sheetName val="Bid Form 2nd Envelope"/>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Bidder"/>
      <sheetName val="Name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9"/>
      <sheetName val="Attach-20"/>
      <sheetName val="Attach 25"/>
      <sheetName val="Bid Form 1st Envelope "/>
      <sheetName val="N to W"/>
      <sheetName val="N to W (2)"/>
      <sheetName val="Sheet1"/>
    </sheetNames>
    <sheetDataSet>
      <sheetData sheetId="0" refreshError="1"/>
      <sheetData sheetId="1" refreshError="1"/>
      <sheetData sheetId="2" refreshError="1"/>
      <sheetData sheetId="3" refreshError="1"/>
      <sheetData sheetId="4">
        <row r="1">
          <cell r="A1" t="str">
            <v xml:space="preserve">Specification No. :5002001987/CONDUCTOR/DOM/A06-CC CS -7 </v>
          </cell>
        </row>
        <row r="7">
          <cell r="A7" t="str">
            <v>Bidder’s Name and Address (the Lead Partner )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F55DB999-57BE-414C-8143-8444411B526E}" protected="1">
  <header guid="{F55DB999-57BE-414C-8143-8444411B526E}" dateTime="2022-12-07T12:34:09" maxSheetId="32" userName="Himanshu Mittal {Himanshu Mittal}" r:id="rId1">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60.bin"/><Relationship Id="rId18" Type="http://schemas.openxmlformats.org/officeDocument/2006/relationships/printerSettings" Target="../printerSettings/printerSettings265.bin"/><Relationship Id="rId26" Type="http://schemas.openxmlformats.org/officeDocument/2006/relationships/printerSettings" Target="../printerSettings/printerSettings273.bin"/><Relationship Id="rId3" Type="http://schemas.openxmlformats.org/officeDocument/2006/relationships/printerSettings" Target="../printerSettings/printerSettings250.bin"/><Relationship Id="rId21" Type="http://schemas.openxmlformats.org/officeDocument/2006/relationships/printerSettings" Target="../printerSettings/printerSettings268.bin"/><Relationship Id="rId7" Type="http://schemas.openxmlformats.org/officeDocument/2006/relationships/printerSettings" Target="../printerSettings/printerSettings254.bin"/><Relationship Id="rId12" Type="http://schemas.openxmlformats.org/officeDocument/2006/relationships/printerSettings" Target="../printerSettings/printerSettings259.bin"/><Relationship Id="rId17" Type="http://schemas.openxmlformats.org/officeDocument/2006/relationships/printerSettings" Target="../printerSettings/printerSettings264.bin"/><Relationship Id="rId25" Type="http://schemas.openxmlformats.org/officeDocument/2006/relationships/printerSettings" Target="../printerSettings/printerSettings272.bin"/><Relationship Id="rId33" Type="http://schemas.openxmlformats.org/officeDocument/2006/relationships/ctrlProp" Target="../ctrlProps/ctrlProp1.xml"/><Relationship Id="rId2" Type="http://schemas.openxmlformats.org/officeDocument/2006/relationships/printerSettings" Target="../printerSettings/printerSettings249.bin"/><Relationship Id="rId16" Type="http://schemas.openxmlformats.org/officeDocument/2006/relationships/printerSettings" Target="../printerSettings/printerSettings263.bin"/><Relationship Id="rId20" Type="http://schemas.openxmlformats.org/officeDocument/2006/relationships/printerSettings" Target="../printerSettings/printerSettings267.bin"/><Relationship Id="rId29" Type="http://schemas.openxmlformats.org/officeDocument/2006/relationships/printerSettings" Target="../printerSettings/printerSettings276.bin"/><Relationship Id="rId1" Type="http://schemas.openxmlformats.org/officeDocument/2006/relationships/printerSettings" Target="../printerSettings/printerSettings248.bin"/><Relationship Id="rId6" Type="http://schemas.openxmlformats.org/officeDocument/2006/relationships/printerSettings" Target="../printerSettings/printerSettings253.bin"/><Relationship Id="rId11" Type="http://schemas.openxmlformats.org/officeDocument/2006/relationships/printerSettings" Target="../printerSettings/printerSettings258.bin"/><Relationship Id="rId24" Type="http://schemas.openxmlformats.org/officeDocument/2006/relationships/printerSettings" Target="../printerSettings/printerSettings271.bin"/><Relationship Id="rId32" Type="http://schemas.openxmlformats.org/officeDocument/2006/relationships/vmlDrawing" Target="../drawings/vmlDrawing2.vml"/><Relationship Id="rId5" Type="http://schemas.openxmlformats.org/officeDocument/2006/relationships/printerSettings" Target="../printerSettings/printerSettings252.bin"/><Relationship Id="rId15" Type="http://schemas.openxmlformats.org/officeDocument/2006/relationships/printerSettings" Target="../printerSettings/printerSettings262.bin"/><Relationship Id="rId23" Type="http://schemas.openxmlformats.org/officeDocument/2006/relationships/printerSettings" Target="../printerSettings/printerSettings270.bin"/><Relationship Id="rId28" Type="http://schemas.openxmlformats.org/officeDocument/2006/relationships/printerSettings" Target="../printerSettings/printerSettings275.bin"/><Relationship Id="rId10" Type="http://schemas.openxmlformats.org/officeDocument/2006/relationships/printerSettings" Target="../printerSettings/printerSettings257.bin"/><Relationship Id="rId19" Type="http://schemas.openxmlformats.org/officeDocument/2006/relationships/printerSettings" Target="../printerSettings/printerSettings266.bin"/><Relationship Id="rId31" Type="http://schemas.openxmlformats.org/officeDocument/2006/relationships/drawing" Target="../drawings/drawing8.xml"/><Relationship Id="rId4" Type="http://schemas.openxmlformats.org/officeDocument/2006/relationships/printerSettings" Target="../printerSettings/printerSettings251.bin"/><Relationship Id="rId9" Type="http://schemas.openxmlformats.org/officeDocument/2006/relationships/printerSettings" Target="../printerSettings/printerSettings256.bin"/><Relationship Id="rId14" Type="http://schemas.openxmlformats.org/officeDocument/2006/relationships/printerSettings" Target="../printerSettings/printerSettings261.bin"/><Relationship Id="rId22" Type="http://schemas.openxmlformats.org/officeDocument/2006/relationships/printerSettings" Target="../printerSettings/printerSettings269.bin"/><Relationship Id="rId27" Type="http://schemas.openxmlformats.org/officeDocument/2006/relationships/printerSettings" Target="../printerSettings/printerSettings274.bin"/><Relationship Id="rId30" Type="http://schemas.openxmlformats.org/officeDocument/2006/relationships/printerSettings" Target="../printerSettings/printerSettings277.bin"/><Relationship Id="rId8" Type="http://schemas.openxmlformats.org/officeDocument/2006/relationships/printerSettings" Target="../printerSettings/printerSettings25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5.bin"/><Relationship Id="rId13" Type="http://schemas.openxmlformats.org/officeDocument/2006/relationships/printerSettings" Target="../printerSettings/printerSettings290.bin"/><Relationship Id="rId3" Type="http://schemas.openxmlformats.org/officeDocument/2006/relationships/printerSettings" Target="../printerSettings/printerSettings280.bin"/><Relationship Id="rId7" Type="http://schemas.openxmlformats.org/officeDocument/2006/relationships/printerSettings" Target="../printerSettings/printerSettings284.bin"/><Relationship Id="rId12" Type="http://schemas.openxmlformats.org/officeDocument/2006/relationships/printerSettings" Target="../printerSettings/printerSettings289.bin"/><Relationship Id="rId17" Type="http://schemas.openxmlformats.org/officeDocument/2006/relationships/ctrlProp" Target="../ctrlProps/ctrlProp2.xml"/><Relationship Id="rId2" Type="http://schemas.openxmlformats.org/officeDocument/2006/relationships/printerSettings" Target="../printerSettings/printerSettings279.bin"/><Relationship Id="rId16" Type="http://schemas.openxmlformats.org/officeDocument/2006/relationships/vmlDrawing" Target="../drawings/vmlDrawing3.vml"/><Relationship Id="rId1" Type="http://schemas.openxmlformats.org/officeDocument/2006/relationships/printerSettings" Target="../printerSettings/printerSettings278.bin"/><Relationship Id="rId6" Type="http://schemas.openxmlformats.org/officeDocument/2006/relationships/printerSettings" Target="../printerSettings/printerSettings283.bin"/><Relationship Id="rId11" Type="http://schemas.openxmlformats.org/officeDocument/2006/relationships/printerSettings" Target="../printerSettings/printerSettings288.bin"/><Relationship Id="rId5" Type="http://schemas.openxmlformats.org/officeDocument/2006/relationships/printerSettings" Target="../printerSettings/printerSettings282.bin"/><Relationship Id="rId15" Type="http://schemas.openxmlformats.org/officeDocument/2006/relationships/drawing" Target="../drawings/drawing9.xml"/><Relationship Id="rId10" Type="http://schemas.openxmlformats.org/officeDocument/2006/relationships/printerSettings" Target="../printerSettings/printerSettings287.bin"/><Relationship Id="rId4" Type="http://schemas.openxmlformats.org/officeDocument/2006/relationships/printerSettings" Target="../printerSettings/printerSettings281.bin"/><Relationship Id="rId9" Type="http://schemas.openxmlformats.org/officeDocument/2006/relationships/printerSettings" Target="../printerSettings/printerSettings286.bin"/><Relationship Id="rId14" Type="http://schemas.openxmlformats.org/officeDocument/2006/relationships/printerSettings" Target="../printerSettings/printerSettings291.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04.bin"/><Relationship Id="rId18" Type="http://schemas.openxmlformats.org/officeDocument/2006/relationships/printerSettings" Target="../printerSettings/printerSettings309.bin"/><Relationship Id="rId26" Type="http://schemas.openxmlformats.org/officeDocument/2006/relationships/printerSettings" Target="../printerSettings/printerSettings317.bin"/><Relationship Id="rId3" Type="http://schemas.openxmlformats.org/officeDocument/2006/relationships/printerSettings" Target="../printerSettings/printerSettings294.bin"/><Relationship Id="rId21" Type="http://schemas.openxmlformats.org/officeDocument/2006/relationships/printerSettings" Target="../printerSettings/printerSettings312.bin"/><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17" Type="http://schemas.openxmlformats.org/officeDocument/2006/relationships/printerSettings" Target="../printerSettings/printerSettings308.bin"/><Relationship Id="rId25" Type="http://schemas.openxmlformats.org/officeDocument/2006/relationships/printerSettings" Target="../printerSettings/printerSettings316.bin"/><Relationship Id="rId33" Type="http://schemas.openxmlformats.org/officeDocument/2006/relationships/ctrlProp" Target="../ctrlProps/ctrlProp3.xml"/><Relationship Id="rId2" Type="http://schemas.openxmlformats.org/officeDocument/2006/relationships/printerSettings" Target="../printerSettings/printerSettings293.bin"/><Relationship Id="rId16" Type="http://schemas.openxmlformats.org/officeDocument/2006/relationships/printerSettings" Target="../printerSettings/printerSettings307.bin"/><Relationship Id="rId20" Type="http://schemas.openxmlformats.org/officeDocument/2006/relationships/printerSettings" Target="../printerSettings/printerSettings311.bin"/><Relationship Id="rId29" Type="http://schemas.openxmlformats.org/officeDocument/2006/relationships/printerSettings" Target="../printerSettings/printerSettings320.bin"/><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24" Type="http://schemas.openxmlformats.org/officeDocument/2006/relationships/printerSettings" Target="../printerSettings/printerSettings315.bin"/><Relationship Id="rId32" Type="http://schemas.openxmlformats.org/officeDocument/2006/relationships/vmlDrawing" Target="../drawings/vmlDrawing4.vml"/><Relationship Id="rId5" Type="http://schemas.openxmlformats.org/officeDocument/2006/relationships/printerSettings" Target="../printerSettings/printerSettings296.bin"/><Relationship Id="rId15" Type="http://schemas.openxmlformats.org/officeDocument/2006/relationships/printerSettings" Target="../printerSettings/printerSettings306.bin"/><Relationship Id="rId23" Type="http://schemas.openxmlformats.org/officeDocument/2006/relationships/printerSettings" Target="../printerSettings/printerSettings314.bin"/><Relationship Id="rId28" Type="http://schemas.openxmlformats.org/officeDocument/2006/relationships/printerSettings" Target="../printerSettings/printerSettings319.bin"/><Relationship Id="rId10" Type="http://schemas.openxmlformats.org/officeDocument/2006/relationships/printerSettings" Target="../printerSettings/printerSettings301.bin"/><Relationship Id="rId19" Type="http://schemas.openxmlformats.org/officeDocument/2006/relationships/printerSettings" Target="../printerSettings/printerSettings310.bin"/><Relationship Id="rId31" Type="http://schemas.openxmlformats.org/officeDocument/2006/relationships/drawing" Target="../drawings/drawing10.xml"/><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printerSettings" Target="../printerSettings/printerSettings305.bin"/><Relationship Id="rId22" Type="http://schemas.openxmlformats.org/officeDocument/2006/relationships/printerSettings" Target="../printerSettings/printerSettings313.bin"/><Relationship Id="rId27" Type="http://schemas.openxmlformats.org/officeDocument/2006/relationships/printerSettings" Target="../printerSettings/printerSettings318.bin"/><Relationship Id="rId30" Type="http://schemas.openxmlformats.org/officeDocument/2006/relationships/printerSettings" Target="../printerSettings/printerSettings321.bin"/><Relationship Id="rId8" Type="http://schemas.openxmlformats.org/officeDocument/2006/relationships/printerSettings" Target="../printerSettings/printerSettings29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9.bin"/><Relationship Id="rId13" Type="http://schemas.openxmlformats.org/officeDocument/2006/relationships/printerSettings" Target="../printerSettings/printerSettings334.bin"/><Relationship Id="rId18" Type="http://schemas.openxmlformats.org/officeDocument/2006/relationships/printerSettings" Target="../printerSettings/printerSettings339.bin"/><Relationship Id="rId26" Type="http://schemas.openxmlformats.org/officeDocument/2006/relationships/printerSettings" Target="../printerSettings/printerSettings347.bin"/><Relationship Id="rId3" Type="http://schemas.openxmlformats.org/officeDocument/2006/relationships/printerSettings" Target="../printerSettings/printerSettings324.bin"/><Relationship Id="rId21" Type="http://schemas.openxmlformats.org/officeDocument/2006/relationships/printerSettings" Target="../printerSettings/printerSettings342.bin"/><Relationship Id="rId7" Type="http://schemas.openxmlformats.org/officeDocument/2006/relationships/printerSettings" Target="../printerSettings/printerSettings328.bin"/><Relationship Id="rId12" Type="http://schemas.openxmlformats.org/officeDocument/2006/relationships/printerSettings" Target="../printerSettings/printerSettings333.bin"/><Relationship Id="rId17" Type="http://schemas.openxmlformats.org/officeDocument/2006/relationships/printerSettings" Target="../printerSettings/printerSettings338.bin"/><Relationship Id="rId25" Type="http://schemas.openxmlformats.org/officeDocument/2006/relationships/printerSettings" Target="../printerSettings/printerSettings346.bin"/><Relationship Id="rId2" Type="http://schemas.openxmlformats.org/officeDocument/2006/relationships/printerSettings" Target="../printerSettings/printerSettings323.bin"/><Relationship Id="rId16" Type="http://schemas.openxmlformats.org/officeDocument/2006/relationships/printerSettings" Target="../printerSettings/printerSettings337.bin"/><Relationship Id="rId20" Type="http://schemas.openxmlformats.org/officeDocument/2006/relationships/printerSettings" Target="../printerSettings/printerSettings341.bin"/><Relationship Id="rId29" Type="http://schemas.openxmlformats.org/officeDocument/2006/relationships/printerSettings" Target="../printerSettings/printerSettings350.bin"/><Relationship Id="rId1" Type="http://schemas.openxmlformats.org/officeDocument/2006/relationships/printerSettings" Target="../printerSettings/printerSettings322.bin"/><Relationship Id="rId6" Type="http://schemas.openxmlformats.org/officeDocument/2006/relationships/printerSettings" Target="../printerSettings/printerSettings327.bin"/><Relationship Id="rId11" Type="http://schemas.openxmlformats.org/officeDocument/2006/relationships/printerSettings" Target="../printerSettings/printerSettings332.bin"/><Relationship Id="rId24" Type="http://schemas.openxmlformats.org/officeDocument/2006/relationships/printerSettings" Target="../printerSettings/printerSettings345.bin"/><Relationship Id="rId5" Type="http://schemas.openxmlformats.org/officeDocument/2006/relationships/printerSettings" Target="../printerSettings/printerSettings326.bin"/><Relationship Id="rId15" Type="http://schemas.openxmlformats.org/officeDocument/2006/relationships/printerSettings" Target="../printerSettings/printerSettings336.bin"/><Relationship Id="rId23" Type="http://schemas.openxmlformats.org/officeDocument/2006/relationships/printerSettings" Target="../printerSettings/printerSettings344.bin"/><Relationship Id="rId28" Type="http://schemas.openxmlformats.org/officeDocument/2006/relationships/printerSettings" Target="../printerSettings/printerSettings349.bin"/><Relationship Id="rId10" Type="http://schemas.openxmlformats.org/officeDocument/2006/relationships/printerSettings" Target="../printerSettings/printerSettings331.bin"/><Relationship Id="rId19" Type="http://schemas.openxmlformats.org/officeDocument/2006/relationships/printerSettings" Target="../printerSettings/printerSettings340.bin"/><Relationship Id="rId4" Type="http://schemas.openxmlformats.org/officeDocument/2006/relationships/printerSettings" Target="../printerSettings/printerSettings325.bin"/><Relationship Id="rId9" Type="http://schemas.openxmlformats.org/officeDocument/2006/relationships/printerSettings" Target="../printerSettings/printerSettings330.bin"/><Relationship Id="rId14" Type="http://schemas.openxmlformats.org/officeDocument/2006/relationships/printerSettings" Target="../printerSettings/printerSettings335.bin"/><Relationship Id="rId22" Type="http://schemas.openxmlformats.org/officeDocument/2006/relationships/printerSettings" Target="../printerSettings/printerSettings343.bin"/><Relationship Id="rId27" Type="http://schemas.openxmlformats.org/officeDocument/2006/relationships/printerSettings" Target="../printerSettings/printerSettings348.bin"/><Relationship Id="rId30"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8.bin"/><Relationship Id="rId13" Type="http://schemas.openxmlformats.org/officeDocument/2006/relationships/printerSettings" Target="../printerSettings/printerSettings363.bin"/><Relationship Id="rId18" Type="http://schemas.openxmlformats.org/officeDocument/2006/relationships/printerSettings" Target="../printerSettings/printerSettings368.bin"/><Relationship Id="rId26" Type="http://schemas.openxmlformats.org/officeDocument/2006/relationships/printerSettings" Target="../printerSettings/printerSettings376.bin"/><Relationship Id="rId3" Type="http://schemas.openxmlformats.org/officeDocument/2006/relationships/printerSettings" Target="../printerSettings/printerSettings353.bin"/><Relationship Id="rId21" Type="http://schemas.openxmlformats.org/officeDocument/2006/relationships/printerSettings" Target="../printerSettings/printerSettings371.bin"/><Relationship Id="rId7" Type="http://schemas.openxmlformats.org/officeDocument/2006/relationships/printerSettings" Target="../printerSettings/printerSettings357.bin"/><Relationship Id="rId12" Type="http://schemas.openxmlformats.org/officeDocument/2006/relationships/printerSettings" Target="../printerSettings/printerSettings362.bin"/><Relationship Id="rId17" Type="http://schemas.openxmlformats.org/officeDocument/2006/relationships/printerSettings" Target="../printerSettings/printerSettings367.bin"/><Relationship Id="rId25" Type="http://schemas.openxmlformats.org/officeDocument/2006/relationships/printerSettings" Target="../printerSettings/printerSettings375.bin"/><Relationship Id="rId2" Type="http://schemas.openxmlformats.org/officeDocument/2006/relationships/printerSettings" Target="../printerSettings/printerSettings352.bin"/><Relationship Id="rId16" Type="http://schemas.openxmlformats.org/officeDocument/2006/relationships/printerSettings" Target="../printerSettings/printerSettings366.bin"/><Relationship Id="rId20" Type="http://schemas.openxmlformats.org/officeDocument/2006/relationships/printerSettings" Target="../printerSettings/printerSettings370.bin"/><Relationship Id="rId29" Type="http://schemas.openxmlformats.org/officeDocument/2006/relationships/printerSettings" Target="../printerSettings/printerSettings379.bin"/><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printerSettings" Target="../printerSettings/printerSettings361.bin"/><Relationship Id="rId24" Type="http://schemas.openxmlformats.org/officeDocument/2006/relationships/printerSettings" Target="../printerSettings/printerSettings374.bin"/><Relationship Id="rId5" Type="http://schemas.openxmlformats.org/officeDocument/2006/relationships/printerSettings" Target="../printerSettings/printerSettings355.bin"/><Relationship Id="rId15" Type="http://schemas.openxmlformats.org/officeDocument/2006/relationships/printerSettings" Target="../printerSettings/printerSettings365.bin"/><Relationship Id="rId23" Type="http://schemas.openxmlformats.org/officeDocument/2006/relationships/printerSettings" Target="../printerSettings/printerSettings373.bin"/><Relationship Id="rId28" Type="http://schemas.openxmlformats.org/officeDocument/2006/relationships/printerSettings" Target="../printerSettings/printerSettings378.bin"/><Relationship Id="rId10" Type="http://schemas.openxmlformats.org/officeDocument/2006/relationships/printerSettings" Target="../printerSettings/printerSettings360.bin"/><Relationship Id="rId19" Type="http://schemas.openxmlformats.org/officeDocument/2006/relationships/printerSettings" Target="../printerSettings/printerSettings369.bin"/><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 Id="rId14" Type="http://schemas.openxmlformats.org/officeDocument/2006/relationships/printerSettings" Target="../printerSettings/printerSettings364.bin"/><Relationship Id="rId22" Type="http://schemas.openxmlformats.org/officeDocument/2006/relationships/printerSettings" Target="../printerSettings/printerSettings372.bin"/><Relationship Id="rId27" Type="http://schemas.openxmlformats.org/officeDocument/2006/relationships/printerSettings" Target="../printerSettings/printerSettings377.bin"/><Relationship Id="rId30" Type="http://schemas.openxmlformats.org/officeDocument/2006/relationships/printerSettings" Target="../printerSettings/printerSettings38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88.bin"/><Relationship Id="rId13" Type="http://schemas.openxmlformats.org/officeDocument/2006/relationships/printerSettings" Target="../printerSettings/printerSettings393.bin"/><Relationship Id="rId18" Type="http://schemas.openxmlformats.org/officeDocument/2006/relationships/printerSettings" Target="../printerSettings/printerSettings398.bin"/><Relationship Id="rId26" Type="http://schemas.openxmlformats.org/officeDocument/2006/relationships/printerSettings" Target="../printerSettings/printerSettings406.bin"/><Relationship Id="rId3" Type="http://schemas.openxmlformats.org/officeDocument/2006/relationships/printerSettings" Target="../printerSettings/printerSettings383.bin"/><Relationship Id="rId21" Type="http://schemas.openxmlformats.org/officeDocument/2006/relationships/printerSettings" Target="../printerSettings/printerSettings401.bin"/><Relationship Id="rId7" Type="http://schemas.openxmlformats.org/officeDocument/2006/relationships/printerSettings" Target="../printerSettings/printerSettings387.bin"/><Relationship Id="rId12" Type="http://schemas.openxmlformats.org/officeDocument/2006/relationships/printerSettings" Target="../printerSettings/printerSettings392.bin"/><Relationship Id="rId17" Type="http://schemas.openxmlformats.org/officeDocument/2006/relationships/printerSettings" Target="../printerSettings/printerSettings397.bin"/><Relationship Id="rId25" Type="http://schemas.openxmlformats.org/officeDocument/2006/relationships/printerSettings" Target="../printerSettings/printerSettings405.bin"/><Relationship Id="rId2" Type="http://schemas.openxmlformats.org/officeDocument/2006/relationships/printerSettings" Target="../printerSettings/printerSettings382.bin"/><Relationship Id="rId16" Type="http://schemas.openxmlformats.org/officeDocument/2006/relationships/printerSettings" Target="../printerSettings/printerSettings396.bin"/><Relationship Id="rId20" Type="http://schemas.openxmlformats.org/officeDocument/2006/relationships/printerSettings" Target="../printerSettings/printerSettings400.bin"/><Relationship Id="rId29" Type="http://schemas.openxmlformats.org/officeDocument/2006/relationships/printerSettings" Target="../printerSettings/printerSettings409.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11" Type="http://schemas.openxmlformats.org/officeDocument/2006/relationships/printerSettings" Target="../printerSettings/printerSettings391.bin"/><Relationship Id="rId24" Type="http://schemas.openxmlformats.org/officeDocument/2006/relationships/printerSettings" Target="../printerSettings/printerSettings404.bin"/><Relationship Id="rId5" Type="http://schemas.openxmlformats.org/officeDocument/2006/relationships/printerSettings" Target="../printerSettings/printerSettings385.bin"/><Relationship Id="rId15" Type="http://schemas.openxmlformats.org/officeDocument/2006/relationships/printerSettings" Target="../printerSettings/printerSettings395.bin"/><Relationship Id="rId23" Type="http://schemas.openxmlformats.org/officeDocument/2006/relationships/printerSettings" Target="../printerSettings/printerSettings403.bin"/><Relationship Id="rId28" Type="http://schemas.openxmlformats.org/officeDocument/2006/relationships/printerSettings" Target="../printerSettings/printerSettings408.bin"/><Relationship Id="rId10" Type="http://schemas.openxmlformats.org/officeDocument/2006/relationships/printerSettings" Target="../printerSettings/printerSettings390.bin"/><Relationship Id="rId19" Type="http://schemas.openxmlformats.org/officeDocument/2006/relationships/printerSettings" Target="../printerSettings/printerSettings399.bin"/><Relationship Id="rId31" Type="http://schemas.openxmlformats.org/officeDocument/2006/relationships/drawing" Target="../drawings/drawing12.xml"/><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 Id="rId14" Type="http://schemas.openxmlformats.org/officeDocument/2006/relationships/printerSettings" Target="../printerSettings/printerSettings394.bin"/><Relationship Id="rId22" Type="http://schemas.openxmlformats.org/officeDocument/2006/relationships/printerSettings" Target="../printerSettings/printerSettings402.bin"/><Relationship Id="rId27" Type="http://schemas.openxmlformats.org/officeDocument/2006/relationships/printerSettings" Target="../printerSettings/printerSettings407.bin"/><Relationship Id="rId30" Type="http://schemas.openxmlformats.org/officeDocument/2006/relationships/printerSettings" Target="../printerSettings/printerSettings41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26" Type="http://schemas.openxmlformats.org/officeDocument/2006/relationships/printerSettings" Target="../printerSettings/printerSettings436.bin"/><Relationship Id="rId3" Type="http://schemas.openxmlformats.org/officeDocument/2006/relationships/printerSettings" Target="../printerSettings/printerSettings413.bin"/><Relationship Id="rId21" Type="http://schemas.openxmlformats.org/officeDocument/2006/relationships/printerSettings" Target="../printerSettings/printerSettings431.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5" Type="http://schemas.openxmlformats.org/officeDocument/2006/relationships/printerSettings" Target="../printerSettings/printerSettings435.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printerSettings" Target="../printerSettings/printerSettings430.bin"/><Relationship Id="rId29" Type="http://schemas.openxmlformats.org/officeDocument/2006/relationships/printerSettings" Target="../printerSettings/printerSettings439.bin"/><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24" Type="http://schemas.openxmlformats.org/officeDocument/2006/relationships/printerSettings" Target="../printerSettings/printerSettings434.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23" Type="http://schemas.openxmlformats.org/officeDocument/2006/relationships/printerSettings" Target="../printerSettings/printerSettings433.bin"/><Relationship Id="rId28" Type="http://schemas.openxmlformats.org/officeDocument/2006/relationships/printerSettings" Target="../printerSettings/printerSettings438.bin"/><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31" Type="http://schemas.openxmlformats.org/officeDocument/2006/relationships/drawing" Target="../drawings/drawing13.xml"/><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printerSettings" Target="../printerSettings/printerSettings432.bin"/><Relationship Id="rId27" Type="http://schemas.openxmlformats.org/officeDocument/2006/relationships/printerSettings" Target="../printerSettings/printerSettings437.bin"/><Relationship Id="rId30" Type="http://schemas.openxmlformats.org/officeDocument/2006/relationships/printerSettings" Target="../printerSettings/printerSettings44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43.bin"/><Relationship Id="rId2" Type="http://schemas.openxmlformats.org/officeDocument/2006/relationships/printerSettings" Target="../printerSettings/printerSettings442.bin"/><Relationship Id="rId1" Type="http://schemas.openxmlformats.org/officeDocument/2006/relationships/printerSettings" Target="../printerSettings/printerSettings441.bin"/><Relationship Id="rId4"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51.bin"/><Relationship Id="rId13" Type="http://schemas.openxmlformats.org/officeDocument/2006/relationships/printerSettings" Target="../printerSettings/printerSettings456.bin"/><Relationship Id="rId18" Type="http://schemas.openxmlformats.org/officeDocument/2006/relationships/printerSettings" Target="../printerSettings/printerSettings461.bin"/><Relationship Id="rId26" Type="http://schemas.openxmlformats.org/officeDocument/2006/relationships/printerSettings" Target="../printerSettings/printerSettings469.bin"/><Relationship Id="rId3" Type="http://schemas.openxmlformats.org/officeDocument/2006/relationships/printerSettings" Target="../printerSettings/printerSettings446.bin"/><Relationship Id="rId21" Type="http://schemas.openxmlformats.org/officeDocument/2006/relationships/printerSettings" Target="../printerSettings/printerSettings464.bin"/><Relationship Id="rId7" Type="http://schemas.openxmlformats.org/officeDocument/2006/relationships/printerSettings" Target="../printerSettings/printerSettings450.bin"/><Relationship Id="rId12" Type="http://schemas.openxmlformats.org/officeDocument/2006/relationships/printerSettings" Target="../printerSettings/printerSettings455.bin"/><Relationship Id="rId17" Type="http://schemas.openxmlformats.org/officeDocument/2006/relationships/printerSettings" Target="../printerSettings/printerSettings460.bin"/><Relationship Id="rId25" Type="http://schemas.openxmlformats.org/officeDocument/2006/relationships/printerSettings" Target="../printerSettings/printerSettings468.bin"/><Relationship Id="rId2" Type="http://schemas.openxmlformats.org/officeDocument/2006/relationships/printerSettings" Target="../printerSettings/printerSettings445.bin"/><Relationship Id="rId16" Type="http://schemas.openxmlformats.org/officeDocument/2006/relationships/printerSettings" Target="../printerSettings/printerSettings459.bin"/><Relationship Id="rId20" Type="http://schemas.openxmlformats.org/officeDocument/2006/relationships/printerSettings" Target="../printerSettings/printerSettings463.bin"/><Relationship Id="rId29" Type="http://schemas.openxmlformats.org/officeDocument/2006/relationships/printerSettings" Target="../printerSettings/printerSettings472.bin"/><Relationship Id="rId1" Type="http://schemas.openxmlformats.org/officeDocument/2006/relationships/printerSettings" Target="../printerSettings/printerSettings444.bin"/><Relationship Id="rId6" Type="http://schemas.openxmlformats.org/officeDocument/2006/relationships/printerSettings" Target="../printerSettings/printerSettings449.bin"/><Relationship Id="rId11" Type="http://schemas.openxmlformats.org/officeDocument/2006/relationships/printerSettings" Target="../printerSettings/printerSettings454.bin"/><Relationship Id="rId24" Type="http://schemas.openxmlformats.org/officeDocument/2006/relationships/printerSettings" Target="../printerSettings/printerSettings467.bin"/><Relationship Id="rId5" Type="http://schemas.openxmlformats.org/officeDocument/2006/relationships/printerSettings" Target="../printerSettings/printerSettings448.bin"/><Relationship Id="rId15" Type="http://schemas.openxmlformats.org/officeDocument/2006/relationships/printerSettings" Target="../printerSettings/printerSettings458.bin"/><Relationship Id="rId23" Type="http://schemas.openxmlformats.org/officeDocument/2006/relationships/printerSettings" Target="../printerSettings/printerSettings466.bin"/><Relationship Id="rId28" Type="http://schemas.openxmlformats.org/officeDocument/2006/relationships/printerSettings" Target="../printerSettings/printerSettings471.bin"/><Relationship Id="rId10" Type="http://schemas.openxmlformats.org/officeDocument/2006/relationships/printerSettings" Target="../printerSettings/printerSettings453.bin"/><Relationship Id="rId19" Type="http://schemas.openxmlformats.org/officeDocument/2006/relationships/printerSettings" Target="../printerSettings/printerSettings462.bin"/><Relationship Id="rId31" Type="http://schemas.openxmlformats.org/officeDocument/2006/relationships/drawing" Target="../drawings/drawing15.xml"/><Relationship Id="rId4" Type="http://schemas.openxmlformats.org/officeDocument/2006/relationships/printerSettings" Target="../printerSettings/printerSettings447.bin"/><Relationship Id="rId9" Type="http://schemas.openxmlformats.org/officeDocument/2006/relationships/printerSettings" Target="../printerSettings/printerSettings452.bin"/><Relationship Id="rId14" Type="http://schemas.openxmlformats.org/officeDocument/2006/relationships/printerSettings" Target="../printerSettings/printerSettings457.bin"/><Relationship Id="rId22" Type="http://schemas.openxmlformats.org/officeDocument/2006/relationships/printerSettings" Target="../printerSettings/printerSettings465.bin"/><Relationship Id="rId27" Type="http://schemas.openxmlformats.org/officeDocument/2006/relationships/printerSettings" Target="../printerSettings/printerSettings470.bin"/><Relationship Id="rId30" Type="http://schemas.openxmlformats.org/officeDocument/2006/relationships/printerSettings" Target="../printerSettings/printerSettings47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1.bin"/><Relationship Id="rId13" Type="http://schemas.openxmlformats.org/officeDocument/2006/relationships/printerSettings" Target="../printerSettings/printerSettings486.bin"/><Relationship Id="rId18" Type="http://schemas.openxmlformats.org/officeDocument/2006/relationships/printerSettings" Target="../printerSettings/printerSettings491.bin"/><Relationship Id="rId26" Type="http://schemas.openxmlformats.org/officeDocument/2006/relationships/drawing" Target="../drawings/drawing16.xml"/><Relationship Id="rId3" Type="http://schemas.openxmlformats.org/officeDocument/2006/relationships/printerSettings" Target="../printerSettings/printerSettings476.bin"/><Relationship Id="rId21" Type="http://schemas.openxmlformats.org/officeDocument/2006/relationships/printerSettings" Target="../printerSettings/printerSettings494.bin"/><Relationship Id="rId7" Type="http://schemas.openxmlformats.org/officeDocument/2006/relationships/printerSettings" Target="../printerSettings/printerSettings480.bin"/><Relationship Id="rId12" Type="http://schemas.openxmlformats.org/officeDocument/2006/relationships/printerSettings" Target="../printerSettings/printerSettings485.bin"/><Relationship Id="rId17" Type="http://schemas.openxmlformats.org/officeDocument/2006/relationships/printerSettings" Target="../printerSettings/printerSettings490.bin"/><Relationship Id="rId25" Type="http://schemas.openxmlformats.org/officeDocument/2006/relationships/printerSettings" Target="../printerSettings/printerSettings498.bin"/><Relationship Id="rId2" Type="http://schemas.openxmlformats.org/officeDocument/2006/relationships/printerSettings" Target="../printerSettings/printerSettings475.bin"/><Relationship Id="rId16" Type="http://schemas.openxmlformats.org/officeDocument/2006/relationships/printerSettings" Target="../printerSettings/printerSettings489.bin"/><Relationship Id="rId20" Type="http://schemas.openxmlformats.org/officeDocument/2006/relationships/printerSettings" Target="../printerSettings/printerSettings493.bin"/><Relationship Id="rId1" Type="http://schemas.openxmlformats.org/officeDocument/2006/relationships/printerSettings" Target="../printerSettings/printerSettings474.bin"/><Relationship Id="rId6" Type="http://schemas.openxmlformats.org/officeDocument/2006/relationships/printerSettings" Target="../printerSettings/printerSettings479.bin"/><Relationship Id="rId11" Type="http://schemas.openxmlformats.org/officeDocument/2006/relationships/printerSettings" Target="../printerSettings/printerSettings484.bin"/><Relationship Id="rId24" Type="http://schemas.openxmlformats.org/officeDocument/2006/relationships/printerSettings" Target="../printerSettings/printerSettings497.bin"/><Relationship Id="rId5" Type="http://schemas.openxmlformats.org/officeDocument/2006/relationships/printerSettings" Target="../printerSettings/printerSettings478.bin"/><Relationship Id="rId15" Type="http://schemas.openxmlformats.org/officeDocument/2006/relationships/printerSettings" Target="../printerSettings/printerSettings488.bin"/><Relationship Id="rId23" Type="http://schemas.openxmlformats.org/officeDocument/2006/relationships/printerSettings" Target="../printerSettings/printerSettings496.bin"/><Relationship Id="rId10" Type="http://schemas.openxmlformats.org/officeDocument/2006/relationships/printerSettings" Target="../printerSettings/printerSettings483.bin"/><Relationship Id="rId19" Type="http://schemas.openxmlformats.org/officeDocument/2006/relationships/printerSettings" Target="../printerSettings/printerSettings492.bin"/><Relationship Id="rId4" Type="http://schemas.openxmlformats.org/officeDocument/2006/relationships/printerSettings" Target="../printerSettings/printerSettings477.bin"/><Relationship Id="rId9" Type="http://schemas.openxmlformats.org/officeDocument/2006/relationships/printerSettings" Target="../printerSettings/printerSettings482.bin"/><Relationship Id="rId14" Type="http://schemas.openxmlformats.org/officeDocument/2006/relationships/printerSettings" Target="../printerSettings/printerSettings487.bin"/><Relationship Id="rId22" Type="http://schemas.openxmlformats.org/officeDocument/2006/relationships/printerSettings" Target="../printerSettings/printerSettings49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drawing" Target="../drawings/drawing1.xm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06.bin"/><Relationship Id="rId13" Type="http://schemas.openxmlformats.org/officeDocument/2006/relationships/printerSettings" Target="../printerSettings/printerSettings511.bin"/><Relationship Id="rId18" Type="http://schemas.openxmlformats.org/officeDocument/2006/relationships/printerSettings" Target="../printerSettings/printerSettings516.bin"/><Relationship Id="rId26" Type="http://schemas.openxmlformats.org/officeDocument/2006/relationships/drawing" Target="../drawings/drawing17.xml"/><Relationship Id="rId3" Type="http://schemas.openxmlformats.org/officeDocument/2006/relationships/printerSettings" Target="../printerSettings/printerSettings501.bin"/><Relationship Id="rId21" Type="http://schemas.openxmlformats.org/officeDocument/2006/relationships/printerSettings" Target="../printerSettings/printerSettings519.bin"/><Relationship Id="rId7" Type="http://schemas.openxmlformats.org/officeDocument/2006/relationships/printerSettings" Target="../printerSettings/printerSettings505.bin"/><Relationship Id="rId12" Type="http://schemas.openxmlformats.org/officeDocument/2006/relationships/printerSettings" Target="../printerSettings/printerSettings510.bin"/><Relationship Id="rId17" Type="http://schemas.openxmlformats.org/officeDocument/2006/relationships/printerSettings" Target="../printerSettings/printerSettings515.bin"/><Relationship Id="rId25" Type="http://schemas.openxmlformats.org/officeDocument/2006/relationships/printerSettings" Target="../printerSettings/printerSettings523.bin"/><Relationship Id="rId2" Type="http://schemas.openxmlformats.org/officeDocument/2006/relationships/printerSettings" Target="../printerSettings/printerSettings500.bin"/><Relationship Id="rId16" Type="http://schemas.openxmlformats.org/officeDocument/2006/relationships/printerSettings" Target="../printerSettings/printerSettings514.bin"/><Relationship Id="rId20" Type="http://schemas.openxmlformats.org/officeDocument/2006/relationships/printerSettings" Target="../printerSettings/printerSettings518.bin"/><Relationship Id="rId1" Type="http://schemas.openxmlformats.org/officeDocument/2006/relationships/printerSettings" Target="../printerSettings/printerSettings499.bin"/><Relationship Id="rId6" Type="http://schemas.openxmlformats.org/officeDocument/2006/relationships/printerSettings" Target="../printerSettings/printerSettings504.bin"/><Relationship Id="rId11" Type="http://schemas.openxmlformats.org/officeDocument/2006/relationships/printerSettings" Target="../printerSettings/printerSettings509.bin"/><Relationship Id="rId24" Type="http://schemas.openxmlformats.org/officeDocument/2006/relationships/printerSettings" Target="../printerSettings/printerSettings522.bin"/><Relationship Id="rId5" Type="http://schemas.openxmlformats.org/officeDocument/2006/relationships/printerSettings" Target="../printerSettings/printerSettings503.bin"/><Relationship Id="rId15" Type="http://schemas.openxmlformats.org/officeDocument/2006/relationships/printerSettings" Target="../printerSettings/printerSettings513.bin"/><Relationship Id="rId23" Type="http://schemas.openxmlformats.org/officeDocument/2006/relationships/printerSettings" Target="../printerSettings/printerSettings521.bin"/><Relationship Id="rId10" Type="http://schemas.openxmlformats.org/officeDocument/2006/relationships/printerSettings" Target="../printerSettings/printerSettings508.bin"/><Relationship Id="rId19" Type="http://schemas.openxmlformats.org/officeDocument/2006/relationships/printerSettings" Target="../printerSettings/printerSettings517.bin"/><Relationship Id="rId4" Type="http://schemas.openxmlformats.org/officeDocument/2006/relationships/printerSettings" Target="../printerSettings/printerSettings502.bin"/><Relationship Id="rId9" Type="http://schemas.openxmlformats.org/officeDocument/2006/relationships/printerSettings" Target="../printerSettings/printerSettings507.bin"/><Relationship Id="rId14" Type="http://schemas.openxmlformats.org/officeDocument/2006/relationships/printerSettings" Target="../printerSettings/printerSettings512.bin"/><Relationship Id="rId22" Type="http://schemas.openxmlformats.org/officeDocument/2006/relationships/printerSettings" Target="../printerSettings/printerSettings52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31.bin"/><Relationship Id="rId13" Type="http://schemas.openxmlformats.org/officeDocument/2006/relationships/printerSettings" Target="../printerSettings/printerSettings536.bin"/><Relationship Id="rId18" Type="http://schemas.openxmlformats.org/officeDocument/2006/relationships/printerSettings" Target="../printerSettings/printerSettings541.bin"/><Relationship Id="rId26" Type="http://schemas.openxmlformats.org/officeDocument/2006/relationships/printerSettings" Target="../printerSettings/printerSettings549.bin"/><Relationship Id="rId3" Type="http://schemas.openxmlformats.org/officeDocument/2006/relationships/printerSettings" Target="../printerSettings/printerSettings526.bin"/><Relationship Id="rId21" Type="http://schemas.openxmlformats.org/officeDocument/2006/relationships/printerSettings" Target="../printerSettings/printerSettings544.bin"/><Relationship Id="rId7" Type="http://schemas.openxmlformats.org/officeDocument/2006/relationships/printerSettings" Target="../printerSettings/printerSettings530.bin"/><Relationship Id="rId12" Type="http://schemas.openxmlformats.org/officeDocument/2006/relationships/printerSettings" Target="../printerSettings/printerSettings535.bin"/><Relationship Id="rId17" Type="http://schemas.openxmlformats.org/officeDocument/2006/relationships/printerSettings" Target="../printerSettings/printerSettings540.bin"/><Relationship Id="rId25" Type="http://schemas.openxmlformats.org/officeDocument/2006/relationships/printerSettings" Target="../printerSettings/printerSettings548.bin"/><Relationship Id="rId2" Type="http://schemas.openxmlformats.org/officeDocument/2006/relationships/printerSettings" Target="../printerSettings/printerSettings525.bin"/><Relationship Id="rId16" Type="http://schemas.openxmlformats.org/officeDocument/2006/relationships/printerSettings" Target="../printerSettings/printerSettings539.bin"/><Relationship Id="rId20" Type="http://schemas.openxmlformats.org/officeDocument/2006/relationships/printerSettings" Target="../printerSettings/printerSettings543.bin"/><Relationship Id="rId29" Type="http://schemas.openxmlformats.org/officeDocument/2006/relationships/vmlDrawing" Target="../drawings/vmlDrawing5.vml"/><Relationship Id="rId1" Type="http://schemas.openxmlformats.org/officeDocument/2006/relationships/printerSettings" Target="../printerSettings/printerSettings524.bin"/><Relationship Id="rId6" Type="http://schemas.openxmlformats.org/officeDocument/2006/relationships/printerSettings" Target="../printerSettings/printerSettings529.bin"/><Relationship Id="rId11" Type="http://schemas.openxmlformats.org/officeDocument/2006/relationships/printerSettings" Target="../printerSettings/printerSettings534.bin"/><Relationship Id="rId24" Type="http://schemas.openxmlformats.org/officeDocument/2006/relationships/printerSettings" Target="../printerSettings/printerSettings547.bin"/><Relationship Id="rId5" Type="http://schemas.openxmlformats.org/officeDocument/2006/relationships/printerSettings" Target="../printerSettings/printerSettings528.bin"/><Relationship Id="rId15" Type="http://schemas.openxmlformats.org/officeDocument/2006/relationships/printerSettings" Target="../printerSettings/printerSettings538.bin"/><Relationship Id="rId23" Type="http://schemas.openxmlformats.org/officeDocument/2006/relationships/printerSettings" Target="../printerSettings/printerSettings546.bin"/><Relationship Id="rId28" Type="http://schemas.openxmlformats.org/officeDocument/2006/relationships/drawing" Target="../drawings/drawing18.xml"/><Relationship Id="rId10" Type="http://schemas.openxmlformats.org/officeDocument/2006/relationships/printerSettings" Target="../printerSettings/printerSettings533.bin"/><Relationship Id="rId19" Type="http://schemas.openxmlformats.org/officeDocument/2006/relationships/printerSettings" Target="../printerSettings/printerSettings542.bin"/><Relationship Id="rId31" Type="http://schemas.openxmlformats.org/officeDocument/2006/relationships/ctrlProp" Target="../ctrlProps/ctrlProp5.xml"/><Relationship Id="rId4" Type="http://schemas.openxmlformats.org/officeDocument/2006/relationships/printerSettings" Target="../printerSettings/printerSettings527.bin"/><Relationship Id="rId9" Type="http://schemas.openxmlformats.org/officeDocument/2006/relationships/printerSettings" Target="../printerSettings/printerSettings532.bin"/><Relationship Id="rId14" Type="http://schemas.openxmlformats.org/officeDocument/2006/relationships/printerSettings" Target="../printerSettings/printerSettings537.bin"/><Relationship Id="rId22" Type="http://schemas.openxmlformats.org/officeDocument/2006/relationships/printerSettings" Target="../printerSettings/printerSettings545.bin"/><Relationship Id="rId27" Type="http://schemas.openxmlformats.org/officeDocument/2006/relationships/printerSettings" Target="../printerSettings/printerSettings550.bin"/><Relationship Id="rId30" Type="http://schemas.openxmlformats.org/officeDocument/2006/relationships/ctrlProp" Target="../ctrlProps/ctrlProp4.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58.bin"/><Relationship Id="rId13" Type="http://schemas.openxmlformats.org/officeDocument/2006/relationships/printerSettings" Target="../printerSettings/printerSettings563.bin"/><Relationship Id="rId18" Type="http://schemas.openxmlformats.org/officeDocument/2006/relationships/printerSettings" Target="../printerSettings/printerSettings568.bin"/><Relationship Id="rId26" Type="http://schemas.openxmlformats.org/officeDocument/2006/relationships/printerSettings" Target="../printerSettings/printerSettings576.bin"/><Relationship Id="rId3" Type="http://schemas.openxmlformats.org/officeDocument/2006/relationships/printerSettings" Target="../printerSettings/printerSettings553.bin"/><Relationship Id="rId21" Type="http://schemas.openxmlformats.org/officeDocument/2006/relationships/printerSettings" Target="../printerSettings/printerSettings571.bin"/><Relationship Id="rId7" Type="http://schemas.openxmlformats.org/officeDocument/2006/relationships/printerSettings" Target="../printerSettings/printerSettings557.bin"/><Relationship Id="rId12" Type="http://schemas.openxmlformats.org/officeDocument/2006/relationships/printerSettings" Target="../printerSettings/printerSettings562.bin"/><Relationship Id="rId17" Type="http://schemas.openxmlformats.org/officeDocument/2006/relationships/printerSettings" Target="../printerSettings/printerSettings567.bin"/><Relationship Id="rId25" Type="http://schemas.openxmlformats.org/officeDocument/2006/relationships/printerSettings" Target="../printerSettings/printerSettings575.bin"/><Relationship Id="rId2" Type="http://schemas.openxmlformats.org/officeDocument/2006/relationships/printerSettings" Target="../printerSettings/printerSettings552.bin"/><Relationship Id="rId16" Type="http://schemas.openxmlformats.org/officeDocument/2006/relationships/printerSettings" Target="../printerSettings/printerSettings566.bin"/><Relationship Id="rId20" Type="http://schemas.openxmlformats.org/officeDocument/2006/relationships/printerSettings" Target="../printerSettings/printerSettings570.bin"/><Relationship Id="rId29" Type="http://schemas.openxmlformats.org/officeDocument/2006/relationships/printerSettings" Target="../printerSettings/printerSettings579.bin"/><Relationship Id="rId1" Type="http://schemas.openxmlformats.org/officeDocument/2006/relationships/printerSettings" Target="../printerSettings/printerSettings551.bin"/><Relationship Id="rId6" Type="http://schemas.openxmlformats.org/officeDocument/2006/relationships/printerSettings" Target="../printerSettings/printerSettings556.bin"/><Relationship Id="rId11" Type="http://schemas.openxmlformats.org/officeDocument/2006/relationships/printerSettings" Target="../printerSettings/printerSettings561.bin"/><Relationship Id="rId24" Type="http://schemas.openxmlformats.org/officeDocument/2006/relationships/printerSettings" Target="../printerSettings/printerSettings574.bin"/><Relationship Id="rId5" Type="http://schemas.openxmlformats.org/officeDocument/2006/relationships/printerSettings" Target="../printerSettings/printerSettings555.bin"/><Relationship Id="rId15" Type="http://schemas.openxmlformats.org/officeDocument/2006/relationships/printerSettings" Target="../printerSettings/printerSettings565.bin"/><Relationship Id="rId23" Type="http://schemas.openxmlformats.org/officeDocument/2006/relationships/printerSettings" Target="../printerSettings/printerSettings573.bin"/><Relationship Id="rId28" Type="http://schemas.openxmlformats.org/officeDocument/2006/relationships/printerSettings" Target="../printerSettings/printerSettings578.bin"/><Relationship Id="rId10" Type="http://schemas.openxmlformats.org/officeDocument/2006/relationships/printerSettings" Target="../printerSettings/printerSettings560.bin"/><Relationship Id="rId19" Type="http://schemas.openxmlformats.org/officeDocument/2006/relationships/printerSettings" Target="../printerSettings/printerSettings569.bin"/><Relationship Id="rId31" Type="http://schemas.openxmlformats.org/officeDocument/2006/relationships/drawing" Target="../drawings/drawing19.xml"/><Relationship Id="rId4" Type="http://schemas.openxmlformats.org/officeDocument/2006/relationships/printerSettings" Target="../printerSettings/printerSettings554.bin"/><Relationship Id="rId9" Type="http://schemas.openxmlformats.org/officeDocument/2006/relationships/printerSettings" Target="../printerSettings/printerSettings559.bin"/><Relationship Id="rId14" Type="http://schemas.openxmlformats.org/officeDocument/2006/relationships/printerSettings" Target="../printerSettings/printerSettings564.bin"/><Relationship Id="rId22" Type="http://schemas.openxmlformats.org/officeDocument/2006/relationships/printerSettings" Target="../printerSettings/printerSettings572.bin"/><Relationship Id="rId27" Type="http://schemas.openxmlformats.org/officeDocument/2006/relationships/printerSettings" Target="../printerSettings/printerSettings577.bin"/><Relationship Id="rId30" Type="http://schemas.openxmlformats.org/officeDocument/2006/relationships/printerSettings" Target="../printerSettings/printerSettings58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3" Type="http://schemas.openxmlformats.org/officeDocument/2006/relationships/printerSettings" Target="../printerSettings/printerSettings583.bin"/><Relationship Id="rId21" Type="http://schemas.openxmlformats.org/officeDocument/2006/relationships/printerSettings" Target="../printerSettings/printerSettings601.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drawing" Target="../drawings/drawing20.xml"/><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12.bin"/><Relationship Id="rId13" Type="http://schemas.openxmlformats.org/officeDocument/2006/relationships/printerSettings" Target="../printerSettings/printerSettings617.bin"/><Relationship Id="rId18" Type="http://schemas.openxmlformats.org/officeDocument/2006/relationships/printerSettings" Target="../printerSettings/printerSettings622.bin"/><Relationship Id="rId3" Type="http://schemas.openxmlformats.org/officeDocument/2006/relationships/printerSettings" Target="../printerSettings/printerSettings607.bin"/><Relationship Id="rId7" Type="http://schemas.openxmlformats.org/officeDocument/2006/relationships/printerSettings" Target="../printerSettings/printerSettings611.bin"/><Relationship Id="rId12" Type="http://schemas.openxmlformats.org/officeDocument/2006/relationships/printerSettings" Target="../printerSettings/printerSettings616.bin"/><Relationship Id="rId17" Type="http://schemas.openxmlformats.org/officeDocument/2006/relationships/printerSettings" Target="../printerSettings/printerSettings621.bin"/><Relationship Id="rId2" Type="http://schemas.openxmlformats.org/officeDocument/2006/relationships/printerSettings" Target="../printerSettings/printerSettings606.bin"/><Relationship Id="rId16" Type="http://schemas.openxmlformats.org/officeDocument/2006/relationships/printerSettings" Target="../printerSettings/printerSettings620.bin"/><Relationship Id="rId1" Type="http://schemas.openxmlformats.org/officeDocument/2006/relationships/printerSettings" Target="../printerSettings/printerSettings605.bin"/><Relationship Id="rId6" Type="http://schemas.openxmlformats.org/officeDocument/2006/relationships/printerSettings" Target="../printerSettings/printerSettings610.bin"/><Relationship Id="rId11" Type="http://schemas.openxmlformats.org/officeDocument/2006/relationships/printerSettings" Target="../printerSettings/printerSettings615.bin"/><Relationship Id="rId5" Type="http://schemas.openxmlformats.org/officeDocument/2006/relationships/printerSettings" Target="../printerSettings/printerSettings609.bin"/><Relationship Id="rId15" Type="http://schemas.openxmlformats.org/officeDocument/2006/relationships/printerSettings" Target="../printerSettings/printerSettings619.bin"/><Relationship Id="rId10" Type="http://schemas.openxmlformats.org/officeDocument/2006/relationships/printerSettings" Target="../printerSettings/printerSettings614.bin"/><Relationship Id="rId19" Type="http://schemas.openxmlformats.org/officeDocument/2006/relationships/drawing" Target="../drawings/drawing21.xml"/><Relationship Id="rId4" Type="http://schemas.openxmlformats.org/officeDocument/2006/relationships/printerSettings" Target="../printerSettings/printerSettings608.bin"/><Relationship Id="rId9" Type="http://schemas.openxmlformats.org/officeDocument/2006/relationships/printerSettings" Target="../printerSettings/printerSettings613.bin"/><Relationship Id="rId14" Type="http://schemas.openxmlformats.org/officeDocument/2006/relationships/printerSettings" Target="../printerSettings/printerSettings61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30.bin"/><Relationship Id="rId13" Type="http://schemas.openxmlformats.org/officeDocument/2006/relationships/printerSettings" Target="../printerSettings/printerSettings635.bin"/><Relationship Id="rId18" Type="http://schemas.openxmlformats.org/officeDocument/2006/relationships/printerSettings" Target="../printerSettings/printerSettings640.bin"/><Relationship Id="rId26" Type="http://schemas.openxmlformats.org/officeDocument/2006/relationships/printerSettings" Target="../printerSettings/printerSettings648.bin"/><Relationship Id="rId3" Type="http://schemas.openxmlformats.org/officeDocument/2006/relationships/printerSettings" Target="../printerSettings/printerSettings625.bin"/><Relationship Id="rId21" Type="http://schemas.openxmlformats.org/officeDocument/2006/relationships/printerSettings" Target="../printerSettings/printerSettings643.bin"/><Relationship Id="rId7" Type="http://schemas.openxmlformats.org/officeDocument/2006/relationships/printerSettings" Target="../printerSettings/printerSettings629.bin"/><Relationship Id="rId12" Type="http://schemas.openxmlformats.org/officeDocument/2006/relationships/printerSettings" Target="../printerSettings/printerSettings634.bin"/><Relationship Id="rId17" Type="http://schemas.openxmlformats.org/officeDocument/2006/relationships/printerSettings" Target="../printerSettings/printerSettings639.bin"/><Relationship Id="rId25" Type="http://schemas.openxmlformats.org/officeDocument/2006/relationships/printerSettings" Target="../printerSettings/printerSettings647.bin"/><Relationship Id="rId2" Type="http://schemas.openxmlformats.org/officeDocument/2006/relationships/printerSettings" Target="../printerSettings/printerSettings624.bin"/><Relationship Id="rId16" Type="http://schemas.openxmlformats.org/officeDocument/2006/relationships/printerSettings" Target="../printerSettings/printerSettings638.bin"/><Relationship Id="rId20" Type="http://schemas.openxmlformats.org/officeDocument/2006/relationships/printerSettings" Target="../printerSettings/printerSettings642.bin"/><Relationship Id="rId29" Type="http://schemas.openxmlformats.org/officeDocument/2006/relationships/printerSettings" Target="../printerSettings/printerSettings651.bin"/><Relationship Id="rId1" Type="http://schemas.openxmlformats.org/officeDocument/2006/relationships/printerSettings" Target="../printerSettings/printerSettings623.bin"/><Relationship Id="rId6" Type="http://schemas.openxmlformats.org/officeDocument/2006/relationships/printerSettings" Target="../printerSettings/printerSettings628.bin"/><Relationship Id="rId11" Type="http://schemas.openxmlformats.org/officeDocument/2006/relationships/printerSettings" Target="../printerSettings/printerSettings633.bin"/><Relationship Id="rId24" Type="http://schemas.openxmlformats.org/officeDocument/2006/relationships/printerSettings" Target="../printerSettings/printerSettings646.bin"/><Relationship Id="rId5" Type="http://schemas.openxmlformats.org/officeDocument/2006/relationships/printerSettings" Target="../printerSettings/printerSettings627.bin"/><Relationship Id="rId15" Type="http://schemas.openxmlformats.org/officeDocument/2006/relationships/printerSettings" Target="../printerSettings/printerSettings637.bin"/><Relationship Id="rId23" Type="http://schemas.openxmlformats.org/officeDocument/2006/relationships/printerSettings" Target="../printerSettings/printerSettings645.bin"/><Relationship Id="rId28" Type="http://schemas.openxmlformats.org/officeDocument/2006/relationships/printerSettings" Target="../printerSettings/printerSettings650.bin"/><Relationship Id="rId10" Type="http://schemas.openxmlformats.org/officeDocument/2006/relationships/printerSettings" Target="../printerSettings/printerSettings632.bin"/><Relationship Id="rId19" Type="http://schemas.openxmlformats.org/officeDocument/2006/relationships/printerSettings" Target="../printerSettings/printerSettings641.bin"/><Relationship Id="rId31" Type="http://schemas.openxmlformats.org/officeDocument/2006/relationships/drawing" Target="../drawings/drawing22.xml"/><Relationship Id="rId4" Type="http://schemas.openxmlformats.org/officeDocument/2006/relationships/printerSettings" Target="../printerSettings/printerSettings626.bin"/><Relationship Id="rId9" Type="http://schemas.openxmlformats.org/officeDocument/2006/relationships/printerSettings" Target="../printerSettings/printerSettings631.bin"/><Relationship Id="rId14" Type="http://schemas.openxmlformats.org/officeDocument/2006/relationships/printerSettings" Target="../printerSettings/printerSettings636.bin"/><Relationship Id="rId22" Type="http://schemas.openxmlformats.org/officeDocument/2006/relationships/printerSettings" Target="../printerSettings/printerSettings644.bin"/><Relationship Id="rId27" Type="http://schemas.openxmlformats.org/officeDocument/2006/relationships/printerSettings" Target="../printerSettings/printerSettings649.bin"/><Relationship Id="rId30" Type="http://schemas.openxmlformats.org/officeDocument/2006/relationships/printerSettings" Target="../printerSettings/printerSettings652.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60.bin"/><Relationship Id="rId13" Type="http://schemas.openxmlformats.org/officeDocument/2006/relationships/printerSettings" Target="../printerSettings/printerSettings665.bin"/><Relationship Id="rId3" Type="http://schemas.openxmlformats.org/officeDocument/2006/relationships/printerSettings" Target="../printerSettings/printerSettings655.bin"/><Relationship Id="rId7" Type="http://schemas.openxmlformats.org/officeDocument/2006/relationships/printerSettings" Target="../printerSettings/printerSettings659.bin"/><Relationship Id="rId12" Type="http://schemas.openxmlformats.org/officeDocument/2006/relationships/printerSettings" Target="../printerSettings/printerSettings664.bin"/><Relationship Id="rId2" Type="http://schemas.openxmlformats.org/officeDocument/2006/relationships/printerSettings" Target="../printerSettings/printerSettings654.bin"/><Relationship Id="rId1" Type="http://schemas.openxmlformats.org/officeDocument/2006/relationships/printerSettings" Target="../printerSettings/printerSettings653.bin"/><Relationship Id="rId6" Type="http://schemas.openxmlformats.org/officeDocument/2006/relationships/printerSettings" Target="../printerSettings/printerSettings658.bin"/><Relationship Id="rId11" Type="http://schemas.openxmlformats.org/officeDocument/2006/relationships/printerSettings" Target="../printerSettings/printerSettings663.bin"/><Relationship Id="rId5" Type="http://schemas.openxmlformats.org/officeDocument/2006/relationships/printerSettings" Target="../printerSettings/printerSettings657.bin"/><Relationship Id="rId15" Type="http://schemas.openxmlformats.org/officeDocument/2006/relationships/drawing" Target="../drawings/drawing23.xml"/><Relationship Id="rId10" Type="http://schemas.openxmlformats.org/officeDocument/2006/relationships/printerSettings" Target="../printerSettings/printerSettings662.bin"/><Relationship Id="rId4" Type="http://schemas.openxmlformats.org/officeDocument/2006/relationships/printerSettings" Target="../printerSettings/printerSettings656.bin"/><Relationship Id="rId9" Type="http://schemas.openxmlformats.org/officeDocument/2006/relationships/printerSettings" Target="../printerSettings/printerSettings661.bin"/><Relationship Id="rId14" Type="http://schemas.openxmlformats.org/officeDocument/2006/relationships/printerSettings" Target="../printerSettings/printerSettings666.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74.bin"/><Relationship Id="rId3" Type="http://schemas.openxmlformats.org/officeDocument/2006/relationships/printerSettings" Target="../printerSettings/printerSettings669.bin"/><Relationship Id="rId7" Type="http://schemas.openxmlformats.org/officeDocument/2006/relationships/printerSettings" Target="../printerSettings/printerSettings673.bin"/><Relationship Id="rId2" Type="http://schemas.openxmlformats.org/officeDocument/2006/relationships/printerSettings" Target="../printerSettings/printerSettings668.bin"/><Relationship Id="rId1" Type="http://schemas.openxmlformats.org/officeDocument/2006/relationships/printerSettings" Target="../printerSettings/printerSettings667.bin"/><Relationship Id="rId6" Type="http://schemas.openxmlformats.org/officeDocument/2006/relationships/printerSettings" Target="../printerSettings/printerSettings672.bin"/><Relationship Id="rId5" Type="http://schemas.openxmlformats.org/officeDocument/2006/relationships/printerSettings" Target="../printerSettings/printerSettings671.bin"/><Relationship Id="rId4" Type="http://schemas.openxmlformats.org/officeDocument/2006/relationships/printerSettings" Target="../printerSettings/printerSettings670.bin"/><Relationship Id="rId9"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82.bin"/><Relationship Id="rId13" Type="http://schemas.openxmlformats.org/officeDocument/2006/relationships/printerSettings" Target="../printerSettings/printerSettings687.bin"/><Relationship Id="rId18" Type="http://schemas.openxmlformats.org/officeDocument/2006/relationships/printerSettings" Target="../printerSettings/printerSettings692.bin"/><Relationship Id="rId26" Type="http://schemas.openxmlformats.org/officeDocument/2006/relationships/printerSettings" Target="../printerSettings/printerSettings700.bin"/><Relationship Id="rId3" Type="http://schemas.openxmlformats.org/officeDocument/2006/relationships/printerSettings" Target="../printerSettings/printerSettings677.bin"/><Relationship Id="rId21" Type="http://schemas.openxmlformats.org/officeDocument/2006/relationships/printerSettings" Target="../printerSettings/printerSettings695.bin"/><Relationship Id="rId7" Type="http://schemas.openxmlformats.org/officeDocument/2006/relationships/printerSettings" Target="../printerSettings/printerSettings681.bin"/><Relationship Id="rId12" Type="http://schemas.openxmlformats.org/officeDocument/2006/relationships/printerSettings" Target="../printerSettings/printerSettings686.bin"/><Relationship Id="rId17" Type="http://schemas.openxmlformats.org/officeDocument/2006/relationships/printerSettings" Target="../printerSettings/printerSettings691.bin"/><Relationship Id="rId25" Type="http://schemas.openxmlformats.org/officeDocument/2006/relationships/printerSettings" Target="../printerSettings/printerSettings699.bin"/><Relationship Id="rId2" Type="http://schemas.openxmlformats.org/officeDocument/2006/relationships/printerSettings" Target="../printerSettings/printerSettings676.bin"/><Relationship Id="rId16" Type="http://schemas.openxmlformats.org/officeDocument/2006/relationships/printerSettings" Target="../printerSettings/printerSettings690.bin"/><Relationship Id="rId20" Type="http://schemas.openxmlformats.org/officeDocument/2006/relationships/printerSettings" Target="../printerSettings/printerSettings694.bin"/><Relationship Id="rId1" Type="http://schemas.openxmlformats.org/officeDocument/2006/relationships/printerSettings" Target="../printerSettings/printerSettings675.bin"/><Relationship Id="rId6" Type="http://schemas.openxmlformats.org/officeDocument/2006/relationships/printerSettings" Target="../printerSettings/printerSettings680.bin"/><Relationship Id="rId11" Type="http://schemas.openxmlformats.org/officeDocument/2006/relationships/printerSettings" Target="../printerSettings/printerSettings685.bin"/><Relationship Id="rId24" Type="http://schemas.openxmlformats.org/officeDocument/2006/relationships/printerSettings" Target="../printerSettings/printerSettings698.bin"/><Relationship Id="rId5" Type="http://schemas.openxmlformats.org/officeDocument/2006/relationships/printerSettings" Target="../printerSettings/printerSettings679.bin"/><Relationship Id="rId15" Type="http://schemas.openxmlformats.org/officeDocument/2006/relationships/printerSettings" Target="../printerSettings/printerSettings689.bin"/><Relationship Id="rId23" Type="http://schemas.openxmlformats.org/officeDocument/2006/relationships/printerSettings" Target="../printerSettings/printerSettings697.bin"/><Relationship Id="rId10" Type="http://schemas.openxmlformats.org/officeDocument/2006/relationships/printerSettings" Target="../printerSettings/printerSettings684.bin"/><Relationship Id="rId19" Type="http://schemas.openxmlformats.org/officeDocument/2006/relationships/printerSettings" Target="../printerSettings/printerSettings693.bin"/><Relationship Id="rId4" Type="http://schemas.openxmlformats.org/officeDocument/2006/relationships/printerSettings" Target="../printerSettings/printerSettings678.bin"/><Relationship Id="rId9" Type="http://schemas.openxmlformats.org/officeDocument/2006/relationships/printerSettings" Target="../printerSettings/printerSettings683.bin"/><Relationship Id="rId14" Type="http://schemas.openxmlformats.org/officeDocument/2006/relationships/printerSettings" Target="../printerSettings/printerSettings688.bin"/><Relationship Id="rId22" Type="http://schemas.openxmlformats.org/officeDocument/2006/relationships/printerSettings" Target="../printerSettings/printerSettings696.bin"/><Relationship Id="rId27"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708.bin"/><Relationship Id="rId13" Type="http://schemas.openxmlformats.org/officeDocument/2006/relationships/printerSettings" Target="../printerSettings/printerSettings713.bin"/><Relationship Id="rId18" Type="http://schemas.openxmlformats.org/officeDocument/2006/relationships/printerSettings" Target="../printerSettings/printerSettings718.bin"/><Relationship Id="rId26" Type="http://schemas.openxmlformats.org/officeDocument/2006/relationships/printerSettings" Target="../printerSettings/printerSettings726.bin"/><Relationship Id="rId3" Type="http://schemas.openxmlformats.org/officeDocument/2006/relationships/printerSettings" Target="../printerSettings/printerSettings703.bin"/><Relationship Id="rId21" Type="http://schemas.openxmlformats.org/officeDocument/2006/relationships/printerSettings" Target="../printerSettings/printerSettings721.bin"/><Relationship Id="rId7" Type="http://schemas.openxmlformats.org/officeDocument/2006/relationships/printerSettings" Target="../printerSettings/printerSettings707.bin"/><Relationship Id="rId12" Type="http://schemas.openxmlformats.org/officeDocument/2006/relationships/printerSettings" Target="../printerSettings/printerSettings712.bin"/><Relationship Id="rId17" Type="http://schemas.openxmlformats.org/officeDocument/2006/relationships/printerSettings" Target="../printerSettings/printerSettings717.bin"/><Relationship Id="rId25" Type="http://schemas.openxmlformats.org/officeDocument/2006/relationships/printerSettings" Target="../printerSettings/printerSettings725.bin"/><Relationship Id="rId2" Type="http://schemas.openxmlformats.org/officeDocument/2006/relationships/printerSettings" Target="../printerSettings/printerSettings702.bin"/><Relationship Id="rId16" Type="http://schemas.openxmlformats.org/officeDocument/2006/relationships/printerSettings" Target="../printerSettings/printerSettings716.bin"/><Relationship Id="rId20" Type="http://schemas.openxmlformats.org/officeDocument/2006/relationships/printerSettings" Target="../printerSettings/printerSettings720.bin"/><Relationship Id="rId1" Type="http://schemas.openxmlformats.org/officeDocument/2006/relationships/printerSettings" Target="../printerSettings/printerSettings701.bin"/><Relationship Id="rId6" Type="http://schemas.openxmlformats.org/officeDocument/2006/relationships/printerSettings" Target="../printerSettings/printerSettings706.bin"/><Relationship Id="rId11" Type="http://schemas.openxmlformats.org/officeDocument/2006/relationships/printerSettings" Target="../printerSettings/printerSettings711.bin"/><Relationship Id="rId24" Type="http://schemas.openxmlformats.org/officeDocument/2006/relationships/printerSettings" Target="../printerSettings/printerSettings724.bin"/><Relationship Id="rId5" Type="http://schemas.openxmlformats.org/officeDocument/2006/relationships/printerSettings" Target="../printerSettings/printerSettings705.bin"/><Relationship Id="rId15" Type="http://schemas.openxmlformats.org/officeDocument/2006/relationships/printerSettings" Target="../printerSettings/printerSettings715.bin"/><Relationship Id="rId23" Type="http://schemas.openxmlformats.org/officeDocument/2006/relationships/printerSettings" Target="../printerSettings/printerSettings723.bin"/><Relationship Id="rId10" Type="http://schemas.openxmlformats.org/officeDocument/2006/relationships/printerSettings" Target="../printerSettings/printerSettings710.bin"/><Relationship Id="rId19" Type="http://schemas.openxmlformats.org/officeDocument/2006/relationships/printerSettings" Target="../printerSettings/printerSettings719.bin"/><Relationship Id="rId4" Type="http://schemas.openxmlformats.org/officeDocument/2006/relationships/printerSettings" Target="../printerSettings/printerSettings704.bin"/><Relationship Id="rId9" Type="http://schemas.openxmlformats.org/officeDocument/2006/relationships/printerSettings" Target="../printerSettings/printerSettings709.bin"/><Relationship Id="rId14" Type="http://schemas.openxmlformats.org/officeDocument/2006/relationships/printerSettings" Target="../printerSettings/printerSettings714.bin"/><Relationship Id="rId22" Type="http://schemas.openxmlformats.org/officeDocument/2006/relationships/printerSettings" Target="../printerSettings/printerSettings72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8.bin"/><Relationship Id="rId13" Type="http://schemas.openxmlformats.org/officeDocument/2006/relationships/printerSettings" Target="../printerSettings/printerSettings73.bin"/><Relationship Id="rId18" Type="http://schemas.openxmlformats.org/officeDocument/2006/relationships/printerSettings" Target="../printerSettings/printerSettings78.bin"/><Relationship Id="rId26" Type="http://schemas.openxmlformats.org/officeDocument/2006/relationships/printerSettings" Target="../printerSettings/printerSettings86.bin"/><Relationship Id="rId3" Type="http://schemas.openxmlformats.org/officeDocument/2006/relationships/printerSettings" Target="../printerSettings/printerSettings63.bin"/><Relationship Id="rId21" Type="http://schemas.openxmlformats.org/officeDocument/2006/relationships/printerSettings" Target="../printerSettings/printerSettings81.bin"/><Relationship Id="rId7" Type="http://schemas.openxmlformats.org/officeDocument/2006/relationships/printerSettings" Target="../printerSettings/printerSettings67.bin"/><Relationship Id="rId12" Type="http://schemas.openxmlformats.org/officeDocument/2006/relationships/printerSettings" Target="../printerSettings/printerSettings72.bin"/><Relationship Id="rId17" Type="http://schemas.openxmlformats.org/officeDocument/2006/relationships/printerSettings" Target="../printerSettings/printerSettings77.bin"/><Relationship Id="rId25" Type="http://schemas.openxmlformats.org/officeDocument/2006/relationships/printerSettings" Target="../printerSettings/printerSettings85.bin"/><Relationship Id="rId2" Type="http://schemas.openxmlformats.org/officeDocument/2006/relationships/printerSettings" Target="../printerSettings/printerSettings62.bin"/><Relationship Id="rId16" Type="http://schemas.openxmlformats.org/officeDocument/2006/relationships/printerSettings" Target="../printerSettings/printerSettings76.bin"/><Relationship Id="rId20" Type="http://schemas.openxmlformats.org/officeDocument/2006/relationships/printerSettings" Target="../printerSettings/printerSettings80.bin"/><Relationship Id="rId29" Type="http://schemas.openxmlformats.org/officeDocument/2006/relationships/printerSettings" Target="../printerSettings/printerSettings89.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11" Type="http://schemas.openxmlformats.org/officeDocument/2006/relationships/printerSettings" Target="../printerSettings/printerSettings71.bin"/><Relationship Id="rId24" Type="http://schemas.openxmlformats.org/officeDocument/2006/relationships/printerSettings" Target="../printerSettings/printerSettings84.bin"/><Relationship Id="rId5" Type="http://schemas.openxmlformats.org/officeDocument/2006/relationships/printerSettings" Target="../printerSettings/printerSettings65.bin"/><Relationship Id="rId15" Type="http://schemas.openxmlformats.org/officeDocument/2006/relationships/printerSettings" Target="../printerSettings/printerSettings75.bin"/><Relationship Id="rId23" Type="http://schemas.openxmlformats.org/officeDocument/2006/relationships/printerSettings" Target="../printerSettings/printerSettings83.bin"/><Relationship Id="rId28" Type="http://schemas.openxmlformats.org/officeDocument/2006/relationships/printerSettings" Target="../printerSettings/printerSettings88.bin"/><Relationship Id="rId10" Type="http://schemas.openxmlformats.org/officeDocument/2006/relationships/printerSettings" Target="../printerSettings/printerSettings70.bin"/><Relationship Id="rId19" Type="http://schemas.openxmlformats.org/officeDocument/2006/relationships/printerSettings" Target="../printerSettings/printerSettings79.bin"/><Relationship Id="rId31" Type="http://schemas.openxmlformats.org/officeDocument/2006/relationships/drawing" Target="../drawings/drawing2.xml"/><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 Id="rId14" Type="http://schemas.openxmlformats.org/officeDocument/2006/relationships/printerSettings" Target="../printerSettings/printerSettings74.bin"/><Relationship Id="rId22" Type="http://schemas.openxmlformats.org/officeDocument/2006/relationships/printerSettings" Target="../printerSettings/printerSettings82.bin"/><Relationship Id="rId27" Type="http://schemas.openxmlformats.org/officeDocument/2006/relationships/printerSettings" Target="../printerSettings/printerSettings87.bin"/><Relationship Id="rId30" Type="http://schemas.openxmlformats.org/officeDocument/2006/relationships/printerSettings" Target="../printerSettings/printerSettings90.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29.bin"/><Relationship Id="rId7" Type="http://schemas.openxmlformats.org/officeDocument/2006/relationships/printerSettings" Target="../printerSettings/printerSettings733.bin"/><Relationship Id="rId2" Type="http://schemas.openxmlformats.org/officeDocument/2006/relationships/printerSettings" Target="../printerSettings/printerSettings728.bin"/><Relationship Id="rId1" Type="http://schemas.openxmlformats.org/officeDocument/2006/relationships/printerSettings" Target="../printerSettings/printerSettings727.bin"/><Relationship Id="rId6" Type="http://schemas.openxmlformats.org/officeDocument/2006/relationships/printerSettings" Target="../printerSettings/printerSettings732.bin"/><Relationship Id="rId5" Type="http://schemas.openxmlformats.org/officeDocument/2006/relationships/printerSettings" Target="../printerSettings/printerSettings731.bin"/><Relationship Id="rId4" Type="http://schemas.openxmlformats.org/officeDocument/2006/relationships/printerSettings" Target="../printerSettings/printerSettings730.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5.bin"/><Relationship Id="rId13" Type="http://schemas.openxmlformats.org/officeDocument/2006/relationships/printerSettings" Target="../printerSettings/printerSettings110.bin"/><Relationship Id="rId18" Type="http://schemas.openxmlformats.org/officeDocument/2006/relationships/printerSettings" Target="../printerSettings/printerSettings115.bin"/><Relationship Id="rId26" Type="http://schemas.openxmlformats.org/officeDocument/2006/relationships/printerSettings" Target="../printerSettings/printerSettings123.bin"/><Relationship Id="rId3" Type="http://schemas.openxmlformats.org/officeDocument/2006/relationships/printerSettings" Target="../printerSettings/printerSettings100.bin"/><Relationship Id="rId21" Type="http://schemas.openxmlformats.org/officeDocument/2006/relationships/printerSettings" Target="../printerSettings/printerSettings118.bin"/><Relationship Id="rId7" Type="http://schemas.openxmlformats.org/officeDocument/2006/relationships/printerSettings" Target="../printerSettings/printerSettings104.bin"/><Relationship Id="rId12" Type="http://schemas.openxmlformats.org/officeDocument/2006/relationships/printerSettings" Target="../printerSettings/printerSettings109.bin"/><Relationship Id="rId17" Type="http://schemas.openxmlformats.org/officeDocument/2006/relationships/printerSettings" Target="../printerSettings/printerSettings114.bin"/><Relationship Id="rId25" Type="http://schemas.openxmlformats.org/officeDocument/2006/relationships/printerSettings" Target="../printerSettings/printerSettings122.bin"/><Relationship Id="rId2" Type="http://schemas.openxmlformats.org/officeDocument/2006/relationships/printerSettings" Target="../printerSettings/printerSettings99.bin"/><Relationship Id="rId16" Type="http://schemas.openxmlformats.org/officeDocument/2006/relationships/printerSettings" Target="../printerSettings/printerSettings113.bin"/><Relationship Id="rId20" Type="http://schemas.openxmlformats.org/officeDocument/2006/relationships/printerSettings" Target="../printerSettings/printerSettings117.bin"/><Relationship Id="rId29" Type="http://schemas.openxmlformats.org/officeDocument/2006/relationships/printerSettings" Target="../printerSettings/printerSettings126.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11" Type="http://schemas.openxmlformats.org/officeDocument/2006/relationships/printerSettings" Target="../printerSettings/printerSettings108.bin"/><Relationship Id="rId24" Type="http://schemas.openxmlformats.org/officeDocument/2006/relationships/printerSettings" Target="../printerSettings/printerSettings121.bin"/><Relationship Id="rId5" Type="http://schemas.openxmlformats.org/officeDocument/2006/relationships/printerSettings" Target="../printerSettings/printerSettings102.bin"/><Relationship Id="rId15" Type="http://schemas.openxmlformats.org/officeDocument/2006/relationships/printerSettings" Target="../printerSettings/printerSettings112.bin"/><Relationship Id="rId23" Type="http://schemas.openxmlformats.org/officeDocument/2006/relationships/printerSettings" Target="../printerSettings/printerSettings120.bin"/><Relationship Id="rId28" Type="http://schemas.openxmlformats.org/officeDocument/2006/relationships/printerSettings" Target="../printerSettings/printerSettings125.bin"/><Relationship Id="rId10" Type="http://schemas.openxmlformats.org/officeDocument/2006/relationships/printerSettings" Target="../printerSettings/printerSettings107.bin"/><Relationship Id="rId19" Type="http://schemas.openxmlformats.org/officeDocument/2006/relationships/printerSettings" Target="../printerSettings/printerSettings116.bin"/><Relationship Id="rId31" Type="http://schemas.openxmlformats.org/officeDocument/2006/relationships/drawing" Target="../drawings/drawing3.xml"/><Relationship Id="rId4" Type="http://schemas.openxmlformats.org/officeDocument/2006/relationships/printerSettings" Target="../printerSettings/printerSettings101.bin"/><Relationship Id="rId9" Type="http://schemas.openxmlformats.org/officeDocument/2006/relationships/printerSettings" Target="../printerSettings/printerSettings106.bin"/><Relationship Id="rId14" Type="http://schemas.openxmlformats.org/officeDocument/2006/relationships/printerSettings" Target="../printerSettings/printerSettings111.bin"/><Relationship Id="rId22" Type="http://schemas.openxmlformats.org/officeDocument/2006/relationships/printerSettings" Target="../printerSettings/printerSettings119.bin"/><Relationship Id="rId27" Type="http://schemas.openxmlformats.org/officeDocument/2006/relationships/printerSettings" Target="../printerSettings/printerSettings124.bin"/><Relationship Id="rId30" Type="http://schemas.openxmlformats.org/officeDocument/2006/relationships/printerSettings" Target="../printerSettings/printerSettings12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5.bin"/><Relationship Id="rId13" Type="http://schemas.openxmlformats.org/officeDocument/2006/relationships/printerSettings" Target="../printerSettings/printerSettings140.bin"/><Relationship Id="rId18" Type="http://schemas.openxmlformats.org/officeDocument/2006/relationships/printerSettings" Target="../printerSettings/printerSettings145.bin"/><Relationship Id="rId26" Type="http://schemas.openxmlformats.org/officeDocument/2006/relationships/printerSettings" Target="../printerSettings/printerSettings153.bin"/><Relationship Id="rId3" Type="http://schemas.openxmlformats.org/officeDocument/2006/relationships/printerSettings" Target="../printerSettings/printerSettings130.bin"/><Relationship Id="rId21" Type="http://schemas.openxmlformats.org/officeDocument/2006/relationships/printerSettings" Target="../printerSettings/printerSettings148.bin"/><Relationship Id="rId7" Type="http://schemas.openxmlformats.org/officeDocument/2006/relationships/printerSettings" Target="../printerSettings/printerSettings134.bin"/><Relationship Id="rId12" Type="http://schemas.openxmlformats.org/officeDocument/2006/relationships/printerSettings" Target="../printerSettings/printerSettings139.bin"/><Relationship Id="rId17" Type="http://schemas.openxmlformats.org/officeDocument/2006/relationships/printerSettings" Target="../printerSettings/printerSettings144.bin"/><Relationship Id="rId25" Type="http://schemas.openxmlformats.org/officeDocument/2006/relationships/printerSettings" Target="../printerSettings/printerSettings152.bin"/><Relationship Id="rId2" Type="http://schemas.openxmlformats.org/officeDocument/2006/relationships/printerSettings" Target="../printerSettings/printerSettings129.bin"/><Relationship Id="rId16" Type="http://schemas.openxmlformats.org/officeDocument/2006/relationships/printerSettings" Target="../printerSettings/printerSettings143.bin"/><Relationship Id="rId20" Type="http://schemas.openxmlformats.org/officeDocument/2006/relationships/printerSettings" Target="../printerSettings/printerSettings147.bin"/><Relationship Id="rId29" Type="http://schemas.openxmlformats.org/officeDocument/2006/relationships/printerSettings" Target="../printerSettings/printerSettings156.bin"/><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11" Type="http://schemas.openxmlformats.org/officeDocument/2006/relationships/printerSettings" Target="../printerSettings/printerSettings138.bin"/><Relationship Id="rId24" Type="http://schemas.openxmlformats.org/officeDocument/2006/relationships/printerSettings" Target="../printerSettings/printerSettings151.bin"/><Relationship Id="rId5" Type="http://schemas.openxmlformats.org/officeDocument/2006/relationships/printerSettings" Target="../printerSettings/printerSettings132.bin"/><Relationship Id="rId15" Type="http://schemas.openxmlformats.org/officeDocument/2006/relationships/printerSettings" Target="../printerSettings/printerSettings142.bin"/><Relationship Id="rId23" Type="http://schemas.openxmlformats.org/officeDocument/2006/relationships/printerSettings" Target="../printerSettings/printerSettings150.bin"/><Relationship Id="rId28" Type="http://schemas.openxmlformats.org/officeDocument/2006/relationships/printerSettings" Target="../printerSettings/printerSettings155.bin"/><Relationship Id="rId10" Type="http://schemas.openxmlformats.org/officeDocument/2006/relationships/printerSettings" Target="../printerSettings/printerSettings137.bin"/><Relationship Id="rId19" Type="http://schemas.openxmlformats.org/officeDocument/2006/relationships/printerSettings" Target="../printerSettings/printerSettings146.bin"/><Relationship Id="rId31" Type="http://schemas.openxmlformats.org/officeDocument/2006/relationships/drawing" Target="../drawings/drawing4.xml"/><Relationship Id="rId4" Type="http://schemas.openxmlformats.org/officeDocument/2006/relationships/printerSettings" Target="../printerSettings/printerSettings131.bin"/><Relationship Id="rId9" Type="http://schemas.openxmlformats.org/officeDocument/2006/relationships/printerSettings" Target="../printerSettings/printerSettings136.bin"/><Relationship Id="rId14" Type="http://schemas.openxmlformats.org/officeDocument/2006/relationships/printerSettings" Target="../printerSettings/printerSettings141.bin"/><Relationship Id="rId22" Type="http://schemas.openxmlformats.org/officeDocument/2006/relationships/printerSettings" Target="../printerSettings/printerSettings149.bin"/><Relationship Id="rId27" Type="http://schemas.openxmlformats.org/officeDocument/2006/relationships/printerSettings" Target="../printerSettings/printerSettings154.bin"/><Relationship Id="rId30" Type="http://schemas.openxmlformats.org/officeDocument/2006/relationships/printerSettings" Target="../printerSettings/printerSettings157.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5.bin"/><Relationship Id="rId13" Type="http://schemas.openxmlformats.org/officeDocument/2006/relationships/printerSettings" Target="../printerSettings/printerSettings170.bin"/><Relationship Id="rId18" Type="http://schemas.openxmlformats.org/officeDocument/2006/relationships/printerSettings" Target="../printerSettings/printerSettings175.bin"/><Relationship Id="rId26" Type="http://schemas.openxmlformats.org/officeDocument/2006/relationships/printerSettings" Target="../printerSettings/printerSettings183.bin"/><Relationship Id="rId3" Type="http://schemas.openxmlformats.org/officeDocument/2006/relationships/printerSettings" Target="../printerSettings/printerSettings160.bin"/><Relationship Id="rId21" Type="http://schemas.openxmlformats.org/officeDocument/2006/relationships/printerSettings" Target="../printerSettings/printerSettings178.bin"/><Relationship Id="rId7" Type="http://schemas.openxmlformats.org/officeDocument/2006/relationships/printerSettings" Target="../printerSettings/printerSettings164.bin"/><Relationship Id="rId12" Type="http://schemas.openxmlformats.org/officeDocument/2006/relationships/printerSettings" Target="../printerSettings/printerSettings169.bin"/><Relationship Id="rId17" Type="http://schemas.openxmlformats.org/officeDocument/2006/relationships/printerSettings" Target="../printerSettings/printerSettings174.bin"/><Relationship Id="rId25" Type="http://schemas.openxmlformats.org/officeDocument/2006/relationships/printerSettings" Target="../printerSettings/printerSettings182.bin"/><Relationship Id="rId2" Type="http://schemas.openxmlformats.org/officeDocument/2006/relationships/printerSettings" Target="../printerSettings/printerSettings159.bin"/><Relationship Id="rId16" Type="http://schemas.openxmlformats.org/officeDocument/2006/relationships/printerSettings" Target="../printerSettings/printerSettings173.bin"/><Relationship Id="rId20" Type="http://schemas.openxmlformats.org/officeDocument/2006/relationships/printerSettings" Target="../printerSettings/printerSettings177.bin"/><Relationship Id="rId29" Type="http://schemas.openxmlformats.org/officeDocument/2006/relationships/printerSettings" Target="../printerSettings/printerSettings186.bin"/><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11" Type="http://schemas.openxmlformats.org/officeDocument/2006/relationships/printerSettings" Target="../printerSettings/printerSettings168.bin"/><Relationship Id="rId24" Type="http://schemas.openxmlformats.org/officeDocument/2006/relationships/printerSettings" Target="../printerSettings/printerSettings181.bin"/><Relationship Id="rId5" Type="http://schemas.openxmlformats.org/officeDocument/2006/relationships/printerSettings" Target="../printerSettings/printerSettings162.bin"/><Relationship Id="rId15" Type="http://schemas.openxmlformats.org/officeDocument/2006/relationships/printerSettings" Target="../printerSettings/printerSettings172.bin"/><Relationship Id="rId23" Type="http://schemas.openxmlformats.org/officeDocument/2006/relationships/printerSettings" Target="../printerSettings/printerSettings180.bin"/><Relationship Id="rId28" Type="http://schemas.openxmlformats.org/officeDocument/2006/relationships/printerSettings" Target="../printerSettings/printerSettings185.bin"/><Relationship Id="rId10" Type="http://schemas.openxmlformats.org/officeDocument/2006/relationships/printerSettings" Target="../printerSettings/printerSettings167.bin"/><Relationship Id="rId19" Type="http://schemas.openxmlformats.org/officeDocument/2006/relationships/printerSettings" Target="../printerSettings/printerSettings176.bin"/><Relationship Id="rId31" Type="http://schemas.openxmlformats.org/officeDocument/2006/relationships/drawing" Target="../drawings/drawing5.xml"/><Relationship Id="rId4" Type="http://schemas.openxmlformats.org/officeDocument/2006/relationships/printerSettings" Target="../printerSettings/printerSettings161.bin"/><Relationship Id="rId9" Type="http://schemas.openxmlformats.org/officeDocument/2006/relationships/printerSettings" Target="../printerSettings/printerSettings166.bin"/><Relationship Id="rId14" Type="http://schemas.openxmlformats.org/officeDocument/2006/relationships/printerSettings" Target="../printerSettings/printerSettings171.bin"/><Relationship Id="rId22" Type="http://schemas.openxmlformats.org/officeDocument/2006/relationships/printerSettings" Target="../printerSettings/printerSettings179.bin"/><Relationship Id="rId27" Type="http://schemas.openxmlformats.org/officeDocument/2006/relationships/printerSettings" Target="../printerSettings/printerSettings184.bin"/><Relationship Id="rId30" Type="http://schemas.openxmlformats.org/officeDocument/2006/relationships/printerSettings" Target="../printerSettings/printerSettings18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5.bin"/><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 Type="http://schemas.openxmlformats.org/officeDocument/2006/relationships/printerSettings" Target="../printerSettings/printerSettings190.bin"/><Relationship Id="rId21" Type="http://schemas.openxmlformats.org/officeDocument/2006/relationships/printerSettings" Target="../printerSettings/printerSettings208.bin"/><Relationship Id="rId7" Type="http://schemas.openxmlformats.org/officeDocument/2006/relationships/printerSettings" Target="../printerSettings/printerSettings194.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printerSettings" Target="../printerSettings/printerSettings207.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drawing" Target="../drawings/drawing6.xml"/><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5.bin"/><Relationship Id="rId13" Type="http://schemas.openxmlformats.org/officeDocument/2006/relationships/printerSettings" Target="../printerSettings/printerSettings230.bin"/><Relationship Id="rId18" Type="http://schemas.openxmlformats.org/officeDocument/2006/relationships/printerSettings" Target="../printerSettings/printerSettings235.bin"/><Relationship Id="rId26" Type="http://schemas.openxmlformats.org/officeDocument/2006/relationships/printerSettings" Target="../printerSettings/printerSettings243.bin"/><Relationship Id="rId3" Type="http://schemas.openxmlformats.org/officeDocument/2006/relationships/printerSettings" Target="../printerSettings/printerSettings220.bin"/><Relationship Id="rId21" Type="http://schemas.openxmlformats.org/officeDocument/2006/relationships/printerSettings" Target="../printerSettings/printerSettings238.bin"/><Relationship Id="rId7" Type="http://schemas.openxmlformats.org/officeDocument/2006/relationships/printerSettings" Target="../printerSettings/printerSettings224.bin"/><Relationship Id="rId12" Type="http://schemas.openxmlformats.org/officeDocument/2006/relationships/printerSettings" Target="../printerSettings/printerSettings229.bin"/><Relationship Id="rId17" Type="http://schemas.openxmlformats.org/officeDocument/2006/relationships/printerSettings" Target="../printerSettings/printerSettings234.bin"/><Relationship Id="rId25" Type="http://schemas.openxmlformats.org/officeDocument/2006/relationships/printerSettings" Target="../printerSettings/printerSettings242.bin"/><Relationship Id="rId2" Type="http://schemas.openxmlformats.org/officeDocument/2006/relationships/printerSettings" Target="../printerSettings/printerSettings219.bin"/><Relationship Id="rId16" Type="http://schemas.openxmlformats.org/officeDocument/2006/relationships/printerSettings" Target="../printerSettings/printerSettings233.bin"/><Relationship Id="rId20" Type="http://schemas.openxmlformats.org/officeDocument/2006/relationships/printerSettings" Target="../printerSettings/printerSettings237.bin"/><Relationship Id="rId29" Type="http://schemas.openxmlformats.org/officeDocument/2006/relationships/printerSettings" Target="../printerSettings/printerSettings246.bin"/><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11" Type="http://schemas.openxmlformats.org/officeDocument/2006/relationships/printerSettings" Target="../printerSettings/printerSettings228.bin"/><Relationship Id="rId24" Type="http://schemas.openxmlformats.org/officeDocument/2006/relationships/printerSettings" Target="../printerSettings/printerSettings241.bin"/><Relationship Id="rId5" Type="http://schemas.openxmlformats.org/officeDocument/2006/relationships/printerSettings" Target="../printerSettings/printerSettings222.bin"/><Relationship Id="rId15" Type="http://schemas.openxmlformats.org/officeDocument/2006/relationships/printerSettings" Target="../printerSettings/printerSettings232.bin"/><Relationship Id="rId23" Type="http://schemas.openxmlformats.org/officeDocument/2006/relationships/printerSettings" Target="../printerSettings/printerSettings240.bin"/><Relationship Id="rId28" Type="http://schemas.openxmlformats.org/officeDocument/2006/relationships/printerSettings" Target="../printerSettings/printerSettings245.bin"/><Relationship Id="rId10" Type="http://schemas.openxmlformats.org/officeDocument/2006/relationships/printerSettings" Target="../printerSettings/printerSettings227.bin"/><Relationship Id="rId19" Type="http://schemas.openxmlformats.org/officeDocument/2006/relationships/printerSettings" Target="../printerSettings/printerSettings236.bin"/><Relationship Id="rId31" Type="http://schemas.openxmlformats.org/officeDocument/2006/relationships/drawing" Target="../drawings/drawing7.xml"/><Relationship Id="rId4" Type="http://schemas.openxmlformats.org/officeDocument/2006/relationships/printerSettings" Target="../printerSettings/printerSettings221.bin"/><Relationship Id="rId9" Type="http://schemas.openxmlformats.org/officeDocument/2006/relationships/printerSettings" Target="../printerSettings/printerSettings226.bin"/><Relationship Id="rId14" Type="http://schemas.openxmlformats.org/officeDocument/2006/relationships/printerSettings" Target="../printerSettings/printerSettings231.bin"/><Relationship Id="rId22" Type="http://schemas.openxmlformats.org/officeDocument/2006/relationships/printerSettings" Target="../printerSettings/printerSettings239.bin"/><Relationship Id="rId27" Type="http://schemas.openxmlformats.org/officeDocument/2006/relationships/printerSettings" Target="../printerSettings/printerSettings244.bin"/><Relationship Id="rId30" Type="http://schemas.openxmlformats.org/officeDocument/2006/relationships/printerSettings" Target="../printerSettings/printerSettings2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7"/>
  <sheetViews>
    <sheetView showRuler="0" workbookViewId="0">
      <selection activeCell="B6" sqref="B6"/>
    </sheetView>
  </sheetViews>
  <sheetFormatPr defaultColWidth="9.109375" defaultRowHeight="15.6"/>
  <cols>
    <col min="1" max="1" width="27.5546875" style="73" customWidth="1"/>
    <col min="2" max="2" width="12.88671875" style="73" customWidth="1"/>
    <col min="3" max="3" width="11.88671875" style="73" customWidth="1"/>
    <col min="4" max="7" width="9.109375" style="73"/>
    <col min="8" max="8" width="12.44140625" style="73" customWidth="1"/>
    <col min="9" max="16384" width="9.109375" style="27"/>
  </cols>
  <sheetData>
    <row r="1" spans="1:8" ht="111.6" customHeight="1">
      <c r="A1" s="184" t="s">
        <v>324</v>
      </c>
      <c r="B1" s="609" t="s">
        <v>715</v>
      </c>
      <c r="C1" s="610"/>
      <c r="D1" s="610"/>
      <c r="E1" s="610"/>
      <c r="F1" s="610"/>
      <c r="G1" s="610"/>
      <c r="H1" s="610"/>
    </row>
    <row r="2" spans="1:8" ht="30.75" customHeight="1">
      <c r="A2" s="184" t="s">
        <v>189</v>
      </c>
      <c r="B2" s="465" t="s">
        <v>716</v>
      </c>
    </row>
    <row r="3" spans="1:8" ht="30.75" customHeight="1">
      <c r="A3" s="184" t="s">
        <v>323</v>
      </c>
      <c r="B3" s="611" t="s">
        <v>717</v>
      </c>
      <c r="C3" s="612"/>
      <c r="D3" s="612"/>
      <c r="E3" s="612"/>
      <c r="F3" s="612"/>
      <c r="G3" s="612"/>
      <c r="H3" s="612"/>
    </row>
    <row r="4" spans="1:8">
      <c r="B4" s="613"/>
      <c r="C4" s="613"/>
    </row>
    <row r="5" spans="1:8">
      <c r="A5" s="184" t="s">
        <v>127</v>
      </c>
      <c r="B5" s="567">
        <v>12</v>
      </c>
      <c r="C5" s="189" t="s">
        <v>128</v>
      </c>
    </row>
    <row r="7" spans="1:8">
      <c r="A7" s="225"/>
    </row>
  </sheetData>
  <sheetProtection algorithmName="SHA-512" hashValue="kV5cgGO4TFVQkxPkW1RK1z+vJuK0ji7SK64ym7OnkSwTh3q/+DEYcYhw0bRe0z+7JiVku+ulLHbcH0lqxqKukA==" saltValue="N5XjtnKGPuc+JmjCNd8eaA==" spinCount="100000" sheet="1" formatColumns="0" formatRows="0" selectLockedCells="1"/>
  <customSheetViews>
    <customSheetView guid="{645EA773-58FD-461A-A186-302B88D016A5}" state="hidden" showRuler="0">
      <selection activeCell="B6" sqref="B6"/>
      <pageMargins left="0.75" right="0.75" top="1" bottom="1" header="0.5" footer="0.5"/>
      <pageSetup orientation="portrait" r:id="rId1"/>
      <headerFooter alignWithMargins="0"/>
    </customSheetView>
    <customSheetView guid="{0539A423-766D-4407-9B04-DD09D2A8C305}" state="hidden" showRuler="0">
      <selection activeCell="B1" sqref="B1:H1"/>
      <pageMargins left="0.75" right="0.75" top="1" bottom="1" header="0.5" footer="0.5"/>
      <pageSetup orientation="portrait" r:id="rId2"/>
      <headerFooter alignWithMargins="0"/>
    </customSheetView>
    <customSheetView guid="{FA4BDE0B-6AEB-4D9D-84E1-DAD93139D8D4}" state="hidden" showRuler="0">
      <selection activeCell="D7" sqref="D7"/>
      <pageMargins left="0.75" right="0.75" top="1" bottom="1" header="0.5" footer="0.5"/>
      <pageSetup orientation="portrait" r:id="rId3"/>
      <headerFooter alignWithMargins="0"/>
    </customSheetView>
    <customSheetView guid="{A506B351-DE43-4CCA-818F-D2B51F2607AA}" state="hidden" showRuler="0">
      <selection activeCell="B12" sqref="B12"/>
      <pageMargins left="0.75" right="0.75" top="1" bottom="1" header="0.5" footer="0.5"/>
      <pageSetup orientation="portrait" r:id="rId4"/>
      <headerFooter alignWithMargins="0"/>
    </customSheetView>
    <customSheetView guid="{70BF6F06-85BA-4CCF-BC67-75A4B6D4F833}" state="hidden" showRuler="0">
      <selection activeCell="B12" sqref="B12"/>
      <pageMargins left="0.75" right="0.75" top="1" bottom="1" header="0.5" footer="0.5"/>
      <pageSetup orientation="portrait" r:id="rId5"/>
      <headerFooter alignWithMargins="0"/>
    </customSheetView>
    <customSheetView guid="{1F125E51-1799-42D0-B41E-DC039BB17D59}" state="hidden" showRuler="0">
      <selection activeCell="D10" sqref="D10"/>
      <pageMargins left="0.75" right="0.75" top="1" bottom="1" header="0.5" footer="0.5"/>
      <pageSetup orientation="portrait" r:id="rId6"/>
      <headerFooter alignWithMargins="0"/>
    </customSheetView>
    <customSheetView guid="{14C32814-5A59-4863-9FB1-822FBB75D7D1}" state="hidden" showRuler="0">
      <selection activeCell="B5" sqref="B5"/>
      <pageMargins left="0.75" right="0.75" top="1" bottom="1" header="0.5" footer="0.5"/>
      <pageSetup orientation="portrait" r:id="rId7"/>
      <headerFooter alignWithMargins="0"/>
    </customSheetView>
    <customSheetView guid="{AA750348-930C-43DE-ADD0-8D60980F5013}" state="hidden" showRuler="0">
      <selection activeCell="E6" sqref="E6"/>
      <pageMargins left="0.75" right="0.75" top="1" bottom="1" header="0.5" footer="0.5"/>
      <pageSetup orientation="portrait" r:id="rId8"/>
      <headerFooter alignWithMargins="0"/>
    </customSheetView>
    <customSheetView guid="{CFBF18EC-8277-4311-991B-395AF21BB33B}" state="hidden" showRuler="0">
      <selection activeCell="E6" sqref="E6"/>
      <pageMargins left="0.75" right="0.75" top="1" bottom="1" header="0.5" footer="0.5"/>
      <pageSetup orientation="portrait" r:id="rId9"/>
      <headerFooter alignWithMargins="0"/>
    </customSheetView>
    <customSheetView guid="{82C64B11-1F50-45B5-B7BB-9F1DC733C833}" state="hidden" showRuler="0">
      <selection activeCell="D9" sqref="D9"/>
      <pageMargins left="0.75" right="0.75" top="1" bottom="1" header="0.5" footer="0.5"/>
      <pageSetup orientation="portrait" r:id="rId10"/>
      <headerFooter alignWithMargins="0"/>
    </customSheetView>
    <customSheetView guid="{FE4EC9C4-31B9-4D40-8323-5B16C3BC840F}" state="hidden" showRuler="0">
      <selection activeCell="H11" sqref="H11"/>
      <pageMargins left="0.75" right="0.75" top="1" bottom="1" header="0.5" footer="0.5"/>
      <pageSetup orientation="portrait" r:id="rId11"/>
      <headerFooter alignWithMargins="0"/>
    </customSheetView>
    <customSheetView guid="{F9FE2C60-2849-4C32-B532-2B1A89FFA9CD}" state="hidden" showRuler="0">
      <selection activeCell="F8" sqref="F8"/>
      <pageMargins left="0.75" right="0.75" top="1" bottom="1" header="0.5" footer="0.5"/>
      <pageSetup orientation="portrait" r:id="rId12"/>
      <headerFooter alignWithMargins="0"/>
    </customSheetView>
    <customSheetView guid="{494F6778-23FE-4AAC-B37D-6C7543FC13B9}" state="hidden" showRuler="0">
      <selection activeCell="F6" sqref="F6"/>
      <pageMargins left="0.75" right="0.75" top="1" bottom="1" header="0.5" footer="0.5"/>
      <pageSetup orientation="portrait" r:id="rId13"/>
      <headerFooter alignWithMargins="0"/>
    </customSheetView>
    <customSheetView guid="{CD4CA1A8-824A-452F-BDBA-32A47C1B3013}" state="hidden" showRuler="0">
      <selection activeCell="B10" sqref="B10"/>
      <pageMargins left="0.75" right="0.75" top="1" bottom="1" header="0.5" footer="0.5"/>
      <pageSetup orientation="portrait" r:id="rId14"/>
      <headerFooter alignWithMargins="0"/>
    </customSheetView>
    <customSheetView guid="{8E7B022F-1113-4BA2-B2BA-8EDBE02A2557}" state="hidden" showRuler="0">
      <pageMargins left="0.75" right="0.75" top="1" bottom="1" header="0.5" footer="0.5"/>
      <pageSetup orientation="portrait" r:id="rId15"/>
      <headerFooter alignWithMargins="0"/>
    </customSheetView>
    <customSheetView guid="{A3F641DF-CF1D-48E3-AFDC-E52726A449CB}" state="hidden" showRuler="0">
      <pageMargins left="0.75" right="0.75" top="1" bottom="1" header="0.5" footer="0.5"/>
      <pageSetup orientation="portrait" r:id="rId16"/>
      <headerFooter alignWithMargins="0"/>
    </customSheetView>
    <customSheetView guid="{ECEBABD0-566A-41C4-AA9A-38EA30EFEDA8}" state="hidden" showRuler="0">
      <pageMargins left="0.75" right="0.75" top="1" bottom="1" header="0.5" footer="0.5"/>
      <pageSetup orientation="portrait" r:id="rId17"/>
      <headerFooter alignWithMargins="0"/>
    </customSheetView>
    <customSheetView guid="{43BCBF1E-CDCF-4541-8D79-87EDCECBC1FD}" state="hidden" showRuler="0">
      <selection activeCell="D10" sqref="D10"/>
      <pageMargins left="0.75" right="0.75" top="1" bottom="1" header="0.5" footer="0.5"/>
      <pageSetup orientation="portrait" r:id="rId18"/>
      <headerFooter alignWithMargins="0"/>
    </customSheetView>
    <customSheetView guid="{7A9EA6D6-4DDF-43D9-92E6-C6AFAD14E266}" state="hidden" showRuler="0">
      <selection activeCell="D6" sqref="D6"/>
      <pageMargins left="0.75" right="0.75" top="1" bottom="1" header="0.5" footer="0.5"/>
      <pageSetup orientation="portrait" r:id="rId19"/>
      <headerFooter alignWithMargins="0"/>
    </customSheetView>
    <customSheetView guid="{DC28ED1E-3E35-4094-9C2B-5C0A1C1D459C}" state="hidden" showRuler="0">
      <selection activeCell="B1" sqref="B1:H1"/>
      <pageMargins left="0.75" right="0.75" top="1" bottom="1" header="0.5" footer="0.5"/>
      <pageSetup orientation="portrait" r:id="rId20"/>
      <headerFooter alignWithMargins="0"/>
    </customSheetView>
    <customSheetView guid="{240327DD-375F-45D4-BA52-89AFD79FE6A1}" state="hidden" showRuler="0">
      <selection activeCell="B6" sqref="B6"/>
      <pageMargins left="0.75" right="0.75" top="1" bottom="1" header="0.5" footer="0.5"/>
      <pageSetup orientation="portrait" r:id="rId21"/>
      <headerFooter alignWithMargins="0"/>
    </customSheetView>
    <customSheetView guid="{82E8A0F5-0020-4355-95CF-28601763A783}" state="hidden" showRuler="0">
      <selection activeCell="F11" sqref="F11"/>
      <pageMargins left="0.75" right="0.75" top="1" bottom="1" header="0.5" footer="0.5"/>
      <pageSetup orientation="portrait" r:id="rId22"/>
      <headerFooter alignWithMargins="0"/>
    </customSheetView>
    <customSheetView guid="{44C1C443-3199-4288-884A-D16AF7B2CD69}" state="hidden" showRuler="0">
      <selection activeCell="E9" sqref="E9"/>
      <pageMargins left="0.75" right="0.75" top="1" bottom="1" header="0.5" footer="0.5"/>
      <pageSetup orientation="portrait" r:id="rId23"/>
      <headerFooter alignWithMargins="0"/>
    </customSheetView>
    <customSheetView guid="{CB7CD015-9A92-451A-BEF4-2BC98E3768DD}" state="hidden" showRuler="0">
      <selection activeCell="D10" sqref="D10"/>
      <pageMargins left="0.75" right="0.75" top="1" bottom="1" header="0.5" footer="0.5"/>
      <pageSetup orientation="portrait" r:id="rId24"/>
      <headerFooter alignWithMargins="0"/>
    </customSheetView>
    <customSheetView guid="{0D490C87-B003-4943-9825-ACE0B8E7CC06}" state="hidden" showRuler="0">
      <selection activeCell="D9" sqref="D9"/>
      <pageMargins left="0.75" right="0.75" top="1" bottom="1" header="0.5" footer="0.5"/>
      <pageSetup orientation="portrait" r:id="rId25"/>
      <headerFooter alignWithMargins="0"/>
    </customSheetView>
    <customSheetView guid="{7A88FC7A-7690-48AB-B789-172043AFADC8}" state="hidden" showRuler="0">
      <selection activeCell="D11" sqref="D11"/>
      <pageMargins left="0.75" right="0.75" top="1" bottom="1" header="0.5" footer="0.5"/>
      <pageSetup orientation="portrait" r:id="rId26"/>
      <headerFooter alignWithMargins="0"/>
    </customSheetView>
    <customSheetView guid="{1E2D7167-D6B7-4690-9A83-BF768C4223A4}" state="hidden" showRuler="0">
      <selection activeCell="E6" sqref="E6"/>
      <pageMargins left="0.75" right="0.75" top="1" bottom="1" header="0.5" footer="0.5"/>
      <pageSetup orientation="portrait" r:id="rId27"/>
      <headerFooter alignWithMargins="0"/>
    </customSheetView>
    <customSheetView guid="{A36312D6-6542-430C-9B41-AC312BBA51FD}" state="hidden" showRuler="0">
      <selection activeCell="C13" sqref="C13"/>
      <pageMargins left="0.75" right="0.75" top="1" bottom="1" header="0.5" footer="0.5"/>
      <pageSetup orientation="portrait" r:id="rId28"/>
      <headerFooter alignWithMargins="0"/>
    </customSheetView>
    <customSheetView guid="{BA05AF78-3740-4996-9CC5-E46CCE234E84}" state="hidden" showRuler="0">
      <selection activeCell="D14" sqref="D14"/>
      <pageMargins left="0.75" right="0.75" top="1" bottom="1" header="0.5" footer="0.5"/>
      <pageSetup orientation="portrait" r:id="rId29"/>
      <headerFooter alignWithMargins="0"/>
    </customSheetView>
  </customSheetViews>
  <mergeCells count="3">
    <mergeCell ref="B1:H1"/>
    <mergeCell ref="B3:H3"/>
    <mergeCell ref="B4:C4"/>
  </mergeCells>
  <phoneticPr fontId="6" type="noConversion"/>
  <pageMargins left="0.75" right="0.75" top="1" bottom="1" header="0.5" footer="0.5"/>
  <pageSetup orientation="portrait" r:id="rId3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11"/>
  </sheetPr>
  <dimension ref="A1:I29"/>
  <sheetViews>
    <sheetView showGridLines="0" view="pageBreakPreview" topLeftCell="A20" zoomScaleNormal="100" zoomScaleSheetLayoutView="100" workbookViewId="0">
      <selection activeCell="B18" sqref="B18"/>
    </sheetView>
  </sheetViews>
  <sheetFormatPr defaultColWidth="9.109375" defaultRowHeight="14.4"/>
  <cols>
    <col min="1" max="1" width="12.109375" style="31" customWidth="1"/>
    <col min="2" max="2" width="30.6640625" style="31" customWidth="1"/>
    <col min="3" max="3" width="20.44140625" style="31" customWidth="1"/>
    <col min="4" max="4" width="18.88671875" style="31" customWidth="1"/>
    <col min="5" max="5" width="20" style="31" customWidth="1"/>
    <col min="6" max="7" width="9.109375" style="26"/>
    <col min="8" max="8" width="0" style="26" hidden="1" customWidth="1"/>
    <col min="9" max="16384" width="9.109375" style="27"/>
  </cols>
  <sheetData>
    <row r="1" spans="1:9">
      <c r="A1" s="23" t="str">
        <f>Basic!B3</f>
        <v>CC/NT/COND/DOM/A02/22/00509/RFx-5002002512</v>
      </c>
      <c r="B1" s="24"/>
      <c r="C1" s="24"/>
      <c r="D1" s="24"/>
      <c r="E1" s="25" t="str">
        <f>"Attachment-5 "</f>
        <v xml:space="preserve">Attachment-5 </v>
      </c>
    </row>
    <row r="2" spans="1:9" ht="8.1" customHeight="1"/>
    <row r="3" spans="1:9" ht="85.5" customHeight="1">
      <c r="A3" s="646"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28"/>
      <c r="G3" s="29"/>
      <c r="H3" s="28"/>
    </row>
    <row r="4" spans="1:9" ht="7.5" hidden="1" customHeight="1">
      <c r="A4" s="30"/>
      <c r="H4" s="32"/>
      <c r="I4" s="10"/>
    </row>
    <row r="5" spans="1:9" ht="20.100000000000001" customHeight="1">
      <c r="A5" s="647" t="s">
        <v>636</v>
      </c>
      <c r="B5" s="647"/>
      <c r="C5" s="647"/>
      <c r="D5" s="647"/>
      <c r="E5" s="647"/>
      <c r="F5" s="33"/>
      <c r="H5" s="32"/>
      <c r="I5" s="12"/>
    </row>
    <row r="6" spans="1:9" ht="8.1" customHeight="1">
      <c r="A6" s="34"/>
      <c r="H6" s="32"/>
      <c r="I6" s="12"/>
    </row>
    <row r="7" spans="1:9" ht="20.100000000000001" customHeight="1">
      <c r="A7" s="35" t="str">
        <f>'Attach 3(JV)'!A7</f>
        <v>Bidder’s Name and Address (the Lead Partner ) :</v>
      </c>
      <c r="B7" s="34"/>
      <c r="C7" s="34"/>
      <c r="D7" s="15" t="str">
        <f>'Attach 3(JV)'!E7</f>
        <v>To:</v>
      </c>
      <c r="H7" s="32"/>
      <c r="I7" s="12"/>
    </row>
    <row r="8" spans="1:9" ht="24" customHeight="1">
      <c r="A8" s="645"/>
      <c r="B8" s="645"/>
      <c r="C8" s="645"/>
      <c r="D8" s="11" t="str">
        <f>'Attach 3(JV)'!E8</f>
        <v>Contract Services</v>
      </c>
      <c r="H8" s="32"/>
      <c r="I8" s="12"/>
    </row>
    <row r="9" spans="1:9" ht="20.100000000000001" customHeight="1">
      <c r="A9" s="13" t="s">
        <v>364</v>
      </c>
      <c r="B9" s="653">
        <f>'Attach 3(JV)'!B9</f>
        <v>0</v>
      </c>
      <c r="C9" s="653"/>
      <c r="D9" s="11" t="str">
        <f>'Attach 3(JV)'!E9</f>
        <v>Power Grid Corporation of India Ltd.,</v>
      </c>
      <c r="H9" s="32"/>
      <c r="I9" s="12"/>
    </row>
    <row r="10" spans="1:9" ht="20.100000000000001" customHeight="1">
      <c r="A10" s="13" t="s">
        <v>366</v>
      </c>
      <c r="B10" s="653">
        <f>'Attach 3(JV)'!B10</f>
        <v>0</v>
      </c>
      <c r="C10" s="653"/>
      <c r="D10" s="11" t="str">
        <f>'Attach 3(JV)'!E10</f>
        <v>"Saudamini", Plot No. 2, Sector 29</v>
      </c>
      <c r="H10" s="32"/>
      <c r="I10" s="12"/>
    </row>
    <row r="11" spans="1:9" ht="20.100000000000001" customHeight="1">
      <c r="B11" s="653">
        <f>'Attach 3(JV)'!B11</f>
        <v>0</v>
      </c>
      <c r="C11" s="653"/>
      <c r="D11" s="11" t="str">
        <f>'Attach 3(JV)'!E11</f>
        <v>Gurgaon (Haryana) - 122001</v>
      </c>
    </row>
    <row r="12" spans="1:9" ht="9.75" customHeight="1">
      <c r="A12" s="34"/>
      <c r="B12" s="653">
        <f>'Attach 3(JV)'!B12</f>
        <v>0</v>
      </c>
      <c r="C12" s="653"/>
      <c r="D12" s="11"/>
    </row>
    <row r="13" spans="1:9" ht="21" customHeight="1">
      <c r="A13" s="405"/>
      <c r="B13" s="406"/>
      <c r="C13" s="406"/>
      <c r="D13" s="11"/>
    </row>
    <row r="14" spans="1:9" ht="17.25" customHeight="1">
      <c r="A14" s="367" t="s">
        <v>358</v>
      </c>
      <c r="B14" s="367"/>
      <c r="C14" s="367"/>
      <c r="D14" s="375"/>
      <c r="E14" s="367"/>
    </row>
    <row r="15" spans="1:9" ht="54" customHeight="1">
      <c r="A15" s="663" t="s">
        <v>555</v>
      </c>
      <c r="B15" s="663"/>
      <c r="C15" s="663"/>
      <c r="D15" s="663"/>
      <c r="E15" s="663"/>
    </row>
    <row r="16" spans="1:9" ht="37.5" customHeight="1">
      <c r="A16" s="664" t="s">
        <v>362</v>
      </c>
      <c r="B16" s="664" t="s">
        <v>379</v>
      </c>
      <c r="C16" s="664" t="s">
        <v>381</v>
      </c>
      <c r="D16" s="666" t="s">
        <v>382</v>
      </c>
      <c r="E16" s="667"/>
    </row>
    <row r="17" spans="1:8" ht="38.25" customHeight="1">
      <c r="A17" s="665"/>
      <c r="B17" s="665"/>
      <c r="C17" s="665"/>
      <c r="D17" s="407" t="s">
        <v>383</v>
      </c>
      <c r="E17" s="407" t="s">
        <v>106</v>
      </c>
    </row>
    <row r="18" spans="1:8" ht="17.25" customHeight="1">
      <c r="A18" s="408">
        <v>1</v>
      </c>
      <c r="B18" s="409"/>
      <c r="C18" s="409"/>
      <c r="D18" s="409"/>
      <c r="E18" s="409"/>
    </row>
    <row r="19" spans="1:8" ht="17.25" customHeight="1">
      <c r="A19" s="410">
        <v>2</v>
      </c>
      <c r="B19" s="411"/>
      <c r="C19" s="411"/>
      <c r="D19" s="411"/>
      <c r="E19" s="411"/>
    </row>
    <row r="20" spans="1:8" ht="17.25" customHeight="1">
      <c r="A20" s="410">
        <v>3</v>
      </c>
      <c r="B20" s="411"/>
      <c r="C20" s="411"/>
      <c r="D20" s="411"/>
      <c r="E20" s="411"/>
      <c r="H20" s="26" t="b">
        <v>1</v>
      </c>
    </row>
    <row r="21" spans="1:8" ht="17.25" customHeight="1">
      <c r="A21" s="410">
        <v>4</v>
      </c>
      <c r="B21" s="411"/>
      <c r="C21" s="411"/>
      <c r="D21" s="411"/>
      <c r="E21" s="411"/>
    </row>
    <row r="22" spans="1:8" ht="23.25" customHeight="1">
      <c r="A22" s="412">
        <v>5</v>
      </c>
      <c r="B22" s="413"/>
      <c r="C22" s="413"/>
      <c r="D22" s="413"/>
      <c r="E22" s="413"/>
    </row>
    <row r="23" spans="1:8" ht="27.75" customHeight="1">
      <c r="A23" s="657" t="s">
        <v>625</v>
      </c>
      <c r="B23" s="658"/>
      <c r="C23" s="658"/>
      <c r="D23" s="658"/>
      <c r="E23" s="659"/>
    </row>
    <row r="24" spans="1:8" ht="9.75" customHeight="1">
      <c r="A24" s="660"/>
      <c r="B24" s="661"/>
      <c r="C24" s="661"/>
      <c r="D24" s="661"/>
      <c r="E24" s="662"/>
    </row>
    <row r="25" spans="1:8" ht="15.6">
      <c r="A25" s="213"/>
      <c r="B25" s="213"/>
      <c r="C25" s="213"/>
      <c r="D25" s="213"/>
      <c r="E25" s="213"/>
      <c r="F25" s="36"/>
      <c r="G25" s="36"/>
      <c r="H25" s="36"/>
    </row>
    <row r="26" spans="1:8" ht="11.25" customHeight="1">
      <c r="A26" s="111"/>
      <c r="B26" s="111"/>
      <c r="C26" s="39"/>
      <c r="D26" s="111"/>
      <c r="E26" s="111"/>
      <c r="F26" s="36"/>
      <c r="G26" s="36"/>
      <c r="H26" s="36"/>
    </row>
    <row r="27" spans="1:8" ht="15.9" customHeight="1">
      <c r="A27" s="38" t="s">
        <v>6</v>
      </c>
      <c r="B27" s="75">
        <f>'Attach 3(JV)'!B25</f>
        <v>0</v>
      </c>
      <c r="C27" s="39" t="s">
        <v>4</v>
      </c>
      <c r="D27" s="322">
        <f>'Attach 3(JV)'!E25</f>
        <v>0</v>
      </c>
    </row>
    <row r="28" spans="1:8" ht="15.9" customHeight="1">
      <c r="A28" s="38" t="s">
        <v>7</v>
      </c>
      <c r="B28" s="322">
        <f>'Attach 3(JV)'!B26</f>
        <v>0</v>
      </c>
      <c r="C28" s="39" t="s">
        <v>5</v>
      </c>
      <c r="D28" s="322">
        <f>'Attach 3(JV)'!E26</f>
        <v>0</v>
      </c>
    </row>
    <row r="29" spans="1:8" ht="15.9" customHeight="1">
      <c r="A29" s="27"/>
      <c r="B29" s="27"/>
      <c r="C29" s="39"/>
      <c r="D29" s="27"/>
      <c r="E29" s="27"/>
    </row>
  </sheetData>
  <sheetProtection password="EE0B" sheet="1" objects="1" scenarios="1" selectLockedCells="1"/>
  <customSheetViews>
    <customSheetView guid="{645EA773-58FD-461A-A186-302B88D016A5}" showPageBreaks="1" showGridLines="0" printArea="1" hiddenRows="1" hiddenColumns="1" view="pageBreakPreview" topLeftCell="A20">
      <selection activeCell="B18" sqref="B18"/>
      <pageMargins left="0.75" right="0.46" top="0.4" bottom="0.47" header="0.26" footer="0.28999999999999998"/>
      <pageSetup scale="89" orientation="portrait" r:id="rId1"/>
      <headerFooter alignWithMargins="0">
        <oddFooter>&amp;R&amp;"Book Antiqua,Bold"&amp;8 Page &amp;P of &amp;N</oddFooter>
      </headerFooter>
    </customSheetView>
    <customSheetView guid="{0539A423-766D-4407-9B04-DD09D2A8C305}" showPageBreaks="1" showGridLines="0" printArea="1" hiddenRows="1" hiddenColumns="1" view="pageBreakPreview" topLeftCell="A8">
      <selection activeCell="B18" sqref="B18"/>
      <pageMargins left="0.75" right="0.46" top="0.4" bottom="0.47" header="0.26" footer="0.28999999999999998"/>
      <pageSetup scale="89" orientation="portrait" r:id="rId2"/>
      <headerFooter alignWithMargins="0">
        <oddFooter>&amp;R&amp;"Book Antiqua,Bold"&amp;8 Page &amp;P of &amp;N</oddFooter>
      </headerFooter>
    </customSheetView>
    <customSheetView guid="{FA4BDE0B-6AEB-4D9D-84E1-DAD93139D8D4}" showPageBreaks="1" showGridLines="0" printArea="1" hiddenRows="1" hiddenColumns="1" view="pageBreakPreview" topLeftCell="A5">
      <selection activeCell="B18" sqref="B18"/>
      <pageMargins left="0.75" right="0.46" top="0.4" bottom="0.47" header="0.26" footer="0.28999999999999998"/>
      <pageSetup scale="89" orientation="portrait" r:id="rId3"/>
      <headerFooter alignWithMargins="0">
        <oddFooter>&amp;R&amp;"Book Antiqua,Bold"&amp;8 Page &amp;P of &amp;N</oddFooter>
      </headerFooter>
    </customSheetView>
    <customSheetView guid="{A506B351-DE43-4CCA-818F-D2B51F2607AA}" showPageBreaks="1" showGridLines="0" printArea="1" hiddenRows="1" hiddenColumns="1" view="pageBreakPreview" topLeftCell="A5">
      <selection activeCell="B18" sqref="B18"/>
      <pageMargins left="0.75" right="0.46" top="0.4" bottom="0.47" header="0.26" footer="0.28999999999999998"/>
      <pageSetup scale="89" orientation="portrait" r:id="rId4"/>
      <headerFooter alignWithMargins="0">
        <oddFooter>&amp;R&amp;"Book Antiqua,Bold"&amp;8 Page &amp;P of &amp;N</oddFooter>
      </headerFooter>
    </customSheetView>
    <customSheetView guid="{70BF6F06-85BA-4CCF-BC67-75A4B6D4F833}" showPageBreaks="1" showGridLines="0" printArea="1" hiddenRows="1" hiddenColumns="1" view="pageBreakPreview">
      <selection activeCell="B18" sqref="B18"/>
      <pageMargins left="0.75" right="0.46" top="0.4" bottom="0.47" header="0.26" footer="0.28999999999999998"/>
      <pageSetup scale="89" orientation="portrait" r:id="rId5"/>
      <headerFooter alignWithMargins="0">
        <oddFooter>&amp;R&amp;"Book Antiqua,Bold"&amp;8 Page &amp;P of &amp;N</oddFooter>
      </headerFooter>
    </customSheetView>
    <customSheetView guid="{1F125E51-1799-42D0-B41E-DC039BB17D59}" showPageBreaks="1" showGridLines="0" printArea="1" hiddenRows="1" hiddenColumns="1" view="pageBreakPreview">
      <selection activeCell="B18" sqref="B18"/>
      <pageMargins left="0.75" right="0.46" top="0.4" bottom="0.47" header="0.26" footer="0.28999999999999998"/>
      <pageSetup scale="89" orientation="portrait" r:id="rId6"/>
      <headerFooter alignWithMargins="0">
        <oddFooter>&amp;R&amp;"Book Antiqua,Bold"&amp;8 Page &amp;P of &amp;N</oddFooter>
      </headerFooter>
    </customSheetView>
    <customSheetView guid="{14C32814-5A59-4863-9FB1-822FBB75D7D1}" showPageBreaks="1" showGridLines="0" printArea="1" hiddenRows="1" hiddenColumns="1" view="pageBreakPreview" topLeftCell="A7">
      <selection activeCell="B29" sqref="B29"/>
      <pageMargins left="0.75" right="0.46" top="0.4" bottom="0.47" header="0.26" footer="0.28999999999999998"/>
      <pageSetup scale="89" orientation="portrait" r:id="rId7"/>
      <headerFooter alignWithMargins="0">
        <oddFooter>&amp;R&amp;"Book Antiqua,Bold"&amp;8 Page &amp;P of &amp;N</oddFooter>
      </headerFooter>
    </customSheetView>
    <customSheetView guid="{AA750348-930C-43DE-ADD0-8D60980F5013}" showPageBreaks="1" showGridLines="0" printArea="1" hiddenRows="1" hiddenColumns="1" view="pageBreakPreview" topLeftCell="A11">
      <selection activeCell="C30" sqref="C30"/>
      <pageMargins left="0.75" right="0.46" top="0.4" bottom="0.47" header="0.26" footer="0.28999999999999998"/>
      <pageSetup scale="89" orientation="portrait" r:id="rId8"/>
      <headerFooter alignWithMargins="0">
        <oddFooter>&amp;R&amp;"Book Antiqua,Bold"&amp;8 Page &amp;P of &amp;N</oddFooter>
      </headerFooter>
    </customSheetView>
    <customSheetView guid="{CFBF18EC-8277-4311-991B-395AF21BB33B}" showPageBreaks="1" showGridLines="0" printArea="1" hiddenRows="1" hiddenColumns="1" view="pageBreakPreview" topLeftCell="A11">
      <selection activeCell="C30" sqref="C30"/>
      <pageMargins left="0.75" right="0.46" top="0.4" bottom="0.47" header="0.26" footer="0.28999999999999998"/>
      <pageSetup scale="89" orientation="portrait" r:id="rId9"/>
      <headerFooter alignWithMargins="0">
        <oddFooter>&amp;R&amp;"Book Antiqua,Bold"&amp;8 Page &amp;P of &amp;N</oddFooter>
      </headerFooter>
    </customSheetView>
    <customSheetView guid="{82C64B11-1F50-45B5-B7BB-9F1DC733C833}" showPageBreaks="1" showGridLines="0" printArea="1" hiddenRows="1" hiddenColumns="1" view="pageBreakPreview" topLeftCell="A17">
      <selection activeCell="C22" sqref="C22"/>
      <pageMargins left="0.75" right="0.46" top="0.4" bottom="0.47" header="0.26" footer="0.28999999999999998"/>
      <pageSetup scale="95" orientation="portrait" r:id="rId10"/>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6"/>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11">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44C1C443-3199-4288-884A-D16AF7B2CD69}" showPageBreaks="1" showGridLines="0" printArea="1" hiddenRows="1" hiddenColumns="1" view="pageBreakPreview" topLeftCell="A16">
      <selection activeCell="B29" sqref="B29"/>
      <pageMargins left="0.75" right="0.46" top="0.4" bottom="0.47" header="0.26" footer="0.28999999999999998"/>
      <pageSetup scale="95" orientation="portrait" r:id="rId23"/>
      <headerFooter alignWithMargins="0">
        <oddFooter>&amp;R&amp;"Book Antiqua,Bold"&amp;8 Page &amp;P of &amp;N</oddFooter>
      </headerFooter>
    </customSheetView>
    <customSheetView guid="{CB7CD015-9A92-451A-BEF4-2BC98E3768DD}" showPageBreaks="1" showGridLines="0" printArea="1" hiddenRows="1" hiddenColumns="1" view="pageBreakPreview" topLeftCell="A24">
      <selection activeCell="B29" sqref="B29"/>
      <pageMargins left="0.75" right="0.46" top="0.4" bottom="0.47" header="0.26" footer="0.28999999999999998"/>
      <pageSetup scale="95" orientation="portrait" r:id="rId24"/>
      <headerFooter alignWithMargins="0">
        <oddFooter>&amp;R&amp;"Book Antiqua,Bold"&amp;8 Page &amp;P of &amp;N</oddFooter>
      </headerFooter>
    </customSheetView>
    <customSheetView guid="{0D490C87-B003-4943-9825-ACE0B8E7CC06}" showPageBreaks="1" showGridLines="0" printArea="1" hiddenRows="1" hiddenColumns="1" view="pageBreakPreview" topLeftCell="A17">
      <selection activeCell="C18" sqref="C18"/>
      <pageMargins left="0.75" right="0.46" top="0.4" bottom="0.47" header="0.26" footer="0.28999999999999998"/>
      <pageSetup scale="95" orientation="portrait" r:id="rId25"/>
      <headerFooter alignWithMargins="0">
        <oddFooter>&amp;R&amp;"Book Antiqua,Bold"&amp;8 Page &amp;P of &amp;N</oddFooter>
      </headerFooter>
    </customSheetView>
    <customSheetView guid="{7A88FC7A-7690-48AB-B789-172043AFADC8}" showPageBreaks="1" showGridLines="0" printArea="1" hiddenRows="1" hiddenColumns="1" view="pageBreakPreview" topLeftCell="A20">
      <selection activeCell="B18" sqref="B18"/>
      <pageMargins left="0.75" right="0.46" top="0.4" bottom="0.47" header="0.26" footer="0.28999999999999998"/>
      <pageSetup scale="89" orientation="portrait" r:id="rId26"/>
      <headerFooter alignWithMargins="0">
        <oddFooter>&amp;R&amp;"Book Antiqua,Bold"&amp;8 Page &amp;P of &amp;N</oddFooter>
      </headerFooter>
    </customSheetView>
    <customSheetView guid="{1E2D7167-D6B7-4690-9A83-BF768C4223A4}" showPageBreaks="1" showGridLines="0" printArea="1" hiddenRows="1" hiddenColumns="1" view="pageBreakPreview" topLeftCell="A11">
      <selection activeCell="C30" sqref="C30"/>
      <pageMargins left="0.75" right="0.46" top="0.4" bottom="0.47" header="0.26" footer="0.28999999999999998"/>
      <pageSetup scale="89" orientation="portrait" r:id="rId27"/>
      <headerFooter alignWithMargins="0">
        <oddFooter>&amp;R&amp;"Book Antiqua,Bold"&amp;8 Page &amp;P of &amp;N</oddFooter>
      </headerFooter>
    </customSheetView>
    <customSheetView guid="{A36312D6-6542-430C-9B41-AC312BBA51FD}" showPageBreaks="1" showGridLines="0" printArea="1" hiddenRows="1" hiddenColumns="1" view="pageBreakPreview" topLeftCell="A5">
      <selection activeCell="B18" sqref="B18"/>
      <pageMargins left="0.75" right="0.46" top="0.4" bottom="0.47" header="0.26" footer="0.28999999999999998"/>
      <pageSetup scale="89" orientation="portrait" r:id="rId28"/>
      <headerFooter alignWithMargins="0">
        <oddFooter>&amp;R&amp;"Book Antiqua,Bold"&amp;8 Page &amp;P of &amp;N</oddFooter>
      </headerFooter>
    </customSheetView>
    <customSheetView guid="{BA05AF78-3740-4996-9CC5-E46CCE234E84}" showPageBreaks="1" showGridLines="0" printArea="1" hiddenRows="1" hiddenColumns="1" view="pageBreakPreview">
      <selection activeCell="B18" sqref="B18"/>
      <pageMargins left="0.75" right="0.46" top="0.4" bottom="0.47" header="0.26" footer="0.28999999999999998"/>
      <pageSetup scale="89" orientation="portrait" r:id="rId29"/>
      <headerFooter alignWithMargins="0">
        <oddFooter>&amp;R&amp;"Book Antiqua,Bold"&amp;8 Page &amp;P of &amp;N</oddFooter>
      </headerFooter>
    </customSheetView>
  </customSheetViews>
  <mergeCells count="13">
    <mergeCell ref="B11:C11"/>
    <mergeCell ref="B12:C12"/>
    <mergeCell ref="A3:E3"/>
    <mergeCell ref="A5:E5"/>
    <mergeCell ref="B9:C9"/>
    <mergeCell ref="B10:C10"/>
    <mergeCell ref="A8:C8"/>
    <mergeCell ref="A23:E24"/>
    <mergeCell ref="A15:E15"/>
    <mergeCell ref="A16:A17"/>
    <mergeCell ref="B16:B17"/>
    <mergeCell ref="C16:C17"/>
    <mergeCell ref="D16:E16"/>
  </mergeCells>
  <phoneticPr fontId="6" type="noConversion"/>
  <pageMargins left="0.75" right="0.46" top="0.4" bottom="0.47" header="0.26" footer="0.28999999999999998"/>
  <pageSetup scale="89" orientation="portrait" r:id="rId30"/>
  <headerFooter alignWithMargins="0">
    <oddFooter>&amp;R&amp;"Book Antiqua,Bold"&amp;8 Page &amp;P of &amp;N</oddFooter>
  </headerFooter>
  <drawing r:id="rId31"/>
  <legacyDrawing r:id="rId32"/>
  <mc:AlternateContent xmlns:mc="http://schemas.openxmlformats.org/markup-compatibility/2006">
    <mc:Choice Requires="x14">
      <controls>
        <mc:AlternateContent xmlns:mc="http://schemas.openxmlformats.org/markup-compatibility/2006">
          <mc:Choice Requires="x14">
            <control shapeId="9235" r:id="rId33" name="Check Box 19">
              <controlPr defaultSize="0" print="0" autoFill="0" autoLine="0" autoPict="0">
                <anchor moveWithCells="1">
                  <from>
                    <xdr:col>4</xdr:col>
                    <xdr:colOff>914400</xdr:colOff>
                    <xdr:row>24</xdr:row>
                    <xdr:rowOff>0</xdr:rowOff>
                  </from>
                  <to>
                    <xdr:col>4</xdr:col>
                    <xdr:colOff>1219200</xdr:colOff>
                    <xdr:row>26</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pageSetUpPr fitToPage="1"/>
  </sheetPr>
  <dimension ref="A1:E29"/>
  <sheetViews>
    <sheetView view="pageBreakPreview" zoomScaleNormal="100" zoomScaleSheetLayoutView="100" workbookViewId="0">
      <selection activeCell="B17" sqref="B17"/>
    </sheetView>
  </sheetViews>
  <sheetFormatPr defaultRowHeight="13.8"/>
  <cols>
    <col min="1" max="1" width="19.5546875" customWidth="1"/>
    <col min="2" max="2" width="17.88671875" customWidth="1"/>
    <col min="3" max="3" width="24.88671875" customWidth="1"/>
    <col min="4" max="4" width="23.33203125" customWidth="1"/>
    <col min="5" max="5" width="23" customWidth="1"/>
    <col min="6" max="6" width="9.88671875" customWidth="1"/>
  </cols>
  <sheetData>
    <row r="1" spans="1:5" ht="15.6">
      <c r="A1" s="106" t="str">
        <f>Basic!B3</f>
        <v>CC/NT/COND/DOM/A02/22/00509/RFx-5002002512</v>
      </c>
      <c r="B1" s="425"/>
      <c r="C1" s="425"/>
      <c r="D1" s="425"/>
      <c r="E1" s="426" t="s">
        <v>560</v>
      </c>
    </row>
    <row r="2" spans="1:5" ht="15.6">
      <c r="A2" s="427"/>
      <c r="B2" s="423"/>
      <c r="C2" s="423"/>
      <c r="D2" s="423"/>
      <c r="E2" s="428"/>
    </row>
    <row r="3" spans="1:5" ht="77.25" customHeight="1">
      <c r="A3" s="646"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row>
    <row r="4" spans="1:5" ht="24" customHeight="1">
      <c r="A4" s="447" t="s">
        <v>556</v>
      </c>
      <c r="B4" s="448"/>
      <c r="C4" s="448"/>
      <c r="D4" s="448"/>
      <c r="E4" s="449"/>
    </row>
    <row r="5" spans="1:5" ht="15.75" customHeight="1">
      <c r="A5" s="429"/>
      <c r="B5" s="423"/>
      <c r="C5" s="423"/>
      <c r="D5" s="423"/>
      <c r="E5" s="428"/>
    </row>
    <row r="6" spans="1:5" ht="14.4">
      <c r="A6" s="430" t="str">
        <f>'Attach 3(JV)'!A7</f>
        <v>Bidder’s Name and Address (the Lead Partner ) :</v>
      </c>
      <c r="B6" s="431"/>
      <c r="C6" s="431"/>
      <c r="D6" s="15" t="str">
        <f>'Attach 3(JV)'!E7</f>
        <v>To:</v>
      </c>
      <c r="E6" s="357"/>
    </row>
    <row r="7" spans="1:5" ht="14.4">
      <c r="A7" s="680"/>
      <c r="B7" s="681"/>
      <c r="C7" s="681"/>
      <c r="D7" s="11" t="str">
        <f>'Attach 3(JV)'!E8</f>
        <v>Contract Services</v>
      </c>
      <c r="E7" s="357"/>
    </row>
    <row r="8" spans="1:5" ht="14.4">
      <c r="A8" s="432" t="s">
        <v>364</v>
      </c>
      <c r="B8" s="649">
        <f>'Attach 3(JV)'!B9</f>
        <v>0</v>
      </c>
      <c r="C8" s="649"/>
      <c r="D8" s="11" t="str">
        <f>'Attach 3(JV)'!E9</f>
        <v>Power Grid Corporation of India Ltd.,</v>
      </c>
      <c r="E8" s="357"/>
    </row>
    <row r="9" spans="1:5" ht="14.4">
      <c r="A9" s="432" t="s">
        <v>366</v>
      </c>
      <c r="B9" s="649">
        <f>'Attach 3(JV)'!B10</f>
        <v>0</v>
      </c>
      <c r="C9" s="649"/>
      <c r="D9" s="11" t="str">
        <f>'Attach 3(JV)'!E10</f>
        <v>"Saudamini", Plot No. 2, Sector 29</v>
      </c>
      <c r="E9" s="357"/>
    </row>
    <row r="10" spans="1:5" ht="14.4">
      <c r="A10" s="433"/>
      <c r="B10" s="649">
        <f>'Attach 3(JV)'!B11</f>
        <v>0</v>
      </c>
      <c r="C10" s="649"/>
      <c r="D10" s="11"/>
      <c r="E10" s="357"/>
    </row>
    <row r="11" spans="1:5" ht="14.4">
      <c r="A11" s="434"/>
      <c r="B11" s="649">
        <f>'Attach 3(JV)'!B12</f>
        <v>0</v>
      </c>
      <c r="C11" s="649"/>
      <c r="D11" s="11"/>
      <c r="E11" s="357"/>
    </row>
    <row r="12" spans="1:5" ht="14.4">
      <c r="A12" s="434"/>
      <c r="B12" s="415"/>
      <c r="C12" s="415"/>
      <c r="D12" s="11"/>
      <c r="E12" s="357"/>
    </row>
    <row r="13" spans="1:5" ht="15.6">
      <c r="A13" s="427" t="s">
        <v>358</v>
      </c>
      <c r="B13" s="423"/>
      <c r="C13" s="423"/>
      <c r="D13" s="435"/>
      <c r="E13" s="428"/>
    </row>
    <row r="14" spans="1:5" ht="74.25" customHeight="1" thickBot="1">
      <c r="A14" s="671" t="s">
        <v>557</v>
      </c>
      <c r="B14" s="672"/>
      <c r="C14" s="672"/>
      <c r="D14" s="672"/>
      <c r="E14" s="673"/>
    </row>
    <row r="15" spans="1:5" ht="16.5" customHeight="1">
      <c r="A15" s="674" t="s">
        <v>362</v>
      </c>
      <c r="B15" s="676" t="s">
        <v>379</v>
      </c>
      <c r="C15" s="676" t="s">
        <v>381</v>
      </c>
      <c r="D15" s="678" t="s">
        <v>558</v>
      </c>
      <c r="E15" s="679"/>
    </row>
    <row r="16" spans="1:5" ht="36.75" customHeight="1" thickBot="1">
      <c r="A16" s="675"/>
      <c r="B16" s="677"/>
      <c r="C16" s="677"/>
      <c r="D16" s="416" t="s">
        <v>559</v>
      </c>
      <c r="E16" s="416" t="s">
        <v>675</v>
      </c>
    </row>
    <row r="17" spans="1:5" ht="15.6">
      <c r="A17" s="417">
        <v>1</v>
      </c>
      <c r="B17" s="418"/>
      <c r="C17" s="418"/>
      <c r="D17" s="418"/>
      <c r="E17" s="418"/>
    </row>
    <row r="18" spans="1:5" ht="15.6">
      <c r="A18" s="419">
        <v>2</v>
      </c>
      <c r="B18" s="420"/>
      <c r="C18" s="420"/>
      <c r="D18" s="420"/>
      <c r="E18" s="420"/>
    </row>
    <row r="19" spans="1:5" ht="15.6">
      <c r="A19" s="419">
        <v>3</v>
      </c>
      <c r="B19" s="420"/>
      <c r="C19" s="420"/>
      <c r="D19" s="420"/>
      <c r="E19" s="420"/>
    </row>
    <row r="20" spans="1:5" ht="15.6">
      <c r="A20" s="419">
        <v>4</v>
      </c>
      <c r="B20" s="420"/>
      <c r="C20" s="420"/>
      <c r="D20" s="420"/>
      <c r="E20" s="420"/>
    </row>
    <row r="21" spans="1:5" ht="21.75" customHeight="1">
      <c r="A21" s="421">
        <v>5</v>
      </c>
      <c r="B21" s="422"/>
      <c r="C21" s="422"/>
      <c r="D21" s="422"/>
      <c r="E21" s="422"/>
    </row>
    <row r="22" spans="1:5" ht="113.25" customHeight="1">
      <c r="A22" s="668" t="s">
        <v>637</v>
      </c>
      <c r="B22" s="669"/>
      <c r="C22" s="669"/>
      <c r="D22" s="669"/>
      <c r="E22" s="670"/>
    </row>
    <row r="23" spans="1:5" ht="16.5" customHeight="1">
      <c r="A23" s="427"/>
      <c r="B23" s="423"/>
      <c r="C23" s="436"/>
      <c r="D23" s="423"/>
      <c r="E23" s="428"/>
    </row>
    <row r="24" spans="1:5" ht="16.5" customHeight="1">
      <c r="A24" s="437" t="s">
        <v>6</v>
      </c>
      <c r="B24" s="438">
        <f>'Attach 3(JV)'!B25</f>
        <v>0</v>
      </c>
      <c r="C24" s="439" t="s">
        <v>4</v>
      </c>
      <c r="D24" s="440">
        <f>'Attach 3(JV)'!E25</f>
        <v>0</v>
      </c>
      <c r="E24" s="357"/>
    </row>
    <row r="25" spans="1:5" ht="14.4">
      <c r="A25" s="437" t="s">
        <v>7</v>
      </c>
      <c r="B25" s="440">
        <f>'Attach 3(JV)'!B26</f>
        <v>0</v>
      </c>
      <c r="C25" s="439" t="s">
        <v>5</v>
      </c>
      <c r="D25" s="440">
        <f>'Attach 3(JV)'!E26</f>
        <v>0</v>
      </c>
      <c r="E25" s="357"/>
    </row>
    <row r="26" spans="1:5">
      <c r="A26" s="441"/>
      <c r="B26" s="442"/>
      <c r="C26" s="442"/>
      <c r="D26" s="442"/>
      <c r="E26" s="443"/>
    </row>
    <row r="27" spans="1:5">
      <c r="A27" s="441"/>
      <c r="B27" s="442"/>
      <c r="C27" s="442"/>
      <c r="D27" s="442"/>
      <c r="E27" s="443"/>
    </row>
    <row r="28" spans="1:5">
      <c r="A28" s="441"/>
      <c r="B28" s="442"/>
      <c r="C28" s="442"/>
      <c r="D28" s="442"/>
      <c r="E28" s="443"/>
    </row>
    <row r="29" spans="1:5" ht="15" customHeight="1">
      <c r="A29" s="444"/>
      <c r="B29" s="445"/>
      <c r="C29" s="445"/>
      <c r="D29" s="445"/>
      <c r="E29" s="446"/>
    </row>
  </sheetData>
  <sheetProtection password="EE0B" sheet="1" objects="1" scenarios="1" selectLockedCells="1"/>
  <customSheetViews>
    <customSheetView guid="{645EA773-58FD-461A-A186-302B88D016A5}" showPageBreaks="1" fitToPage="1" printArea="1" view="pageBreakPreview">
      <selection activeCell="B17" sqref="B17"/>
      <pageMargins left="0.7" right="0.7" top="0.75" bottom="0.75" header="0.3" footer="0.3"/>
      <pageSetup paperSize="9" scale="90" fitToHeight="10" orientation="portrait" r:id="rId1"/>
    </customSheetView>
    <customSheetView guid="{0539A423-766D-4407-9B04-DD09D2A8C305}" showPageBreaks="1" fitToPage="1" printArea="1" view="pageBreakPreview">
      <selection activeCell="B17" sqref="B17"/>
      <pageMargins left="0.7" right="0.7" top="0.75" bottom="0.75" header="0.3" footer="0.3"/>
      <pageSetup paperSize="9" scale="90" fitToHeight="10" orientation="portrait" r:id="rId2"/>
    </customSheetView>
    <customSheetView guid="{FA4BDE0B-6AEB-4D9D-84E1-DAD93139D8D4}" showPageBreaks="1" fitToPage="1" printArea="1" view="pageBreakPreview" topLeftCell="A10">
      <selection activeCell="B17" sqref="B17"/>
      <pageMargins left="0.7" right="0.7" top="0.75" bottom="0.75" header="0.3" footer="0.3"/>
      <pageSetup paperSize="9" scale="90" fitToHeight="10" orientation="portrait" r:id="rId3"/>
    </customSheetView>
    <customSheetView guid="{A506B351-DE43-4CCA-818F-D2B51F2607AA}" showPageBreaks="1" fitToPage="1" printArea="1" view="pageBreakPreview">
      <selection activeCell="B17" sqref="B17"/>
      <pageMargins left="0.7" right="0.7" top="0.75" bottom="0.75" header="0.3" footer="0.3"/>
      <pageSetup paperSize="9" scale="90" fitToHeight="10" orientation="portrait" r:id="rId4"/>
    </customSheetView>
    <customSheetView guid="{70BF6F06-85BA-4CCF-BC67-75A4B6D4F833}" showPageBreaks="1" fitToPage="1" printArea="1" view="pageBreakPreview" topLeftCell="A4">
      <selection activeCell="B17" sqref="B17"/>
      <pageMargins left="0.7" right="0.7" top="0.75" bottom="0.75" header="0.3" footer="0.3"/>
      <pageSetup paperSize="9" scale="90" fitToHeight="10" orientation="portrait" r:id="rId5"/>
    </customSheetView>
    <customSheetView guid="{1F125E51-1799-42D0-B41E-DC039BB17D59}" showPageBreaks="1" fitToPage="1" printArea="1" view="pageBreakPreview">
      <selection activeCell="B17" sqref="B17"/>
      <pageMargins left="0.7" right="0.7" top="0.75" bottom="0.75" header="0.3" footer="0.3"/>
      <pageSetup paperSize="9" scale="89" fitToHeight="10" orientation="portrait" horizontalDpi="4294967295" verticalDpi="4294967295" r:id="rId6"/>
    </customSheetView>
    <customSheetView guid="{14C32814-5A59-4863-9FB1-822FBB75D7D1}" showPageBreaks="1" fitToPage="1" printArea="1" view="pageBreakPreview">
      <selection activeCell="B17" sqref="B17"/>
      <pageMargins left="0.7" right="0.7" top="0.75" bottom="0.75" header="0.3" footer="0.3"/>
      <pageSetup paperSize="9" scale="90" fitToHeight="10" orientation="portrait" horizontalDpi="4294967295" verticalDpi="4294967295" r:id="rId7"/>
    </customSheetView>
    <customSheetView guid="{AA750348-930C-43DE-ADD0-8D60980F5013}" fitToPage="1" topLeftCell="A10">
      <selection activeCell="A14" sqref="A14:E14"/>
      <pageMargins left="0.7" right="0.7" top="0.75" bottom="0.75" header="0.3" footer="0.3"/>
      <pageSetup paperSize="9" scale="90" fitToHeight="10" orientation="portrait" horizontalDpi="4294967295" verticalDpi="4294967295" r:id="rId8"/>
    </customSheetView>
    <customSheetView guid="{CFBF18EC-8277-4311-991B-395AF21BB33B}" fitToPage="1" topLeftCell="A10">
      <selection activeCell="A14" sqref="A14:E14"/>
      <pageMargins left="0.7" right="0.7" top="0.75" bottom="0.75" header="0.3" footer="0.3"/>
      <pageSetup paperSize="9" scale="90" fitToHeight="10" orientation="portrait" horizontalDpi="4294967295" verticalDpi="4294967295" r:id="rId9"/>
    </customSheetView>
    <customSheetView guid="{7A88FC7A-7690-48AB-B789-172043AFADC8}" fitToPage="1" topLeftCell="A22">
      <pageMargins left="0.7" right="0.7" top="0.75" bottom="0.75" header="0.3" footer="0.3"/>
      <pageSetup paperSize="9" scale="90" fitToHeight="10" orientation="portrait" horizontalDpi="4294967295" verticalDpi="4294967295" r:id="rId10"/>
    </customSheetView>
    <customSheetView guid="{1E2D7167-D6B7-4690-9A83-BF768C4223A4}" fitToPage="1" topLeftCell="A10">
      <selection activeCell="A14" sqref="A14:E14"/>
      <pageMargins left="0.7" right="0.7" top="0.75" bottom="0.75" header="0.3" footer="0.3"/>
      <pageSetup paperSize="9" scale="90" fitToHeight="10" orientation="portrait" horizontalDpi="4294967295" verticalDpi="4294967295" r:id="rId11"/>
    </customSheetView>
    <customSheetView guid="{A36312D6-6542-430C-9B41-AC312BBA51FD}" showPageBreaks="1" fitToPage="1" printArea="1" view="pageBreakPreview">
      <selection activeCell="B17" sqref="B17"/>
      <pageMargins left="0.7" right="0.7" top="0.75" bottom="0.75" header="0.3" footer="0.3"/>
      <pageSetup paperSize="9" scale="89" fitToHeight="10" orientation="portrait" r:id="rId12"/>
    </customSheetView>
    <customSheetView guid="{BA05AF78-3740-4996-9CC5-E46CCE234E84}" showPageBreaks="1" fitToPage="1" printArea="1" view="pageBreakPreview">
      <selection activeCell="B17" sqref="B17"/>
      <pageMargins left="0.7" right="0.7" top="0.75" bottom="0.75" header="0.3" footer="0.3"/>
      <pageSetup paperSize="9" scale="90" fitToHeight="10" orientation="portrait" r:id="rId13"/>
    </customSheetView>
  </customSheetViews>
  <mergeCells count="12">
    <mergeCell ref="A3:E3"/>
    <mergeCell ref="B11:C11"/>
    <mergeCell ref="A7:C7"/>
    <mergeCell ref="B8:C8"/>
    <mergeCell ref="B9:C9"/>
    <mergeCell ref="B10:C10"/>
    <mergeCell ref="A22:E22"/>
    <mergeCell ref="A14:E14"/>
    <mergeCell ref="A15:A16"/>
    <mergeCell ref="B15:B16"/>
    <mergeCell ref="C15:C16"/>
    <mergeCell ref="D15:E15"/>
  </mergeCells>
  <pageMargins left="0.7" right="0.7" top="0.75" bottom="0.75" header="0.3" footer="0.3"/>
  <pageSetup paperSize="9" scale="90" fitToHeight="10" orientation="portrait" r:id="rId14"/>
  <drawing r:id="rId15"/>
  <legacyDrawing r:id="rId16"/>
  <mc:AlternateContent xmlns:mc="http://schemas.openxmlformats.org/markup-compatibility/2006">
    <mc:Choice Requires="x14">
      <controls>
        <mc:AlternateContent xmlns:mc="http://schemas.openxmlformats.org/markup-compatibility/2006">
          <mc:Choice Requires="x14">
            <control shapeId="32769" r:id="rId17" name="Check Box 1">
              <controlPr defaultSize="0" print="0" autoFill="0" autoLine="0" autoPict="0">
                <anchor moveWithCells="1">
                  <from>
                    <xdr:col>4</xdr:col>
                    <xdr:colOff>914400</xdr:colOff>
                    <xdr:row>22</xdr:row>
                    <xdr:rowOff>0</xdr:rowOff>
                  </from>
                  <to>
                    <xdr:col>4</xdr:col>
                    <xdr:colOff>914400</xdr:colOff>
                    <xdr:row>27</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indexed="45"/>
  </sheetPr>
  <dimension ref="A1:Z51"/>
  <sheetViews>
    <sheetView showGridLines="0" view="pageBreakPreview" topLeftCell="A19" zoomScaleNormal="100" zoomScaleSheetLayoutView="100" workbookViewId="0">
      <selection activeCell="E19" sqref="E19"/>
    </sheetView>
  </sheetViews>
  <sheetFormatPr defaultColWidth="9.109375" defaultRowHeight="14.4"/>
  <cols>
    <col min="1" max="1" width="12.109375" style="31" customWidth="1"/>
    <col min="2" max="2" width="20.5546875" style="31" customWidth="1"/>
    <col min="3" max="3" width="11.44140625" style="31" customWidth="1"/>
    <col min="4" max="4" width="15.44140625" style="31" customWidth="1"/>
    <col min="5" max="5" width="39.33203125" style="31" customWidth="1"/>
    <col min="6" max="7" width="9.109375" style="26"/>
    <col min="8" max="8" width="0" style="26" hidden="1" customWidth="1"/>
    <col min="9" max="16384" width="9.109375" style="27"/>
  </cols>
  <sheetData>
    <row r="1" spans="1:26">
      <c r="A1" s="23" t="str">
        <f>'Attach 3(JV)'!A1</f>
        <v>Specification No. :CC/NT/COND/DOM/A02/22/00509/RFx-5002002512</v>
      </c>
      <c r="B1" s="24"/>
      <c r="C1" s="24"/>
      <c r="D1" s="24"/>
      <c r="E1" s="25" t="str">
        <f>"Attachment-6 "</f>
        <v xml:space="preserve">Attachment-6 </v>
      </c>
      <c r="Z1" s="192"/>
    </row>
    <row r="2" spans="1:26" ht="10.5" customHeight="1">
      <c r="Z2" s="192"/>
    </row>
    <row r="3" spans="1:26" ht="81.75" customHeight="1">
      <c r="A3" s="646"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28"/>
      <c r="G3" s="29"/>
      <c r="H3" s="28"/>
    </row>
    <row r="4" spans="1:26" ht="15.75" customHeight="1">
      <c r="A4" s="30"/>
      <c r="H4" s="32"/>
      <c r="I4" s="10"/>
    </row>
    <row r="5" spans="1:26" ht="20.100000000000001" customHeight="1">
      <c r="A5" s="647" t="s">
        <v>51</v>
      </c>
      <c r="B5" s="647"/>
      <c r="C5" s="647"/>
      <c r="D5" s="647"/>
      <c r="E5" s="647"/>
      <c r="F5" s="33"/>
      <c r="H5" s="32"/>
      <c r="I5" s="12"/>
    </row>
    <row r="6" spans="1:26" ht="10.5" customHeight="1">
      <c r="A6" s="34"/>
      <c r="H6" s="32"/>
      <c r="I6" s="12"/>
    </row>
    <row r="7" spans="1:26" ht="20.100000000000001" customHeight="1">
      <c r="A7" s="35" t="str">
        <f>'Attach 3(JV)'!A7</f>
        <v>Bidder’s Name and Address (the Lead Partner ) :</v>
      </c>
      <c r="E7" s="15" t="str">
        <f>'Attach 3(JV)'!E7</f>
        <v>To:</v>
      </c>
      <c r="H7" s="32"/>
      <c r="I7" s="12"/>
    </row>
    <row r="8" spans="1:26" ht="36" customHeight="1">
      <c r="A8" s="645"/>
      <c r="B8" s="645"/>
      <c r="C8" s="645"/>
      <c r="D8" s="645"/>
      <c r="E8" s="11" t="str">
        <f>'Attach 3(JV)'!E8</f>
        <v>Contract Services</v>
      </c>
      <c r="H8" s="32"/>
      <c r="I8" s="12"/>
    </row>
    <row r="9" spans="1:26" ht="20.100000000000001" customHeight="1">
      <c r="A9" s="13" t="s">
        <v>364</v>
      </c>
      <c r="B9" s="653">
        <f>'Attach 3(JV)'!B9</f>
        <v>0</v>
      </c>
      <c r="C9" s="653"/>
      <c r="D9" s="653"/>
      <c r="E9" s="11" t="str">
        <f>'Attach 3(JV)'!E9</f>
        <v>Power Grid Corporation of India Ltd.,</v>
      </c>
      <c r="H9" s="32"/>
      <c r="I9" s="12"/>
    </row>
    <row r="10" spans="1:26" ht="20.100000000000001" customHeight="1">
      <c r="A10" s="13" t="s">
        <v>366</v>
      </c>
      <c r="B10" s="653">
        <f>'Attach 3(JV)'!B10</f>
        <v>0</v>
      </c>
      <c r="C10" s="653"/>
      <c r="D10" s="653"/>
      <c r="E10" s="11" t="str">
        <f>'Attach 3(JV)'!E10</f>
        <v>"Saudamini", Plot No. 2, Sector 29</v>
      </c>
      <c r="H10" s="32"/>
      <c r="I10" s="12"/>
    </row>
    <row r="11" spans="1:26" ht="20.100000000000001" customHeight="1">
      <c r="B11" s="653">
        <f>'Attach 3(JV)'!B11</f>
        <v>0</v>
      </c>
      <c r="C11" s="653"/>
      <c r="D11" s="653"/>
      <c r="E11" s="11" t="str">
        <f>'Attach 3(JV)'!E11</f>
        <v>Gurgaon (Haryana) - 122001</v>
      </c>
    </row>
    <row r="12" spans="1:26" ht="17.25" customHeight="1">
      <c r="A12" s="34"/>
      <c r="B12" s="653">
        <f>'Attach 3(JV)'!B12</f>
        <v>0</v>
      </c>
      <c r="C12" s="653"/>
      <c r="D12" s="653"/>
      <c r="E12" s="11"/>
    </row>
    <row r="13" spans="1:26" ht="21" customHeight="1">
      <c r="A13" s="31" t="s">
        <v>358</v>
      </c>
      <c r="B13" s="156"/>
      <c r="C13" s="156"/>
      <c r="D13" s="156"/>
    </row>
    <row r="14" spans="1:26" ht="54.75" customHeight="1">
      <c r="A14" s="650" t="s">
        <v>52</v>
      </c>
      <c r="B14" s="650"/>
      <c r="C14" s="650"/>
      <c r="D14" s="650"/>
      <c r="E14" s="650"/>
      <c r="F14" s="36"/>
      <c r="G14" s="36"/>
      <c r="H14" s="36"/>
    </row>
    <row r="15" spans="1:26" ht="25.5" customHeight="1">
      <c r="A15" s="34"/>
      <c r="B15" s="34"/>
      <c r="C15" s="34"/>
      <c r="D15" s="34"/>
      <c r="E15" s="34"/>
      <c r="F15" s="36"/>
      <c r="G15" s="36"/>
      <c r="H15" s="36"/>
    </row>
    <row r="16" spans="1:26" ht="42" customHeight="1">
      <c r="A16" s="48" t="s">
        <v>362</v>
      </c>
      <c r="B16" s="48" t="s">
        <v>53</v>
      </c>
      <c r="C16" s="685" t="s">
        <v>54</v>
      </c>
      <c r="D16" s="685"/>
      <c r="E16" s="48" t="s">
        <v>55</v>
      </c>
      <c r="F16" s="36"/>
      <c r="G16" s="36"/>
      <c r="H16" s="36"/>
    </row>
    <row r="17" spans="1:9" ht="21" customHeight="1">
      <c r="A17" s="333"/>
      <c r="B17" s="333"/>
      <c r="C17" s="682"/>
      <c r="D17" s="683"/>
      <c r="E17" s="333"/>
      <c r="F17" s="36"/>
      <c r="G17" s="36"/>
      <c r="H17" s="36"/>
    </row>
    <row r="18" spans="1:9" ht="21" customHeight="1">
      <c r="A18" s="333"/>
      <c r="B18" s="333"/>
      <c r="C18" s="682"/>
      <c r="D18" s="683"/>
      <c r="E18" s="333"/>
      <c r="F18" s="36"/>
      <c r="G18" s="36"/>
      <c r="H18" s="36"/>
    </row>
    <row r="19" spans="1:9" ht="21" customHeight="1">
      <c r="A19" s="333"/>
      <c r="B19" s="333"/>
      <c r="C19" s="684"/>
      <c r="D19" s="684"/>
      <c r="E19" s="333"/>
      <c r="F19" s="212"/>
      <c r="G19" s="212"/>
      <c r="H19" s="212"/>
    </row>
    <row r="20" spans="1:9" ht="21" customHeight="1">
      <c r="A20" s="333"/>
      <c r="B20" s="333"/>
      <c r="C20" s="684"/>
      <c r="D20" s="684"/>
      <c r="E20" s="333"/>
      <c r="F20" s="248"/>
      <c r="G20" s="248"/>
      <c r="H20" s="247" t="b">
        <v>0</v>
      </c>
      <c r="I20" s="178"/>
    </row>
    <row r="21" spans="1:9" ht="21" customHeight="1">
      <c r="A21" s="333"/>
      <c r="B21" s="333"/>
      <c r="C21" s="684"/>
      <c r="D21" s="684"/>
      <c r="E21" s="333"/>
      <c r="F21" s="248"/>
      <c r="G21" s="248"/>
      <c r="H21" s="249"/>
    </row>
    <row r="22" spans="1:9" ht="16.5" customHeight="1">
      <c r="D22" s="34"/>
      <c r="E22" s="34"/>
      <c r="F22" s="212"/>
      <c r="G22" s="212"/>
      <c r="H22" s="212"/>
      <c r="I22" s="178"/>
    </row>
    <row r="23" spans="1:9" s="26" customFormat="1" ht="51.75" customHeight="1">
      <c r="A23" s="610" t="s">
        <v>56</v>
      </c>
      <c r="B23" s="610"/>
      <c r="C23" s="610"/>
      <c r="D23" s="610"/>
      <c r="E23" s="610"/>
      <c r="F23" s="36"/>
      <c r="G23" s="36"/>
      <c r="H23" s="36"/>
    </row>
    <row r="24" spans="1:9" s="26" customFormat="1" ht="96.75" customHeight="1">
      <c r="A24" s="610" t="s">
        <v>57</v>
      </c>
      <c r="B24" s="610"/>
      <c r="C24" s="610"/>
      <c r="D24" s="610"/>
      <c r="E24" s="610"/>
      <c r="F24" s="36"/>
      <c r="G24" s="36"/>
      <c r="H24" s="36"/>
    </row>
    <row r="25" spans="1:9" s="26" customFormat="1" ht="24" customHeight="1">
      <c r="A25" s="240"/>
      <c r="B25" s="240"/>
      <c r="C25" s="240"/>
      <c r="D25" s="39"/>
      <c r="E25" s="240"/>
      <c r="F25" s="36"/>
      <c r="G25" s="36"/>
      <c r="H25" s="36"/>
    </row>
    <row r="26" spans="1:9" ht="24" customHeight="1">
      <c r="A26" s="38" t="s">
        <v>6</v>
      </c>
      <c r="B26" s="75">
        <f>'Attach 3(JV)'!B25</f>
        <v>0</v>
      </c>
      <c r="C26" s="41"/>
      <c r="D26" s="39" t="s">
        <v>4</v>
      </c>
      <c r="E26" s="322">
        <f>'Attach 3(JV)'!E25</f>
        <v>0</v>
      </c>
    </row>
    <row r="27" spans="1:9" ht="24" customHeight="1">
      <c r="A27" s="38" t="s">
        <v>7</v>
      </c>
      <c r="B27" s="322">
        <f>'Attach 3(JV)'!B26</f>
        <v>0</v>
      </c>
      <c r="C27" s="41"/>
      <c r="D27" s="39" t="s">
        <v>5</v>
      </c>
      <c r="E27" s="322">
        <f>'Attach 3(JV)'!E26</f>
        <v>0</v>
      </c>
    </row>
    <row r="28" spans="1:9" ht="24" customHeight="1">
      <c r="D28" s="39"/>
    </row>
    <row r="29" spans="1:9" ht="24" customHeight="1">
      <c r="D29" s="39"/>
    </row>
    <row r="30" spans="1:9" s="55" customFormat="1" ht="32.25" customHeight="1">
      <c r="A30" s="35" t="str">
        <f>A1</f>
        <v>Specification No. :CC/NT/COND/DOM/A02/22/00509/RFx-5002002512</v>
      </c>
      <c r="B30" s="35"/>
      <c r="C30" s="35"/>
      <c r="D30" s="35"/>
      <c r="E30" s="63" t="str">
        <f>"Annexure I to" &amp; E1</f>
        <v xml:space="preserve">Annexure I toAttachment-6 </v>
      </c>
      <c r="F30" s="54"/>
      <c r="G30" s="54"/>
      <c r="H30" s="54"/>
    </row>
    <row r="31" spans="1:9" ht="15.75" customHeight="1">
      <c r="A31" s="686"/>
      <c r="B31" s="686"/>
      <c r="C31" s="686"/>
      <c r="D31" s="686"/>
      <c r="E31" s="686"/>
    </row>
    <row r="32" spans="1:9" ht="20.100000000000001" customHeight="1">
      <c r="A32" s="647" t="str">
        <f>A5</f>
        <v>(Alternative, Deviations and Exceptions to the Provisions)</v>
      </c>
      <c r="B32" s="647"/>
      <c r="C32" s="647"/>
      <c r="D32" s="647"/>
      <c r="E32" s="647"/>
    </row>
    <row r="33" spans="1:5" ht="20.100000000000001" customHeight="1">
      <c r="A33" s="647" t="s">
        <v>191</v>
      </c>
      <c r="B33" s="647"/>
      <c r="C33" s="647"/>
      <c r="D33" s="647"/>
      <c r="E33" s="647"/>
    </row>
    <row r="34" spans="1:5" ht="20.100000000000001" customHeight="1"/>
    <row r="35" spans="1:5" ht="42" customHeight="1">
      <c r="A35" s="48" t="s">
        <v>362</v>
      </c>
      <c r="B35" s="48" t="s">
        <v>53</v>
      </c>
      <c r="C35" s="685" t="s">
        <v>54</v>
      </c>
      <c r="D35" s="685"/>
      <c r="E35" s="48" t="s">
        <v>55</v>
      </c>
    </row>
    <row r="36" spans="1:5" ht="39.9" customHeight="1">
      <c r="A36" s="333"/>
      <c r="B36" s="333"/>
      <c r="C36" s="682"/>
      <c r="D36" s="683"/>
      <c r="E36" s="333"/>
    </row>
    <row r="37" spans="1:5" ht="39.9" customHeight="1">
      <c r="A37" s="333"/>
      <c r="B37" s="333"/>
      <c r="C37" s="682"/>
      <c r="D37" s="683"/>
      <c r="E37" s="333"/>
    </row>
    <row r="38" spans="1:5" ht="39.9" customHeight="1">
      <c r="A38" s="333"/>
      <c r="B38" s="333"/>
      <c r="C38" s="682"/>
      <c r="D38" s="683"/>
      <c r="E38" s="333"/>
    </row>
    <row r="39" spans="1:5" ht="39.9" customHeight="1">
      <c r="A39" s="333"/>
      <c r="B39" s="333"/>
      <c r="C39" s="682"/>
      <c r="D39" s="683"/>
      <c r="E39" s="333"/>
    </row>
    <row r="40" spans="1:5" ht="39.9" customHeight="1">
      <c r="A40" s="333"/>
      <c r="B40" s="333"/>
      <c r="C40" s="682"/>
      <c r="D40" s="683"/>
      <c r="E40" s="333"/>
    </row>
    <row r="41" spans="1:5" ht="39.9" customHeight="1">
      <c r="A41" s="333"/>
      <c r="B41" s="333"/>
      <c r="C41" s="682"/>
      <c r="D41" s="683"/>
      <c r="E41" s="333"/>
    </row>
    <row r="42" spans="1:5" ht="39.9" customHeight="1">
      <c r="A42" s="333"/>
      <c r="B42" s="333"/>
      <c r="C42" s="682"/>
      <c r="D42" s="683"/>
      <c r="E42" s="333"/>
    </row>
    <row r="43" spans="1:5" ht="39.9" customHeight="1">
      <c r="A43" s="333"/>
      <c r="B43" s="333"/>
      <c r="C43" s="682"/>
      <c r="D43" s="683"/>
      <c r="E43" s="333"/>
    </row>
    <row r="44" spans="1:5" ht="39.9" customHeight="1">
      <c r="A44" s="333"/>
      <c r="B44" s="333"/>
      <c r="C44" s="682"/>
      <c r="D44" s="683"/>
      <c r="E44" s="333"/>
    </row>
    <row r="45" spans="1:5" ht="39.9" customHeight="1">
      <c r="A45" s="333"/>
      <c r="B45" s="333"/>
      <c r="C45" s="682"/>
      <c r="D45" s="683"/>
      <c r="E45" s="333"/>
    </row>
    <row r="46" spans="1:5" ht="20.100000000000001" customHeight="1"/>
    <row r="47" spans="1:5" ht="25.5" customHeight="1"/>
    <row r="48" spans="1:5" ht="25.5" customHeight="1">
      <c r="A48" s="27"/>
      <c r="B48" s="27"/>
      <c r="C48" s="27"/>
      <c r="D48" s="39"/>
      <c r="E48" s="27"/>
    </row>
    <row r="49" spans="1:5" ht="25.5" customHeight="1">
      <c r="A49" s="38" t="s">
        <v>6</v>
      </c>
      <c r="B49" s="75">
        <f>B26</f>
        <v>0</v>
      </c>
      <c r="C49" s="41"/>
      <c r="D49" s="39" t="s">
        <v>4</v>
      </c>
      <c r="E49" s="322">
        <f>E26</f>
        <v>0</v>
      </c>
    </row>
    <row r="50" spans="1:5" ht="25.5" customHeight="1">
      <c r="A50" s="38" t="s">
        <v>7</v>
      </c>
      <c r="B50" s="327">
        <f>B27</f>
        <v>0</v>
      </c>
      <c r="C50" s="41"/>
      <c r="D50" s="39" t="s">
        <v>5</v>
      </c>
      <c r="E50" s="322">
        <f>E27</f>
        <v>0</v>
      </c>
    </row>
    <row r="51" spans="1:5" ht="25.5" customHeight="1">
      <c r="D51" s="39"/>
    </row>
  </sheetData>
  <sheetProtection password="EE0B" sheet="1" objects="1" scenarios="1" selectLockedCells="1"/>
  <customSheetViews>
    <customSheetView guid="{645EA773-58FD-461A-A186-302B88D016A5}" showPageBreaks="1" showGridLines="0" printArea="1" hiddenColumns="1" view="pageBreakPreview" topLeftCell="A19">
      <selection activeCell="E19" sqref="E19"/>
      <rowBreaks count="1" manualBreakCount="1">
        <brk id="27" max="4" man="1"/>
      </rowBreaks>
      <pageMargins left="0.75" right="0.63" top="0.57999999999999996" bottom="0.4" header="0.34" footer="0.2"/>
      <pageSetup scale="94" orientation="portrait" r:id="rId1"/>
      <headerFooter alignWithMargins="0">
        <oddFooter>&amp;R&amp;"Book Antiqua,Bold"&amp;8 Page &amp;P of &amp;N</oddFooter>
      </headerFooter>
    </customSheetView>
    <customSheetView guid="{0539A423-766D-4407-9B04-DD09D2A8C305}" showPageBreaks="1" showGridLines="0" printArea="1" hiddenColumns="1" view="pageBreakPreview" topLeftCell="A7">
      <selection activeCell="E19" sqref="E19"/>
      <rowBreaks count="1" manualBreakCount="1">
        <brk id="27" max="4" man="1"/>
      </rowBreaks>
      <pageMargins left="0.75" right="0.63" top="0.57999999999999996" bottom="0.4" header="0.34" footer="0.2"/>
      <pageSetup scale="94" orientation="portrait" r:id="rId2"/>
      <headerFooter alignWithMargins="0">
        <oddFooter>&amp;R&amp;"Book Antiqua,Bold"&amp;8 Page &amp;P of &amp;N</oddFooter>
      </headerFooter>
    </customSheetView>
    <customSheetView guid="{FA4BDE0B-6AEB-4D9D-84E1-DAD93139D8D4}" showPageBreaks="1" showGridLines="0" printArea="1" hiddenColumns="1" view="pageBreakPreview" topLeftCell="A19">
      <selection activeCell="E19" sqref="E19"/>
      <rowBreaks count="1" manualBreakCount="1">
        <brk id="27" max="4" man="1"/>
      </rowBreaks>
      <pageMargins left="0.75" right="0.63" top="0.57999999999999996" bottom="0.4" header="0.34" footer="0.2"/>
      <pageSetup scale="94" orientation="portrait" r:id="rId3"/>
      <headerFooter alignWithMargins="0">
        <oddFooter>&amp;R&amp;"Book Antiqua,Bold"&amp;8 Page &amp;P of &amp;N</oddFooter>
      </headerFooter>
    </customSheetView>
    <customSheetView guid="{A506B351-DE43-4CCA-818F-D2B51F2607AA}" showPageBreaks="1" showGridLines="0" printArea="1" hiddenColumns="1" view="pageBreakPreview">
      <selection activeCell="E19" sqref="E19"/>
      <rowBreaks count="1" manualBreakCount="1">
        <brk id="27" max="4" man="1"/>
      </rowBreaks>
      <pageMargins left="0.75" right="0.63" top="0.57999999999999996" bottom="0.4" header="0.34" footer="0.2"/>
      <pageSetup scale="94" orientation="portrait" r:id="rId4"/>
      <headerFooter alignWithMargins="0">
        <oddFooter>&amp;R&amp;"Book Antiqua,Bold"&amp;8 Page &amp;P of &amp;N</oddFooter>
      </headerFooter>
    </customSheetView>
    <customSheetView guid="{70BF6F06-85BA-4CCF-BC67-75A4B6D4F833}" showPageBreaks="1" showGridLines="0" printArea="1" hiddenColumns="1" view="pageBreakPreview" topLeftCell="A10">
      <selection activeCell="B17" sqref="B17"/>
      <rowBreaks count="1" manualBreakCount="1">
        <brk id="27" max="4" man="1"/>
      </rowBreaks>
      <pageMargins left="0.75" right="0.63" top="0.57999999999999996" bottom="0.4" header="0.34" footer="0.2"/>
      <pageSetup scale="94" orientation="portrait" r:id="rId5"/>
      <headerFooter alignWithMargins="0">
        <oddFooter>&amp;R&amp;"Book Antiqua,Bold"&amp;8 Page &amp;P of &amp;N</oddFooter>
      </headerFooter>
    </customSheetView>
    <customSheetView guid="{1F125E51-1799-42D0-B41E-DC039BB17D59}" showPageBreaks="1" showGridLines="0" printArea="1" hiddenColumns="1" view="pageBreakPreview" topLeftCell="A10">
      <selection activeCell="A17" sqref="A17"/>
      <rowBreaks count="1" manualBreakCount="1">
        <brk id="27" max="4" man="1"/>
      </rowBreaks>
      <pageMargins left="0.75" right="0.63" top="0.57999999999999996" bottom="0.4" header="0.34" footer="0.2"/>
      <pageSetup scale="94" orientation="portrait" r:id="rId6"/>
      <headerFooter alignWithMargins="0">
        <oddFooter>&amp;R&amp;"Book Antiqua,Bold"&amp;8 Page &amp;P of &amp;N</oddFooter>
      </headerFooter>
    </customSheetView>
    <customSheetView guid="{14C32814-5A59-4863-9FB1-822FBB75D7D1}"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7"/>
      <headerFooter alignWithMargins="0">
        <oddFooter>&amp;R&amp;"Book Antiqua,Bold"&amp;8 Page &amp;P of &amp;N</oddFooter>
      </headerFooter>
    </customSheetView>
    <customSheetView guid="{AA750348-930C-43DE-ADD0-8D60980F5013}" showPageBreaks="1" showGridLines="0" printArea="1" hiddenColumns="1" view="pageBreakPreview">
      <selection activeCell="B75" sqref="B75:C75"/>
      <rowBreaks count="1" manualBreakCount="1">
        <brk id="27" max="4" man="1"/>
      </rowBreaks>
      <pageMargins left="0.75" right="0.63" top="0.57999999999999996" bottom="0.4" header="0.34" footer="0.2"/>
      <pageSetup scale="94" orientation="portrait" r:id="rId8"/>
      <headerFooter alignWithMargins="0">
        <oddFooter>&amp;R&amp;"Book Antiqua,Bold"&amp;8 Page &amp;P of &amp;N</oddFooter>
      </headerFooter>
    </customSheetView>
    <customSheetView guid="{CFBF18EC-8277-4311-991B-395AF21BB33B}" showPageBreaks="1" showGridLines="0" printArea="1" hiddenColumns="1" view="pageBreakPreview">
      <selection activeCell="B75" sqref="B75:C75"/>
      <rowBreaks count="1" manualBreakCount="1">
        <brk id="27" max="4" man="1"/>
      </rowBreaks>
      <pageMargins left="0.75" right="0.63" top="0.57999999999999996" bottom="0.4" header="0.34" footer="0.2"/>
      <pageSetup scale="94" orientation="portrait" r:id="rId9"/>
      <headerFooter alignWithMargins="0">
        <oddFooter>&amp;R&amp;"Book Antiqua,Bold"&amp;8 Page &amp;P of &amp;N</oddFooter>
      </headerFooter>
    </customSheetView>
    <customSheetView guid="{82C64B11-1F50-45B5-B7BB-9F1DC733C833}" showPageBreaks="1" showGridLines="0" printArea="1" hiddenColumns="1" view="pageBreakPreview" topLeftCell="A11">
      <selection activeCell="B75" sqref="B75:C75"/>
      <rowBreaks count="1" manualBreakCount="1">
        <brk id="27" max="4" man="1"/>
      </rowBreaks>
      <pageMargins left="0.75" right="0.63" top="0.57999999999999996" bottom="0.4" header="0.34" footer="0.2"/>
      <pageSetup scale="94" orientation="portrait" r:id="rId10"/>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1"/>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2"/>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3"/>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6"/>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8"/>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9"/>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0"/>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1"/>
      <headerFooter alignWithMargins="0">
        <oddFooter>&amp;R&amp;"Book Antiqua,Bold"&amp;8 Page &amp;P of &amp;N</oddFooter>
      </headerFooter>
    </customSheetView>
    <customSheetView guid="{82E8A0F5-0020-4355-95CF-28601763A783}" showPageBreaks="1" showGridLines="0" printArea="1" hiddenColumns="1" view="pageBreakPreview" topLeftCell="A13">
      <selection activeCell="A17" sqref="A17"/>
      <pageMargins left="0.75" right="0.63" top="0.57999999999999996" bottom="0.4" header="0.34" footer="0.2"/>
      <pageSetup scale="96" orientation="portrait" r:id="rId22"/>
      <headerFooter alignWithMargins="0">
        <oddFooter>&amp;R&amp;"Book Antiqua,Bold"&amp;8 Page &amp;P of &amp;N</oddFooter>
      </headerFooter>
    </customSheetView>
    <customSheetView guid="{44C1C443-3199-4288-884A-D16AF7B2CD69}" showPageBreaks="1" showGridLines="0" printArea="1" hiddenColumns="1" view="pageBreakPreview">
      <selection activeCell="A17" sqref="A17"/>
      <pageMargins left="0.75" right="0.63" top="0.57999999999999996" bottom="0.4" header="0.34" footer="0.2"/>
      <pageSetup scale="96" orientation="portrait" r:id="rId23"/>
      <headerFooter alignWithMargins="0">
        <oddFooter>&amp;R&amp;"Book Antiqua,Bold"&amp;8 Page &amp;P of &amp;N</oddFooter>
      </headerFooter>
    </customSheetView>
    <customSheetView guid="{CB7CD015-9A92-451A-BEF4-2BC98E3768DD}" showPageBreaks="1" showGridLines="0" printArea="1" hiddenColumns="1" view="pageBreakPreview">
      <selection activeCell="A17" sqref="A17"/>
      <pageMargins left="0.75" right="0.63" top="0.57999999999999996" bottom="0.4" header="0.34" footer="0.2"/>
      <pageSetup scale="96" orientation="portrait" r:id="rId24"/>
      <headerFooter alignWithMargins="0">
        <oddFooter>&amp;R&amp;"Book Antiqua,Bold"&amp;8 Page &amp;P of &amp;N</oddFooter>
      </headerFooter>
    </customSheetView>
    <customSheetView guid="{0D490C87-B003-4943-9825-ACE0B8E7CC06}" showPageBreaks="1" showGridLines="0" printArea="1" hiddenColumns="1" view="pageBreakPreview" topLeftCell="A11">
      <selection activeCell="B75" sqref="B75:C75"/>
      <rowBreaks count="1" manualBreakCount="1">
        <brk id="27" max="4" man="1"/>
      </rowBreaks>
      <pageMargins left="0.75" right="0.63" top="0.57999999999999996" bottom="0.4" header="0.34" footer="0.2"/>
      <pageSetup scale="94" orientation="portrait" r:id="rId25"/>
      <headerFooter alignWithMargins="0">
        <oddFooter>&amp;R&amp;"Book Antiqua,Bold"&amp;8 Page &amp;P of &amp;N</oddFooter>
      </headerFooter>
    </customSheetView>
    <customSheetView guid="{7A88FC7A-7690-48AB-B789-172043AFADC8}" showPageBreaks="1" showGridLines="0" printArea="1" hiddenColumns="1" view="pageBreakPreview" topLeftCell="A13">
      <selection activeCell="B75" sqref="B75:C75"/>
      <rowBreaks count="1" manualBreakCount="1">
        <brk id="27" max="4" man="1"/>
      </rowBreaks>
      <pageMargins left="0.75" right="0.63" top="0.57999999999999996" bottom="0.4" header="0.34" footer="0.2"/>
      <pageSetup scale="94" orientation="portrait" r:id="rId26"/>
      <headerFooter alignWithMargins="0">
        <oddFooter>&amp;R&amp;"Book Antiqua,Bold"&amp;8 Page &amp;P of &amp;N</oddFooter>
      </headerFooter>
    </customSheetView>
    <customSheetView guid="{1E2D7167-D6B7-4690-9A83-BF768C4223A4}" showPageBreaks="1" showGridLines="0" printArea="1" hiddenColumns="1" view="pageBreakPreview">
      <selection activeCell="B75" sqref="B75:C75"/>
      <rowBreaks count="1" manualBreakCount="1">
        <brk id="27" max="4" man="1"/>
      </rowBreaks>
      <pageMargins left="0.75" right="0.63" top="0.57999999999999996" bottom="0.4" header="0.34" footer="0.2"/>
      <pageSetup scale="94" orientation="portrait" r:id="rId27"/>
      <headerFooter alignWithMargins="0">
        <oddFooter>&amp;R&amp;"Book Antiqua,Bold"&amp;8 Page &amp;P of &amp;N</oddFooter>
      </headerFooter>
    </customSheetView>
    <customSheetView guid="{A36312D6-6542-430C-9B41-AC312BBA51FD}" showPageBreaks="1" showGridLines="0" printArea="1" hiddenColumns="1" view="pageBreakPreview">
      <selection activeCell="E19" sqref="E19"/>
      <rowBreaks count="1" manualBreakCount="1">
        <brk id="27" max="4" man="1"/>
      </rowBreaks>
      <pageMargins left="0.75" right="0.63" top="0.57999999999999996" bottom="0.4" header="0.34" footer="0.2"/>
      <pageSetup scale="94" orientation="portrait" r:id="rId28"/>
      <headerFooter alignWithMargins="0">
        <oddFooter>&amp;R&amp;"Book Antiqua,Bold"&amp;8 Page &amp;P of &amp;N</oddFooter>
      </headerFooter>
    </customSheetView>
    <customSheetView guid="{BA05AF78-3740-4996-9CC5-E46CCE234E84}" showPageBreaks="1" showGridLines="0" printArea="1" hiddenColumns="1" view="pageBreakPreview">
      <selection activeCell="E19" sqref="E19"/>
      <rowBreaks count="1" manualBreakCount="1">
        <brk id="27" max="4" man="1"/>
      </rowBreaks>
      <pageMargins left="0.75" right="0.63" top="0.57999999999999996" bottom="0.4" header="0.34" footer="0.2"/>
      <pageSetup scale="94" orientation="portrait" r:id="rId29"/>
      <headerFooter alignWithMargins="0">
        <oddFooter>&amp;R&amp;"Book Antiqua,Bold"&amp;8 Page &amp;P of &amp;N</oddFooter>
      </headerFooter>
    </customSheetView>
  </customSheetViews>
  <mergeCells count="30">
    <mergeCell ref="C40:D40"/>
    <mergeCell ref="C43:D43"/>
    <mergeCell ref="C44:D44"/>
    <mergeCell ref="C45:D45"/>
    <mergeCell ref="C41:D41"/>
    <mergeCell ref="C42:D42"/>
    <mergeCell ref="C39:D39"/>
    <mergeCell ref="C21:D21"/>
    <mergeCell ref="A23:E23"/>
    <mergeCell ref="A24:E24"/>
    <mergeCell ref="A33:E33"/>
    <mergeCell ref="C35:D35"/>
    <mergeCell ref="C36:D36"/>
    <mergeCell ref="C37:D37"/>
    <mergeCell ref="C38:D38"/>
    <mergeCell ref="A32:E32"/>
    <mergeCell ref="A31:E31"/>
    <mergeCell ref="A8:D8"/>
    <mergeCell ref="A3:E3"/>
    <mergeCell ref="A5:E5"/>
    <mergeCell ref="A14:E14"/>
    <mergeCell ref="B9:D9"/>
    <mergeCell ref="B10:D10"/>
    <mergeCell ref="B11:D11"/>
    <mergeCell ref="B12:D12"/>
    <mergeCell ref="C17:D17"/>
    <mergeCell ref="C20:D20"/>
    <mergeCell ref="C18:D18"/>
    <mergeCell ref="C19:D19"/>
    <mergeCell ref="C16:D16"/>
  </mergeCells>
  <phoneticPr fontId="6" type="noConversion"/>
  <conditionalFormatting sqref="A52:E52">
    <cfRule type="expression" dxfId="22" priority="2" stopIfTrue="1">
      <formula>$H$20="No"</formula>
    </cfRule>
  </conditionalFormatting>
  <conditionalFormatting sqref="A31:E51">
    <cfRule type="expression" dxfId="21" priority="3" stopIfTrue="1">
      <formula>$H$20=FALSE</formula>
    </cfRule>
  </conditionalFormatting>
  <conditionalFormatting sqref="A30:E30">
    <cfRule type="expression" dxfId="20" priority="1" stopIfTrue="1">
      <formula>$H$20=FALSE</formula>
    </cfRule>
  </conditionalFormatting>
  <pageMargins left="0.75" right="0.63" top="0.57999999999999996" bottom="0.4" header="0.34" footer="0.2"/>
  <pageSetup scale="94" orientation="portrait" r:id="rId30"/>
  <headerFooter alignWithMargins="0">
    <oddFooter>&amp;R&amp;"Book Antiqua,Bold"&amp;8 Page &amp;P of &amp;N</oddFooter>
  </headerFooter>
  <rowBreaks count="1" manualBreakCount="1">
    <brk id="27" max="4" man="1"/>
  </rowBreaks>
  <drawing r:id="rId31"/>
  <legacyDrawing r:id="rId32"/>
  <mc:AlternateContent xmlns:mc="http://schemas.openxmlformats.org/markup-compatibility/2006">
    <mc:Choice Requires="x14">
      <controls>
        <mc:AlternateContent xmlns:mc="http://schemas.openxmlformats.org/markup-compatibility/2006">
          <mc:Choice Requires="x14">
            <control shapeId="10254" r:id="rId33" name="Check Box 14">
              <controlPr defaultSize="0" print="0" autoFill="0" autoLine="0" autoPict="0">
                <anchor moveWithCells="1">
                  <from>
                    <xdr:col>4</xdr:col>
                    <xdr:colOff>2209800</xdr:colOff>
                    <xdr:row>21</xdr:row>
                    <xdr:rowOff>0</xdr:rowOff>
                  </from>
                  <to>
                    <xdr:col>4</xdr:col>
                    <xdr:colOff>2514600</xdr:colOff>
                    <xdr:row>22</xdr:row>
                    <xdr:rowOff>7620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indexed="12"/>
  </sheetPr>
  <dimension ref="A1:I38"/>
  <sheetViews>
    <sheetView showGridLines="0" view="pageBreakPreview" topLeftCell="A10" zoomScaleNormal="100" zoomScaleSheetLayoutView="100" workbookViewId="0">
      <selection activeCell="D17" sqref="D17"/>
    </sheetView>
  </sheetViews>
  <sheetFormatPr defaultColWidth="9.109375" defaultRowHeight="14.4"/>
  <cols>
    <col min="1" max="1" width="12.109375" style="31" customWidth="1"/>
    <col min="2" max="2" width="20.5546875" style="31" customWidth="1"/>
    <col min="3" max="3" width="11.44140625" style="31" customWidth="1"/>
    <col min="4" max="4" width="17.6640625" style="31" customWidth="1"/>
    <col min="5" max="5" width="39.33203125" style="31" customWidth="1"/>
    <col min="6" max="8" width="9.109375" style="26"/>
    <col min="9" max="16384" width="9.109375" style="27"/>
  </cols>
  <sheetData>
    <row r="1" spans="1:9">
      <c r="A1" s="23" t="str">
        <f>'Attach 3(JV)'!A1</f>
        <v>Specification No. :CC/NT/COND/DOM/A02/22/00509/RFx-5002002512</v>
      </c>
      <c r="B1" s="24"/>
      <c r="C1" s="24"/>
      <c r="D1" s="24"/>
      <c r="E1" s="20" t="str">
        <f>"Attachment-7 "</f>
        <v xml:space="preserve">Attachment-7 </v>
      </c>
    </row>
    <row r="2" spans="1:9">
      <c r="E2" s="298"/>
    </row>
    <row r="3" spans="1:9" ht="111.75" customHeight="1">
      <c r="A3" s="646"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28"/>
      <c r="G3" s="29"/>
      <c r="H3" s="28"/>
    </row>
    <row r="4" spans="1:9" ht="20.100000000000001" customHeight="1">
      <c r="A4" s="30"/>
      <c r="H4" s="32"/>
      <c r="I4" s="10"/>
    </row>
    <row r="5" spans="1:9" ht="20.100000000000001" customHeight="1">
      <c r="A5" s="647" t="s">
        <v>194</v>
      </c>
      <c r="B5" s="647"/>
      <c r="C5" s="647"/>
      <c r="D5" s="647"/>
      <c r="E5" s="647"/>
      <c r="F5" s="33"/>
      <c r="H5" s="32"/>
      <c r="I5" s="12"/>
    </row>
    <row r="6" spans="1:9" ht="20.100000000000001" customHeight="1">
      <c r="A6" s="34"/>
      <c r="H6" s="32"/>
      <c r="I6" s="12"/>
    </row>
    <row r="7" spans="1:9" ht="20.100000000000001" customHeight="1">
      <c r="A7" s="35" t="str">
        <f>'Attach 3(JV)'!A7</f>
        <v>Bidder’s Name and Address (the Lead Partner ) :</v>
      </c>
      <c r="E7" s="15" t="str">
        <f>'Attach 3(JV)'!E7</f>
        <v>To:</v>
      </c>
      <c r="H7" s="32"/>
      <c r="I7" s="12"/>
    </row>
    <row r="8" spans="1:9" ht="36" customHeight="1">
      <c r="A8" s="645"/>
      <c r="B8" s="645"/>
      <c r="C8" s="645"/>
      <c r="D8" s="645"/>
      <c r="E8" s="183" t="str">
        <f>'Attach 3(JV)'!E8</f>
        <v>Contract Services</v>
      </c>
      <c r="H8" s="32"/>
      <c r="I8" s="12"/>
    </row>
    <row r="9" spans="1:9" ht="20.100000000000001" customHeight="1">
      <c r="A9" s="13" t="s">
        <v>364</v>
      </c>
      <c r="B9" s="649">
        <f>'Attach 3(JV)'!B9</f>
        <v>0</v>
      </c>
      <c r="C9" s="649"/>
      <c r="D9" s="649"/>
      <c r="E9" s="183" t="str">
        <f>'Attach 3(JV)'!E9</f>
        <v>Power Grid Corporation of India Ltd.,</v>
      </c>
      <c r="H9" s="32"/>
      <c r="I9" s="12"/>
    </row>
    <row r="10" spans="1:9" ht="20.100000000000001" customHeight="1">
      <c r="A10" s="13" t="s">
        <v>366</v>
      </c>
      <c r="B10" s="649">
        <f>'Attach 3(JV)'!B10</f>
        <v>0</v>
      </c>
      <c r="C10" s="649"/>
      <c r="D10" s="649"/>
      <c r="E10" s="183" t="str">
        <f>'Attach 3(JV)'!E10</f>
        <v>"Saudamini", Plot No. 2, Sector 29</v>
      </c>
      <c r="H10" s="32"/>
      <c r="I10" s="12"/>
    </row>
    <row r="11" spans="1:9" ht="20.100000000000001" customHeight="1">
      <c r="B11" s="649">
        <f>'Attach 3(JV)'!B11</f>
        <v>0</v>
      </c>
      <c r="C11" s="649"/>
      <c r="D11" s="649"/>
      <c r="E11" s="183" t="str">
        <f>'Attach 3(JV)'!E11</f>
        <v>Gurgaon (Haryana) - 122001</v>
      </c>
    </row>
    <row r="12" spans="1:9" ht="20.100000000000001" customHeight="1">
      <c r="A12" s="34"/>
      <c r="B12" s="649">
        <f>'Attach 3(JV)'!B12</f>
        <v>0</v>
      </c>
      <c r="C12" s="649"/>
      <c r="D12" s="649"/>
      <c r="E12" s="15"/>
    </row>
    <row r="13" spans="1:9" ht="20.100000000000001" customHeight="1">
      <c r="B13" s="111"/>
      <c r="C13" s="111"/>
      <c r="D13" s="111"/>
    </row>
    <row r="14" spans="1:9" ht="20.100000000000001" customHeight="1">
      <c r="A14" s="34"/>
      <c r="B14" s="111"/>
      <c r="C14" s="111"/>
      <c r="D14" s="111"/>
    </row>
    <row r="15" spans="1:9" ht="27.75" customHeight="1">
      <c r="A15" s="687" t="s">
        <v>195</v>
      </c>
      <c r="B15" s="687"/>
      <c r="C15" s="687"/>
      <c r="D15" s="687"/>
      <c r="E15" s="687"/>
      <c r="F15" s="36"/>
      <c r="G15" s="36"/>
      <c r="H15" s="36"/>
    </row>
    <row r="16" spans="1:9" ht="20.100000000000001" customHeight="1">
      <c r="A16" s="34"/>
    </row>
    <row r="17" spans="1:5" ht="20.100000000000001" customHeight="1">
      <c r="A17" s="37"/>
    </row>
    <row r="18" spans="1:5" ht="20.100000000000001" customHeight="1"/>
    <row r="19" spans="1:5" ht="20.100000000000001" customHeight="1">
      <c r="A19" s="37"/>
    </row>
    <row r="20" spans="1:5" ht="20.100000000000001" customHeight="1">
      <c r="A20" s="37"/>
    </row>
    <row r="21" spans="1:5" ht="20.100000000000001" customHeight="1">
      <c r="D21" s="39"/>
    </row>
    <row r="22" spans="1:5" ht="33" customHeight="1">
      <c r="A22" s="38" t="s">
        <v>6</v>
      </c>
      <c r="B22" s="75">
        <f>'Attach 3(JV)'!B25</f>
        <v>0</v>
      </c>
      <c r="C22" s="35"/>
      <c r="D22" s="39" t="s">
        <v>4</v>
      </c>
      <c r="E22" s="322">
        <f>'Attach 3(JV)'!E25</f>
        <v>0</v>
      </c>
    </row>
    <row r="23" spans="1:5" ht="33" customHeight="1">
      <c r="A23" s="38" t="s">
        <v>7</v>
      </c>
      <c r="B23" s="322">
        <f>'Attach 3(JV)'!B26</f>
        <v>0</v>
      </c>
      <c r="C23" s="35"/>
      <c r="D23" s="39" t="s">
        <v>5</v>
      </c>
      <c r="E23" s="322">
        <f>'Attach 3(JV)'!E26</f>
        <v>0</v>
      </c>
    </row>
    <row r="24" spans="1:5" ht="33" customHeight="1">
      <c r="D24" s="39"/>
    </row>
    <row r="25" spans="1:5" ht="33" customHeight="1">
      <c r="A25" s="35"/>
      <c r="B25" s="35"/>
      <c r="C25" s="35"/>
      <c r="D25" s="39"/>
      <c r="E25" s="35"/>
    </row>
    <row r="26" spans="1:5" ht="20.100000000000001" customHeight="1"/>
    <row r="27" spans="1:5" ht="20.100000000000001" customHeight="1">
      <c r="A27" s="40"/>
    </row>
    <row r="28" spans="1:5" ht="20.100000000000001" customHeight="1"/>
    <row r="29" spans="1:5" ht="20.100000000000001" customHeight="1"/>
    <row r="30" spans="1:5" ht="20.100000000000001" customHeight="1">
      <c r="A30" s="40"/>
    </row>
    <row r="31" spans="1:5" ht="20.100000000000001" customHeight="1"/>
    <row r="32" spans="1:5" ht="20.100000000000001" customHeight="1">
      <c r="A32" s="40"/>
    </row>
    <row r="33" spans="1:1" ht="20.100000000000001" customHeight="1"/>
    <row r="34" spans="1:1" ht="20.100000000000001" customHeight="1">
      <c r="A34" s="40"/>
    </row>
    <row r="35" spans="1:1" ht="20.100000000000001" customHeight="1"/>
    <row r="36" spans="1:1" ht="20.100000000000001" customHeight="1"/>
    <row r="37" spans="1:1" ht="20.100000000000001" customHeight="1"/>
    <row r="38" spans="1:1" ht="20.100000000000001" customHeight="1"/>
  </sheetData>
  <sheetProtection password="EE0B" sheet="1" objects="1" scenarios="1" selectLockedCells="1"/>
  <customSheetViews>
    <customSheetView guid="{645EA773-58FD-461A-A186-302B88D016A5}" showPageBreaks="1" showGridLines="0" printArea="1" view="pageBreakPreview" topLeftCell="A10">
      <selection activeCell="D17" sqref="D17"/>
      <pageMargins left="0.75" right="0.63" top="0.57999999999999996" bottom="0.6" header="0.34" footer="0.35"/>
      <pageSetup orientation="portrait" r:id="rId1"/>
      <headerFooter alignWithMargins="0">
        <oddFooter>&amp;R&amp;"Book Antiqua,Bold"&amp;8 Page &amp;P of &amp;N</oddFooter>
      </headerFooter>
    </customSheetView>
    <customSheetView guid="{0539A423-766D-4407-9B04-DD09D2A8C305}" showPageBreaks="1" showGridLines="0" printArea="1" view="pageBreakPreview">
      <selection activeCell="D17" sqref="D17"/>
      <pageMargins left="0.75" right="0.63" top="0.57999999999999996" bottom="0.6" header="0.34" footer="0.35"/>
      <pageSetup orientation="portrait" r:id="rId2"/>
      <headerFooter alignWithMargins="0">
        <oddFooter>&amp;R&amp;"Book Antiqua,Bold"&amp;8 Page &amp;P of &amp;N</oddFooter>
      </headerFooter>
    </customSheetView>
    <customSheetView guid="{FA4BDE0B-6AEB-4D9D-84E1-DAD93139D8D4}" showPageBreaks="1" showGridLines="0" printArea="1" view="pageBreakPreview" topLeftCell="A7">
      <selection activeCell="D17" sqref="D17"/>
      <pageMargins left="0.75" right="0.63" top="0.57999999999999996" bottom="0.6" header="0.34" footer="0.35"/>
      <pageSetup orientation="portrait" r:id="rId3"/>
      <headerFooter alignWithMargins="0">
        <oddFooter>&amp;R&amp;"Book Antiqua,Bold"&amp;8 Page &amp;P of &amp;N</oddFooter>
      </headerFooter>
    </customSheetView>
    <customSheetView guid="{A506B351-DE43-4CCA-818F-D2B51F2607AA}" showPageBreaks="1" showGridLines="0" printArea="1" view="pageBreakPreview" topLeftCell="A10">
      <selection activeCell="D17" sqref="D17"/>
      <pageMargins left="0.75" right="0.63" top="0.57999999999999996" bottom="0.6" header="0.34" footer="0.35"/>
      <pageSetup orientation="portrait" r:id="rId4"/>
      <headerFooter alignWithMargins="0">
        <oddFooter>&amp;R&amp;"Book Antiqua,Bold"&amp;8 Page &amp;P of &amp;N</oddFooter>
      </headerFooter>
    </customSheetView>
    <customSheetView guid="{70BF6F06-85BA-4CCF-BC67-75A4B6D4F833}" showPageBreaks="1" showGridLines="0" printArea="1" view="pageBreakPreview">
      <selection activeCell="J8" sqref="J8"/>
      <pageMargins left="0.75" right="0.63" top="0.57999999999999996" bottom="0.6" header="0.34" footer="0.35"/>
      <pageSetup orientation="portrait" r:id="rId5"/>
      <headerFooter alignWithMargins="0">
        <oddFooter>&amp;R&amp;"Book Antiqua,Bold"&amp;8 Page &amp;P of &amp;N</oddFooter>
      </headerFooter>
    </customSheetView>
    <customSheetView guid="{1F125E51-1799-42D0-B41E-DC039BB17D59}" showPageBreaks="1" showGridLines="0" printArea="1" view="pageBreakPreview">
      <selection activeCell="E2" sqref="E2"/>
      <pageMargins left="0.75" right="0.63" top="0.57999999999999996" bottom="0.6" header="0.34" footer="0.35"/>
      <pageSetup orientation="portrait" r:id="rId6"/>
      <headerFooter alignWithMargins="0">
        <oddFooter>&amp;R&amp;"Book Antiqua,Bold"&amp;8 Page &amp;P of &amp;N</oddFooter>
      </headerFooter>
    </customSheetView>
    <customSheetView guid="{14C32814-5A59-4863-9FB1-822FBB75D7D1}" showPageBreaks="1" showGridLines="0" printArea="1" view="pageBreakPreview">
      <selection activeCell="B75" sqref="B75:C75"/>
      <pageMargins left="0.75" right="0.63" top="0.57999999999999996" bottom="0.6" header="0.34" footer="0.35"/>
      <pageSetup orientation="portrait" r:id="rId7"/>
      <headerFooter alignWithMargins="0">
        <oddFooter>&amp;R&amp;"Book Antiqua,Bold"&amp;8 Page &amp;P of &amp;N</oddFooter>
      </headerFooter>
    </customSheetView>
    <customSheetView guid="{AA750348-930C-43DE-ADD0-8D60980F5013}" showPageBreaks="1" showGridLines="0" printArea="1" view="pageBreakPreview" topLeftCell="A3">
      <selection activeCell="B75" sqref="B75:C75"/>
      <pageMargins left="0.75" right="0.63" top="0.57999999999999996" bottom="0.6" header="0.34" footer="0.35"/>
      <pageSetup orientation="portrait" r:id="rId8"/>
      <headerFooter alignWithMargins="0">
        <oddFooter>&amp;R&amp;"Book Antiqua,Bold"&amp;8 Page &amp;P of &amp;N</oddFooter>
      </headerFooter>
    </customSheetView>
    <customSheetView guid="{CFBF18EC-8277-4311-991B-395AF21BB33B}" showPageBreaks="1" showGridLines="0" printArea="1" view="pageBreakPreview" topLeftCell="A3">
      <selection activeCell="B75" sqref="B75:C75"/>
      <pageMargins left="0.75" right="0.63" top="0.57999999999999996" bottom="0.6" header="0.34" footer="0.35"/>
      <pageSetup orientation="portrait" r:id="rId9"/>
      <headerFooter alignWithMargins="0">
        <oddFooter>&amp;R&amp;"Book Antiqua,Bold"&amp;8 Page &amp;P of &amp;N</oddFooter>
      </headerFooter>
    </customSheetView>
    <customSheetView guid="{82C64B11-1F50-45B5-B7BB-9F1DC733C833}" showPageBreaks="1" showGridLines="0" printArea="1" view="pageBreakPreview" topLeftCell="A16">
      <selection activeCell="B75" sqref="B75:C75"/>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82E8A0F5-0020-4355-95CF-28601763A783}" showPageBreaks="1" showGridLines="0" printArea="1" view="pageBreakPreview" topLeftCell="A4">
      <pageMargins left="0.75" right="0.63" top="0.57999999999999996" bottom="0.6" header="0.34" footer="0.35"/>
      <pageSetup orientation="portrait" r:id="rId21"/>
      <headerFooter alignWithMargins="0">
        <oddFooter>&amp;R&amp;"Book Antiqua,Bold"&amp;8 Page &amp;P of &amp;N</oddFooter>
      </headerFooter>
    </customSheetView>
    <customSheetView guid="{44C1C443-3199-4288-884A-D16AF7B2CD69}" showPageBreaks="1" showGridLines="0" printArea="1" view="pageBreakPreview">
      <pageMargins left="0.75" right="0.63" top="0.57999999999999996" bottom="0.6" header="0.34" footer="0.35"/>
      <pageSetup orientation="portrait" r:id="rId22"/>
      <headerFooter alignWithMargins="0">
        <oddFooter>&amp;R&amp;"Book Antiqua,Bold"&amp;8 Page &amp;P of &amp;N</oddFooter>
      </headerFooter>
    </customSheetView>
    <customSheetView guid="{CB7CD015-9A92-451A-BEF4-2BC98E3768DD}" showPageBreaks="1" showGridLines="0" printArea="1" view="pageBreakPreview">
      <pageMargins left="0.75" right="0.63" top="0.57999999999999996" bottom="0.6" header="0.34" footer="0.35"/>
      <pageSetup orientation="portrait" r:id="rId23"/>
      <headerFooter alignWithMargins="0">
        <oddFooter>&amp;R&amp;"Book Antiqua,Bold"&amp;8 Page &amp;P of &amp;N</oddFooter>
      </headerFooter>
    </customSheetView>
    <customSheetView guid="{0D490C87-B003-4943-9825-ACE0B8E7CC06}" showPageBreaks="1" showGridLines="0" printArea="1" view="pageBreakPreview" topLeftCell="A16">
      <selection activeCell="B75" sqref="B75:C75"/>
      <pageMargins left="0.75" right="0.63" top="0.57999999999999996" bottom="0.6" header="0.34" footer="0.35"/>
      <pageSetup orientation="portrait" r:id="rId24"/>
      <headerFooter alignWithMargins="0">
        <oddFooter>&amp;R&amp;"Book Antiqua,Bold"&amp;8 Page &amp;P of &amp;N</oddFooter>
      </headerFooter>
    </customSheetView>
    <customSheetView guid="{7A88FC7A-7690-48AB-B789-172043AFADC8}" showPageBreaks="1" showGridLines="0" printArea="1" view="pageBreakPreview">
      <selection activeCell="B75" sqref="B75:C75"/>
      <pageMargins left="0.75" right="0.63" top="0.57999999999999996" bottom="0.6" header="0.34" footer="0.35"/>
      <pageSetup orientation="portrait" r:id="rId25"/>
      <headerFooter alignWithMargins="0">
        <oddFooter>&amp;R&amp;"Book Antiqua,Bold"&amp;8 Page &amp;P of &amp;N</oddFooter>
      </headerFooter>
    </customSheetView>
    <customSheetView guid="{1E2D7167-D6B7-4690-9A83-BF768C4223A4}" showPageBreaks="1" showGridLines="0" printArea="1" view="pageBreakPreview" topLeftCell="A3">
      <selection activeCell="B75" sqref="B75:C75"/>
      <pageMargins left="0.75" right="0.63" top="0.57999999999999996" bottom="0.6" header="0.34" footer="0.35"/>
      <pageSetup orientation="portrait" r:id="rId26"/>
      <headerFooter alignWithMargins="0">
        <oddFooter>&amp;R&amp;"Book Antiqua,Bold"&amp;8 Page &amp;P of &amp;N</oddFooter>
      </headerFooter>
    </customSheetView>
    <customSheetView guid="{A36312D6-6542-430C-9B41-AC312BBA51FD}" showPageBreaks="1" showGridLines="0" printArea="1" view="pageBreakPreview" topLeftCell="A10">
      <selection activeCell="D17" sqref="D17"/>
      <pageMargins left="0.75" right="0.63" top="0.57999999999999996" bottom="0.6" header="0.34" footer="0.35"/>
      <pageSetup orientation="portrait" r:id="rId27"/>
      <headerFooter alignWithMargins="0">
        <oddFooter>&amp;R&amp;"Book Antiqua,Bold"&amp;8 Page &amp;P of &amp;N</oddFooter>
      </headerFooter>
    </customSheetView>
    <customSheetView guid="{BA05AF78-3740-4996-9CC5-E46CCE234E84}" showPageBreaks="1" showGridLines="0" printArea="1" view="pageBreakPreview">
      <selection activeCell="D17" sqref="D17"/>
      <pageMargins left="0.75" right="0.63" top="0.57999999999999996" bottom="0.6" header="0.34" footer="0.35"/>
      <pageSetup orientation="portrait" r:id="rId28"/>
      <headerFooter alignWithMargins="0">
        <oddFooter>&amp;R&amp;"Book Antiqua,Bold"&amp;8 Page &amp;P of &amp;N</oddFooter>
      </headerFooter>
    </customSheetView>
  </customSheetViews>
  <mergeCells count="8">
    <mergeCell ref="A3:E3"/>
    <mergeCell ref="A5:E5"/>
    <mergeCell ref="A15:E15"/>
    <mergeCell ref="B9:D9"/>
    <mergeCell ref="B10:D10"/>
    <mergeCell ref="B11:D11"/>
    <mergeCell ref="B12:D12"/>
    <mergeCell ref="A8:D8"/>
  </mergeCells>
  <phoneticPr fontId="6" type="noConversion"/>
  <pageMargins left="0.75" right="0.63" top="0.57999999999999996" bottom="0.6" header="0.34" footer="0.35"/>
  <pageSetup orientation="portrait" r:id="rId29"/>
  <headerFooter alignWithMargins="0">
    <oddFooter>&amp;R&amp;"Book Antiqua,Bold"&amp;8 Page &amp;P of &amp;N</oddFooter>
  </headerFooter>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indexed="44"/>
    <pageSetUpPr fitToPage="1"/>
  </sheetPr>
  <dimension ref="A1:G70"/>
  <sheetViews>
    <sheetView showGridLines="0" view="pageBreakPreview" topLeftCell="A39" zoomScaleNormal="100" zoomScaleSheetLayoutView="100" workbookViewId="0">
      <selection activeCell="E53" sqref="E53"/>
    </sheetView>
  </sheetViews>
  <sheetFormatPr defaultColWidth="9.109375" defaultRowHeight="14.4"/>
  <cols>
    <col min="1" max="1" width="7.88671875" style="31" customWidth="1"/>
    <col min="2" max="2" width="20.5546875" style="31" customWidth="1"/>
    <col min="3" max="3" width="11.44140625" style="31" customWidth="1"/>
    <col min="4" max="4" width="21.6640625" style="31" customWidth="1"/>
    <col min="5" max="5" width="73.109375" style="31" customWidth="1"/>
    <col min="6" max="16384" width="9.109375" style="27"/>
  </cols>
  <sheetData>
    <row r="1" spans="1:5">
      <c r="A1" s="23" t="str">
        <f>'Attach 3(JV)'!A1</f>
        <v>Specification No. :CC/NT/COND/DOM/A02/22/00509/RFx-5002002512</v>
      </c>
      <c r="B1" s="24"/>
      <c r="C1" s="24"/>
      <c r="D1" s="24"/>
      <c r="E1" s="25" t="s">
        <v>549</v>
      </c>
    </row>
    <row r="2" spans="1:5" ht="15" customHeight="1"/>
    <row r="3" spans="1:5" ht="68.25" customHeight="1">
      <c r="A3" s="646"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row>
    <row r="4" spans="1:5" ht="15" customHeight="1">
      <c r="A4" s="30"/>
    </row>
    <row r="5" spans="1:5" ht="20.100000000000001" customHeight="1">
      <c r="A5" s="647" t="s">
        <v>384</v>
      </c>
      <c r="B5" s="647"/>
      <c r="C5" s="647"/>
      <c r="D5" s="647"/>
      <c r="E5" s="647"/>
    </row>
    <row r="6" spans="1:5" ht="20.100000000000001" customHeight="1">
      <c r="A6" s="34"/>
    </row>
    <row r="7" spans="1:5" ht="20.100000000000001" customHeight="1">
      <c r="A7" s="35" t="str">
        <f>'Attach 3(JV)'!A7</f>
        <v>Bidder’s Name and Address (the Lead Partner ) :</v>
      </c>
      <c r="E7" s="15" t="str">
        <f>'Attach 3(JV)'!E7</f>
        <v>To:</v>
      </c>
    </row>
    <row r="8" spans="1:5" ht="36" customHeight="1">
      <c r="A8" s="645"/>
      <c r="B8" s="645"/>
      <c r="C8" s="645"/>
      <c r="D8" s="645"/>
      <c r="E8" s="11" t="str">
        <f>'Attach 3(JV)'!E8</f>
        <v>Contract Services</v>
      </c>
    </row>
    <row r="9" spans="1:5" ht="20.100000000000001" customHeight="1">
      <c r="A9" s="13" t="s">
        <v>364</v>
      </c>
      <c r="B9" s="653">
        <f>'Attach 3(JV)'!B9</f>
        <v>0</v>
      </c>
      <c r="C9" s="653"/>
      <c r="D9" s="653"/>
      <c r="E9" s="11" t="str">
        <f>'Attach 3(JV)'!E9</f>
        <v>Power Grid Corporation of India Ltd.,</v>
      </c>
    </row>
    <row r="10" spans="1:5" ht="20.100000000000001" customHeight="1">
      <c r="A10" s="13" t="s">
        <v>366</v>
      </c>
      <c r="B10" s="653">
        <f>'Attach 3(JV)'!B10</f>
        <v>0</v>
      </c>
      <c r="C10" s="653"/>
      <c r="D10" s="653"/>
      <c r="E10" s="11" t="str">
        <f>'Attach 3(JV)'!E10</f>
        <v>"Saudamini", Plot No. 2, Sector 29</v>
      </c>
    </row>
    <row r="11" spans="1:5" ht="20.100000000000001" customHeight="1">
      <c r="B11" s="653">
        <f>'Attach 3(JV)'!B11</f>
        <v>0</v>
      </c>
      <c r="C11" s="653"/>
      <c r="D11" s="653"/>
      <c r="E11" s="11" t="str">
        <f>'Attach 3(JV)'!E11</f>
        <v>Gurgaon (Haryana) - 122001</v>
      </c>
    </row>
    <row r="12" spans="1:5" ht="20.100000000000001" customHeight="1">
      <c r="A12" s="34"/>
      <c r="B12" s="653">
        <f>'Attach 3(JV)'!B12</f>
        <v>0</v>
      </c>
      <c r="C12" s="653"/>
      <c r="D12" s="653"/>
      <c r="E12" s="11"/>
    </row>
    <row r="13" spans="1:5" ht="15" customHeight="1">
      <c r="A13" s="34"/>
      <c r="B13" s="158"/>
      <c r="C13" s="158"/>
      <c r="D13" s="158"/>
    </row>
    <row r="14" spans="1:5" ht="20.100000000000001" customHeight="1">
      <c r="A14" s="31" t="s">
        <v>358</v>
      </c>
    </row>
    <row r="15" spans="1:5" ht="15" customHeight="1">
      <c r="A15" s="34"/>
    </row>
    <row r="16" spans="1:5" ht="123" customHeight="1">
      <c r="A16" s="634"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for the period commencing from the effective date of Contract to us :</v>
      </c>
      <c r="B16" s="634"/>
      <c r="C16" s="634"/>
      <c r="D16" s="634"/>
      <c r="E16" s="634"/>
    </row>
    <row r="17" spans="1:7" ht="19.5" customHeight="1">
      <c r="A17" s="34"/>
      <c r="B17" s="34"/>
      <c r="C17" s="34"/>
      <c r="D17" s="34"/>
      <c r="E17" s="397"/>
    </row>
    <row r="18" spans="1:7" ht="45.75" customHeight="1">
      <c r="A18" s="695" t="s">
        <v>362</v>
      </c>
      <c r="B18" s="696" t="s">
        <v>396</v>
      </c>
      <c r="C18" s="697"/>
      <c r="D18" s="698"/>
      <c r="E18" s="583" t="s">
        <v>701</v>
      </c>
    </row>
    <row r="19" spans="1:7" ht="70.5" customHeight="1">
      <c r="A19" s="695"/>
      <c r="B19" s="696"/>
      <c r="C19" s="697"/>
      <c r="D19" s="698"/>
      <c r="E19" s="580" t="s">
        <v>702</v>
      </c>
    </row>
    <row r="20" spans="1:7" ht="21.75" customHeight="1">
      <c r="A20" s="693" t="s">
        <v>695</v>
      </c>
      <c r="B20" s="694"/>
      <c r="C20" s="694"/>
      <c r="D20" s="694"/>
      <c r="E20" s="694"/>
    </row>
    <row r="21" spans="1:7" s="566" customFormat="1" ht="20.100000000000001" customHeight="1">
      <c r="A21" s="563">
        <v>1</v>
      </c>
      <c r="B21" s="690" t="s">
        <v>676</v>
      </c>
      <c r="C21" s="690"/>
      <c r="D21" s="690"/>
      <c r="E21" s="581"/>
      <c r="F21" s="565"/>
      <c r="G21" s="565"/>
    </row>
    <row r="22" spans="1:7" s="566" customFormat="1" ht="20.100000000000001" customHeight="1">
      <c r="A22" s="563">
        <v>2</v>
      </c>
      <c r="B22" s="690" t="s">
        <v>677</v>
      </c>
      <c r="C22" s="690"/>
      <c r="D22" s="690"/>
      <c r="E22" s="581"/>
      <c r="F22" s="565"/>
      <c r="G22" s="565"/>
    </row>
    <row r="23" spans="1:7" s="566" customFormat="1" ht="20.100000000000001" customHeight="1">
      <c r="A23" s="563">
        <v>3</v>
      </c>
      <c r="B23" s="689" t="s">
        <v>678</v>
      </c>
      <c r="C23" s="689"/>
      <c r="D23" s="689"/>
      <c r="E23" s="581"/>
      <c r="F23" s="565"/>
      <c r="G23" s="565"/>
    </row>
    <row r="24" spans="1:7" s="566" customFormat="1" ht="20.100000000000001" customHeight="1">
      <c r="A24" s="563">
        <v>4</v>
      </c>
      <c r="B24" s="689" t="s">
        <v>679</v>
      </c>
      <c r="C24" s="689"/>
      <c r="D24" s="689"/>
      <c r="E24" s="581"/>
      <c r="F24" s="565"/>
      <c r="G24" s="565"/>
    </row>
    <row r="25" spans="1:7" s="566" customFormat="1" ht="37.5" customHeight="1">
      <c r="A25" s="563">
        <v>5</v>
      </c>
      <c r="B25" s="689" t="s">
        <v>680</v>
      </c>
      <c r="C25" s="689"/>
      <c r="D25" s="689"/>
      <c r="E25" s="581"/>
      <c r="F25" s="565"/>
      <c r="G25" s="565"/>
    </row>
    <row r="26" spans="1:7" s="566" customFormat="1" ht="20.100000000000001" customHeight="1">
      <c r="A26" s="563">
        <v>6</v>
      </c>
      <c r="B26" s="690" t="s">
        <v>681</v>
      </c>
      <c r="C26" s="690"/>
      <c r="D26" s="690"/>
      <c r="E26" s="581"/>
      <c r="F26" s="565"/>
      <c r="G26" s="565"/>
    </row>
    <row r="27" spans="1:7" s="566" customFormat="1" ht="37.5" customHeight="1">
      <c r="A27" s="563">
        <v>7</v>
      </c>
      <c r="B27" s="689" t="s">
        <v>682</v>
      </c>
      <c r="C27" s="689"/>
      <c r="D27" s="689"/>
      <c r="E27" s="581"/>
      <c r="F27" s="565"/>
      <c r="G27" s="565"/>
    </row>
    <row r="28" spans="1:7" s="566" customFormat="1" ht="26.25" customHeight="1">
      <c r="A28" s="693" t="s">
        <v>683</v>
      </c>
      <c r="B28" s="694"/>
      <c r="C28" s="694"/>
      <c r="D28" s="694"/>
      <c r="E28" s="694"/>
      <c r="F28" s="565"/>
      <c r="G28" s="565"/>
    </row>
    <row r="29" spans="1:7" ht="20.100000000000001" customHeight="1">
      <c r="A29" s="688">
        <v>8</v>
      </c>
      <c r="B29" s="691" t="s">
        <v>385</v>
      </c>
      <c r="C29" s="691"/>
      <c r="D29" s="691"/>
      <c r="E29" s="582"/>
    </row>
    <row r="30" spans="1:7" ht="20.100000000000001" customHeight="1">
      <c r="A30" s="688"/>
      <c r="B30" s="692" t="s">
        <v>386</v>
      </c>
      <c r="C30" s="692"/>
      <c r="D30" s="692"/>
      <c r="E30" s="581"/>
    </row>
    <row r="31" spans="1:7" ht="20.100000000000001" customHeight="1">
      <c r="A31" s="688"/>
      <c r="B31" s="689" t="s">
        <v>387</v>
      </c>
      <c r="C31" s="689"/>
      <c r="D31" s="689"/>
      <c r="E31" s="581"/>
    </row>
    <row r="32" spans="1:7" ht="35.25" customHeight="1">
      <c r="A32" s="688">
        <v>9</v>
      </c>
      <c r="B32" s="691" t="s">
        <v>388</v>
      </c>
      <c r="C32" s="691"/>
      <c r="D32" s="691"/>
      <c r="E32" s="582"/>
    </row>
    <row r="33" spans="1:5" ht="20.100000000000001" customHeight="1">
      <c r="A33" s="688"/>
      <c r="B33" s="692" t="s">
        <v>386</v>
      </c>
      <c r="C33" s="692"/>
      <c r="D33" s="692"/>
      <c r="E33" s="581"/>
    </row>
    <row r="34" spans="1:5" ht="20.100000000000001" customHeight="1">
      <c r="A34" s="688"/>
      <c r="B34" s="689" t="s">
        <v>387</v>
      </c>
      <c r="C34" s="689"/>
      <c r="D34" s="689"/>
      <c r="E34" s="581"/>
    </row>
    <row r="35" spans="1:5" ht="20.100000000000001" customHeight="1">
      <c r="A35" s="688">
        <v>10</v>
      </c>
      <c r="B35" s="691" t="s">
        <v>389</v>
      </c>
      <c r="C35" s="691"/>
      <c r="D35" s="691"/>
      <c r="E35" s="582"/>
    </row>
    <row r="36" spans="1:5" ht="20.100000000000001" customHeight="1">
      <c r="A36" s="688"/>
      <c r="B36" s="692" t="s">
        <v>386</v>
      </c>
      <c r="C36" s="692"/>
      <c r="D36" s="692"/>
      <c r="E36" s="581"/>
    </row>
    <row r="37" spans="1:5" ht="20.100000000000001" customHeight="1">
      <c r="A37" s="688"/>
      <c r="B37" s="689" t="s">
        <v>387</v>
      </c>
      <c r="C37" s="689"/>
      <c r="D37" s="689"/>
      <c r="E37" s="581"/>
    </row>
    <row r="38" spans="1:5" ht="20.100000000000001" customHeight="1">
      <c r="A38" s="688">
        <v>11</v>
      </c>
      <c r="B38" s="691" t="s">
        <v>390</v>
      </c>
      <c r="C38" s="691"/>
      <c r="D38" s="691"/>
      <c r="E38" s="582"/>
    </row>
    <row r="39" spans="1:5" ht="20.100000000000001" customHeight="1">
      <c r="A39" s="688"/>
      <c r="B39" s="692" t="s">
        <v>386</v>
      </c>
      <c r="C39" s="692"/>
      <c r="D39" s="692"/>
      <c r="E39" s="581"/>
    </row>
    <row r="40" spans="1:5" ht="20.100000000000001" customHeight="1">
      <c r="A40" s="688"/>
      <c r="B40" s="689" t="s">
        <v>387</v>
      </c>
      <c r="C40" s="689"/>
      <c r="D40" s="689"/>
      <c r="E40" s="581"/>
    </row>
    <row r="41" spans="1:5" ht="20.100000000000001" customHeight="1">
      <c r="A41" s="688">
        <v>12</v>
      </c>
      <c r="B41" s="691" t="s">
        <v>391</v>
      </c>
      <c r="C41" s="691"/>
      <c r="D41" s="691"/>
      <c r="E41" s="582"/>
    </row>
    <row r="42" spans="1:5" ht="20.100000000000001" customHeight="1">
      <c r="A42" s="688"/>
      <c r="B42" s="692" t="s">
        <v>386</v>
      </c>
      <c r="C42" s="692"/>
      <c r="D42" s="692"/>
      <c r="E42" s="581"/>
    </row>
    <row r="43" spans="1:5" ht="20.100000000000001" customHeight="1">
      <c r="A43" s="688"/>
      <c r="B43" s="689" t="s">
        <v>387</v>
      </c>
      <c r="C43" s="689"/>
      <c r="D43" s="689"/>
      <c r="E43" s="581"/>
    </row>
    <row r="44" spans="1:5" ht="20.100000000000001" customHeight="1">
      <c r="A44" s="45">
        <v>13</v>
      </c>
      <c r="B44" s="690" t="s">
        <v>392</v>
      </c>
      <c r="C44" s="690"/>
      <c r="D44" s="690"/>
      <c r="E44" s="581"/>
    </row>
    <row r="45" spans="1:5" ht="20.100000000000001" customHeight="1">
      <c r="A45" s="688">
        <v>14</v>
      </c>
      <c r="B45" s="691" t="s">
        <v>393</v>
      </c>
      <c r="C45" s="691"/>
      <c r="D45" s="691"/>
      <c r="E45" s="582"/>
    </row>
    <row r="46" spans="1:5" ht="20.100000000000001" customHeight="1">
      <c r="A46" s="688"/>
      <c r="B46" s="692" t="s">
        <v>386</v>
      </c>
      <c r="C46" s="692"/>
      <c r="D46" s="692"/>
      <c r="E46" s="581"/>
    </row>
    <row r="47" spans="1:5" ht="20.100000000000001" customHeight="1">
      <c r="A47" s="688"/>
      <c r="B47" s="689" t="s">
        <v>387</v>
      </c>
      <c r="C47" s="689"/>
      <c r="D47" s="689"/>
      <c r="E47" s="581"/>
    </row>
    <row r="48" spans="1:5" ht="20.100000000000001" customHeight="1">
      <c r="A48" s="688">
        <v>15</v>
      </c>
      <c r="B48" s="691" t="s">
        <v>394</v>
      </c>
      <c r="C48" s="691"/>
      <c r="D48" s="691"/>
      <c r="E48" s="582"/>
    </row>
    <row r="49" spans="1:5" ht="20.100000000000001" customHeight="1">
      <c r="A49" s="688"/>
      <c r="B49" s="692" t="s">
        <v>386</v>
      </c>
      <c r="C49" s="692"/>
      <c r="D49" s="692"/>
      <c r="E49" s="581"/>
    </row>
    <row r="50" spans="1:5" ht="20.100000000000001" customHeight="1">
      <c r="A50" s="688"/>
      <c r="B50" s="689" t="s">
        <v>387</v>
      </c>
      <c r="C50" s="689"/>
      <c r="D50" s="689"/>
      <c r="E50" s="581"/>
    </row>
    <row r="51" spans="1:5" ht="20.100000000000001" customHeight="1">
      <c r="A51" s="688">
        <v>16</v>
      </c>
      <c r="B51" s="691" t="s">
        <v>395</v>
      </c>
      <c r="C51" s="691"/>
      <c r="D51" s="691"/>
      <c r="E51" s="582"/>
    </row>
    <row r="52" spans="1:5" ht="20.100000000000001" customHeight="1">
      <c r="A52" s="688"/>
      <c r="B52" s="692" t="s">
        <v>386</v>
      </c>
      <c r="C52" s="692"/>
      <c r="D52" s="692"/>
      <c r="E52" s="581"/>
    </row>
    <row r="53" spans="1:5" ht="20.100000000000001" customHeight="1">
      <c r="A53" s="688"/>
      <c r="B53" s="689" t="s">
        <v>387</v>
      </c>
      <c r="C53" s="689"/>
      <c r="D53" s="689"/>
      <c r="E53" s="581"/>
    </row>
    <row r="54" spans="1:5" ht="20.25" customHeight="1">
      <c r="A54" s="503" t="str">
        <f>IF(E53&gt;Basic!B5, "You are exceeding the completion schedule of " &amp; Basic!B5 &amp; " months as specified in the bidding documents.", "")</f>
        <v/>
      </c>
      <c r="B54" s="503"/>
      <c r="C54" s="503"/>
      <c r="D54" s="503"/>
      <c r="E54" s="503"/>
    </row>
    <row r="55" spans="1:5" ht="15.75" customHeight="1">
      <c r="D55" s="39"/>
    </row>
    <row r="56" spans="1:5" ht="33" customHeight="1">
      <c r="A56" s="38" t="s">
        <v>6</v>
      </c>
      <c r="B56" s="75">
        <f>'Attach 3(JV)'!B25</f>
        <v>0</v>
      </c>
      <c r="D56" s="39" t="str">
        <f>'Attach 3(JV)'!D25</f>
        <v>Printed Name :</v>
      </c>
      <c r="E56" s="559">
        <f>'Attach 3(JV)'!E25</f>
        <v>0</v>
      </c>
    </row>
    <row r="57" spans="1:5" ht="22.5" customHeight="1">
      <c r="A57" s="38" t="s">
        <v>7</v>
      </c>
      <c r="B57" s="322">
        <f>'Attach 3(JV)'!B26</f>
        <v>0</v>
      </c>
      <c r="D57" s="39" t="str">
        <f>'Attach 3(JV)'!D26</f>
        <v>Designation :</v>
      </c>
      <c r="E57" s="322">
        <f>'Attach 3(JV)'!E26</f>
        <v>0</v>
      </c>
    </row>
    <row r="58" spans="1:5" ht="8.25" customHeight="1">
      <c r="D58" s="39"/>
      <c r="E58" s="41"/>
    </row>
    <row r="59" spans="1:5" ht="12" customHeight="1">
      <c r="A59" s="40"/>
    </row>
    <row r="60" spans="1:5" ht="51" customHeight="1">
      <c r="A60" s="47" t="s">
        <v>399</v>
      </c>
      <c r="B60" s="699" t="s">
        <v>398</v>
      </c>
      <c r="C60" s="699"/>
      <c r="D60" s="699"/>
      <c r="E60" s="699"/>
    </row>
    <row r="61" spans="1:5" ht="20.100000000000001" customHeight="1"/>
    <row r="62" spans="1:5" ht="20.100000000000001" customHeight="1">
      <c r="A62" s="40"/>
    </row>
    <row r="63" spans="1:5" ht="20.100000000000001" customHeight="1"/>
    <row r="64" spans="1:5" ht="20.100000000000001" customHeight="1">
      <c r="A64" s="40"/>
    </row>
    <row r="65" spans="1:1" ht="20.100000000000001" customHeight="1"/>
    <row r="66" spans="1:1" ht="20.100000000000001" customHeight="1">
      <c r="A66" s="40"/>
    </row>
    <row r="67" spans="1:1" ht="20.100000000000001" customHeight="1"/>
    <row r="68" spans="1:1" ht="20.100000000000001" customHeight="1"/>
    <row r="69" spans="1:1" ht="20.100000000000001" customHeight="1"/>
    <row r="70" spans="1:1" ht="20.100000000000001" customHeight="1"/>
  </sheetData>
  <sheetProtection algorithmName="SHA-512" hashValue="NtDUfJg8pmzd4sLL5r2BTHDDy66nSbRW1ZdjWTxvREh7013urr8dPKE+Ie0gyOBwJpsQgoZaiAGmduKPRDk1ZQ==" saltValue="wWRbQdbBiGtXpKr/h40+bA==" spinCount="100000" sheet="1" selectLockedCells="1"/>
  <customSheetViews>
    <customSheetView guid="{645EA773-58FD-461A-A186-302B88D016A5}" showPageBreaks="1" showGridLines="0" fitToPage="1" printArea="1" view="pageBreakPreview" topLeftCell="A39">
      <selection activeCell="E53" sqref="E53"/>
      <rowBreaks count="1" manualBreakCount="1">
        <brk id="31" max="25" man="1"/>
      </rowBreaks>
      <pageMargins left="0.75" right="0.63" top="0.57999999999999996" bottom="0.6" header="0.34" footer="0.35"/>
      <pageSetup scale="75" fitToHeight="2" orientation="portrait" r:id="rId1"/>
      <headerFooter alignWithMargins="0">
        <oddFooter>&amp;R&amp;"Book Antiqua,Bold"&amp;8 Page &amp;P of &amp;N</oddFooter>
      </headerFooter>
    </customSheetView>
    <customSheetView guid="{0539A423-766D-4407-9B04-DD09D2A8C305}" showPageBreaks="1" showGridLines="0" fitToPage="1" printArea="1" view="pageBreakPreview" topLeftCell="A2">
      <selection activeCell="E21" sqref="E21"/>
      <rowBreaks count="1" manualBreakCount="1">
        <brk id="31" max="25" man="1"/>
      </rowBreaks>
      <pageMargins left="0.75" right="0.63" top="0.57999999999999996" bottom="0.6" header="0.34" footer="0.35"/>
      <pageSetup scale="75" fitToHeight="2" orientation="portrait" r:id="rId2"/>
      <headerFooter alignWithMargins="0">
        <oddFooter>&amp;R&amp;"Book Antiqua,Bold"&amp;8 Page &amp;P of &amp;N</oddFooter>
      </headerFooter>
    </customSheetView>
    <customSheetView guid="{FA4BDE0B-6AEB-4D9D-84E1-DAD93139D8D4}" showPageBreaks="1" showGridLines="0" fitToPage="1" printArea="1" view="pageBreakPreview" topLeftCell="A14">
      <selection activeCell="E20" sqref="E20:G20"/>
      <rowBreaks count="1" manualBreakCount="1">
        <brk id="30" max="25" man="1"/>
      </rowBreaks>
      <pageMargins left="0.75" right="0.63" top="0.57999999999999996" bottom="0.6" header="0.34" footer="0.35"/>
      <pageSetup scale="92" fitToHeight="2" orientation="portrait" r:id="rId3"/>
      <headerFooter alignWithMargins="0">
        <oddFooter>&amp;R&amp;"Book Antiqua,Bold"&amp;8 Page &amp;P of &amp;N</oddFooter>
      </headerFooter>
    </customSheetView>
    <customSheetView guid="{A506B351-DE43-4CCA-818F-D2B51F2607AA}" showPageBreaks="1" showGridLines="0" fitToPage="1" printArea="1" view="pageBreakPreview" topLeftCell="A37">
      <selection activeCell="E52" sqref="E52:G52"/>
      <rowBreaks count="1" manualBreakCount="1">
        <brk id="30" max="25" man="1"/>
      </rowBreaks>
      <pageMargins left="0.75" right="0.63" top="0.57999999999999996" bottom="0.6" header="0.34" footer="0.35"/>
      <pageSetup scale="92" fitToHeight="2" orientation="portrait" r:id="rId4"/>
      <headerFooter alignWithMargins="0">
        <oddFooter>&amp;R&amp;"Book Antiqua,Bold"&amp;8 Page &amp;P of &amp;N</oddFooter>
      </headerFooter>
    </customSheetView>
    <customSheetView guid="{70BF6F06-85BA-4CCF-BC67-75A4B6D4F833}" showPageBreaks="1" showGridLines="0" fitToPage="1" printArea="1" view="pageBreakPreview" topLeftCell="A7">
      <selection activeCell="E21" sqref="E21:G21"/>
      <rowBreaks count="1" manualBreakCount="1">
        <brk id="22" max="25" man="1"/>
      </rowBreaks>
      <pageMargins left="0.75" right="0.63" top="0.57999999999999996" bottom="0.6" header="0.34" footer="0.35"/>
      <pageSetup scale="99" fitToHeight="2" orientation="portrait" r:id="rId5"/>
      <headerFooter alignWithMargins="0">
        <oddFooter>&amp;R&amp;"Book Antiqua,Bold"&amp;8 Page &amp;P of &amp;N</oddFooter>
      </headerFooter>
    </customSheetView>
    <customSheetView guid="{1F125E51-1799-42D0-B41E-DC039BB17D59}" scale="90" showPageBreaks="1" showGridLines="0" fitToPage="1" printArea="1" view="pageBreakPreview">
      <selection activeCell="E44" sqref="E44"/>
      <rowBreaks count="1" manualBreakCount="1">
        <brk id="22" max="4" man="1"/>
      </rowBreaks>
      <pageMargins left="0.75" right="0.63" top="0.57999999999999996" bottom="0.6" header="0.34" footer="0.35"/>
      <pageSetup scale="91" fitToHeight="2" orientation="portrait" r:id="rId6"/>
      <headerFooter alignWithMargins="0">
        <oddFooter>&amp;R&amp;"Book Antiqua,Bold"&amp;8 Page &amp;P of &amp;N</oddFooter>
      </headerFooter>
    </customSheetView>
    <customSheetView guid="{14C32814-5A59-4863-9FB1-822FBB75D7D1}" scale="90" showPageBreaks="1" showGridLines="0" fitToPage="1" printArea="1" view="pageBreakPreview" topLeftCell="A17">
      <selection activeCell="E44" sqref="E44"/>
      <rowBreaks count="1" manualBreakCount="1">
        <brk id="22" max="4" man="1"/>
      </rowBreaks>
      <pageMargins left="0.75" right="0.63" top="0.57999999999999996" bottom="0.6" header="0.34" footer="0.35"/>
      <pageSetup scale="92" fitToHeight="2" orientation="portrait" r:id="rId7"/>
      <headerFooter alignWithMargins="0">
        <oddFooter>&amp;R&amp;"Book Antiqua,Bold"&amp;8 Page &amp;P of &amp;N</oddFooter>
      </headerFooter>
    </customSheetView>
    <customSheetView guid="{AA750348-930C-43DE-ADD0-8D60980F5013}" scale="90" showPageBreaks="1" showGridLines="0" fitToPage="1" printArea="1" view="pageBreakPreview">
      <selection activeCell="E44" sqref="E44"/>
      <rowBreaks count="1" manualBreakCount="1">
        <brk id="22" max="4" man="1"/>
      </rowBreaks>
      <pageMargins left="0.75" right="0.63" top="0.57999999999999996" bottom="0.6" header="0.34" footer="0.35"/>
      <pageSetup scale="92" fitToHeight="2" orientation="portrait" r:id="rId8"/>
      <headerFooter alignWithMargins="0">
        <oddFooter>&amp;R&amp;"Book Antiqua,Bold"&amp;8 Page &amp;P of &amp;N</oddFooter>
      </headerFooter>
    </customSheetView>
    <customSheetView guid="{CFBF18EC-8277-4311-991B-395AF21BB33B}" scale="90" showPageBreaks="1" showGridLines="0" fitToPage="1" printArea="1" view="pageBreakPreview" topLeftCell="A34">
      <selection activeCell="E44" sqref="E44"/>
      <rowBreaks count="1" manualBreakCount="1">
        <brk id="22" max="4" man="1"/>
      </rowBreaks>
      <pageMargins left="0.75" right="0.63" top="0.57999999999999996" bottom="0.6" header="0.34" footer="0.35"/>
      <pageSetup scale="92" fitToHeight="2" orientation="portrait" r:id="rId9"/>
      <headerFooter alignWithMargins="0">
        <oddFooter>&amp;R&amp;"Book Antiqua,Bold"&amp;8 Page &amp;P of &amp;N</oddFooter>
      </headerFooter>
    </customSheetView>
    <customSheetView guid="{82C64B11-1F50-45B5-B7BB-9F1DC733C833}" scale="90" showPageBreaks="1" showGridLines="0" fitToPage="1" printArea="1" view="pageBreakPreview" topLeftCell="A37">
      <selection activeCell="B75" sqref="B75:C75"/>
      <rowBreaks count="1" manualBreakCount="1">
        <brk id="22" max="8" man="1"/>
      </rowBreaks>
      <pageMargins left="0.75" right="0.63" top="0.57999999999999996" bottom="0.6" header="0.34" footer="0.35"/>
      <pageSetup scale="92" fitToHeight="2" orientation="portrait" r:id="rId10"/>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2"/>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6"/>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1"/>
      <headerFooter alignWithMargins="0">
        <oddFooter>&amp;R&amp;"Book Antiqua,Bold"&amp;8 Page &amp;P of &amp;N</oddFooter>
      </headerFooter>
    </customSheetView>
    <customSheetView guid="{82E8A0F5-0020-4355-95CF-28601763A783}" scale="90" showPageBreaks="1" showGridLines="0" printArea="1" view="pageBreakPreview">
      <selection activeCell="E34" sqref="E34"/>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44C1C443-3199-4288-884A-D16AF7B2CD69}" scale="90" showPageBreaks="1" showGridLines="0" printArea="1" view="pageBreakPreview" topLeftCell="A10">
      <selection activeCell="E34" sqref="E34"/>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CB7CD015-9A92-451A-BEF4-2BC98E3768DD}" scale="90" showPageBreaks="1" showGridLines="0" printArea="1" view="pageBreakPreview" topLeftCell="A10">
      <selection activeCell="E34" sqref="E34"/>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0D490C87-B003-4943-9825-ACE0B8E7CC06}" scale="90" showPageBreaks="1" showGridLines="0" fitToPage="1" printArea="1" view="pageBreakPreview" topLeftCell="A37">
      <selection activeCell="B75" sqref="B75:C75"/>
      <rowBreaks count="1" manualBreakCount="1">
        <brk id="22" max="8" man="1"/>
      </rowBreaks>
      <pageMargins left="0.75" right="0.63" top="0.57999999999999996" bottom="0.6" header="0.34" footer="0.35"/>
      <pageSetup scale="92" fitToHeight="2" orientation="portrait" r:id="rId25"/>
      <headerFooter alignWithMargins="0">
        <oddFooter>&amp;R&amp;"Book Antiqua,Bold"&amp;8 Page &amp;P of &amp;N</oddFooter>
      </headerFooter>
    </customSheetView>
    <customSheetView guid="{7A88FC7A-7690-48AB-B789-172043AFADC8}" scale="90" showPageBreaks="1" showGridLines="0" fitToPage="1" printArea="1" view="pageBreakPreview" topLeftCell="A4">
      <selection activeCell="E44" sqref="E44"/>
      <rowBreaks count="1" manualBreakCount="1">
        <brk id="22" max="8" man="1"/>
      </rowBreaks>
      <pageMargins left="0.75" right="0.63" top="0.57999999999999996" bottom="0.6" header="0.34" footer="0.35"/>
      <pageSetup scale="92" fitToHeight="2" orientation="portrait" r:id="rId26"/>
      <headerFooter alignWithMargins="0">
        <oddFooter>&amp;R&amp;"Book Antiqua,Bold"&amp;8 Page &amp;P of &amp;N</oddFooter>
      </headerFooter>
    </customSheetView>
    <customSheetView guid="{1E2D7167-D6B7-4690-9A83-BF768C4223A4}" scale="90" showPageBreaks="1" showGridLines="0" fitToPage="1" printArea="1" view="pageBreakPreview">
      <selection activeCell="E44" sqref="E44"/>
      <rowBreaks count="1" manualBreakCount="1">
        <brk id="22" max="4" man="1"/>
      </rowBreaks>
      <pageMargins left="0.75" right="0.63" top="0.57999999999999996" bottom="0.6" header="0.34" footer="0.35"/>
      <pageSetup scale="92" fitToHeight="2" orientation="portrait" r:id="rId27"/>
      <headerFooter alignWithMargins="0">
        <oddFooter>&amp;R&amp;"Book Antiqua,Bold"&amp;8 Page &amp;P of &amp;N</oddFooter>
      </headerFooter>
    </customSheetView>
    <customSheetView guid="{A36312D6-6542-430C-9B41-AC312BBA51FD}" showPageBreaks="1" showGridLines="0" fitToPage="1" printArea="1" view="pageBreakPreview" topLeftCell="A37">
      <selection activeCell="E52" sqref="E52:G52"/>
      <rowBreaks count="1" manualBreakCount="1">
        <brk id="30" max="25" man="1"/>
      </rowBreaks>
      <pageMargins left="0.75" right="0.63" top="0.57999999999999996" bottom="0.6" header="0.34" footer="0.35"/>
      <pageSetup scale="91" fitToHeight="2" orientation="portrait" r:id="rId28"/>
      <headerFooter alignWithMargins="0">
        <oddFooter>&amp;R&amp;"Book Antiqua,Bold"&amp;8 Page &amp;P of &amp;N</oddFooter>
      </headerFooter>
    </customSheetView>
    <customSheetView guid="{BA05AF78-3740-4996-9CC5-E46CCE234E84}" showPageBreaks="1" showGridLines="0" fitToPage="1" printArea="1" view="pageBreakPreview" topLeftCell="A28">
      <selection activeCell="E52" sqref="E52:G52"/>
      <rowBreaks count="1" manualBreakCount="1">
        <brk id="30" max="25" man="1"/>
      </rowBreaks>
      <pageMargins left="0.75" right="0.63" top="0.57999999999999996" bottom="0.6" header="0.34" footer="0.35"/>
      <pageSetup scale="92" fitToHeight="2" orientation="portrait" r:id="rId29"/>
      <headerFooter alignWithMargins="0">
        <oddFooter>&amp;R&amp;"Book Antiqua,Bold"&amp;8 Page &amp;P of &amp;N</oddFooter>
      </headerFooter>
    </customSheetView>
  </customSheetViews>
  <mergeCells count="54">
    <mergeCell ref="B60:E60"/>
    <mergeCell ref="B52:D52"/>
    <mergeCell ref="B53:D53"/>
    <mergeCell ref="A51:A53"/>
    <mergeCell ref="B51:D51"/>
    <mergeCell ref="A3:E3"/>
    <mergeCell ref="A5:E5"/>
    <mergeCell ref="B9:D9"/>
    <mergeCell ref="B10:D10"/>
    <mergeCell ref="B11:D11"/>
    <mergeCell ref="A8:D8"/>
    <mergeCell ref="A20:E20"/>
    <mergeCell ref="B18:D18"/>
    <mergeCell ref="A48:A50"/>
    <mergeCell ref="B49:D49"/>
    <mergeCell ref="B50:D50"/>
    <mergeCell ref="B48:D48"/>
    <mergeCell ref="A35:A37"/>
    <mergeCell ref="B35:D35"/>
    <mergeCell ref="B36:D36"/>
    <mergeCell ref="B37:D37"/>
    <mergeCell ref="A29:A31"/>
    <mergeCell ref="A32:A34"/>
    <mergeCell ref="B32:D32"/>
    <mergeCell ref="B33:D33"/>
    <mergeCell ref="B34:D34"/>
    <mergeCell ref="B29:D29"/>
    <mergeCell ref="B12:D12"/>
    <mergeCell ref="B30:D30"/>
    <mergeCell ref="B31:D31"/>
    <mergeCell ref="A16:E16"/>
    <mergeCell ref="B21:D21"/>
    <mergeCell ref="B22:D22"/>
    <mergeCell ref="B23:D23"/>
    <mergeCell ref="B24:D24"/>
    <mergeCell ref="B25:D25"/>
    <mergeCell ref="B26:D26"/>
    <mergeCell ref="B27:D27"/>
    <mergeCell ref="A28:E28"/>
    <mergeCell ref="A18:A19"/>
    <mergeCell ref="B19:D19"/>
    <mergeCell ref="A45:A47"/>
    <mergeCell ref="B40:D40"/>
    <mergeCell ref="B43:D43"/>
    <mergeCell ref="B44:D44"/>
    <mergeCell ref="B45:D45"/>
    <mergeCell ref="B42:D42"/>
    <mergeCell ref="A38:A40"/>
    <mergeCell ref="A41:A43"/>
    <mergeCell ref="B41:D41"/>
    <mergeCell ref="B47:D47"/>
    <mergeCell ref="B46:D46"/>
    <mergeCell ref="B38:D38"/>
    <mergeCell ref="B39:D39"/>
  </mergeCells>
  <phoneticPr fontId="6" type="noConversion"/>
  <conditionalFormatting sqref="E42">
    <cfRule type="expression" priority="2">
      <formula>$E$42&lt;33</formula>
    </cfRule>
  </conditionalFormatting>
  <dataValidations count="1">
    <dataValidation type="whole" operator="lessThanOrEqual" allowBlank="1" showInputMessage="1" showErrorMessage="1" sqref="E53" xr:uid="{988E9073-6FFC-48FD-AE82-79B3FCA1B7AD}">
      <formula1>30</formula1>
    </dataValidation>
  </dataValidations>
  <pageMargins left="0.75" right="0.63" top="0.57999999999999996" bottom="0.6" header="0.34" footer="0.35"/>
  <pageSetup scale="75" fitToHeight="2" orientation="portrait" r:id="rId30"/>
  <headerFooter alignWithMargins="0">
    <oddFooter>&amp;R&amp;"Book Antiqua,Bold"&amp;8 Page &amp;P of &amp;N</oddFooter>
  </headerFooter>
  <rowBreaks count="1" manualBreakCount="1">
    <brk id="31" max="2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8"/>
  </sheetPr>
  <dimension ref="A1:I30"/>
  <sheetViews>
    <sheetView showGridLines="0" view="pageBreakPreview" zoomScaleNormal="100" zoomScaleSheetLayoutView="100" workbookViewId="0">
      <selection activeCell="C23" sqref="C23"/>
    </sheetView>
  </sheetViews>
  <sheetFormatPr defaultRowHeight="14.4"/>
  <cols>
    <col min="1" max="1" width="15.6640625" style="4" customWidth="1"/>
    <col min="2" max="2" width="20.5546875" style="4" customWidth="1"/>
    <col min="3" max="3" width="11.44140625" style="4" customWidth="1"/>
    <col min="4" max="4" width="15.44140625" style="4" customWidth="1"/>
    <col min="5" max="5" width="39.33203125" style="4" customWidth="1"/>
    <col min="6" max="8" width="9.109375" style="1"/>
  </cols>
  <sheetData>
    <row r="1" spans="1:9">
      <c r="A1" s="23" t="str">
        <f>'Attach 3(JV)'!A1</f>
        <v>Specification No. :CC/NT/COND/DOM/A02/22/00509/RFx-5002002512</v>
      </c>
      <c r="B1" s="19"/>
      <c r="C1" s="19"/>
      <c r="D1" s="19"/>
      <c r="E1" s="20" t="str">
        <f>"Attachment-10 "</f>
        <v xml:space="preserve">Attachment-10 </v>
      </c>
    </row>
    <row r="3" spans="1:9" ht="83.25" customHeight="1">
      <c r="A3" s="702"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702"/>
      <c r="C3" s="702"/>
      <c r="D3" s="702"/>
      <c r="E3" s="702"/>
      <c r="F3" s="2"/>
      <c r="G3" s="8"/>
      <c r="H3" s="2"/>
    </row>
    <row r="4" spans="1:9" ht="20.100000000000001" customHeight="1">
      <c r="A4" s="5"/>
      <c r="H4" s="9"/>
      <c r="I4" s="10"/>
    </row>
    <row r="5" spans="1:9" ht="20.100000000000001" customHeight="1">
      <c r="A5" s="703" t="s">
        <v>397</v>
      </c>
      <c r="B5" s="703"/>
      <c r="C5" s="703"/>
      <c r="D5" s="703"/>
      <c r="E5" s="703"/>
      <c r="F5" s="3"/>
      <c r="H5" s="9"/>
      <c r="I5" s="12"/>
    </row>
    <row r="6" spans="1:9" ht="20.100000000000001" customHeight="1">
      <c r="A6" s="6"/>
      <c r="H6" s="9"/>
      <c r="I6" s="12"/>
    </row>
    <row r="7" spans="1:9" ht="20.100000000000001" customHeight="1">
      <c r="A7" s="14" t="str">
        <f>'Attach 3(JV)'!A7</f>
        <v>Bidder’s Name and Address (the Lead Partner ) :</v>
      </c>
      <c r="E7" s="15" t="str">
        <f>'Attach 3(JV)'!E7</f>
        <v>To:</v>
      </c>
      <c r="H7" s="9"/>
      <c r="I7" s="12"/>
    </row>
    <row r="8" spans="1:9" ht="36" customHeight="1">
      <c r="A8" s="700"/>
      <c r="B8" s="700"/>
      <c r="C8" s="700"/>
      <c r="D8" s="700"/>
      <c r="E8" s="11" t="str">
        <f>'Attach 3(JV)'!E8</f>
        <v>Contract Services</v>
      </c>
      <c r="H8" s="9"/>
      <c r="I8" s="12"/>
    </row>
    <row r="9" spans="1:9" ht="20.100000000000001" customHeight="1">
      <c r="A9" s="13" t="s">
        <v>364</v>
      </c>
      <c r="B9" s="653">
        <f>'Attach 3(JV)'!B9</f>
        <v>0</v>
      </c>
      <c r="C9" s="653"/>
      <c r="D9" s="653"/>
      <c r="E9" s="11" t="str">
        <f>'Attach 3(JV)'!E9</f>
        <v>Power Grid Corporation of India Ltd.,</v>
      </c>
      <c r="H9" s="9"/>
      <c r="I9" s="12"/>
    </row>
    <row r="10" spans="1:9" ht="20.100000000000001" customHeight="1">
      <c r="A10" s="13" t="s">
        <v>366</v>
      </c>
      <c r="B10" s="653">
        <f>'Attach 3(JV)'!B10</f>
        <v>0</v>
      </c>
      <c r="C10" s="653"/>
      <c r="D10" s="653"/>
      <c r="E10" s="11" t="str">
        <f>'Attach 3(JV)'!E10</f>
        <v>"Saudamini", Plot No. 2, Sector 29</v>
      </c>
      <c r="H10" s="9"/>
      <c r="I10" s="12"/>
    </row>
    <row r="11" spans="1:9" ht="20.100000000000001" customHeight="1">
      <c r="B11" s="653">
        <f>'Attach 3(JV)'!B11</f>
        <v>0</v>
      </c>
      <c r="C11" s="653"/>
      <c r="D11" s="653"/>
      <c r="E11" s="11" t="str">
        <f>'Attach 3(JV)'!E11</f>
        <v>Gurgaon (Haryana) - 122001</v>
      </c>
    </row>
    <row r="12" spans="1:9" ht="20.100000000000001" customHeight="1">
      <c r="A12" s="6"/>
      <c r="B12" s="653">
        <f>'Attach 3(JV)'!B12</f>
        <v>0</v>
      </c>
      <c r="C12" s="653"/>
      <c r="D12" s="653"/>
      <c r="E12" s="11"/>
    </row>
    <row r="13" spans="1:9" ht="20.100000000000001" customHeight="1">
      <c r="A13" s="6"/>
      <c r="B13" s="214"/>
      <c r="C13" s="214"/>
      <c r="D13" s="214"/>
      <c r="G13" s="11"/>
    </row>
    <row r="14" spans="1:9" ht="20.100000000000001" customHeight="1">
      <c r="A14" s="4" t="s">
        <v>358</v>
      </c>
    </row>
    <row r="15" spans="1:9" ht="20.100000000000001" customHeight="1">
      <c r="A15" s="6"/>
    </row>
    <row r="16" spans="1:9" s="464" customFormat="1" ht="48.75" customHeight="1">
      <c r="A16" s="701" t="s">
        <v>603</v>
      </c>
      <c r="B16" s="701"/>
      <c r="C16" s="701"/>
      <c r="D16" s="701"/>
      <c r="E16" s="701"/>
      <c r="F16" s="463"/>
      <c r="G16" s="463"/>
      <c r="H16" s="463"/>
    </row>
    <row r="17" spans="1:5" ht="33" customHeight="1">
      <c r="D17" s="22"/>
    </row>
    <row r="18" spans="1:5" ht="33" customHeight="1">
      <c r="A18" s="21" t="s">
        <v>6</v>
      </c>
      <c r="B18" s="230">
        <f>'Attach 3(JV)'!B25</f>
        <v>0</v>
      </c>
      <c r="C18" s="18"/>
      <c r="D18" s="22" t="s">
        <v>4</v>
      </c>
      <c r="E18" s="328">
        <f>'Attach 3(JV)'!E25</f>
        <v>0</v>
      </c>
    </row>
    <row r="19" spans="1:5" ht="33" customHeight="1">
      <c r="A19" s="21" t="s">
        <v>7</v>
      </c>
      <c r="B19" s="328">
        <f>'Attach 3(JV)'!B26</f>
        <v>0</v>
      </c>
      <c r="C19" s="18"/>
      <c r="D19" s="22" t="s">
        <v>5</v>
      </c>
      <c r="E19" s="328">
        <f>'Attach 3(JV)'!E26</f>
        <v>0</v>
      </c>
    </row>
    <row r="20" spans="1:5" ht="33" customHeight="1">
      <c r="B20" s="18"/>
      <c r="C20" s="18"/>
      <c r="D20" s="22"/>
      <c r="E20" s="18"/>
    </row>
    <row r="21" spans="1:5" ht="20.100000000000001" customHeight="1"/>
    <row r="22" spans="1:5" ht="20.100000000000001" customHeight="1">
      <c r="A22" s="7"/>
    </row>
    <row r="23" spans="1:5" ht="20.100000000000001" customHeight="1"/>
    <row r="24" spans="1:5" ht="20.100000000000001" customHeight="1">
      <c r="A24" s="7"/>
    </row>
    <row r="25" spans="1:5" ht="20.100000000000001" customHeight="1"/>
    <row r="26" spans="1:5" ht="20.100000000000001" customHeight="1">
      <c r="A26" s="7"/>
    </row>
    <row r="27" spans="1:5" ht="20.100000000000001" customHeight="1"/>
    <row r="28" spans="1:5" ht="20.100000000000001" customHeight="1"/>
    <row r="29" spans="1:5" ht="20.100000000000001" customHeight="1"/>
    <row r="30" spans="1:5" ht="20.100000000000001" customHeight="1"/>
  </sheetData>
  <sheetProtection password="EE0B" sheet="1" objects="1" scenarios="1" selectLockedCells="1"/>
  <customSheetViews>
    <customSheetView guid="{645EA773-58FD-461A-A186-302B88D016A5}" showPageBreaks="1" showGridLines="0" printArea="1" view="pageBreakPreview">
      <selection activeCell="C23" sqref="C23"/>
      <pageMargins left="0.75" right="0.63" top="0.57999999999999996" bottom="0.6" header="0.34" footer="0.35"/>
      <pageSetup scale="98" orientation="portrait" r:id="rId1"/>
      <headerFooter alignWithMargins="0">
        <oddFooter>&amp;R&amp;"Book Antiqua,Bold"&amp;8 Page &amp;P of &amp;N</oddFooter>
      </headerFooter>
    </customSheetView>
    <customSheetView guid="{0539A423-766D-4407-9B04-DD09D2A8C305}" showPageBreaks="1" showGridLines="0" printArea="1" view="pageBreakPreview" topLeftCell="A10">
      <selection activeCell="C23" sqref="C23"/>
      <pageMargins left="0.75" right="0.63" top="0.57999999999999996" bottom="0.6" header="0.34" footer="0.35"/>
      <pageSetup scale="98" orientation="portrait" r:id="rId2"/>
      <headerFooter alignWithMargins="0">
        <oddFooter>&amp;R&amp;"Book Antiqua,Bold"&amp;8 Page &amp;P of &amp;N</oddFooter>
      </headerFooter>
    </customSheetView>
    <customSheetView guid="{FA4BDE0B-6AEB-4D9D-84E1-DAD93139D8D4}" showPageBreaks="1" showGridLines="0" printArea="1" view="pageBreakPreview">
      <selection activeCell="C23" sqref="C23"/>
      <pageMargins left="0.75" right="0.63" top="0.57999999999999996" bottom="0.6" header="0.34" footer="0.35"/>
      <pageSetup scale="98" orientation="portrait" r:id="rId3"/>
      <headerFooter alignWithMargins="0">
        <oddFooter>&amp;R&amp;"Book Antiqua,Bold"&amp;8 Page &amp;P of &amp;N</oddFooter>
      </headerFooter>
    </customSheetView>
    <customSheetView guid="{A506B351-DE43-4CCA-818F-D2B51F2607AA}" showPageBreaks="1" showGridLines="0" printArea="1" view="pageBreakPreview">
      <selection activeCell="C23" sqref="C23"/>
      <pageMargins left="0.75" right="0.63" top="0.57999999999999996" bottom="0.6" header="0.34" footer="0.35"/>
      <pageSetup scale="98" orientation="portrait" r:id="rId4"/>
      <headerFooter alignWithMargins="0">
        <oddFooter>&amp;R&amp;"Book Antiqua,Bold"&amp;8 Page &amp;P of &amp;N</oddFooter>
      </headerFooter>
    </customSheetView>
    <customSheetView guid="{70BF6F06-85BA-4CCF-BC67-75A4B6D4F833}" showPageBreaks="1" showGridLines="0" printArea="1" view="pageBreakPreview">
      <selection activeCell="I12" sqref="I12"/>
      <pageMargins left="0.75" right="0.63" top="0.57999999999999996" bottom="0.6" header="0.34" footer="0.35"/>
      <pageSetup scale="98" orientation="portrait" r:id="rId5"/>
      <headerFooter alignWithMargins="0">
        <oddFooter>&amp;R&amp;"Book Antiqua,Bold"&amp;8 Page &amp;P of &amp;N</oddFooter>
      </headerFooter>
    </customSheetView>
    <customSheetView guid="{1F125E51-1799-42D0-B41E-DC039BB17D59}" showPageBreaks="1" showGridLines="0" printArea="1" view="pageBreakPreview">
      <selection activeCell="I12" sqref="I12"/>
      <pageMargins left="0.75" right="0.63" top="0.57999999999999996" bottom="0.6" header="0.34" footer="0.35"/>
      <pageSetup scale="99" orientation="portrait" r:id="rId6"/>
      <headerFooter alignWithMargins="0">
        <oddFooter>&amp;R&amp;"Book Antiqua,Bold"&amp;8 Page &amp;P of &amp;N</oddFooter>
      </headerFooter>
    </customSheetView>
    <customSheetView guid="{14C32814-5A59-4863-9FB1-822FBB75D7D1}" showPageBreaks="1" showGridLines="0" printArea="1" view="pageBreakPreview">
      <selection activeCell="A16" sqref="A16:E16"/>
      <pageMargins left="0.75" right="0.63" top="0.57999999999999996" bottom="0.6" header="0.34" footer="0.35"/>
      <pageSetup scale="99" orientation="portrait" r:id="rId7"/>
      <headerFooter alignWithMargins="0">
        <oddFooter>&amp;R&amp;"Book Antiqua,Bold"&amp;8 Page &amp;P of &amp;N</oddFooter>
      </headerFooter>
    </customSheetView>
    <customSheetView guid="{AA750348-930C-43DE-ADD0-8D60980F5013}" showPageBreaks="1" showGridLines="0" printArea="1" view="pageBreakPreview" topLeftCell="A7">
      <selection activeCell="A16" sqref="A16:E16"/>
      <pageMargins left="0.75" right="0.63" top="0.57999999999999996" bottom="0.6" header="0.34" footer="0.35"/>
      <pageSetup scale="99" orientation="portrait" r:id="rId8"/>
      <headerFooter alignWithMargins="0">
        <oddFooter>&amp;R&amp;"Book Antiqua,Bold"&amp;8 Page &amp;P of &amp;N</oddFooter>
      </headerFooter>
    </customSheetView>
    <customSheetView guid="{CFBF18EC-8277-4311-991B-395AF21BB33B}" showPageBreaks="1" showGridLines="0" printArea="1" view="pageBreakPreview" topLeftCell="A7">
      <selection activeCell="A16" sqref="A16:E16"/>
      <pageMargins left="0.75" right="0.63" top="0.57999999999999996" bottom="0.6" header="0.34" footer="0.35"/>
      <pageSetup scale="99" orientation="portrait" r:id="rId9"/>
      <headerFooter alignWithMargins="0">
        <oddFooter>&amp;R&amp;"Book Antiqua,Bold"&amp;8 Page &amp;P of &amp;N</oddFooter>
      </headerFooter>
    </customSheetView>
    <customSheetView guid="{82C64B11-1F50-45B5-B7BB-9F1DC733C833}" showPageBreaks="1" showGridLines="0" printArea="1" view="pageBreakPreview">
      <selection activeCell="B75" sqref="B75:C75"/>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1"/>
      <headerFooter alignWithMargins="0">
        <oddFooter>&amp;R&amp;"Book Antiqua,Bold"&amp;8 Page &amp;P of &amp;N</oddFooter>
      </headerFooter>
    </customSheetView>
    <customSheetView guid="{82E8A0F5-0020-4355-95CF-28601763A783}" showPageBreaks="1" showGridLines="0" printArea="1" view="pageBreakPreview" topLeftCell="A10">
      <pageMargins left="0.75" right="0.63" top="0.57999999999999996" bottom="0.6" header="0.34" footer="0.35"/>
      <pageSetup orientation="portrait" r:id="rId22"/>
      <headerFooter alignWithMargins="0">
        <oddFooter>&amp;R&amp;"Book Antiqua,Bold"&amp;8 Page &amp;P of &amp;N</oddFooter>
      </headerFooter>
    </customSheetView>
    <customSheetView guid="{44C1C443-3199-4288-884A-D16AF7B2CD69}" showPageBreaks="1" showGridLines="0" printArea="1" view="pageBreakPreview">
      <pageMargins left="0.75" right="0.63" top="0.57999999999999996" bottom="0.6" header="0.34" footer="0.35"/>
      <pageSetup orientation="portrait" r:id="rId23"/>
      <headerFooter alignWithMargins="0">
        <oddFooter>&amp;R&amp;"Book Antiqua,Bold"&amp;8 Page &amp;P of &amp;N</oddFooter>
      </headerFooter>
    </customSheetView>
    <customSheetView guid="{CB7CD015-9A92-451A-BEF4-2BC98E3768DD}" showPageBreaks="1" showGridLines="0" printArea="1" view="pageBreakPreview">
      <pageMargins left="0.75" right="0.63" top="0.57999999999999996" bottom="0.6" header="0.34" footer="0.35"/>
      <pageSetup orientation="portrait" r:id="rId24"/>
      <headerFooter alignWithMargins="0">
        <oddFooter>&amp;R&amp;"Book Antiqua,Bold"&amp;8 Page &amp;P of &amp;N</oddFooter>
      </headerFooter>
    </customSheetView>
    <customSheetView guid="{0D490C87-B003-4943-9825-ACE0B8E7CC06}" showPageBreaks="1" showGridLines="0" printArea="1" view="pageBreakPreview">
      <selection activeCell="B75" sqref="B75:C75"/>
      <pageMargins left="0.75" right="0.63" top="0.57999999999999996" bottom="0.6" header="0.34" footer="0.35"/>
      <pageSetup orientation="portrait" r:id="rId25"/>
      <headerFooter alignWithMargins="0">
        <oddFooter>&amp;R&amp;"Book Antiqua,Bold"&amp;8 Page &amp;P of &amp;N</oddFooter>
      </headerFooter>
    </customSheetView>
    <customSheetView guid="{7A88FC7A-7690-48AB-B789-172043AFADC8}" showPageBreaks="1" showGridLines="0" printArea="1" view="pageBreakPreview" topLeftCell="A13">
      <selection activeCell="B20" sqref="B20"/>
      <pageMargins left="0.75" right="0.63" top="0.57999999999999996" bottom="0.6" header="0.34" footer="0.35"/>
      <pageSetup scale="99" orientation="portrait" r:id="rId26"/>
      <headerFooter alignWithMargins="0">
        <oddFooter>&amp;R&amp;"Book Antiqua,Bold"&amp;8 Page &amp;P of &amp;N</oddFooter>
      </headerFooter>
    </customSheetView>
    <customSheetView guid="{1E2D7167-D6B7-4690-9A83-BF768C4223A4}" showPageBreaks="1" showGridLines="0" printArea="1" view="pageBreakPreview" topLeftCell="A7">
      <selection activeCell="A16" sqref="A16:E16"/>
      <pageMargins left="0.75" right="0.63" top="0.57999999999999996" bottom="0.6" header="0.34" footer="0.35"/>
      <pageSetup scale="99" orientation="portrait" r:id="rId27"/>
      <headerFooter alignWithMargins="0">
        <oddFooter>&amp;R&amp;"Book Antiqua,Bold"&amp;8 Page &amp;P of &amp;N</oddFooter>
      </headerFooter>
    </customSheetView>
    <customSheetView guid="{A36312D6-6542-430C-9B41-AC312BBA51FD}" showPageBreaks="1" showGridLines="0" printArea="1" view="pageBreakPreview">
      <selection activeCell="C23" sqref="C23"/>
      <pageMargins left="0.75" right="0.63" top="0.57999999999999996" bottom="0.6" header="0.34" footer="0.35"/>
      <pageSetup scale="98" orientation="portrait" r:id="rId28"/>
      <headerFooter alignWithMargins="0">
        <oddFooter>&amp;R&amp;"Book Antiqua,Bold"&amp;8 Page &amp;P of &amp;N</oddFooter>
      </headerFooter>
    </customSheetView>
    <customSheetView guid="{BA05AF78-3740-4996-9CC5-E46CCE234E84}" showPageBreaks="1" showGridLines="0" printArea="1" view="pageBreakPreview">
      <selection activeCell="C23" sqref="C23"/>
      <pageMargins left="0.75" right="0.63" top="0.57999999999999996" bottom="0.6" header="0.34" footer="0.35"/>
      <pageSetup scale="98" orientation="portrait" r:id="rId29"/>
      <headerFooter alignWithMargins="0">
        <oddFooter>&amp;R&amp;"Book Antiqua,Bold"&amp;8 Page &amp;P of &amp;N</oddFooter>
      </headerFooter>
    </customSheetView>
  </customSheetViews>
  <mergeCells count="8">
    <mergeCell ref="B12:D12"/>
    <mergeCell ref="A8:D8"/>
    <mergeCell ref="A16:E16"/>
    <mergeCell ref="A3:E3"/>
    <mergeCell ref="A5:E5"/>
    <mergeCell ref="B9:D9"/>
    <mergeCell ref="B10:D10"/>
    <mergeCell ref="B11:D11"/>
  </mergeCells>
  <phoneticPr fontId="6" type="noConversion"/>
  <pageMargins left="0.75" right="0.63" top="0.57999999999999996" bottom="0.6" header="0.34" footer="0.35"/>
  <pageSetup scale="98" orientation="portrait" r:id="rId30"/>
  <headerFooter alignWithMargins="0">
    <oddFooter>&amp;R&amp;"Book Antiqua,Bold"&amp;8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14"/>
  </sheetPr>
  <dimension ref="A1:Z85"/>
  <sheetViews>
    <sheetView showGridLines="0" view="pageBreakPreview" topLeftCell="A86" zoomScaleNormal="100" zoomScaleSheetLayoutView="100" workbookViewId="0">
      <selection activeCell="B18" sqref="B18:C18"/>
    </sheetView>
  </sheetViews>
  <sheetFormatPr defaultColWidth="9.109375" defaultRowHeight="14.4"/>
  <cols>
    <col min="1" max="1" width="12.109375" style="31" customWidth="1"/>
    <col min="2" max="2" width="30.6640625" style="31" customWidth="1"/>
    <col min="3" max="3" width="19.6640625" style="31" customWidth="1"/>
    <col min="4" max="4" width="18.88671875" style="31" customWidth="1"/>
    <col min="5" max="5" width="20" style="31" customWidth="1"/>
    <col min="6" max="8" width="9.109375" style="26"/>
    <col min="9" max="16384" width="9.109375" style="27"/>
  </cols>
  <sheetData>
    <row r="1" spans="1:26">
      <c r="A1" s="23" t="str">
        <f>'Attach 3(JV)'!A1</f>
        <v>Specification No. :CC/NT/COND/DOM/A02/22/00509/RFx-5002002512</v>
      </c>
      <c r="B1" s="24"/>
      <c r="C1" s="24"/>
      <c r="D1" s="24"/>
      <c r="E1" s="25" t="str">
        <f>"Attachment-11 "</f>
        <v xml:space="preserve">Attachment-11 </v>
      </c>
    </row>
    <row r="2" spans="1:26" ht="19.5" customHeight="1">
      <c r="Z2" s="192">
        <f>'Attach 3(JV)'!Z2</f>
        <v>0</v>
      </c>
    </row>
    <row r="3" spans="1:26" ht="83.25" customHeight="1">
      <c r="A3" s="646" t="str">
        <f>'Attach 3(QR)'!A3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28"/>
      <c r="G3" s="29"/>
      <c r="H3" s="28"/>
    </row>
    <row r="4" spans="1:26" ht="19.5" customHeight="1">
      <c r="A4" s="30"/>
      <c r="H4" s="32"/>
      <c r="I4" s="10"/>
    </row>
    <row r="5" spans="1:26" ht="19.5" customHeight="1">
      <c r="A5" s="647" t="s">
        <v>400</v>
      </c>
      <c r="B5" s="647"/>
      <c r="C5" s="647"/>
      <c r="D5" s="647"/>
      <c r="E5" s="647"/>
      <c r="F5" s="33"/>
      <c r="H5" s="32"/>
      <c r="I5" s="12"/>
    </row>
    <row r="6" spans="1:26" ht="19.5" customHeight="1">
      <c r="A6" s="34"/>
      <c r="H6" s="32"/>
      <c r="I6" s="12"/>
    </row>
    <row r="7" spans="1:26" ht="19.5" customHeight="1">
      <c r="A7" s="35" t="str">
        <f>'Attach 3(JV)'!A7</f>
        <v>Bidder’s Name and Address (the Lead Partner ) :</v>
      </c>
      <c r="B7" s="34"/>
      <c r="C7" s="34"/>
      <c r="D7" s="15" t="str">
        <f>'Attach 3(JV)'!E7</f>
        <v>To:</v>
      </c>
      <c r="H7" s="32"/>
      <c r="I7" s="12"/>
    </row>
    <row r="8" spans="1:26" ht="25.5" customHeight="1">
      <c r="A8" s="645"/>
      <c r="B8" s="645"/>
      <c r="C8" s="645"/>
      <c r="D8" s="11" t="str">
        <f>'Attach 3(JV)'!E8</f>
        <v>Contract Services</v>
      </c>
      <c r="H8" s="32"/>
      <c r="I8" s="12"/>
    </row>
    <row r="9" spans="1:26" ht="19.5" customHeight="1">
      <c r="A9" s="13" t="s">
        <v>364</v>
      </c>
      <c r="B9" s="653">
        <f>'Attach 3(JV)'!B9</f>
        <v>0</v>
      </c>
      <c r="C9" s="653"/>
      <c r="D9" s="11" t="str">
        <f>'Attach 3(JV)'!E9</f>
        <v>Power Grid Corporation of India Ltd.,</v>
      </c>
      <c r="H9" s="32"/>
      <c r="I9" s="12"/>
    </row>
    <row r="10" spans="1:26" ht="19.5" customHeight="1">
      <c r="A10" s="13" t="s">
        <v>366</v>
      </c>
      <c r="B10" s="653">
        <f>'Attach 3(JV)'!B10</f>
        <v>0</v>
      </c>
      <c r="C10" s="653"/>
      <c r="D10" s="11" t="str">
        <f>'Attach 3(JV)'!E10</f>
        <v>"Saudamini", Plot No. 2, Sector 29</v>
      </c>
      <c r="H10" s="32"/>
      <c r="I10" s="12"/>
    </row>
    <row r="11" spans="1:26" ht="19.5" customHeight="1">
      <c r="B11" s="653">
        <f>'Attach 3(JV)'!B11</f>
        <v>0</v>
      </c>
      <c r="C11" s="653"/>
      <c r="D11" s="11" t="str">
        <f>'Attach 3(JV)'!E11</f>
        <v>Gurgaon (Haryana) - 122001</v>
      </c>
    </row>
    <row r="12" spans="1:26" ht="19.5" customHeight="1">
      <c r="A12" s="34"/>
      <c r="B12" s="653">
        <f>'Attach 3(JV)'!B12</f>
        <v>0</v>
      </c>
      <c r="C12" s="653"/>
      <c r="D12" s="11"/>
    </row>
    <row r="13" spans="1:26" ht="19.5" customHeight="1">
      <c r="A13" s="31" t="s">
        <v>358</v>
      </c>
      <c r="D13" s="43"/>
    </row>
    <row r="14" spans="1:26" ht="9.9" customHeight="1">
      <c r="A14" s="34"/>
    </row>
    <row r="15" spans="1:26" ht="174" customHeight="1">
      <c r="A15" s="704" t="s">
        <v>572</v>
      </c>
      <c r="B15" s="650"/>
      <c r="C15" s="650"/>
      <c r="D15" s="650"/>
      <c r="E15" s="650"/>
      <c r="F15" s="36"/>
      <c r="G15" s="36"/>
      <c r="H15" s="36"/>
    </row>
    <row r="16" spans="1:26" ht="20.25" customHeight="1">
      <c r="A16" s="34"/>
      <c r="B16" s="34"/>
      <c r="C16" s="34"/>
      <c r="D16" s="34"/>
      <c r="E16" s="34"/>
      <c r="F16" s="36"/>
      <c r="G16" s="36"/>
      <c r="H16" s="36"/>
    </row>
    <row r="17" spans="1:8" s="26" customFormat="1" ht="72" customHeight="1">
      <c r="A17" s="48" t="s">
        <v>362</v>
      </c>
      <c r="B17" s="685" t="s">
        <v>117</v>
      </c>
      <c r="C17" s="685"/>
      <c r="D17" s="48" t="s">
        <v>118</v>
      </c>
      <c r="E17" s="48" t="s">
        <v>119</v>
      </c>
      <c r="G17" s="36"/>
      <c r="H17" s="36"/>
    </row>
    <row r="18" spans="1:8" ht="26.1" customHeight="1">
      <c r="A18" s="116">
        <v>1</v>
      </c>
      <c r="B18" s="705"/>
      <c r="C18" s="705"/>
      <c r="D18" s="332"/>
      <c r="E18" s="332"/>
      <c r="F18" s="36"/>
      <c r="G18" s="36"/>
      <c r="H18" s="36"/>
    </row>
    <row r="19" spans="1:8" ht="26.1" customHeight="1">
      <c r="A19" s="116">
        <v>2</v>
      </c>
      <c r="B19" s="705"/>
      <c r="C19" s="705"/>
      <c r="D19" s="332"/>
      <c r="E19" s="332"/>
      <c r="F19" s="36"/>
      <c r="G19" s="36"/>
      <c r="H19" s="36"/>
    </row>
    <row r="20" spans="1:8" ht="26.1" customHeight="1">
      <c r="A20" s="116">
        <v>3</v>
      </c>
      <c r="B20" s="705"/>
      <c r="C20" s="705"/>
      <c r="D20" s="332"/>
      <c r="E20" s="332"/>
      <c r="F20" s="36"/>
      <c r="G20" s="36"/>
      <c r="H20" s="36"/>
    </row>
    <row r="21" spans="1:8" ht="26.1" customHeight="1">
      <c r="A21" s="116">
        <v>4</v>
      </c>
      <c r="B21" s="705"/>
      <c r="C21" s="705"/>
      <c r="D21" s="332"/>
      <c r="E21" s="332"/>
      <c r="F21" s="36"/>
      <c r="G21" s="36"/>
      <c r="H21" s="36"/>
    </row>
    <row r="22" spans="1:8" ht="26.1" customHeight="1">
      <c r="A22" s="116">
        <v>5</v>
      </c>
      <c r="B22" s="705"/>
      <c r="C22" s="705"/>
      <c r="D22" s="332"/>
      <c r="E22" s="332"/>
      <c r="F22" s="36"/>
      <c r="G22" s="36"/>
      <c r="H22" s="36"/>
    </row>
    <row r="23" spans="1:8" ht="26.1" customHeight="1">
      <c r="A23" s="116">
        <v>6</v>
      </c>
      <c r="B23" s="705"/>
      <c r="C23" s="705"/>
      <c r="D23" s="332"/>
      <c r="E23" s="332"/>
      <c r="F23" s="36"/>
      <c r="G23" s="36"/>
      <c r="H23" s="36"/>
    </row>
    <row r="24" spans="1:8" ht="82.5" customHeight="1">
      <c r="A24" s="633" t="s">
        <v>573</v>
      </c>
      <c r="B24" s="633"/>
      <c r="C24" s="633"/>
      <c r="D24" s="633"/>
      <c r="E24" s="633"/>
      <c r="F24" s="36"/>
      <c r="G24" s="36"/>
      <c r="H24" s="36"/>
    </row>
    <row r="25" spans="1:8" ht="159.75" customHeight="1">
      <c r="A25" s="634" t="s">
        <v>574</v>
      </c>
      <c r="B25" s="706"/>
      <c r="C25" s="706"/>
      <c r="D25" s="706"/>
      <c r="E25" s="706"/>
    </row>
    <row r="26" spans="1:8" ht="26.1" customHeight="1">
      <c r="A26" s="38" t="s">
        <v>6</v>
      </c>
      <c r="B26" s="75">
        <f>'Attach 3(JV)'!B25</f>
        <v>0</v>
      </c>
      <c r="C26" s="39" t="s">
        <v>4</v>
      </c>
      <c r="D26" s="322">
        <f>'Attach 3(JV)'!E25</f>
        <v>0</v>
      </c>
    </row>
    <row r="27" spans="1:8" ht="26.1" customHeight="1">
      <c r="A27" s="38" t="s">
        <v>7</v>
      </c>
      <c r="B27" s="322">
        <f>'Attach 3(JV)'!B26</f>
        <v>0</v>
      </c>
      <c r="C27" s="39" t="s">
        <v>5</v>
      </c>
      <c r="D27" s="322">
        <f>'Attach 3(JV)'!E26</f>
        <v>0</v>
      </c>
    </row>
    <row r="28" spans="1:8" ht="219.75" customHeight="1">
      <c r="A28" s="634" t="s">
        <v>575</v>
      </c>
      <c r="B28" s="706"/>
      <c r="C28" s="706"/>
      <c r="D28" s="706"/>
      <c r="E28" s="706"/>
    </row>
    <row r="29" spans="1:8" ht="20.100000000000001" hidden="1" customHeight="1">
      <c r="A29" s="23" t="str">
        <f>A1</f>
        <v>Specification No. :CC/NT/COND/DOM/A02/22/00509/RFx-5002002512</v>
      </c>
      <c r="B29" s="24"/>
      <c r="C29" s="24"/>
      <c r="D29" s="24"/>
      <c r="E29" s="25" t="str">
        <f>E1</f>
        <v xml:space="preserve">Attachment-11 </v>
      </c>
    </row>
    <row r="30" spans="1:8" ht="19.5" hidden="1" customHeight="1"/>
    <row r="31" spans="1:8" ht="48" hidden="1" customHeight="1">
      <c r="A31" s="646" t="str">
        <f>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1" s="646"/>
      <c r="C31" s="646"/>
      <c r="D31" s="646"/>
      <c r="E31" s="646"/>
    </row>
    <row r="32" spans="1:8" ht="19.5" hidden="1" customHeight="1">
      <c r="A32" s="30"/>
    </row>
    <row r="33" spans="1:5" ht="19.5" hidden="1" customHeight="1">
      <c r="A33" s="647" t="s">
        <v>400</v>
      </c>
      <c r="B33" s="647"/>
      <c r="C33" s="647"/>
      <c r="D33" s="647"/>
      <c r="E33" s="647"/>
    </row>
    <row r="34" spans="1:5" ht="19.5" hidden="1" customHeight="1">
      <c r="A34" s="34"/>
    </row>
    <row r="35" spans="1:5" ht="19.5" hidden="1" customHeight="1">
      <c r="A35" s="35" t="str">
        <f>'Attach 3(JV)'!A15</f>
        <v>Name and Addresse of Other Partner</v>
      </c>
      <c r="B35" s="34"/>
      <c r="C35" s="34"/>
      <c r="D35" s="15" t="str">
        <f>D7</f>
        <v>To:</v>
      </c>
    </row>
    <row r="36" spans="1:5" ht="19.5" hidden="1" customHeight="1">
      <c r="A36" s="35" t="str">
        <f>'Attach 3(JV)'!B16</f>
        <v/>
      </c>
      <c r="B36" s="34"/>
      <c r="C36" s="34"/>
      <c r="D36" s="11" t="str">
        <f>D8</f>
        <v>Contract Services</v>
      </c>
    </row>
    <row r="37" spans="1:5" ht="19.5" hidden="1" customHeight="1">
      <c r="A37" s="13" t="s">
        <v>364</v>
      </c>
      <c r="B37" s="653">
        <f>'Attach 3(JV)'!B17:D17</f>
        <v>0</v>
      </c>
      <c r="C37" s="653"/>
      <c r="D37" s="11" t="str">
        <f>D9</f>
        <v>Power Grid Corporation of India Ltd.,</v>
      </c>
    </row>
    <row r="38" spans="1:5" ht="19.5" hidden="1" customHeight="1">
      <c r="A38" s="13" t="s">
        <v>366</v>
      </c>
      <c r="B38" s="653">
        <f>'Attach 3(JV)'!B18:D18</f>
        <v>0</v>
      </c>
      <c r="C38" s="653"/>
      <c r="D38" s="11" t="str">
        <f>D10</f>
        <v>"Saudamini", Plot No. 2, Sector 29</v>
      </c>
    </row>
    <row r="39" spans="1:5" ht="19.5" hidden="1" customHeight="1">
      <c r="B39" s="653">
        <f>'Attach 3(JV)'!B19:D19</f>
        <v>0</v>
      </c>
      <c r="C39" s="653"/>
      <c r="D39" s="11" t="str">
        <f>D11</f>
        <v>Gurgaon (Haryana) - 122001</v>
      </c>
    </row>
    <row r="40" spans="1:5" ht="19.5" hidden="1" customHeight="1">
      <c r="A40" s="34"/>
      <c r="B40" s="653">
        <f>'Attach 3(JV)'!B20:D20</f>
        <v>0</v>
      </c>
      <c r="C40" s="653"/>
      <c r="D40" s="11"/>
    </row>
    <row r="41" spans="1:5" ht="19.5" hidden="1" customHeight="1">
      <c r="A41" s="31" t="s">
        <v>358</v>
      </c>
      <c r="D41" s="43"/>
    </row>
    <row r="42" spans="1:5" ht="19.5" hidden="1" customHeight="1">
      <c r="A42" s="34"/>
    </row>
    <row r="43" spans="1:5" ht="33.75" hidden="1" customHeight="1">
      <c r="A43" s="650" t="s">
        <v>401</v>
      </c>
      <c r="B43" s="650"/>
      <c r="C43" s="650"/>
      <c r="D43" s="650"/>
      <c r="E43" s="650"/>
    </row>
    <row r="44" spans="1:5" ht="19.5" hidden="1" customHeight="1">
      <c r="A44" s="34"/>
      <c r="B44" s="34"/>
      <c r="C44" s="34"/>
      <c r="D44" s="34"/>
      <c r="E44" s="34"/>
    </row>
    <row r="45" spans="1:5" ht="72" hidden="1" customHeight="1">
      <c r="A45" s="48" t="s">
        <v>362</v>
      </c>
      <c r="B45" s="685" t="s">
        <v>117</v>
      </c>
      <c r="C45" s="685"/>
      <c r="D45" s="48" t="s">
        <v>118</v>
      </c>
      <c r="E45" s="48" t="s">
        <v>119</v>
      </c>
    </row>
    <row r="46" spans="1:5" ht="25.5" hidden="1" customHeight="1">
      <c r="A46" s="116">
        <v>1</v>
      </c>
      <c r="B46" s="707"/>
      <c r="C46" s="707"/>
      <c r="D46" s="334"/>
      <c r="E46" s="334"/>
    </row>
    <row r="47" spans="1:5" ht="25.5" hidden="1" customHeight="1">
      <c r="A47" s="116">
        <v>2</v>
      </c>
      <c r="B47" s="707"/>
      <c r="C47" s="707"/>
      <c r="D47" s="334"/>
      <c r="E47" s="334"/>
    </row>
    <row r="48" spans="1:5" ht="25.5" hidden="1" customHeight="1">
      <c r="A48" s="116">
        <v>3</v>
      </c>
      <c r="B48" s="707"/>
      <c r="C48" s="707"/>
      <c r="D48" s="334"/>
      <c r="E48" s="334"/>
    </row>
    <row r="49" spans="1:5" ht="25.5" hidden="1" customHeight="1">
      <c r="A49" s="116">
        <v>4</v>
      </c>
      <c r="B49" s="707"/>
      <c r="C49" s="707"/>
      <c r="D49" s="334"/>
      <c r="E49" s="334"/>
    </row>
    <row r="50" spans="1:5" ht="25.5" hidden="1" customHeight="1">
      <c r="A50" s="116">
        <v>5</v>
      </c>
      <c r="B50" s="707"/>
      <c r="C50" s="707"/>
      <c r="D50" s="334"/>
      <c r="E50" s="334"/>
    </row>
    <row r="51" spans="1:5" ht="25.5" hidden="1" customHeight="1">
      <c r="A51" s="116">
        <v>6</v>
      </c>
      <c r="B51" s="707"/>
      <c r="C51" s="707"/>
      <c r="D51" s="334"/>
      <c r="E51" s="334"/>
    </row>
    <row r="52" spans="1:5" ht="27.9" hidden="1" customHeight="1">
      <c r="A52" s="34"/>
      <c r="B52" s="34"/>
      <c r="C52" s="34"/>
      <c r="D52" s="34"/>
      <c r="E52" s="34"/>
    </row>
    <row r="53" spans="1:5" ht="27.9" hidden="1" customHeight="1">
      <c r="A53" s="244"/>
      <c r="B53" s="244"/>
      <c r="C53" s="244"/>
      <c r="D53" s="244"/>
      <c r="E53" s="244"/>
    </row>
    <row r="54" spans="1:5" ht="27.9" hidden="1" customHeight="1">
      <c r="A54" s="244" t="s">
        <v>6</v>
      </c>
      <c r="B54" s="75">
        <f>B26</f>
        <v>0</v>
      </c>
      <c r="C54" s="244" t="s">
        <v>4</v>
      </c>
      <c r="D54" s="244">
        <f>D26</f>
        <v>0</v>
      </c>
      <c r="E54" s="244"/>
    </row>
    <row r="55" spans="1:5" ht="27.9" hidden="1" customHeight="1">
      <c r="A55" s="244" t="s">
        <v>7</v>
      </c>
      <c r="B55" s="244">
        <f>B27</f>
        <v>0</v>
      </c>
      <c r="C55" s="244" t="s">
        <v>5</v>
      </c>
      <c r="D55" s="244">
        <f>D27</f>
        <v>0</v>
      </c>
      <c r="E55" s="244"/>
    </row>
    <row r="56" spans="1:5" ht="27.9" hidden="1" customHeight="1">
      <c r="A56" s="244"/>
      <c r="B56" s="244"/>
      <c r="C56" s="244"/>
      <c r="D56" s="244"/>
      <c r="E56" s="244"/>
    </row>
    <row r="57" spans="1:5" ht="19.5" hidden="1" customHeight="1">
      <c r="A57" s="23" t="str">
        <f>A29</f>
        <v>Specification No. :CC/NT/COND/DOM/A02/22/00509/RFx-5002002512</v>
      </c>
      <c r="B57" s="24"/>
      <c r="C57" s="24"/>
      <c r="D57" s="24"/>
      <c r="E57" s="25" t="str">
        <f>E29</f>
        <v xml:space="preserve">Attachment-11 </v>
      </c>
    </row>
    <row r="58" spans="1:5" ht="19.5" hidden="1" customHeight="1"/>
    <row r="59" spans="1:5" ht="48" hidden="1" customHeight="1">
      <c r="A59" s="646" t="str">
        <f>A31</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59" s="646"/>
      <c r="C59" s="646"/>
      <c r="D59" s="646"/>
      <c r="E59" s="646"/>
    </row>
    <row r="60" spans="1:5" ht="19.5" hidden="1" customHeight="1">
      <c r="A60" s="30"/>
    </row>
    <row r="61" spans="1:5" ht="19.5" hidden="1" customHeight="1">
      <c r="A61" s="647" t="s">
        <v>400</v>
      </c>
      <c r="B61" s="647"/>
      <c r="C61" s="647"/>
      <c r="D61" s="647"/>
      <c r="E61" s="647"/>
    </row>
    <row r="62" spans="1:5" ht="19.5" hidden="1" customHeight="1">
      <c r="A62" s="34"/>
    </row>
    <row r="63" spans="1:5" ht="19.5" hidden="1" customHeight="1">
      <c r="A63" s="35" t="str">
        <f>'Attach 3(JV)'!A15</f>
        <v>Name and Addresse of Other Partner</v>
      </c>
      <c r="B63" s="34"/>
      <c r="C63" s="34"/>
      <c r="D63" s="15" t="str">
        <f>D7</f>
        <v>To:</v>
      </c>
    </row>
    <row r="64" spans="1:5" ht="19.5" hidden="1" customHeight="1">
      <c r="A64" s="35" t="str">
        <f>'Attach 3(JV)'!E16</f>
        <v/>
      </c>
      <c r="B64" s="34"/>
      <c r="C64" s="34"/>
      <c r="D64" s="11" t="str">
        <f>D8</f>
        <v>Contract Services</v>
      </c>
    </row>
    <row r="65" spans="1:5" ht="19.5" hidden="1" customHeight="1">
      <c r="A65" s="13" t="s">
        <v>364</v>
      </c>
      <c r="B65" s="653" t="str">
        <f>'Attach 3(JV)'!E17</f>
        <v/>
      </c>
      <c r="C65" s="653"/>
      <c r="D65" s="11" t="str">
        <f>D9</f>
        <v>Power Grid Corporation of India Ltd.,</v>
      </c>
    </row>
    <row r="66" spans="1:5" ht="19.5" hidden="1" customHeight="1">
      <c r="A66" s="13" t="s">
        <v>366</v>
      </c>
      <c r="B66" s="653" t="str">
        <f>'Attach 3(JV)'!E18</f>
        <v/>
      </c>
      <c r="C66" s="653"/>
      <c r="D66" s="11" t="str">
        <f>D10</f>
        <v>"Saudamini", Plot No. 2, Sector 29</v>
      </c>
    </row>
    <row r="67" spans="1:5" ht="19.5" hidden="1" customHeight="1">
      <c r="B67" s="653" t="str">
        <f>'Attach 3(JV)'!E19</f>
        <v/>
      </c>
      <c r="C67" s="653"/>
      <c r="D67" s="11" t="str">
        <f>D11</f>
        <v>Gurgaon (Haryana) - 122001</v>
      </c>
    </row>
    <row r="68" spans="1:5" ht="19.5" hidden="1" customHeight="1">
      <c r="A68" s="34"/>
      <c r="B68" s="653" t="str">
        <f>'Attach 3(JV)'!E20</f>
        <v/>
      </c>
      <c r="C68" s="653"/>
      <c r="D68" s="11"/>
    </row>
    <row r="69" spans="1:5" ht="19.5" hidden="1" customHeight="1">
      <c r="A69" s="31" t="s">
        <v>358</v>
      </c>
      <c r="D69" s="43"/>
    </row>
    <row r="70" spans="1:5" ht="19.5" hidden="1" customHeight="1">
      <c r="A70" s="34"/>
    </row>
    <row r="71" spans="1:5" ht="33.75" hidden="1" customHeight="1">
      <c r="A71" s="650" t="s">
        <v>401</v>
      </c>
      <c r="B71" s="650"/>
      <c r="C71" s="650"/>
      <c r="D71" s="650"/>
      <c r="E71" s="650"/>
    </row>
    <row r="72" spans="1:5" ht="19.5" hidden="1" customHeight="1">
      <c r="A72" s="34"/>
      <c r="B72" s="34"/>
      <c r="C72" s="34"/>
      <c r="D72" s="34"/>
      <c r="E72" s="34"/>
    </row>
    <row r="73" spans="1:5" ht="72" hidden="1" customHeight="1">
      <c r="A73" s="48" t="s">
        <v>362</v>
      </c>
      <c r="B73" s="685" t="s">
        <v>117</v>
      </c>
      <c r="C73" s="685"/>
      <c r="D73" s="48" t="s">
        <v>118</v>
      </c>
      <c r="E73" s="48" t="s">
        <v>119</v>
      </c>
    </row>
    <row r="74" spans="1:5" ht="25.5" hidden="1" customHeight="1">
      <c r="A74" s="116">
        <v>1</v>
      </c>
      <c r="B74" s="707"/>
      <c r="C74" s="707"/>
      <c r="D74" s="334"/>
      <c r="E74" s="334"/>
    </row>
    <row r="75" spans="1:5" ht="25.5" hidden="1" customHeight="1">
      <c r="A75" s="116">
        <v>2</v>
      </c>
      <c r="B75" s="707"/>
      <c r="C75" s="707"/>
      <c r="D75" s="334"/>
      <c r="E75" s="334"/>
    </row>
    <row r="76" spans="1:5" ht="25.5" hidden="1" customHeight="1">
      <c r="A76" s="116">
        <v>3</v>
      </c>
      <c r="B76" s="707"/>
      <c r="C76" s="707"/>
      <c r="D76" s="334"/>
      <c r="E76" s="334"/>
    </row>
    <row r="77" spans="1:5" ht="25.5" hidden="1" customHeight="1">
      <c r="A77" s="116">
        <v>4</v>
      </c>
      <c r="B77" s="707"/>
      <c r="C77" s="707"/>
      <c r="D77" s="334"/>
      <c r="E77" s="334"/>
    </row>
    <row r="78" spans="1:5" ht="25.5" hidden="1" customHeight="1">
      <c r="A78" s="116">
        <v>5</v>
      </c>
      <c r="B78" s="707"/>
      <c r="C78" s="707"/>
      <c r="D78" s="334"/>
      <c r="E78" s="334"/>
    </row>
    <row r="79" spans="1:5" ht="25.5" hidden="1" customHeight="1">
      <c r="A79" s="116">
        <v>6</v>
      </c>
      <c r="B79" s="707"/>
      <c r="C79" s="707"/>
      <c r="D79" s="334"/>
      <c r="E79" s="334"/>
    </row>
    <row r="80" spans="1:5" ht="19.5" hidden="1" customHeight="1">
      <c r="A80" s="34"/>
      <c r="B80" s="34"/>
      <c r="C80" s="34"/>
      <c r="D80" s="34"/>
      <c r="E80" s="34"/>
    </row>
    <row r="81" spans="1:5" ht="24.75" hidden="1" customHeight="1">
      <c r="A81" s="244"/>
      <c r="B81" s="244"/>
      <c r="C81" s="244"/>
      <c r="D81" s="244"/>
      <c r="E81" s="244"/>
    </row>
    <row r="82" spans="1:5" ht="24.75" hidden="1" customHeight="1">
      <c r="A82" s="244" t="s">
        <v>6</v>
      </c>
      <c r="B82" s="75">
        <f>B54</f>
        <v>0</v>
      </c>
      <c r="C82" s="244" t="s">
        <v>4</v>
      </c>
      <c r="D82" s="244">
        <f>D54</f>
        <v>0</v>
      </c>
      <c r="E82" s="244"/>
    </row>
    <row r="83" spans="1:5" ht="24.75" hidden="1" customHeight="1">
      <c r="A83" s="244" t="s">
        <v>7</v>
      </c>
      <c r="B83" s="244">
        <f>B55</f>
        <v>0</v>
      </c>
      <c r="C83" s="244" t="s">
        <v>5</v>
      </c>
      <c r="D83" s="244">
        <f>D55</f>
        <v>0</v>
      </c>
      <c r="E83" s="244"/>
    </row>
    <row r="84" spans="1:5" ht="24.75" hidden="1" customHeight="1">
      <c r="A84" s="244"/>
      <c r="B84" s="244"/>
      <c r="C84" s="244"/>
      <c r="D84" s="244"/>
      <c r="E84" s="244"/>
    </row>
    <row r="85" spans="1:5" ht="37.5" hidden="1" customHeight="1">
      <c r="A85" s="70"/>
      <c r="B85" s="70"/>
      <c r="C85" s="70"/>
      <c r="D85" s="70"/>
      <c r="E85" s="70"/>
    </row>
  </sheetData>
  <sheetProtection password="EE0B" sheet="1" objects="1" scenarios="1" selectLockedCells="1"/>
  <customSheetViews>
    <customSheetView guid="{645EA773-58FD-461A-A186-302B88D016A5}" showPageBreaks="1" showGridLines="0" printArea="1" hiddenRows="1" view="pageBreakPreview" topLeftCell="A86">
      <selection activeCell="B18" sqref="B18:C18"/>
      <pageMargins left="0.75" right="0.63" top="0.57999999999999996" bottom="0.6" header="0.34" footer="0.35"/>
      <pageSetup scale="95" orientation="portrait" r:id="rId1"/>
      <headerFooter alignWithMargins="0">
        <oddFooter>&amp;R&amp;"Book Antiqua,Bold"&amp;8 Page &amp;P of &amp;N</oddFooter>
      </headerFooter>
    </customSheetView>
    <customSheetView guid="{0539A423-766D-4407-9B04-DD09D2A8C305}" showPageBreaks="1" showGridLines="0" printArea="1" hiddenRows="1" view="pageBreakPreview">
      <selection activeCell="B18" sqref="B18:C18"/>
      <pageMargins left="0.75" right="0.63" top="0.57999999999999996" bottom="0.6" header="0.34" footer="0.35"/>
      <pageSetup scale="95" orientation="portrait" r:id="rId2"/>
      <headerFooter alignWithMargins="0">
        <oddFooter>&amp;R&amp;"Book Antiqua,Bold"&amp;8 Page &amp;P of &amp;N</oddFooter>
      </headerFooter>
    </customSheetView>
    <customSheetView guid="{FA4BDE0B-6AEB-4D9D-84E1-DAD93139D8D4}" showPageBreaks="1" showGridLines="0" printArea="1" hiddenRows="1" view="pageBreakPreview" topLeftCell="A24">
      <selection activeCell="B18" sqref="B18:C18"/>
      <pageMargins left="0.75" right="0.63" top="0.57999999999999996" bottom="0.6" header="0.34" footer="0.35"/>
      <pageSetup scale="95" orientation="portrait" r:id="rId3"/>
      <headerFooter alignWithMargins="0">
        <oddFooter>&amp;R&amp;"Book Antiqua,Bold"&amp;8 Page &amp;P of &amp;N</oddFooter>
      </headerFooter>
    </customSheetView>
    <customSheetView guid="{A506B351-DE43-4CCA-818F-D2B51F2607AA}" showPageBreaks="1" showGridLines="0" printArea="1" hiddenRows="1" view="pageBreakPreview" topLeftCell="A21">
      <selection activeCell="B18" sqref="B18:C18"/>
      <pageMargins left="0.75" right="0.63" top="0.57999999999999996" bottom="0.6" header="0.34" footer="0.35"/>
      <pageSetup scale="95" orientation="portrait" r:id="rId4"/>
      <headerFooter alignWithMargins="0">
        <oddFooter>&amp;R&amp;"Book Antiqua,Bold"&amp;8 Page &amp;P of &amp;N</oddFooter>
      </headerFooter>
    </customSheetView>
    <customSheetView guid="{70BF6F06-85BA-4CCF-BC67-75A4B6D4F833}" showPageBreaks="1" showGridLines="0" printArea="1" hiddenRows="1" view="pageBreakPreview">
      <selection activeCell="B18" sqref="B18:C18"/>
      <pageMargins left="0.75" right="0.63" top="0.57999999999999996" bottom="0.6" header="0.34" footer="0.35"/>
      <pageSetup scale="95" orientation="portrait" r:id="rId5"/>
      <headerFooter alignWithMargins="0">
        <oddFooter>&amp;R&amp;"Book Antiqua,Bold"&amp;8 Page &amp;P of &amp;N</oddFooter>
      </headerFooter>
    </customSheetView>
    <customSheetView guid="{1F125E51-1799-42D0-B41E-DC039BB17D59}" showPageBreaks="1" showGridLines="0" printArea="1" hiddenRows="1" view="pageBreakPreview" topLeftCell="A4">
      <selection activeCell="B18" sqref="B18:C18"/>
      <pageMargins left="0.75" right="0.63" top="0.57999999999999996" bottom="0.6" header="0.34" footer="0.35"/>
      <pageSetup scale="95" orientation="portrait" r:id="rId6"/>
      <headerFooter alignWithMargins="0">
        <oddFooter>&amp;R&amp;"Book Antiqua,Bold"&amp;8 Page &amp;P of &amp;N</oddFooter>
      </headerFooter>
    </customSheetView>
    <customSheetView guid="{14C32814-5A59-4863-9FB1-822FBB75D7D1}" showPageBreaks="1" showGridLines="0" printArea="1" hiddenRows="1" view="pageBreakPreview" topLeftCell="A4">
      <selection activeCell="B18" sqref="B18:C18"/>
      <pageMargins left="0.75" right="0.63" top="0.57999999999999996" bottom="0.6" header="0.34" footer="0.35"/>
      <pageSetup scale="95" orientation="portrait" r:id="rId7"/>
      <headerFooter alignWithMargins="0">
        <oddFooter>&amp;R&amp;"Book Antiqua,Bold"&amp;8 Page &amp;P of &amp;N</oddFooter>
      </headerFooter>
    </customSheetView>
    <customSheetView guid="{AA750348-930C-43DE-ADD0-8D60980F5013}" showPageBreaks="1" showGridLines="0" printArea="1" hiddenRows="1" view="pageBreakPreview" topLeftCell="A7">
      <selection activeCell="D20" sqref="D20"/>
      <pageMargins left="0.75" right="0.63" top="0.57999999999999996" bottom="0.6" header="0.34" footer="0.35"/>
      <pageSetup scale="95" orientation="portrait" r:id="rId8"/>
      <headerFooter alignWithMargins="0">
        <oddFooter>&amp;R&amp;"Book Antiqua,Bold"&amp;8 Page &amp;P of &amp;N</oddFooter>
      </headerFooter>
    </customSheetView>
    <customSheetView guid="{CFBF18EC-8277-4311-991B-395AF21BB33B}" showPageBreaks="1" showGridLines="0" printArea="1" hiddenRows="1" view="pageBreakPreview" topLeftCell="A7">
      <selection activeCell="D20" sqref="D20"/>
      <pageMargins left="0.75" right="0.63" top="0.57999999999999996" bottom="0.6" header="0.34" footer="0.35"/>
      <pageSetup scale="95" orientation="portrait" r:id="rId9"/>
      <headerFooter alignWithMargins="0">
        <oddFooter>&amp;R&amp;"Book Antiqua,Bold"&amp;8 Page &amp;P of &amp;N</oddFooter>
      </headerFooter>
    </customSheetView>
    <customSheetView guid="{82C64B11-1F50-45B5-B7BB-9F1DC733C833}" showPageBreaks="1" showGridLines="0" printArea="1" view="pageBreakPreview" topLeftCell="A16">
      <selection activeCell="B75" sqref="B75:C75"/>
      <pageMargins left="0.75" right="0.63" top="0.57999999999999996" bottom="0.6" header="0.34" footer="0.35"/>
      <pageSetup scale="95" orientation="portrait" r:id="rId10"/>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1"/>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6"/>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1"/>
      <headerFooter alignWithMargins="0">
        <oddFooter>&amp;R&amp;"Book Antiqua,Bold"&amp;8 Page &amp;P of &amp;N</oddFooter>
      </headerFooter>
    </customSheetView>
    <customSheetView guid="{82E8A0F5-0020-4355-95CF-28601763A783}" showPageBreaks="1" showGridLines="0" printArea="1" view="pageBreakPreview">
      <selection activeCell="B18" sqref="B18:C18"/>
      <pageMargins left="0.75" right="0.63" top="0.57999999999999996" bottom="0.6" header="0.34" footer="0.35"/>
      <pageSetup scale="95" orientation="portrait" r:id="rId22"/>
      <headerFooter alignWithMargins="0">
        <oddFooter>&amp;R&amp;"Book Antiqua,Bold"&amp;8 Page &amp;P of &amp;N</oddFooter>
      </headerFooter>
    </customSheetView>
    <customSheetView guid="{44C1C443-3199-4288-884A-D16AF7B2CD69}" showPageBreaks="1" showGridLines="0" printArea="1" view="pageBreakPreview">
      <selection activeCell="B18" sqref="B18:C18"/>
      <pageMargins left="0.75" right="0.63" top="0.57999999999999996" bottom="0.6" header="0.34" footer="0.35"/>
      <pageSetup scale="95" orientation="portrait" r:id="rId23"/>
      <headerFooter alignWithMargins="0">
        <oddFooter>&amp;R&amp;"Book Antiqua,Bold"&amp;8 Page &amp;P of &amp;N</oddFooter>
      </headerFooter>
    </customSheetView>
    <customSheetView guid="{CB7CD015-9A92-451A-BEF4-2BC98E3768DD}" showPageBreaks="1" showGridLines="0" printArea="1" view="pageBreakPreview">
      <selection activeCell="B18" sqref="B18:C18"/>
      <pageMargins left="0.75" right="0.63" top="0.57999999999999996" bottom="0.6" header="0.34" footer="0.35"/>
      <pageSetup scale="95" orientation="portrait" r:id="rId24"/>
      <headerFooter alignWithMargins="0">
        <oddFooter>&amp;R&amp;"Book Antiqua,Bold"&amp;8 Page &amp;P of &amp;N</oddFooter>
      </headerFooter>
    </customSheetView>
    <customSheetView guid="{0D490C87-B003-4943-9825-ACE0B8E7CC06}" showPageBreaks="1" showGridLines="0" printArea="1" view="pageBreakPreview" topLeftCell="A16">
      <selection activeCell="B75" sqref="B75:C75"/>
      <pageMargins left="0.75" right="0.63" top="0.57999999999999996" bottom="0.6" header="0.34" footer="0.35"/>
      <pageSetup scale="95" orientation="portrait" r:id="rId25"/>
      <headerFooter alignWithMargins="0">
        <oddFooter>&amp;R&amp;"Book Antiqua,Bold"&amp;8 Page &amp;P of &amp;N</oddFooter>
      </headerFooter>
    </customSheetView>
    <customSheetView guid="{7A88FC7A-7690-48AB-B789-172043AFADC8}" showPageBreaks="1" showGridLines="0" printArea="1" hiddenRows="1" view="pageBreakPreview" topLeftCell="A18">
      <selection activeCell="B18" sqref="B18:C18"/>
      <pageMargins left="0.75" right="0.63" top="0.57999999999999996" bottom="0.6" header="0.34" footer="0.35"/>
      <pageSetup scale="95" orientation="portrait" r:id="rId26"/>
      <headerFooter alignWithMargins="0">
        <oddFooter>&amp;R&amp;"Book Antiqua,Bold"&amp;8 Page &amp;P of &amp;N</oddFooter>
      </headerFooter>
    </customSheetView>
    <customSheetView guid="{1E2D7167-D6B7-4690-9A83-BF768C4223A4}" showPageBreaks="1" showGridLines="0" printArea="1" hiddenRows="1" view="pageBreakPreview" topLeftCell="A7">
      <selection activeCell="D20" sqref="D20"/>
      <pageMargins left="0.75" right="0.63" top="0.57999999999999996" bottom="0.6" header="0.34" footer="0.35"/>
      <pageSetup scale="95" orientation="portrait" r:id="rId27"/>
      <headerFooter alignWithMargins="0">
        <oddFooter>&amp;R&amp;"Book Antiqua,Bold"&amp;8 Page &amp;P of &amp;N</oddFooter>
      </headerFooter>
    </customSheetView>
    <customSheetView guid="{A36312D6-6542-430C-9B41-AC312BBA51FD}" showPageBreaks="1" showGridLines="0" printArea="1" hiddenRows="1" view="pageBreakPreview" topLeftCell="A21">
      <selection activeCell="B18" sqref="B18:C18"/>
      <pageMargins left="0.75" right="0.63" top="0.57999999999999996" bottom="0.6" header="0.34" footer="0.35"/>
      <pageSetup scale="95" orientation="portrait" r:id="rId28"/>
      <headerFooter alignWithMargins="0">
        <oddFooter>&amp;R&amp;"Book Antiqua,Bold"&amp;8 Page &amp;P of &amp;N</oddFooter>
      </headerFooter>
    </customSheetView>
    <customSheetView guid="{BA05AF78-3740-4996-9CC5-E46CCE234E84}" showPageBreaks="1" showGridLines="0" printArea="1" hiddenRows="1" view="pageBreakPreview">
      <selection activeCell="B18" sqref="B18:C18"/>
      <pageMargins left="0.75" right="0.63" top="0.57999999999999996" bottom="0.6" header="0.34" footer="0.35"/>
      <pageSetup scale="95" orientation="portrait" r:id="rId29"/>
      <headerFooter alignWithMargins="0">
        <oddFooter>&amp;R&amp;"Book Antiqua,Bold"&amp;8 Page &amp;P of &amp;N</oddFooter>
      </headerFooter>
    </customSheetView>
  </customSheetViews>
  <mergeCells count="46">
    <mergeCell ref="B79:C79"/>
    <mergeCell ref="B74:C74"/>
    <mergeCell ref="B75:C75"/>
    <mergeCell ref="B76:C76"/>
    <mergeCell ref="B77:C77"/>
    <mergeCell ref="B78:C78"/>
    <mergeCell ref="A71:E71"/>
    <mergeCell ref="B73:C73"/>
    <mergeCell ref="B45:C45"/>
    <mergeCell ref="B50:C50"/>
    <mergeCell ref="B51:C51"/>
    <mergeCell ref="B46:C46"/>
    <mergeCell ref="B47:C47"/>
    <mergeCell ref="B48:C48"/>
    <mergeCell ref="B49:C49"/>
    <mergeCell ref="A61:E61"/>
    <mergeCell ref="B65:C65"/>
    <mergeCell ref="B66:C66"/>
    <mergeCell ref="B67:C67"/>
    <mergeCell ref="B68:C68"/>
    <mergeCell ref="A59:E59"/>
    <mergeCell ref="B40:C40"/>
    <mergeCell ref="A43:E43"/>
    <mergeCell ref="B22:C22"/>
    <mergeCell ref="A31:E31"/>
    <mergeCell ref="A33:E33"/>
    <mergeCell ref="B37:C37"/>
    <mergeCell ref="B23:C23"/>
    <mergeCell ref="B18:C18"/>
    <mergeCell ref="B38:C38"/>
    <mergeCell ref="B39:C39"/>
    <mergeCell ref="B19:C19"/>
    <mergeCell ref="B20:C20"/>
    <mergeCell ref="B21:C21"/>
    <mergeCell ref="A24:E24"/>
    <mergeCell ref="A25:E25"/>
    <mergeCell ref="A28:E28"/>
    <mergeCell ref="A8:C8"/>
    <mergeCell ref="A3:E3"/>
    <mergeCell ref="A5:E5"/>
    <mergeCell ref="A15:E15"/>
    <mergeCell ref="B17:C17"/>
    <mergeCell ref="B9:C9"/>
    <mergeCell ref="B10:C10"/>
    <mergeCell ref="B11:C11"/>
    <mergeCell ref="B12:C12"/>
  </mergeCells>
  <phoneticPr fontId="6" type="noConversion"/>
  <conditionalFormatting sqref="B55:B56 A29:A56 C29:E56 B29:B53 A81:A85 C81:E85 B81 B83:B85">
    <cfRule type="expression" dxfId="19" priority="1" stopIfTrue="1">
      <formula>$Z$2&lt;1</formula>
    </cfRule>
  </conditionalFormatting>
  <conditionalFormatting sqref="A57:E80">
    <cfRule type="expression" dxfId="18" priority="2" stopIfTrue="1">
      <formula>$Z$2&lt;2</formula>
    </cfRule>
  </conditionalFormatting>
  <pageMargins left="0.75" right="0.63" top="0.57999999999999996" bottom="0.6" header="0.34" footer="0.35"/>
  <pageSetup scale="95" orientation="portrait" r:id="rId30"/>
  <headerFooter alignWithMargins="0">
    <oddFooter>&amp;R&amp;"Book Antiqua,Bold"&amp;8 Page &amp;P of &amp;N</oddFooter>
  </headerFooter>
  <drawing r:id="rId3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98938-DB27-409E-B93C-AC177CEAA95B}">
  <dimension ref="A1:I44"/>
  <sheetViews>
    <sheetView tabSelected="1" view="pageBreakPreview" topLeftCell="A37" zoomScale="110" zoomScaleNormal="100" zoomScaleSheetLayoutView="110" workbookViewId="0">
      <selection activeCell="A34" sqref="A34:E35"/>
    </sheetView>
  </sheetViews>
  <sheetFormatPr defaultColWidth="9.109375" defaultRowHeight="14.4"/>
  <cols>
    <col min="1" max="1" width="12.109375" style="31" customWidth="1"/>
    <col min="2" max="2" width="28.44140625" style="31" customWidth="1"/>
    <col min="3" max="3" width="16" style="31" customWidth="1"/>
    <col min="4" max="4" width="36.44140625" style="31" customWidth="1"/>
    <col min="5" max="5" width="18.109375" style="31" customWidth="1"/>
    <col min="6" max="6" width="9.109375" style="26"/>
    <col min="7" max="7" width="0" style="27" hidden="1" customWidth="1"/>
    <col min="8" max="8" width="14.6640625" style="27" hidden="1" customWidth="1"/>
    <col min="9" max="9" width="16.109375" style="27" hidden="1" customWidth="1"/>
    <col min="10" max="16384" width="9.109375" style="27"/>
  </cols>
  <sheetData>
    <row r="1" spans="1:7">
      <c r="A1" s="23" t="str">
        <f>'Attach 9'!A1</f>
        <v>Specification No. :CC/NT/COND/DOM/A02/22/00509/RFx-5002002512</v>
      </c>
      <c r="B1" s="24"/>
      <c r="C1" s="24"/>
      <c r="D1" s="24"/>
      <c r="E1" s="42" t="str">
        <f>"Attachment-12 "</f>
        <v xml:space="preserve">Attachment-12 </v>
      </c>
    </row>
    <row r="3" spans="1:7" ht="81.599999999999994" customHeight="1">
      <c r="A3" s="646" t="str">
        <f>Basic!B1</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28"/>
    </row>
    <row r="4" spans="1:7">
      <c r="A4" s="586"/>
      <c r="F4" s="32"/>
      <c r="G4" s="10"/>
    </row>
    <row r="5" spans="1:7">
      <c r="A5" s="647" t="s">
        <v>402</v>
      </c>
      <c r="B5" s="647"/>
      <c r="C5" s="647"/>
      <c r="D5" s="647"/>
      <c r="E5" s="647"/>
      <c r="F5" s="32"/>
      <c r="G5" s="12"/>
    </row>
    <row r="6" spans="1:7">
      <c r="A6" s="587"/>
      <c r="F6" s="32"/>
      <c r="G6" s="12"/>
    </row>
    <row r="7" spans="1:7">
      <c r="A7" s="35" t="str">
        <f>'[5]Attach 3(JV)'!A7</f>
        <v>Bidder’s Name and Address (the Lead Partner ) :</v>
      </c>
      <c r="D7" s="215" t="str">
        <f>'[5]Attach 3(JV)'!E7</f>
        <v>To:</v>
      </c>
      <c r="F7" s="32"/>
      <c r="G7" s="12"/>
    </row>
    <row r="8" spans="1:7">
      <c r="A8" s="645"/>
      <c r="B8" s="645"/>
      <c r="C8" s="645"/>
      <c r="D8" s="592" t="str">
        <f>'[5]Attach 3(JV)'!E8</f>
        <v>Contract Services</v>
      </c>
      <c r="F8" s="32"/>
      <c r="G8" s="12"/>
    </row>
    <row r="9" spans="1:7">
      <c r="A9" s="13" t="s">
        <v>364</v>
      </c>
      <c r="B9" s="653">
        <f>'Attach 9'!B9:D9</f>
        <v>0</v>
      </c>
      <c r="C9" s="653"/>
      <c r="D9" s="592" t="str">
        <f>'[5]Attach 3(JV)'!E9</f>
        <v>Power Grid Corporation of India Ltd.,</v>
      </c>
      <c r="F9" s="32"/>
      <c r="G9" s="12"/>
    </row>
    <row r="10" spans="1:7">
      <c r="A10" s="13" t="s">
        <v>366</v>
      </c>
      <c r="B10" s="653">
        <f>'Attach 9'!B10:D10</f>
        <v>0</v>
      </c>
      <c r="C10" s="653"/>
      <c r="D10" s="592" t="str">
        <f>'[5]Attach 3(JV)'!E10</f>
        <v>"Saudamini", Plot No. 2, Sector 29</v>
      </c>
      <c r="F10" s="32"/>
      <c r="G10" s="12"/>
    </row>
    <row r="11" spans="1:7">
      <c r="B11" s="653">
        <f>'Attach 9'!B11:D11</f>
        <v>0</v>
      </c>
      <c r="C11" s="653"/>
      <c r="D11" s="592" t="str">
        <f>'[5]Attach 3(JV)'!E11</f>
        <v>Gurgaon (Haryana) - 122001</v>
      </c>
    </row>
    <row r="12" spans="1:7">
      <c r="A12" s="587"/>
      <c r="B12" s="653">
        <f>'Attach 9'!B12:D12</f>
        <v>0</v>
      </c>
      <c r="C12" s="711"/>
      <c r="D12" s="593"/>
    </row>
    <row r="13" spans="1:7">
      <c r="A13" s="587"/>
      <c r="B13" s="158"/>
      <c r="C13" s="158"/>
    </row>
    <row r="14" spans="1:7">
      <c r="A14" s="31" t="s">
        <v>358</v>
      </c>
    </row>
    <row r="15" spans="1:7">
      <c r="A15" s="587"/>
    </row>
    <row r="16" spans="1:7" ht="85.5" customHeight="1">
      <c r="A16" s="650" t="s">
        <v>714</v>
      </c>
      <c r="B16" s="650"/>
      <c r="C16" s="650"/>
      <c r="D16" s="650"/>
      <c r="E16" s="650"/>
      <c r="F16" s="584"/>
    </row>
    <row r="17" spans="1:6">
      <c r="A17" s="587"/>
    </row>
    <row r="18" spans="1:6" ht="28.8">
      <c r="A18" s="594" t="s">
        <v>362</v>
      </c>
      <c r="B18" s="595" t="s">
        <v>706</v>
      </c>
      <c r="C18" s="594" t="s">
        <v>403</v>
      </c>
      <c r="D18" s="594" t="s">
        <v>404</v>
      </c>
      <c r="E18" s="594" t="s">
        <v>707</v>
      </c>
    </row>
    <row r="19" spans="1:6">
      <c r="A19" s="596">
        <v>1</v>
      </c>
      <c r="B19" s="596">
        <v>2</v>
      </c>
      <c r="C19" s="596">
        <v>3</v>
      </c>
      <c r="D19" s="596">
        <v>4</v>
      </c>
      <c r="E19" s="596">
        <v>5</v>
      </c>
    </row>
    <row r="20" spans="1:6">
      <c r="A20" s="597" t="s">
        <v>703</v>
      </c>
      <c r="B20" s="712" t="s">
        <v>405</v>
      </c>
      <c r="C20" s="713"/>
      <c r="D20" s="713"/>
      <c r="E20" s="714"/>
    </row>
    <row r="21" spans="1:6" ht="28.8">
      <c r="A21" s="588" t="s">
        <v>584</v>
      </c>
      <c r="B21" s="598" t="s">
        <v>550</v>
      </c>
      <c r="C21" s="245"/>
      <c r="D21" s="585" t="s">
        <v>653</v>
      </c>
      <c r="E21" s="599"/>
    </row>
    <row r="22" spans="1:6" ht="28.8">
      <c r="A22" s="588" t="s">
        <v>585</v>
      </c>
      <c r="B22" s="598" t="s">
        <v>15</v>
      </c>
      <c r="C22" s="245"/>
      <c r="D22" s="585" t="s">
        <v>406</v>
      </c>
      <c r="E22" s="599"/>
      <c r="F22" s="600"/>
    </row>
    <row r="23" spans="1:6" ht="100.8">
      <c r="A23" s="457" t="s">
        <v>586</v>
      </c>
      <c r="B23" s="601" t="s">
        <v>14</v>
      </c>
      <c r="C23" s="602">
        <f>0.85-C22-C21</f>
        <v>0.85</v>
      </c>
      <c r="D23" s="50" t="s">
        <v>708</v>
      </c>
      <c r="E23" s="599"/>
    </row>
    <row r="24" spans="1:6">
      <c r="A24" s="151"/>
      <c r="B24" s="856"/>
      <c r="C24" s="857"/>
      <c r="D24" s="50"/>
      <c r="E24" s="858"/>
    </row>
    <row r="25" spans="1:6" ht="14.4" customHeight="1">
      <c r="A25" s="859" t="s">
        <v>407</v>
      </c>
      <c r="B25" s="860"/>
      <c r="C25" s="860"/>
      <c r="D25" s="860"/>
      <c r="E25" s="861"/>
    </row>
    <row r="26" spans="1:6" ht="14.4" customHeight="1">
      <c r="A26" s="862"/>
      <c r="B26" s="863"/>
      <c r="C26" s="863"/>
      <c r="D26" s="863"/>
      <c r="E26" s="864"/>
    </row>
    <row r="27" spans="1:6">
      <c r="A27" s="597" t="s">
        <v>718</v>
      </c>
      <c r="B27" s="712" t="s">
        <v>719</v>
      </c>
      <c r="C27" s="713"/>
      <c r="D27" s="713"/>
      <c r="E27" s="714"/>
    </row>
    <row r="28" spans="1:6">
      <c r="A28" s="597"/>
      <c r="B28" s="607" t="s">
        <v>720</v>
      </c>
      <c r="C28" s="608"/>
      <c r="D28" s="608"/>
      <c r="E28" s="855"/>
    </row>
    <row r="29" spans="1:6">
      <c r="A29" s="606" t="s">
        <v>721</v>
      </c>
      <c r="B29" s="865"/>
      <c r="C29" s="865"/>
      <c r="D29" s="866" t="s">
        <v>406</v>
      </c>
      <c r="E29" s="868"/>
    </row>
    <row r="30" spans="1:6">
      <c r="A30" s="606" t="s">
        <v>722</v>
      </c>
      <c r="B30" s="865"/>
      <c r="C30" s="865"/>
      <c r="D30" s="866" t="s">
        <v>406</v>
      </c>
      <c r="E30" s="868"/>
    </row>
    <row r="31" spans="1:6">
      <c r="A31" s="457" t="s">
        <v>723</v>
      </c>
      <c r="B31" s="865"/>
      <c r="C31" s="865"/>
      <c r="D31" s="866" t="s">
        <v>406</v>
      </c>
      <c r="E31" s="868"/>
    </row>
    <row r="32" spans="1:6">
      <c r="A32" s="853" t="s">
        <v>725</v>
      </c>
      <c r="B32" s="865"/>
      <c r="C32" s="865"/>
      <c r="D32" s="866" t="s">
        <v>406</v>
      </c>
      <c r="E32" s="868"/>
    </row>
    <row r="33" spans="1:6" ht="129.6">
      <c r="A33" s="853" t="s">
        <v>726</v>
      </c>
      <c r="B33" s="854" t="s">
        <v>724</v>
      </c>
      <c r="C33" s="865"/>
      <c r="D33" s="867" t="s">
        <v>727</v>
      </c>
      <c r="E33" s="868"/>
    </row>
    <row r="34" spans="1:6" ht="14.4" customHeight="1">
      <c r="A34" s="869" t="s">
        <v>728</v>
      </c>
      <c r="B34" s="870"/>
      <c r="C34" s="870"/>
      <c r="D34" s="870"/>
      <c r="E34" s="871"/>
    </row>
    <row r="35" spans="1:6" ht="14.4" customHeight="1">
      <c r="A35" s="872"/>
      <c r="B35" s="873"/>
      <c r="C35" s="873"/>
      <c r="D35" s="873"/>
      <c r="E35" s="874"/>
    </row>
    <row r="36" spans="1:6">
      <c r="A36" s="603" t="s">
        <v>704</v>
      </c>
      <c r="B36" s="718" t="s">
        <v>705</v>
      </c>
      <c r="C36" s="719"/>
      <c r="D36" s="719"/>
      <c r="E36" s="720"/>
    </row>
    <row r="37" spans="1:6" ht="86.4">
      <c r="A37" s="588" t="s">
        <v>703</v>
      </c>
      <c r="B37" s="585" t="s">
        <v>709</v>
      </c>
      <c r="C37" s="245"/>
      <c r="D37" s="585" t="s">
        <v>710</v>
      </c>
      <c r="E37" s="105"/>
    </row>
    <row r="38" spans="1:6" s="55" customFormat="1" ht="100.8">
      <c r="A38" s="457" t="s">
        <v>711</v>
      </c>
      <c r="B38" s="604" t="s">
        <v>712</v>
      </c>
      <c r="C38" s="605">
        <f>0.8-C37</f>
        <v>0.8</v>
      </c>
      <c r="D38" s="50" t="s">
        <v>698</v>
      </c>
      <c r="E38" s="599"/>
      <c r="F38" s="54"/>
    </row>
    <row r="39" spans="1:6" s="55" customFormat="1" ht="45.75" customHeight="1">
      <c r="A39" s="715" t="s">
        <v>713</v>
      </c>
      <c r="B39" s="716"/>
      <c r="C39" s="716"/>
      <c r="D39" s="716"/>
      <c r="E39" s="717"/>
      <c r="F39" s="54"/>
    </row>
    <row r="40" spans="1:6" ht="236.25" customHeight="1">
      <c r="A40" s="708" t="s">
        <v>534</v>
      </c>
      <c r="B40" s="709"/>
      <c r="C40" s="709"/>
      <c r="D40" s="709"/>
      <c r="E40" s="710"/>
    </row>
    <row r="41" spans="1:6">
      <c r="C41" s="591"/>
    </row>
    <row r="42" spans="1:6">
      <c r="A42" s="591" t="s">
        <v>6</v>
      </c>
      <c r="B42" s="589">
        <f>'Attach 9'!B56</f>
        <v>0</v>
      </c>
      <c r="C42" s="591" t="s">
        <v>4</v>
      </c>
      <c r="D42" s="590">
        <f>'Attach 9'!E56</f>
        <v>0</v>
      </c>
    </row>
    <row r="43" spans="1:6">
      <c r="A43" s="591" t="s">
        <v>7</v>
      </c>
      <c r="B43" s="590">
        <f>'Attach 9'!B57</f>
        <v>0</v>
      </c>
      <c r="C43" s="591" t="s">
        <v>162</v>
      </c>
      <c r="D43" s="590">
        <f>'Attach 9'!E57</f>
        <v>0</v>
      </c>
    </row>
    <row r="44" spans="1:6">
      <c r="A44" s="35"/>
      <c r="B44" s="35"/>
      <c r="C44" s="591"/>
      <c r="D44" s="39"/>
      <c r="E44" s="35"/>
    </row>
  </sheetData>
  <sheetProtection algorithmName="SHA-512" hashValue="Zy5tHISaDSjH9mSGSYkx4otq1SiF/HvSLSLcGKY5MwkovMyvMEpiMbkMhlEFc04PWpoBovzAxf60Sw8Pc8utrA==" saltValue="dqLMfrOJYylokdekQf3TEQ==" spinCount="100000" sheet="1" objects="1" scenarios="1"/>
  <customSheetViews>
    <customSheetView guid="{645EA773-58FD-461A-A186-302B88D016A5}" scale="110" showPageBreaks="1" printArea="1" hiddenColumns="1" view="pageBreakPreview" topLeftCell="A37">
      <selection activeCell="A34" sqref="A34:E35"/>
      <pageMargins left="0.7" right="0.7" top="0.75" bottom="0.75" header="0.3" footer="0.3"/>
      <pageSetup paperSize="9" scale="88" orientation="portrait" r:id="rId1"/>
    </customSheetView>
    <customSheetView guid="{0539A423-766D-4407-9B04-DD09D2A8C305}" scale="110" showPageBreaks="1" printArea="1" hiddenColumns="1" view="pageBreakPreview" topLeftCell="A31">
      <selection activeCell="K14" sqref="K14"/>
      <pageMargins left="0.7" right="0.7" top="0.75" bottom="0.75" header="0.3" footer="0.3"/>
      <pageSetup paperSize="9" scale="88" orientation="portrait" r:id="rId2"/>
    </customSheetView>
  </customSheetViews>
  <mergeCells count="15">
    <mergeCell ref="A40:E40"/>
    <mergeCell ref="B12:C12"/>
    <mergeCell ref="A16:E16"/>
    <mergeCell ref="B20:E20"/>
    <mergeCell ref="B36:E36"/>
    <mergeCell ref="A39:E39"/>
    <mergeCell ref="B27:E27"/>
    <mergeCell ref="A25:E26"/>
    <mergeCell ref="A34:E35"/>
    <mergeCell ref="B11:C11"/>
    <mergeCell ref="A3:E3"/>
    <mergeCell ref="A5:E5"/>
    <mergeCell ref="A8:C8"/>
    <mergeCell ref="B9:C9"/>
    <mergeCell ref="B10:C10"/>
  </mergeCells>
  <conditionalFormatting sqref="C23:C24 C32:C33">
    <cfRule type="expression" dxfId="17" priority="3" stopIfTrue="1">
      <formula>OR($C$21=0,$C$22=0)</formula>
    </cfRule>
  </conditionalFormatting>
  <conditionalFormatting sqref="C38">
    <cfRule type="expression" dxfId="16" priority="2" stopIfTrue="1">
      <formula>$C$37=0</formula>
    </cfRule>
  </conditionalFormatting>
  <conditionalFormatting sqref="C31">
    <cfRule type="expression" dxfId="15" priority="1" stopIfTrue="1">
      <formula>OR($C$21=0,$C$22=0)</formula>
    </cfRule>
  </conditionalFormatting>
  <dataValidations count="4">
    <dataValidation type="list" allowBlank="1" showInputMessage="1" showErrorMessage="1" error="Enter between 0.20 to 0.24" sqref="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xr:uid="{65E7030F-B04C-4D02-8D77-A590169E2B5E}">
      <formula1>"0.20,0.21,0.22,0.23,0.24"</formula1>
    </dataValidation>
    <dataValidation type="decimal" operator="equal" allowBlank="1" showInputMessage="1" showErrorMessage="1" prompt="ERROR" sqref="F22" xr:uid="{E0F85540-38D4-4AB8-B939-DA3E1D1D9249}">
      <formula1>0.85</formula1>
    </dataValidation>
    <dataValidation type="list" allowBlank="1" showInputMessage="1" showErrorMessage="1" error="Enter between 0.08 and 0.10 only" sqref="C22" xr:uid="{3D9D783D-8ECF-4084-BC19-FF359E89A83D}">
      <formula1>"0.08,0.09,0.10"</formula1>
    </dataValidation>
    <dataValidation type="list" allowBlank="1" showInputMessage="1" showErrorMessage="1" error="Enter between 0.51 and 0.57only" sqref="C21" xr:uid="{58CFF39E-77BB-42F7-83E4-905DCE7079F7}">
      <formula1>"0.51,0.52,0.53,0.54,0.55,0.56,0.57"</formula1>
    </dataValidation>
  </dataValidations>
  <pageMargins left="0.7" right="0.7" top="0.75" bottom="0.75" header="0.3" footer="0.3"/>
  <pageSetup paperSize="9" scale="88"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indexed="39"/>
  </sheetPr>
  <dimension ref="A1:I39"/>
  <sheetViews>
    <sheetView showGridLines="0" view="pageBreakPreview" topLeftCell="A10" zoomScaleNormal="100" zoomScaleSheetLayoutView="100" workbookViewId="0">
      <selection activeCell="B12" sqref="B12:D12"/>
    </sheetView>
  </sheetViews>
  <sheetFormatPr defaultColWidth="9.109375" defaultRowHeight="14.4"/>
  <cols>
    <col min="1" max="1" width="12.109375" style="31" customWidth="1"/>
    <col min="2" max="2" width="20.5546875" style="31" customWidth="1"/>
    <col min="3" max="3" width="11.44140625" style="31" customWidth="1"/>
    <col min="4" max="4" width="15.44140625" style="31" customWidth="1"/>
    <col min="5" max="5" width="39.33203125" style="31" customWidth="1"/>
    <col min="6" max="8" width="9.109375" style="26"/>
    <col min="9" max="16384" width="9.109375" style="27"/>
  </cols>
  <sheetData>
    <row r="1" spans="1:9">
      <c r="A1" s="23" t="str">
        <f>'Attach 3(JV)'!A1</f>
        <v>Specification No. :CC/NT/COND/DOM/A02/22/00509/RFx-5002002512</v>
      </c>
      <c r="B1" s="24"/>
      <c r="C1" s="24"/>
      <c r="D1" s="24"/>
      <c r="E1" s="25" t="str">
        <f>"Attachment-13 "</f>
        <v xml:space="preserve">Attachment-13 </v>
      </c>
    </row>
    <row r="3" spans="1:9" ht="89.25" customHeight="1">
      <c r="A3" s="646"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28"/>
      <c r="G3" s="29"/>
      <c r="H3" s="28"/>
    </row>
    <row r="4" spans="1:9" ht="20.100000000000001" customHeight="1">
      <c r="A4" s="30"/>
      <c r="H4" s="32"/>
      <c r="I4" s="10"/>
    </row>
    <row r="5" spans="1:9" ht="20.100000000000001" customHeight="1">
      <c r="A5" s="647" t="s">
        <v>0</v>
      </c>
      <c r="B5" s="647"/>
      <c r="C5" s="647"/>
      <c r="D5" s="647"/>
      <c r="E5" s="647"/>
      <c r="F5" s="33"/>
      <c r="H5" s="32"/>
      <c r="I5" s="12"/>
    </row>
    <row r="6" spans="1:9" ht="20.100000000000001" customHeight="1">
      <c r="A6" s="34"/>
      <c r="H6" s="32"/>
      <c r="I6" s="12"/>
    </row>
    <row r="7" spans="1:9" ht="20.100000000000001" customHeight="1">
      <c r="A7" s="35" t="str">
        <f>'Attach 3(JV)'!A7</f>
        <v>Bidder’s Name and Address (the Lead Partner ) :</v>
      </c>
      <c r="E7" s="15" t="str">
        <f>'Attach 3(JV)'!E7</f>
        <v>To:</v>
      </c>
      <c r="H7" s="32"/>
      <c r="I7" s="12"/>
    </row>
    <row r="8" spans="1:9" ht="17.25" customHeight="1">
      <c r="A8" s="645"/>
      <c r="B8" s="645"/>
      <c r="C8" s="645"/>
      <c r="D8" s="645"/>
      <c r="E8" s="11" t="str">
        <f>'Attach 3(JV)'!E8</f>
        <v>Contract Services</v>
      </c>
      <c r="H8" s="32"/>
      <c r="I8" s="12"/>
    </row>
    <row r="9" spans="1:9" ht="20.100000000000001" customHeight="1">
      <c r="A9" s="13" t="s">
        <v>364</v>
      </c>
      <c r="B9" s="653">
        <f>'Attach 3(JV)'!B9</f>
        <v>0</v>
      </c>
      <c r="C9" s="653"/>
      <c r="D9" s="653"/>
      <c r="E9" s="11" t="str">
        <f>'Attach 3(JV)'!E9</f>
        <v>Power Grid Corporation of India Ltd.,</v>
      </c>
      <c r="H9" s="32"/>
      <c r="I9" s="12"/>
    </row>
    <row r="10" spans="1:9" ht="20.100000000000001" customHeight="1">
      <c r="A10" s="13" t="s">
        <v>366</v>
      </c>
      <c r="B10" s="653">
        <f>'Attach 3(JV)'!B10</f>
        <v>0</v>
      </c>
      <c r="C10" s="653"/>
      <c r="D10" s="653"/>
      <c r="E10" s="11" t="str">
        <f>'Attach 3(JV)'!E10</f>
        <v>"Saudamini", Plot No. 2, Sector 29</v>
      </c>
      <c r="H10" s="32"/>
      <c r="I10" s="12"/>
    </row>
    <row r="11" spans="1:9" ht="20.100000000000001" customHeight="1">
      <c r="B11" s="653">
        <f>'Attach 3(JV)'!B11</f>
        <v>0</v>
      </c>
      <c r="C11" s="653"/>
      <c r="D11" s="653"/>
      <c r="E11" s="11" t="str">
        <f>'Attach 3(JV)'!E11</f>
        <v>Gurgaon (Haryana) - 122001</v>
      </c>
      <c r="G11" s="64" t="s">
        <v>513</v>
      </c>
    </row>
    <row r="12" spans="1:9" ht="20.100000000000001" customHeight="1">
      <c r="A12" s="34"/>
      <c r="B12" s="653">
        <f>'Attach 3(JV)'!B12</f>
        <v>0</v>
      </c>
      <c r="C12" s="653"/>
      <c r="D12" s="653"/>
      <c r="E12" s="11"/>
    </row>
    <row r="13" spans="1:9" ht="20.100000000000001" customHeight="1">
      <c r="A13" s="34"/>
      <c r="B13" s="158"/>
      <c r="C13" s="158"/>
      <c r="D13" s="158"/>
      <c r="E13" s="27"/>
    </row>
    <row r="14" spans="1:9" ht="20.100000000000001" customHeight="1">
      <c r="A14" s="31" t="s">
        <v>358</v>
      </c>
    </row>
    <row r="15" spans="1:9" ht="20.100000000000001" customHeight="1">
      <c r="A15" s="34"/>
    </row>
    <row r="16" spans="1:9" ht="45" customHeight="1">
      <c r="A16" s="650" t="s">
        <v>1</v>
      </c>
      <c r="B16" s="650"/>
      <c r="C16" s="650"/>
      <c r="D16" s="650"/>
      <c r="E16" s="650"/>
      <c r="F16" s="36"/>
      <c r="G16" s="36"/>
      <c r="H16" s="36"/>
    </row>
    <row r="17" spans="1:5" ht="20.100000000000001" customHeight="1">
      <c r="A17" s="34"/>
    </row>
    <row r="18" spans="1:5" ht="20.100000000000001" customHeight="1">
      <c r="A18" s="37"/>
    </row>
    <row r="19" spans="1:5" ht="20.100000000000001" customHeight="1"/>
    <row r="20" spans="1:5" ht="20.100000000000001" customHeight="1">
      <c r="A20" s="37"/>
    </row>
    <row r="21" spans="1:5" ht="20.100000000000001" customHeight="1">
      <c r="A21" s="37"/>
    </row>
    <row r="22" spans="1:5" ht="20.100000000000001" customHeight="1"/>
    <row r="23" spans="1:5" ht="33" customHeight="1">
      <c r="D23" s="39"/>
    </row>
    <row r="24" spans="1:5" ht="33" customHeight="1">
      <c r="A24" s="38" t="s">
        <v>6</v>
      </c>
      <c r="B24" s="75">
        <f>'Attach 3(JV)'!B25</f>
        <v>0</v>
      </c>
      <c r="C24" s="41"/>
      <c r="D24" s="39" t="s">
        <v>4</v>
      </c>
      <c r="E24" s="322">
        <f>'Attach 3(JV)'!E25</f>
        <v>0</v>
      </c>
    </row>
    <row r="25" spans="1:5" ht="33" customHeight="1">
      <c r="A25" s="38" t="s">
        <v>7</v>
      </c>
      <c r="B25" s="322">
        <f>'Attach 3(JV)'!B26</f>
        <v>0</v>
      </c>
      <c r="C25" s="41"/>
      <c r="D25" s="39" t="s">
        <v>5</v>
      </c>
      <c r="E25" s="322">
        <f>'Attach 3(JV)'!E26</f>
        <v>0</v>
      </c>
    </row>
    <row r="26" spans="1:5" ht="33" customHeight="1">
      <c r="D26" s="39"/>
    </row>
    <row r="27" spans="1:5" ht="20.100000000000001" customHeight="1"/>
    <row r="28" spans="1:5" ht="20.100000000000001" customHeight="1">
      <c r="A28" s="40"/>
    </row>
    <row r="29" spans="1:5" ht="20.100000000000001" customHeight="1"/>
    <row r="30" spans="1:5" ht="20.100000000000001" customHeight="1"/>
    <row r="31" spans="1:5" ht="20.100000000000001" customHeight="1">
      <c r="A31" s="40"/>
    </row>
    <row r="32" spans="1:5" ht="20.100000000000001" customHeight="1"/>
    <row r="33" spans="1:1" ht="20.100000000000001" customHeight="1">
      <c r="A33" s="40"/>
    </row>
    <row r="34" spans="1:1" ht="20.100000000000001" customHeight="1"/>
    <row r="35" spans="1:1" ht="20.100000000000001" customHeight="1">
      <c r="A35" s="40"/>
    </row>
    <row r="36" spans="1:1" ht="20.100000000000001" customHeight="1"/>
    <row r="37" spans="1:1" ht="20.100000000000001" customHeight="1"/>
    <row r="38" spans="1:1" ht="20.100000000000001" customHeight="1"/>
    <row r="39" spans="1:1" ht="20.100000000000001" customHeight="1"/>
  </sheetData>
  <sheetProtection password="EE0B" sheet="1" objects="1" scenarios="1" selectLockedCells="1"/>
  <customSheetViews>
    <customSheetView guid="{645EA773-58FD-461A-A186-302B88D016A5}" showPageBreaks="1" showGridLines="0" printArea="1" view="pageBreakPreview" topLeftCell="A10">
      <selection activeCell="B12" sqref="B12:D12"/>
      <pageMargins left="0.75" right="0.63" top="0.57999999999999996" bottom="0.6" header="0.34" footer="0.35"/>
      <pageSetup orientation="portrait" r:id="rId1"/>
      <headerFooter alignWithMargins="0">
        <oddFooter>&amp;R&amp;"Book Antiqua,Bold"&amp;8 Page &amp;P of &amp;N</oddFooter>
      </headerFooter>
    </customSheetView>
    <customSheetView guid="{0539A423-766D-4407-9B04-DD09D2A8C305}" showPageBreaks="1" showGridLines="0" printArea="1" view="pageBreakPreview">
      <selection activeCell="B12" sqref="B12:D12"/>
      <pageMargins left="0.75" right="0.63" top="0.57999999999999996" bottom="0.6" header="0.34" footer="0.35"/>
      <pageSetup orientation="portrait" r:id="rId2"/>
      <headerFooter alignWithMargins="0">
        <oddFooter>&amp;R&amp;"Book Antiqua,Bold"&amp;8 Page &amp;P of &amp;N</oddFooter>
      </headerFooter>
    </customSheetView>
    <customSheetView guid="{FA4BDE0B-6AEB-4D9D-84E1-DAD93139D8D4}" showPageBreaks="1" showGridLines="0" printArea="1" view="pageBreakPreview" topLeftCell="A4">
      <selection activeCell="B12" sqref="B12:D12"/>
      <pageMargins left="0.75" right="0.63" top="0.57999999999999996" bottom="0.6" header="0.34" footer="0.35"/>
      <pageSetup orientation="portrait" r:id="rId3"/>
      <headerFooter alignWithMargins="0">
        <oddFooter>&amp;R&amp;"Book Antiqua,Bold"&amp;8 Page &amp;P of &amp;N</oddFooter>
      </headerFooter>
    </customSheetView>
    <customSheetView guid="{A506B351-DE43-4CCA-818F-D2B51F2607AA}" showPageBreaks="1" showGridLines="0" printArea="1" view="pageBreakPreview">
      <selection activeCell="B12" sqref="B12:D12"/>
      <pageMargins left="0.75" right="0.63" top="0.57999999999999996" bottom="0.6" header="0.34" footer="0.35"/>
      <pageSetup orientation="portrait" r:id="rId4"/>
      <headerFooter alignWithMargins="0">
        <oddFooter>&amp;R&amp;"Book Antiqua,Bold"&amp;8 Page &amp;P of &amp;N</oddFooter>
      </headerFooter>
    </customSheetView>
    <customSheetView guid="{70BF6F06-85BA-4CCF-BC67-75A4B6D4F833}" showPageBreaks="1" showGridLines="0" printArea="1" view="pageBreakPreview">
      <selection activeCell="N25" sqref="N25"/>
      <pageMargins left="0.75" right="0.63" top="0.57999999999999996" bottom="0.6" header="0.34" footer="0.35"/>
      <pageSetup orientation="portrait" r:id="rId5"/>
      <headerFooter alignWithMargins="0">
        <oddFooter>&amp;R&amp;"Book Antiqua,Bold"&amp;8 Page &amp;P of &amp;N</oddFooter>
      </headerFooter>
    </customSheetView>
    <customSheetView guid="{1F125E51-1799-42D0-B41E-DC039BB17D59}" showPageBreaks="1" showGridLines="0" printArea="1" view="pageBreakPreview">
      <selection activeCell="E14" sqref="E14"/>
      <pageMargins left="0.75" right="0.63" top="0.57999999999999996" bottom="0.6" header="0.34" footer="0.35"/>
      <pageSetup orientation="portrait" r:id="rId6"/>
      <headerFooter alignWithMargins="0">
        <oddFooter>&amp;R&amp;"Book Antiqua,Bold"&amp;8 Page &amp;P of &amp;N</oddFooter>
      </headerFooter>
    </customSheetView>
    <customSheetView guid="{14C32814-5A59-4863-9FB1-822FBB75D7D1}" showPageBreaks="1" showGridLines="0" printArea="1" view="pageBreakPreview">
      <selection activeCell="B75" sqref="B75:C75"/>
      <pageMargins left="0.75" right="0.63" top="0.57999999999999996" bottom="0.6" header="0.34" footer="0.35"/>
      <pageSetup orientation="portrait" r:id="rId7"/>
      <headerFooter alignWithMargins="0">
        <oddFooter>&amp;R&amp;"Book Antiqua,Bold"&amp;8 Page &amp;P of &amp;N</oddFooter>
      </headerFooter>
    </customSheetView>
    <customSheetView guid="{AA750348-930C-43DE-ADD0-8D60980F5013}" showPageBreaks="1" showGridLines="0" printArea="1" view="pageBreakPreview" topLeftCell="A4">
      <selection activeCell="B75" sqref="B75:C75"/>
      <pageMargins left="0.75" right="0.63" top="0.57999999999999996" bottom="0.6" header="0.34" footer="0.35"/>
      <pageSetup orientation="portrait" r:id="rId8"/>
      <headerFooter alignWithMargins="0">
        <oddFooter>&amp;R&amp;"Book Antiqua,Bold"&amp;8 Page &amp;P of &amp;N</oddFooter>
      </headerFooter>
    </customSheetView>
    <customSheetView guid="{CFBF18EC-8277-4311-991B-395AF21BB33B}" showPageBreaks="1" showGridLines="0" printArea="1" view="pageBreakPreview" topLeftCell="A4">
      <selection activeCell="B75" sqref="B75:C75"/>
      <pageMargins left="0.75" right="0.63" top="0.57999999999999996" bottom="0.6" header="0.34" footer="0.35"/>
      <pageSetup orientation="portrait" r:id="rId9"/>
      <headerFooter alignWithMargins="0">
        <oddFooter>&amp;R&amp;"Book Antiqua,Bold"&amp;8 Page &amp;P of &amp;N</oddFooter>
      </headerFooter>
    </customSheetView>
    <customSheetView guid="{82C64B11-1F50-45B5-B7BB-9F1DC733C833}" showPageBreaks="1" showGridLines="0" printArea="1" view="pageBreakPreview" topLeftCell="A13">
      <selection activeCell="B75" sqref="B75:C75"/>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1"/>
      <headerFooter alignWithMargins="0">
        <oddFooter>&amp;R&amp;"Book Antiqua,Bold"&amp;8 Page &amp;P of &amp;N</oddFooter>
      </headerFooter>
    </customSheetView>
    <customSheetView guid="{82E8A0F5-0020-4355-95CF-28601763A783}" showPageBreaks="1" showGridLines="0" printArea="1" view="pageBreakPreview">
      <pageMargins left="0.75" right="0.63" top="0.57999999999999996" bottom="0.6" header="0.34" footer="0.35"/>
      <pageSetup orientation="portrait" r:id="rId22"/>
      <headerFooter alignWithMargins="0">
        <oddFooter>&amp;R&amp;"Book Antiqua,Bold"&amp;8 Page &amp;P of &amp;N</oddFooter>
      </headerFooter>
    </customSheetView>
    <customSheetView guid="{44C1C443-3199-4288-884A-D16AF7B2CD69}" showPageBreaks="1" showGridLines="0" printArea="1" view="pageBreakPreview" topLeftCell="A4">
      <pageMargins left="0.75" right="0.63" top="0.57999999999999996" bottom="0.6" header="0.34" footer="0.35"/>
      <pageSetup orientation="portrait" r:id="rId23"/>
      <headerFooter alignWithMargins="0">
        <oddFooter>&amp;R&amp;"Book Antiqua,Bold"&amp;8 Page &amp;P of &amp;N</oddFooter>
      </headerFooter>
    </customSheetView>
    <customSheetView guid="{CB7CD015-9A92-451A-BEF4-2BC98E3768DD}" showPageBreaks="1" showGridLines="0" printArea="1" view="pageBreakPreview" topLeftCell="A4">
      <pageMargins left="0.75" right="0.63" top="0.57999999999999996" bottom="0.6" header="0.34" footer="0.35"/>
      <pageSetup orientation="portrait" r:id="rId24"/>
      <headerFooter alignWithMargins="0">
        <oddFooter>&amp;R&amp;"Book Antiqua,Bold"&amp;8 Page &amp;P of &amp;N</oddFooter>
      </headerFooter>
    </customSheetView>
    <customSheetView guid="{0D490C87-B003-4943-9825-ACE0B8E7CC06}" showPageBreaks="1" showGridLines="0" printArea="1" view="pageBreakPreview" topLeftCell="A13">
      <selection activeCell="B75" sqref="B75:C75"/>
      <pageMargins left="0.75" right="0.63" top="0.57999999999999996" bottom="0.6" header="0.34" footer="0.35"/>
      <pageSetup orientation="portrait" r:id="rId25"/>
      <headerFooter alignWithMargins="0">
        <oddFooter>&amp;R&amp;"Book Antiqua,Bold"&amp;8 Page &amp;P of &amp;N</oddFooter>
      </headerFooter>
    </customSheetView>
    <customSheetView guid="{7A88FC7A-7690-48AB-B789-172043AFADC8}" showPageBreaks="1" showGridLines="0" printArea="1" view="pageBreakPreview">
      <selection activeCell="B75" sqref="B75:C75"/>
      <pageMargins left="0.75" right="0.63" top="0.57999999999999996" bottom="0.6" header="0.34" footer="0.35"/>
      <pageSetup orientation="portrait" r:id="rId26"/>
      <headerFooter alignWithMargins="0">
        <oddFooter>&amp;R&amp;"Book Antiqua,Bold"&amp;8 Page &amp;P of &amp;N</oddFooter>
      </headerFooter>
    </customSheetView>
    <customSheetView guid="{1E2D7167-D6B7-4690-9A83-BF768C4223A4}" showPageBreaks="1" showGridLines="0" printArea="1" view="pageBreakPreview" topLeftCell="A4">
      <selection activeCell="B75" sqref="B75:C75"/>
      <pageMargins left="0.75" right="0.63" top="0.57999999999999996" bottom="0.6" header="0.34" footer="0.35"/>
      <pageSetup orientation="portrait" r:id="rId27"/>
      <headerFooter alignWithMargins="0">
        <oddFooter>&amp;R&amp;"Book Antiqua,Bold"&amp;8 Page &amp;P of &amp;N</oddFooter>
      </headerFooter>
    </customSheetView>
    <customSheetView guid="{A36312D6-6542-430C-9B41-AC312BBA51FD}" showPageBreaks="1" showGridLines="0" printArea="1" view="pageBreakPreview">
      <selection activeCell="B12" sqref="B12:D12"/>
      <pageMargins left="0.75" right="0.63" top="0.57999999999999996" bottom="0.6" header="0.34" footer="0.35"/>
      <pageSetup orientation="portrait" r:id="rId28"/>
      <headerFooter alignWithMargins="0">
        <oddFooter>&amp;R&amp;"Book Antiqua,Bold"&amp;8 Page &amp;P of &amp;N</oddFooter>
      </headerFooter>
    </customSheetView>
    <customSheetView guid="{BA05AF78-3740-4996-9CC5-E46CCE234E84}" showPageBreaks="1" showGridLines="0" printArea="1" view="pageBreakPreview">
      <selection activeCell="B12" sqref="B12:D12"/>
      <pageMargins left="0.75" right="0.63" top="0.57999999999999996" bottom="0.6" header="0.34" footer="0.35"/>
      <pageSetup orientation="portrait" r:id="rId2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6" type="noConversion"/>
  <pageMargins left="0.75" right="0.63" top="0.57999999999999996" bottom="0.6" header="0.34" footer="0.35"/>
  <pageSetup orientation="portrait" r:id="rId30"/>
  <headerFooter alignWithMargins="0">
    <oddFooter>&amp;R&amp;"Book Antiqua,Bold"&amp;8 Page &amp;P of &amp;N</oddFooter>
  </headerFooter>
  <drawing r:id="rId3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1:I39"/>
  <sheetViews>
    <sheetView showGridLines="0" view="pageBreakPreview" topLeftCell="A10" zoomScaleNormal="100" zoomScaleSheetLayoutView="100" workbookViewId="0">
      <selection activeCell="B10" sqref="B10:D10"/>
    </sheetView>
  </sheetViews>
  <sheetFormatPr defaultColWidth="9.109375" defaultRowHeight="14.4"/>
  <cols>
    <col min="1" max="1" width="12.109375" style="31" customWidth="1"/>
    <col min="2" max="2" width="20.5546875" style="31" customWidth="1"/>
    <col min="3" max="3" width="11.44140625" style="31" customWidth="1"/>
    <col min="4" max="4" width="15.44140625" style="31" customWidth="1"/>
    <col min="5" max="5" width="39.33203125" style="31" customWidth="1"/>
    <col min="6" max="8" width="9.109375" style="26"/>
    <col min="9" max="16384" width="9.109375" style="27"/>
  </cols>
  <sheetData>
    <row r="1" spans="1:9">
      <c r="A1" s="23" t="str">
        <f>'Attach 3(JV)'!A1</f>
        <v>Specification No. :CC/NT/COND/DOM/A02/22/00509/RFx-5002002512</v>
      </c>
      <c r="B1" s="24"/>
      <c r="C1" s="24"/>
      <c r="D1" s="24"/>
      <c r="E1" s="25" t="str">
        <f>"Attachment-14 "</f>
        <v xml:space="preserve">Attachment-14 </v>
      </c>
    </row>
    <row r="3" spans="1:9" ht="71.25" customHeight="1">
      <c r="A3" s="646"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28"/>
      <c r="G3" s="29"/>
      <c r="H3" s="28"/>
    </row>
    <row r="4" spans="1:9" ht="20.100000000000001" customHeight="1">
      <c r="A4" s="30"/>
      <c r="H4" s="32"/>
      <c r="I4" s="10"/>
    </row>
    <row r="5" spans="1:9" ht="20.100000000000001" customHeight="1">
      <c r="A5" s="647" t="s">
        <v>427</v>
      </c>
      <c r="B5" s="647"/>
      <c r="C5" s="647"/>
      <c r="D5" s="647"/>
      <c r="E5" s="647"/>
      <c r="F5" s="33"/>
      <c r="H5" s="32"/>
      <c r="I5" s="12"/>
    </row>
    <row r="6" spans="1:9" ht="20.100000000000001" customHeight="1">
      <c r="A6" s="34"/>
      <c r="H6" s="32"/>
      <c r="I6" s="12"/>
    </row>
    <row r="7" spans="1:9" ht="20.100000000000001" customHeight="1">
      <c r="A7" s="35" t="str">
        <f>'Attach 3(JV)'!A7</f>
        <v>Bidder’s Name and Address (the Lead Partner ) :</v>
      </c>
      <c r="E7" s="15" t="str">
        <f>'Attach 3(JV)'!E7</f>
        <v>To:</v>
      </c>
      <c r="H7" s="32"/>
      <c r="I7" s="12"/>
    </row>
    <row r="8" spans="1:9" ht="22.5" customHeight="1">
      <c r="A8" s="645"/>
      <c r="B8" s="645"/>
      <c r="C8" s="645"/>
      <c r="D8" s="645"/>
      <c r="E8" s="11" t="str">
        <f>'Attach 3(JV)'!E8</f>
        <v>Contract Services</v>
      </c>
      <c r="H8" s="32"/>
      <c r="I8" s="12"/>
    </row>
    <row r="9" spans="1:9" ht="20.100000000000001" customHeight="1">
      <c r="A9" s="13" t="s">
        <v>364</v>
      </c>
      <c r="B9" s="653">
        <f>'Attach 3(JV)'!B9</f>
        <v>0</v>
      </c>
      <c r="C9" s="653"/>
      <c r="D9" s="653"/>
      <c r="E9" s="11" t="str">
        <f>'Attach 3(JV)'!E9</f>
        <v>Power Grid Corporation of India Ltd.,</v>
      </c>
      <c r="H9" s="32"/>
      <c r="I9" s="12"/>
    </row>
    <row r="10" spans="1:9" ht="20.100000000000001" customHeight="1">
      <c r="A10" s="13" t="s">
        <v>366</v>
      </c>
      <c r="B10" s="653">
        <f>'Attach 3(JV)'!B10</f>
        <v>0</v>
      </c>
      <c r="C10" s="653"/>
      <c r="D10" s="653"/>
      <c r="E10" s="11" t="str">
        <f>'Attach 3(JV)'!E10</f>
        <v>"Saudamini", Plot No. 2, Sector 29</v>
      </c>
      <c r="H10" s="32"/>
      <c r="I10" s="12"/>
    </row>
    <row r="11" spans="1:9" ht="20.100000000000001" customHeight="1">
      <c r="B11" s="653">
        <f>'Attach 3(JV)'!B11</f>
        <v>0</v>
      </c>
      <c r="C11" s="653"/>
      <c r="D11" s="653"/>
      <c r="E11" s="11" t="str">
        <f>'Attach 3(JV)'!E11</f>
        <v>Gurgaon (Haryana) - 122001</v>
      </c>
    </row>
    <row r="12" spans="1:9" ht="20.100000000000001" customHeight="1">
      <c r="A12" s="34"/>
      <c r="B12" s="653">
        <f>'Attach 3(JV)'!B12</f>
        <v>0</v>
      </c>
      <c r="C12" s="653"/>
      <c r="D12" s="653"/>
      <c r="E12" s="11"/>
    </row>
    <row r="13" spans="1:9" ht="20.100000000000001" customHeight="1">
      <c r="A13" s="34"/>
      <c r="B13" s="158"/>
      <c r="C13" s="158"/>
      <c r="D13" s="158"/>
      <c r="E13" s="27"/>
    </row>
    <row r="14" spans="1:9" ht="20.100000000000001" customHeight="1">
      <c r="A14" s="31" t="s">
        <v>358</v>
      </c>
    </row>
    <row r="15" spans="1:9" ht="20.100000000000001" customHeight="1">
      <c r="A15" s="34"/>
    </row>
    <row r="16" spans="1:9" ht="45" customHeight="1">
      <c r="A16" s="721" t="s">
        <v>512</v>
      </c>
      <c r="B16" s="721"/>
      <c r="C16" s="721"/>
      <c r="D16" s="721"/>
      <c r="E16" s="721"/>
      <c r="F16" s="36"/>
      <c r="G16" s="36"/>
      <c r="H16" s="36"/>
    </row>
    <row r="17" spans="1:5" ht="20.100000000000001" customHeight="1">
      <c r="A17" s="34"/>
    </row>
    <row r="18" spans="1:5" ht="20.100000000000001" customHeight="1">
      <c r="A18" s="37"/>
    </row>
    <row r="19" spans="1:5" ht="20.100000000000001" customHeight="1"/>
    <row r="20" spans="1:5" ht="20.100000000000001" customHeight="1">
      <c r="A20" s="37"/>
    </row>
    <row r="21" spans="1:5" ht="20.100000000000001" customHeight="1">
      <c r="A21" s="37"/>
    </row>
    <row r="22" spans="1:5" ht="20.100000000000001" customHeight="1"/>
    <row r="23" spans="1:5" ht="33" customHeight="1">
      <c r="D23" s="39"/>
    </row>
    <row r="24" spans="1:5" ht="33" customHeight="1">
      <c r="A24" s="38" t="s">
        <v>6</v>
      </c>
      <c r="B24" s="75">
        <f>'Attach 3(JV)'!B25</f>
        <v>0</v>
      </c>
      <c r="C24" s="41"/>
      <c r="D24" s="39" t="s">
        <v>4</v>
      </c>
      <c r="E24" s="322">
        <f>'Attach 3(JV)'!E25</f>
        <v>0</v>
      </c>
    </row>
    <row r="25" spans="1:5" ht="33" customHeight="1">
      <c r="A25" s="38" t="s">
        <v>7</v>
      </c>
      <c r="B25" s="322">
        <f>'Attach 3(JV)'!B26</f>
        <v>0</v>
      </c>
      <c r="C25" s="41"/>
      <c r="D25" s="39" t="s">
        <v>5</v>
      </c>
      <c r="E25" s="322">
        <f>'Attach 3(JV)'!E26</f>
        <v>0</v>
      </c>
    </row>
    <row r="26" spans="1:5" ht="33" customHeight="1">
      <c r="D26" s="39"/>
    </row>
    <row r="27" spans="1:5" ht="20.100000000000001" customHeight="1"/>
    <row r="28" spans="1:5" ht="20.100000000000001" customHeight="1">
      <c r="A28" s="40"/>
    </row>
    <row r="29" spans="1:5" ht="20.100000000000001" customHeight="1"/>
    <row r="30" spans="1:5" ht="20.100000000000001" customHeight="1"/>
    <row r="31" spans="1:5" ht="20.100000000000001" customHeight="1">
      <c r="A31" s="40"/>
    </row>
    <row r="32" spans="1:5" ht="20.100000000000001" customHeight="1"/>
    <row r="33" spans="1:1" ht="20.100000000000001" customHeight="1">
      <c r="A33" s="40"/>
    </row>
    <row r="34" spans="1:1" ht="20.100000000000001" customHeight="1"/>
    <row r="35" spans="1:1" ht="20.100000000000001" customHeight="1">
      <c r="A35" s="40"/>
    </row>
    <row r="36" spans="1:1" ht="20.100000000000001" customHeight="1"/>
    <row r="37" spans="1:1" ht="20.100000000000001" customHeight="1"/>
    <row r="38" spans="1:1" ht="20.100000000000001" customHeight="1"/>
    <row r="39" spans="1:1" ht="20.100000000000001" customHeight="1"/>
  </sheetData>
  <sheetProtection password="EE0B" sheet="1" objects="1" scenarios="1" selectLockedCells="1"/>
  <customSheetViews>
    <customSheetView guid="{645EA773-58FD-461A-A186-302B88D016A5}" showPageBreaks="1" showGridLines="0" printArea="1" view="pageBreakPreview" topLeftCell="A10">
      <selection activeCell="B10" sqref="B10:D10"/>
      <pageMargins left="0.75" right="0.63" top="0.57999999999999996" bottom="0.6" header="0.34" footer="0.35"/>
      <pageSetup scale="99" orientation="portrait" r:id="rId1"/>
      <headerFooter alignWithMargins="0">
        <oddFooter>&amp;R&amp;"Book Antiqua,Bold"&amp;8 Page &amp;P of &amp;N</oddFooter>
      </headerFooter>
    </customSheetView>
    <customSheetView guid="{0539A423-766D-4407-9B04-DD09D2A8C305}" showPageBreaks="1" showGridLines="0" printArea="1" view="pageBreakPreview">
      <selection activeCell="B10" sqref="B10:D10"/>
      <pageMargins left="0.75" right="0.63" top="0.57999999999999996" bottom="0.6" header="0.34" footer="0.35"/>
      <pageSetup scale="99" orientation="portrait" r:id="rId2"/>
      <headerFooter alignWithMargins="0">
        <oddFooter>&amp;R&amp;"Book Antiqua,Bold"&amp;8 Page &amp;P of &amp;N</oddFooter>
      </headerFooter>
    </customSheetView>
    <customSheetView guid="{FA4BDE0B-6AEB-4D9D-84E1-DAD93139D8D4}" showPageBreaks="1" showGridLines="0" printArea="1" view="pageBreakPreview">
      <selection activeCell="B10" sqref="B10:D10"/>
      <pageMargins left="0.75" right="0.63" top="0.57999999999999996" bottom="0.6" header="0.34" footer="0.35"/>
      <pageSetup scale="99" orientation="portrait" r:id="rId3"/>
      <headerFooter alignWithMargins="0">
        <oddFooter>&amp;R&amp;"Book Antiqua,Bold"&amp;8 Page &amp;P of &amp;N</oddFooter>
      </headerFooter>
    </customSheetView>
    <customSheetView guid="{A506B351-DE43-4CCA-818F-D2B51F2607AA}" showPageBreaks="1" showGridLines="0" printArea="1" view="pageBreakPreview">
      <selection activeCell="B10" sqref="B10:D10"/>
      <pageMargins left="0.75" right="0.63" top="0.57999999999999996" bottom="0.6" header="0.34" footer="0.35"/>
      <pageSetup scale="99" orientation="portrait" r:id="rId4"/>
      <headerFooter alignWithMargins="0">
        <oddFooter>&amp;R&amp;"Book Antiqua,Bold"&amp;8 Page &amp;P of &amp;N</oddFooter>
      </headerFooter>
    </customSheetView>
    <customSheetView guid="{70BF6F06-85BA-4CCF-BC67-75A4B6D4F833}" showPageBreaks="1" showGridLines="0" printArea="1" view="pageBreakPreview" topLeftCell="A4">
      <selection activeCell="J16" sqref="J16"/>
      <pageMargins left="0.75" right="0.63" top="0.57999999999999996" bottom="0.6" header="0.34" footer="0.35"/>
      <pageSetup scale="99" orientation="portrait" r:id="rId5"/>
      <headerFooter alignWithMargins="0">
        <oddFooter>&amp;R&amp;"Book Antiqua,Bold"&amp;8 Page &amp;P of &amp;N</oddFooter>
      </headerFooter>
    </customSheetView>
    <customSheetView guid="{1F125E51-1799-42D0-B41E-DC039BB17D59}" showPageBreaks="1" showGridLines="0" printArea="1" view="pageBreakPreview">
      <selection activeCell="J16" sqref="J16"/>
      <pageMargins left="0.75" right="0.63" top="0.57999999999999996" bottom="0.6" header="0.34" footer="0.35"/>
      <pageSetup scale="99" orientation="portrait" r:id="rId6"/>
      <headerFooter alignWithMargins="0">
        <oddFooter>&amp;R&amp;"Book Antiqua,Bold"&amp;8 Page &amp;P of &amp;N</oddFooter>
      </headerFooter>
    </customSheetView>
    <customSheetView guid="{14C32814-5A59-4863-9FB1-822FBB75D7D1}" showPageBreaks="1" showGridLines="0" printArea="1" view="pageBreakPreview">
      <selection activeCell="B75" sqref="B75:C75"/>
      <pageMargins left="0.75" right="0.63" top="0.57999999999999996" bottom="0.6" header="0.34" footer="0.35"/>
      <pageSetup scale="99" orientation="portrait" r:id="rId7"/>
      <headerFooter alignWithMargins="0">
        <oddFooter>&amp;R&amp;"Book Antiqua,Bold"&amp;8 Page &amp;P of &amp;N</oddFooter>
      </headerFooter>
    </customSheetView>
    <customSheetView guid="{AA750348-930C-43DE-ADD0-8D60980F5013}" showPageBreaks="1" showGridLines="0" printArea="1" view="pageBreakPreview" topLeftCell="A4">
      <selection activeCell="B75" sqref="B75:C75"/>
      <pageMargins left="0.75" right="0.63" top="0.57999999999999996" bottom="0.6" header="0.34" footer="0.35"/>
      <pageSetup scale="99" orientation="portrait" r:id="rId8"/>
      <headerFooter alignWithMargins="0">
        <oddFooter>&amp;R&amp;"Book Antiqua,Bold"&amp;8 Page &amp;P of &amp;N</oddFooter>
      </headerFooter>
    </customSheetView>
    <customSheetView guid="{CFBF18EC-8277-4311-991B-395AF21BB33B}" showPageBreaks="1" showGridLines="0" printArea="1" view="pageBreakPreview" topLeftCell="A4">
      <selection activeCell="B75" sqref="B75:C75"/>
      <pageMargins left="0.75" right="0.63" top="0.57999999999999996" bottom="0.6" header="0.34" footer="0.35"/>
      <pageSetup scale="99" orientation="portrait" r:id="rId9"/>
      <headerFooter alignWithMargins="0">
        <oddFooter>&amp;R&amp;"Book Antiqua,Bold"&amp;8 Page &amp;P of &amp;N</oddFooter>
      </headerFooter>
    </customSheetView>
    <customSheetView guid="{82C64B11-1F50-45B5-B7BB-9F1DC733C833}" showPageBreaks="1" showGridLines="0" printArea="1" view="pageBreakPreview" topLeftCell="A10">
      <selection activeCell="B75" sqref="B75:C75"/>
      <pageMargins left="0.75" right="0.63" top="0.57999999999999996" bottom="0.6" header="0.34" footer="0.35"/>
      <pageSetup scale="99"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1"/>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6"/>
      <headerFooter alignWithMargins="0">
        <oddFooter>&amp;R&amp;"Book Antiqua,Bold"&amp;8 Page &amp;P of &amp;N</oddFooter>
      </headerFooter>
    </customSheetView>
    <customSheetView guid="{82E8A0F5-0020-4355-95CF-28601763A783}" showPageBreaks="1" showGridLines="0" printArea="1" view="pageBreakPreview" topLeftCell="A19">
      <pageMargins left="0.75" right="0.63" top="0.57999999999999996" bottom="0.6" header="0.34" footer="0.35"/>
      <pageSetup scale="99" orientation="portrait" r:id="rId17"/>
      <headerFooter alignWithMargins="0">
        <oddFooter>&amp;R&amp;"Book Antiqua,Bold"&amp;8 Page &amp;P of &amp;N</oddFooter>
      </headerFooter>
    </customSheetView>
    <customSheetView guid="{44C1C443-3199-4288-884A-D16AF7B2CD69}" showPageBreaks="1" showGridLines="0" printArea="1" view="pageBreakPreview" topLeftCell="A10">
      <pageMargins left="0.75" right="0.63" top="0.57999999999999996" bottom="0.6" header="0.34" footer="0.35"/>
      <pageSetup scale="99" orientation="portrait" r:id="rId18"/>
      <headerFooter alignWithMargins="0">
        <oddFooter>&amp;R&amp;"Book Antiqua,Bold"&amp;8 Page &amp;P of &amp;N</oddFooter>
      </headerFooter>
    </customSheetView>
    <customSheetView guid="{CB7CD015-9A92-451A-BEF4-2BC98E3768DD}" showPageBreaks="1" showGridLines="0" printArea="1" view="pageBreakPreview" topLeftCell="A10">
      <pageMargins left="0.75" right="0.63" top="0.57999999999999996" bottom="0.6" header="0.34" footer="0.35"/>
      <pageSetup scale="99" orientation="portrait" r:id="rId19"/>
      <headerFooter alignWithMargins="0">
        <oddFooter>&amp;R&amp;"Book Antiqua,Bold"&amp;8 Page &amp;P of &amp;N</oddFooter>
      </headerFooter>
    </customSheetView>
    <customSheetView guid="{0D490C87-B003-4943-9825-ACE0B8E7CC06}" showPageBreaks="1" showGridLines="0" printArea="1" view="pageBreakPreview" topLeftCell="A10">
      <selection activeCell="B75" sqref="B75:C75"/>
      <pageMargins left="0.75" right="0.63" top="0.57999999999999996" bottom="0.6" header="0.34" footer="0.35"/>
      <pageSetup scale="99" orientation="portrait" r:id="rId20"/>
      <headerFooter alignWithMargins="0">
        <oddFooter>&amp;R&amp;"Book Antiqua,Bold"&amp;8 Page &amp;P of &amp;N</oddFooter>
      </headerFooter>
    </customSheetView>
    <customSheetView guid="{7A88FC7A-7690-48AB-B789-172043AFADC8}" showPageBreaks="1" showGridLines="0" printArea="1" view="pageBreakPreview">
      <selection activeCell="B75" sqref="B75:C75"/>
      <pageMargins left="0.75" right="0.63" top="0.57999999999999996" bottom="0.6" header="0.34" footer="0.35"/>
      <pageSetup scale="99" orientation="portrait" r:id="rId21"/>
      <headerFooter alignWithMargins="0">
        <oddFooter>&amp;R&amp;"Book Antiqua,Bold"&amp;8 Page &amp;P of &amp;N</oddFooter>
      </headerFooter>
    </customSheetView>
    <customSheetView guid="{1E2D7167-D6B7-4690-9A83-BF768C4223A4}" showPageBreaks="1" showGridLines="0" printArea="1" view="pageBreakPreview" topLeftCell="A4">
      <selection activeCell="B75" sqref="B75:C75"/>
      <pageMargins left="0.75" right="0.63" top="0.57999999999999996" bottom="0.6" header="0.34" footer="0.35"/>
      <pageSetup scale="99" orientation="portrait" r:id="rId22"/>
      <headerFooter alignWithMargins="0">
        <oddFooter>&amp;R&amp;"Book Antiqua,Bold"&amp;8 Page &amp;P of &amp;N</oddFooter>
      </headerFooter>
    </customSheetView>
    <customSheetView guid="{A36312D6-6542-430C-9B41-AC312BBA51FD}" showPageBreaks="1" showGridLines="0" printArea="1" view="pageBreakPreview">
      <selection activeCell="B10" sqref="B10:D10"/>
      <pageMargins left="0.75" right="0.63" top="0.57999999999999996" bottom="0.6" header="0.34" footer="0.35"/>
      <pageSetup scale="99" orientation="portrait" r:id="rId23"/>
      <headerFooter alignWithMargins="0">
        <oddFooter>&amp;R&amp;"Book Antiqua,Bold"&amp;8 Page &amp;P of &amp;N</oddFooter>
      </headerFooter>
    </customSheetView>
    <customSheetView guid="{BA05AF78-3740-4996-9CC5-E46CCE234E84}" showPageBreaks="1" showGridLines="0" printArea="1" view="pageBreakPreview">
      <selection activeCell="B10" sqref="B10:D10"/>
      <pageMargins left="0.75" right="0.63" top="0.57999999999999996" bottom="0.6" header="0.34" footer="0.35"/>
      <pageSetup scale="99" orientation="portrait" r:id="rId24"/>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99" orientation="portrait" r:id="rId25"/>
  <headerFooter alignWithMargins="0">
    <oddFooter>&amp;R&amp;"Book Antiqua,Bold"&amp;8 Page &amp;P of &amp;N</oddFooter>
  </headerFooter>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3"/>
  <sheetViews>
    <sheetView showGridLines="0" view="pageLayout" zoomScaleNormal="100" zoomScaleSheetLayoutView="100" workbookViewId="0">
      <selection activeCell="B3" sqref="B3:E3"/>
    </sheetView>
  </sheetViews>
  <sheetFormatPr defaultColWidth="9.109375" defaultRowHeight="13.8"/>
  <cols>
    <col min="1" max="1" width="9.88671875" style="143" customWidth="1"/>
    <col min="2" max="2" width="12.6640625" style="143" customWidth="1"/>
    <col min="3" max="4" width="44.109375" style="143" customWidth="1"/>
    <col min="5" max="5" width="12.88671875" style="143" customWidth="1"/>
    <col min="6" max="6" width="9.88671875" style="139" customWidth="1"/>
    <col min="7" max="9" width="9.109375" style="139"/>
    <col min="10" max="16384" width="9.109375" style="136"/>
  </cols>
  <sheetData>
    <row r="1" spans="1:12" ht="18" customHeight="1">
      <c r="A1" s="618" t="s">
        <v>9</v>
      </c>
      <c r="B1" s="630" t="s">
        <v>138</v>
      </c>
      <c r="C1" s="630"/>
      <c r="D1" s="630"/>
      <c r="E1" s="630"/>
      <c r="F1" s="621" t="str">
        <f>Basic!B2</f>
        <v>OH01</v>
      </c>
      <c r="G1" s="133"/>
      <c r="H1" s="134"/>
      <c r="I1" s="134"/>
      <c r="J1" s="135"/>
      <c r="L1" s="136" t="s">
        <v>513</v>
      </c>
    </row>
    <row r="2" spans="1:12" ht="69.75" customHeight="1">
      <c r="A2" s="619"/>
      <c r="B2" s="631" t="str">
        <f>Basic!B1</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C2" s="631"/>
      <c r="D2" s="631"/>
      <c r="E2" s="631"/>
      <c r="F2" s="622"/>
      <c r="G2" s="133"/>
      <c r="H2" s="134"/>
      <c r="I2" s="134"/>
      <c r="J2" s="135"/>
    </row>
    <row r="3" spans="1:12" ht="27" customHeight="1">
      <c r="A3" s="619"/>
      <c r="B3" s="632" t="str">
        <f>"Specification No.: " &amp; Basic!B3</f>
        <v>Specification No.: CC/NT/COND/DOM/A02/22/00509/RFx-5002002512</v>
      </c>
      <c r="C3" s="632"/>
      <c r="D3" s="632"/>
      <c r="E3" s="632"/>
      <c r="F3" s="622"/>
      <c r="G3" s="133"/>
      <c r="H3" s="134"/>
      <c r="I3" s="134"/>
      <c r="J3" s="135"/>
    </row>
    <row r="4" spans="1:12" s="149" customFormat="1" ht="18" customHeight="1">
      <c r="A4" s="619"/>
      <c r="B4" s="345">
        <v>1</v>
      </c>
      <c r="C4" s="615" t="s">
        <v>139</v>
      </c>
      <c r="D4" s="615"/>
      <c r="E4" s="615"/>
      <c r="F4" s="622"/>
      <c r="G4" s="146"/>
      <c r="H4" s="146"/>
      <c r="I4" s="147"/>
      <c r="J4" s="148"/>
    </row>
    <row r="5" spans="1:12" s="149" customFormat="1" ht="30.75" customHeight="1">
      <c r="A5" s="619"/>
      <c r="B5" s="346">
        <v>2</v>
      </c>
      <c r="C5" s="615" t="s">
        <v>686</v>
      </c>
      <c r="D5" s="615"/>
      <c r="E5" s="615"/>
      <c r="F5" s="622"/>
      <c r="G5" s="145"/>
      <c r="H5" s="147"/>
      <c r="I5" s="147"/>
      <c r="J5" s="148"/>
    </row>
    <row r="6" spans="1:12" s="149" customFormat="1" ht="18" customHeight="1">
      <c r="A6" s="619"/>
      <c r="B6" s="346">
        <v>3</v>
      </c>
      <c r="C6" s="628" t="s">
        <v>174</v>
      </c>
      <c r="D6" s="628"/>
      <c r="E6" s="628"/>
      <c r="F6" s="622"/>
      <c r="G6" s="145"/>
      <c r="H6" s="147"/>
      <c r="I6" s="147"/>
      <c r="J6" s="148"/>
    </row>
    <row r="7" spans="1:12" s="149" customFormat="1" ht="30.75" customHeight="1">
      <c r="A7" s="619"/>
      <c r="B7" s="346">
        <v>4</v>
      </c>
      <c r="C7" s="615" t="s">
        <v>173</v>
      </c>
      <c r="D7" s="615"/>
      <c r="E7" s="615"/>
      <c r="F7" s="622"/>
      <c r="G7" s="145"/>
      <c r="H7" s="147"/>
      <c r="I7" s="147"/>
      <c r="J7" s="148"/>
    </row>
    <row r="8" spans="1:12" s="149" customFormat="1" ht="48" customHeight="1">
      <c r="A8" s="619"/>
      <c r="B8" s="346">
        <v>5</v>
      </c>
      <c r="C8" s="615" t="s">
        <v>520</v>
      </c>
      <c r="D8" s="615"/>
      <c r="E8" s="615"/>
      <c r="F8" s="622"/>
      <c r="G8" s="145"/>
      <c r="H8" s="147"/>
      <c r="I8" s="147"/>
      <c r="J8" s="148"/>
    </row>
    <row r="9" spans="1:12" s="149" customFormat="1" ht="33" customHeight="1">
      <c r="A9" s="619"/>
      <c r="B9" s="347">
        <v>6</v>
      </c>
      <c r="C9" s="614" t="s">
        <v>654</v>
      </c>
      <c r="D9" s="614"/>
      <c r="E9" s="614"/>
      <c r="F9" s="622"/>
      <c r="G9" s="145"/>
      <c r="H9" s="147"/>
      <c r="I9" s="147"/>
      <c r="J9" s="344"/>
    </row>
    <row r="10" spans="1:12" s="149" customFormat="1" ht="33" customHeight="1">
      <c r="A10" s="619"/>
      <c r="B10" s="347">
        <v>7</v>
      </c>
      <c r="C10" s="614" t="s">
        <v>631</v>
      </c>
      <c r="D10" s="614"/>
      <c r="E10" s="614"/>
      <c r="F10" s="622"/>
      <c r="G10" s="145"/>
      <c r="H10" s="147"/>
      <c r="I10" s="147"/>
      <c r="J10" s="344"/>
    </row>
    <row r="11" spans="1:12" s="149" customFormat="1" ht="56.25" customHeight="1">
      <c r="A11" s="619"/>
      <c r="B11" s="347">
        <v>8</v>
      </c>
      <c r="C11" s="614" t="s">
        <v>700</v>
      </c>
      <c r="D11" s="614"/>
      <c r="E11" s="614"/>
      <c r="F11" s="622"/>
      <c r="G11" s="145"/>
      <c r="H11" s="147"/>
      <c r="I11" s="147"/>
      <c r="J11" s="344"/>
    </row>
    <row r="12" spans="1:12" s="149" customFormat="1" ht="40.5" customHeight="1">
      <c r="A12" s="619"/>
      <c r="B12" s="568">
        <v>9</v>
      </c>
      <c r="C12" s="614" t="s">
        <v>687</v>
      </c>
      <c r="D12" s="614"/>
      <c r="E12" s="614"/>
      <c r="F12" s="622"/>
      <c r="G12" s="145"/>
      <c r="H12" s="147"/>
      <c r="I12" s="147"/>
      <c r="J12" s="344"/>
    </row>
    <row r="13" spans="1:12" s="149" customFormat="1" ht="33" customHeight="1">
      <c r="A13" s="619"/>
      <c r="B13" s="348" t="s">
        <v>399</v>
      </c>
      <c r="C13" s="616" t="s">
        <v>522</v>
      </c>
      <c r="D13" s="616"/>
      <c r="E13" s="617"/>
      <c r="F13" s="622"/>
      <c r="G13" s="145"/>
      <c r="H13" s="147"/>
      <c r="I13" s="147"/>
      <c r="J13" s="148"/>
    </row>
    <row r="14" spans="1:12" ht="5.25" customHeight="1">
      <c r="A14" s="619"/>
      <c r="B14" s="349"/>
      <c r="C14" s="349"/>
      <c r="D14" s="349"/>
      <c r="E14" s="349"/>
      <c r="F14" s="622"/>
      <c r="G14" s="133"/>
      <c r="H14" s="134"/>
      <c r="I14" s="134"/>
      <c r="J14" s="135"/>
    </row>
    <row r="15" spans="1:12" ht="18" customHeight="1">
      <c r="A15" s="619"/>
      <c r="B15" s="624"/>
      <c r="C15" s="624"/>
      <c r="D15" s="624"/>
      <c r="E15" s="624"/>
      <c r="F15" s="622"/>
      <c r="G15" s="133"/>
      <c r="H15" s="134"/>
      <c r="I15" s="134"/>
      <c r="J15" s="135"/>
    </row>
    <row r="16" spans="1:12" ht="8.1" customHeight="1">
      <c r="A16" s="619"/>
      <c r="B16" s="138"/>
      <c r="C16" s="138"/>
      <c r="D16" s="138"/>
      <c r="E16" s="138"/>
      <c r="F16" s="622"/>
      <c r="G16" s="133"/>
      <c r="H16" s="134"/>
      <c r="I16" s="134"/>
      <c r="J16" s="135"/>
    </row>
    <row r="17" spans="1:10" ht="24" customHeight="1">
      <c r="A17" s="619"/>
      <c r="B17" s="627" t="s">
        <v>134</v>
      </c>
      <c r="C17" s="627"/>
      <c r="D17" s="627"/>
      <c r="E17" s="241"/>
      <c r="F17" s="622"/>
    </row>
    <row r="18" spans="1:10" ht="15.9" customHeight="1">
      <c r="A18" s="619"/>
      <c r="B18" s="625" t="s">
        <v>135</v>
      </c>
      <c r="C18" s="625"/>
      <c r="D18" s="625"/>
      <c r="E18" s="132"/>
      <c r="F18" s="622"/>
      <c r="G18" s="133"/>
      <c r="H18" s="134"/>
      <c r="I18" s="134"/>
      <c r="J18" s="135"/>
    </row>
    <row r="19" spans="1:10" ht="24" customHeight="1">
      <c r="A19" s="619"/>
      <c r="B19" s="626" t="s">
        <v>136</v>
      </c>
      <c r="C19" s="626"/>
      <c r="D19" s="626"/>
      <c r="E19" s="241"/>
      <c r="F19" s="622"/>
      <c r="G19" s="140"/>
      <c r="H19" s="140"/>
      <c r="I19" s="140"/>
      <c r="J19" s="140"/>
    </row>
    <row r="20" spans="1:10" ht="15.9" customHeight="1">
      <c r="A20" s="620"/>
      <c r="B20" s="629" t="s">
        <v>137</v>
      </c>
      <c r="C20" s="629"/>
      <c r="D20" s="629"/>
      <c r="E20" s="242"/>
      <c r="F20" s="623"/>
      <c r="G20" s="140"/>
      <c r="H20" s="140"/>
      <c r="I20" s="140"/>
      <c r="J20" s="140"/>
    </row>
    <row r="21" spans="1:10" ht="15.6">
      <c r="A21" s="141"/>
      <c r="B21" s="142"/>
      <c r="C21" s="142"/>
      <c r="D21" s="142"/>
      <c r="E21" s="142"/>
      <c r="F21" s="134"/>
      <c r="G21" s="134"/>
      <c r="H21" s="134"/>
      <c r="I21" s="134"/>
      <c r="J21" s="135"/>
    </row>
    <row r="22" spans="1:10" ht="15.6">
      <c r="A22" s="141"/>
      <c r="B22" s="137"/>
      <c r="C22" s="137"/>
      <c r="D22" s="137"/>
      <c r="E22" s="137"/>
      <c r="F22" s="134"/>
      <c r="G22" s="134"/>
      <c r="H22" s="134"/>
      <c r="I22" s="134"/>
      <c r="J22" s="135"/>
    </row>
    <row r="23" spans="1:10" ht="15.6">
      <c r="A23" s="141"/>
      <c r="B23" s="141"/>
      <c r="C23" s="141"/>
      <c r="D23" s="141"/>
      <c r="E23" s="141"/>
      <c r="F23" s="134"/>
      <c r="G23" s="134"/>
      <c r="H23" s="134"/>
      <c r="I23" s="134"/>
      <c r="J23" s="135"/>
    </row>
  </sheetData>
  <sheetProtection algorithmName="SHA-512" hashValue="3uyDyG7j/xCtENYVOpQ+Ld7eN+MtRuTWYadLH3u9kOiu4pzdvoSayv59mPxSVxfSOR3rHggW9xDkj2+v377cjw==" saltValue="87WcSC6voCyojzu4sLjHOA==" spinCount="100000" sheet="1" selectLockedCells="1"/>
  <customSheetViews>
    <customSheetView guid="{645EA773-58FD-461A-A186-302B88D016A5}" showPageBreaks="1" showGridLines="0" printArea="1" view="pageLayout">
      <selection activeCell="B3" sqref="B3:E3"/>
      <pageMargins left="0.15748031496063" right="0.23622047244094499" top="0.78" bottom="0.98425196850393704" header="0.35433070866141703" footer="0.511811023622047"/>
      <printOptions horizontalCentered="1"/>
      <pageSetup paperSize="9" scale="81" orientation="landscape" r:id="rId1"/>
      <headerFooter alignWithMargins="0"/>
    </customSheetView>
    <customSheetView guid="{0539A423-766D-4407-9B04-DD09D2A8C305}" showPageBreaks="1" showGridLines="0" printArea="1" view="pageBreakPreview">
      <selection activeCell="B3" sqref="B3:E3"/>
      <pageMargins left="0.15748031496063" right="0.23622047244094499" top="0.78" bottom="0.98425196850393704" header="0.35433070866141703" footer="0.511811023622047"/>
      <printOptions horizontalCentered="1"/>
      <pageSetup paperSize="9" scale="81" orientation="landscape" r:id="rId2"/>
      <headerFooter alignWithMargins="0"/>
    </customSheetView>
    <customSheetView guid="{FA4BDE0B-6AEB-4D9D-84E1-DAD93139D8D4}" showPageBreaks="1" showGridLines="0" printArea="1" view="pageBreakPreview">
      <selection activeCell="C12" sqref="C12:E12"/>
      <pageMargins left="0.15748031496063" right="0.23622047244094499" top="0.78" bottom="0.98425196850393704" header="0.35433070866141703" footer="0.511811023622047"/>
      <printOptions horizontalCentered="1"/>
      <pageSetup paperSize="9" orientation="landscape" r:id="rId3"/>
      <headerFooter alignWithMargins="0"/>
    </customSheetView>
    <customSheetView guid="{A506B351-DE43-4CCA-818F-D2B51F2607AA}" showPageBreaks="1" showGridLines="0" printArea="1" view="pageBreakPreview">
      <selection activeCell="C9" sqref="C9:E9"/>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70BF6F06-85BA-4CCF-BC67-75A4B6D4F833}"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1F125E51-1799-42D0-B41E-DC039BB17D59}" showGridLines="0">
      <selection activeCell="B3" sqref="B3:E3"/>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14C32814-5A59-4863-9FB1-822FBB75D7D1}" showGridLines="0">
      <selection activeCell="C5" sqref="C5:E5"/>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AA750348-930C-43DE-ADD0-8D60980F5013}" showGridLines="0">
      <selection activeCell="B75" sqref="B75:C75"/>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FBF18EC-8277-4311-991B-395AF21BB33B}" showGridLines="0">
      <selection activeCell="B75" sqref="B75:C75"/>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82C64B11-1F50-45B5-B7BB-9F1DC733C833}" showGridLines="0">
      <selection activeCell="B75" sqref="B75:C75"/>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2E8A0F5-0020-4355-95CF-28601763A783}" showGridLines="0" topLeftCell="A4">
      <selection activeCell="C9" sqref="C9:E9"/>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44C1C443-3199-4288-884A-D16AF7B2CD69}" showGridLines="0">
      <selection activeCell="C9" sqref="C9:E9"/>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CB7CD015-9A92-451A-BEF4-2BC98E3768DD}" showGridLines="0">
      <selection activeCell="C9" sqref="C9:E9"/>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0D490C87-B003-4943-9825-ACE0B8E7CC06}" showGridLines="0">
      <selection activeCell="B75" sqref="B75:C75"/>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7A88FC7A-7690-48AB-B789-172043AFADC8}" showGridLines="0">
      <selection activeCell="B75" sqref="B75:C75"/>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1E2D7167-D6B7-4690-9A83-BF768C4223A4}" showGridLines="0">
      <selection activeCell="B75" sqref="B75:C75"/>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A36312D6-6542-430C-9B41-AC312BBA51FD}" showPageBreaks="1" showGridLines="0" fitToPage="1" printArea="1" view="pageBreakPreview">
      <selection activeCell="C12" sqref="C12:E12"/>
      <pageMargins left="0.15748031496063" right="0.23622047244094499" top="0.78" bottom="0.98425196850393704" header="0.35433070866141703" footer="0.511811023622047"/>
      <printOptions horizontalCentered="1"/>
      <pageSetup paperSize="9" scale="82" orientation="landscape" r:id="rId28"/>
      <headerFooter alignWithMargins="0"/>
    </customSheetView>
    <customSheetView guid="{BA05AF78-3740-4996-9CC5-E46CCE234E84}" showPageBreaks="1" showGridLines="0" printArea="1" view="pageBreakPreview">
      <selection activeCell="C12" sqref="C12:E12"/>
      <pageMargins left="0.15748031496063" right="0.23622047244094499" top="0.78" bottom="0.98425196850393704" header="0.35433070866141703" footer="0.511811023622047"/>
      <printOptions horizontalCentered="1"/>
      <pageSetup paperSize="9" scale="81" orientation="landscape" r:id="rId29"/>
      <headerFooter alignWithMargins="0"/>
    </customSheetView>
  </customSheetViews>
  <mergeCells count="20">
    <mergeCell ref="A1:A20"/>
    <mergeCell ref="F1:F20"/>
    <mergeCell ref="B15:E15"/>
    <mergeCell ref="C7:E7"/>
    <mergeCell ref="C8:E8"/>
    <mergeCell ref="C9:E9"/>
    <mergeCell ref="B18:D18"/>
    <mergeCell ref="B19:D19"/>
    <mergeCell ref="B17:D17"/>
    <mergeCell ref="C6:E6"/>
    <mergeCell ref="B20:D20"/>
    <mergeCell ref="B1:E1"/>
    <mergeCell ref="B2:E2"/>
    <mergeCell ref="B3:E3"/>
    <mergeCell ref="C4:E4"/>
    <mergeCell ref="C10:E10"/>
    <mergeCell ref="C11:E11"/>
    <mergeCell ref="C12:E12"/>
    <mergeCell ref="C5:E5"/>
    <mergeCell ref="C13:E13"/>
  </mergeCells>
  <phoneticPr fontId="28" type="noConversion"/>
  <printOptions horizontalCentered="1"/>
  <pageMargins left="0.15748031496063" right="0.23622047244094499" top="0.78" bottom="0.98425196850393704" header="0.35433070866141703" footer="0.511811023622047"/>
  <pageSetup paperSize="9" scale="81"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indexed="14"/>
  </sheetPr>
  <dimension ref="A1:J230"/>
  <sheetViews>
    <sheetView showGridLines="0" view="pageBreakPreview" topLeftCell="A43" zoomScaleNormal="100" zoomScaleSheetLayoutView="100" workbookViewId="0">
      <selection activeCell="C79" sqref="C79:I79"/>
    </sheetView>
  </sheetViews>
  <sheetFormatPr defaultColWidth="9.109375" defaultRowHeight="13.8"/>
  <cols>
    <col min="1" max="1" width="10" style="27" customWidth="1"/>
    <col min="2" max="2" width="10.6640625" style="27" customWidth="1"/>
    <col min="3" max="3" width="10.88671875" style="27" customWidth="1"/>
    <col min="4" max="9" width="10.6640625" style="27" customWidth="1"/>
    <col min="10" max="16384" width="9.109375" style="27"/>
  </cols>
  <sheetData>
    <row r="1" spans="1:9" s="353" customFormat="1" ht="32.1" customHeight="1">
      <c r="A1" s="722" t="s">
        <v>523</v>
      </c>
      <c r="B1" s="723"/>
      <c r="C1" s="723"/>
      <c r="D1" s="723"/>
      <c r="E1" s="723"/>
      <c r="F1" s="723"/>
      <c r="G1" s="723"/>
      <c r="H1" s="723"/>
      <c r="I1" s="724"/>
    </row>
    <row r="2" spans="1:9" s="353" customFormat="1" ht="32.1" customHeight="1">
      <c r="A2" s="350" t="s">
        <v>524</v>
      </c>
      <c r="B2" s="725" t="s">
        <v>525</v>
      </c>
      <c r="C2" s="725"/>
      <c r="D2" s="725"/>
      <c r="E2" s="725"/>
      <c r="F2" s="725"/>
      <c r="G2" s="725"/>
      <c r="H2" s="725"/>
      <c r="I2" s="726"/>
    </row>
    <row r="3" spans="1:9" s="353" customFormat="1" ht="32.1" customHeight="1">
      <c r="A3" s="350" t="s">
        <v>526</v>
      </c>
      <c r="B3" s="725" t="s">
        <v>527</v>
      </c>
      <c r="C3" s="725"/>
      <c r="D3" s="725"/>
      <c r="E3" s="725"/>
      <c r="F3" s="725"/>
      <c r="G3" s="725"/>
      <c r="H3" s="725"/>
      <c r="I3" s="726"/>
    </row>
    <row r="4" spans="1:9" s="353" customFormat="1" ht="32.1" customHeight="1">
      <c r="A4" s="350" t="s">
        <v>528</v>
      </c>
      <c r="B4" s="725" t="s">
        <v>529</v>
      </c>
      <c r="C4" s="725"/>
      <c r="D4" s="725"/>
      <c r="E4" s="725"/>
      <c r="F4" s="725"/>
      <c r="G4" s="725"/>
      <c r="H4" s="725"/>
      <c r="I4" s="726"/>
    </row>
    <row r="5" spans="1:9" s="353" customFormat="1" ht="32.1" customHeight="1">
      <c r="A5" s="350" t="s">
        <v>530</v>
      </c>
      <c r="B5" s="725" t="s">
        <v>531</v>
      </c>
      <c r="C5" s="725"/>
      <c r="D5" s="725"/>
      <c r="E5" s="725"/>
      <c r="F5" s="725"/>
      <c r="G5" s="725"/>
      <c r="H5" s="725"/>
      <c r="I5" s="726"/>
    </row>
    <row r="6" spans="1:9" s="353" customFormat="1" ht="32.1" customHeight="1">
      <c r="A6" s="351" t="s">
        <v>532</v>
      </c>
      <c r="B6" s="727" t="s">
        <v>533</v>
      </c>
      <c r="C6" s="727"/>
      <c r="D6" s="727"/>
      <c r="E6" s="727"/>
      <c r="F6" s="727"/>
      <c r="G6" s="727"/>
      <c r="H6" s="727"/>
      <c r="I6" s="728"/>
    </row>
    <row r="7" spans="1:9" s="353" customFormat="1" ht="32.1" customHeight="1">
      <c r="A7" s="352"/>
      <c r="C7" s="352"/>
      <c r="D7" s="352"/>
      <c r="E7" s="352"/>
      <c r="F7" s="352"/>
      <c r="G7" s="352"/>
      <c r="H7" s="352"/>
      <c r="I7" s="352"/>
    </row>
    <row r="28" spans="1:10">
      <c r="A28" s="71"/>
      <c r="B28" s="71"/>
      <c r="C28" s="71"/>
      <c r="D28" s="71"/>
      <c r="E28" s="71"/>
      <c r="F28" s="71"/>
      <c r="G28" s="71"/>
      <c r="H28" s="71"/>
      <c r="I28" s="71"/>
      <c r="J28" s="71"/>
    </row>
    <row r="29" spans="1:10">
      <c r="A29" s="71"/>
      <c r="B29" s="71"/>
      <c r="C29" s="71"/>
      <c r="D29" s="71"/>
      <c r="E29" s="71"/>
      <c r="F29" s="71"/>
      <c r="G29" s="71"/>
      <c r="H29" s="71"/>
      <c r="I29" s="71"/>
      <c r="J29" s="71"/>
    </row>
    <row r="30" spans="1:10">
      <c r="A30" s="71"/>
      <c r="B30" s="71"/>
      <c r="C30" s="71"/>
      <c r="D30" s="71"/>
      <c r="E30" s="71"/>
      <c r="F30" s="71"/>
      <c r="G30" s="71"/>
      <c r="H30" s="71"/>
      <c r="I30" s="71"/>
      <c r="J30" s="71"/>
    </row>
    <row r="31" spans="1:10" ht="18">
      <c r="A31" s="737" t="s">
        <v>415</v>
      </c>
      <c r="B31" s="737"/>
      <c r="C31" s="737"/>
      <c r="D31" s="737"/>
      <c r="E31" s="737"/>
      <c r="F31" s="737"/>
      <c r="G31" s="737"/>
      <c r="H31" s="737"/>
      <c r="I31" s="737"/>
      <c r="J31" s="71"/>
    </row>
    <row r="32" spans="1:10" ht="15.6">
      <c r="A32" s="732" t="s">
        <v>416</v>
      </c>
      <c r="B32" s="732"/>
      <c r="C32" s="732"/>
      <c r="D32" s="732"/>
      <c r="E32" s="732"/>
      <c r="F32" s="732"/>
      <c r="G32" s="732"/>
      <c r="H32" s="732"/>
      <c r="I32" s="732"/>
      <c r="J32" s="71"/>
    </row>
    <row r="33" spans="1:10" ht="18">
      <c r="A33" s="733" t="s">
        <v>417</v>
      </c>
      <c r="B33" s="733"/>
      <c r="C33" s="733"/>
      <c r="D33" s="733"/>
      <c r="E33" s="733"/>
      <c r="F33" s="733"/>
      <c r="G33" s="733"/>
      <c r="H33" s="733"/>
      <c r="I33" s="733"/>
      <c r="J33" s="71"/>
    </row>
    <row r="34" spans="1:10" ht="36" customHeight="1">
      <c r="A34" s="738" t="s">
        <v>418</v>
      </c>
      <c r="B34" s="738"/>
      <c r="C34" s="738"/>
      <c r="D34" s="738"/>
      <c r="E34" s="738"/>
      <c r="F34" s="738"/>
      <c r="G34" s="738"/>
      <c r="H34" s="738"/>
      <c r="I34" s="738"/>
      <c r="J34" s="71"/>
    </row>
    <row r="35" spans="1:10" ht="18">
      <c r="A35" s="733" t="s">
        <v>419</v>
      </c>
      <c r="B35" s="733"/>
      <c r="C35" s="733"/>
      <c r="D35" s="733"/>
      <c r="E35" s="733"/>
      <c r="F35" s="733"/>
      <c r="G35" s="733"/>
      <c r="H35" s="733"/>
      <c r="I35" s="733"/>
      <c r="J35" s="71"/>
    </row>
    <row r="36" spans="1:10" ht="15.6">
      <c r="A36" s="732" t="s">
        <v>420</v>
      </c>
      <c r="B36" s="732"/>
      <c r="C36" s="732"/>
      <c r="D36" s="732"/>
      <c r="E36" s="732"/>
      <c r="F36" s="732"/>
      <c r="G36" s="732"/>
      <c r="H36" s="732"/>
      <c r="I36" s="732"/>
      <c r="J36" s="71"/>
    </row>
    <row r="37" spans="1:10" ht="15.6">
      <c r="A37" s="732">
        <f>'Names Bidder'!D13</f>
        <v>0</v>
      </c>
      <c r="B37" s="732"/>
      <c r="C37" s="732"/>
      <c r="D37" s="732"/>
      <c r="E37" s="732"/>
      <c r="F37" s="732"/>
      <c r="G37" s="732"/>
      <c r="H37" s="732"/>
      <c r="I37" s="732"/>
      <c r="J37" s="71"/>
    </row>
    <row r="38" spans="1:10" ht="36.75" customHeight="1">
      <c r="A38" s="731" t="str">
        <f>" having its Registered Office at " &amp; 'Names Bidder'!D14 &amp; " " &amp; 'Names Bidder'!D15 &amp; " " &amp; 'Names Bidder'!D16</f>
        <v xml:space="preserve"> having its Registered Office at   </v>
      </c>
      <c r="B38" s="731"/>
      <c r="C38" s="731"/>
      <c r="D38" s="731"/>
      <c r="E38" s="731"/>
      <c r="F38" s="731"/>
      <c r="G38" s="731"/>
      <c r="H38" s="731"/>
      <c r="I38" s="731"/>
      <c r="J38" s="71"/>
    </row>
    <row r="39" spans="1:10" ht="15.6">
      <c r="A39" s="732" t="str">
        <f>IF('Names Bidder'!D9 = "Sole Bidder", " ", " and ")</f>
        <v xml:space="preserve"> and </v>
      </c>
      <c r="B39" s="732"/>
      <c r="C39" s="732"/>
      <c r="D39" s="732"/>
      <c r="E39" s="732"/>
      <c r="F39" s="732"/>
      <c r="G39" s="732"/>
      <c r="H39" s="732"/>
      <c r="I39" s="732"/>
      <c r="J39" s="71"/>
    </row>
    <row r="40" spans="1:10" ht="17.25" customHeight="1">
      <c r="A40" s="731" t="str">
        <f>IF('Names Bidder'!D9= "Sole Bidder", "", IF('Names Bidder'!D10=1,'Names Bidder'!D18,IF('Names Bidder'!D10="2 or More",'Names Bidder'!D18&amp;" &amp; "&amp;'Names Bidder'!D23,"")))</f>
        <v/>
      </c>
      <c r="B40" s="731"/>
      <c r="C40" s="731"/>
      <c r="D40" s="731"/>
      <c r="E40" s="731"/>
      <c r="F40" s="731"/>
      <c r="G40" s="731"/>
      <c r="H40" s="731"/>
      <c r="I40" s="731"/>
      <c r="J40" s="71"/>
    </row>
    <row r="41" spans="1:10" ht="39" customHeight="1">
      <c r="A41" s="731" t="str">
        <f>IF('Names Bidder'!D9= "Sole Bidder", "", "having its Registered Office at "&amp;IF('Names Bidder'!D10=1,'Names Bidder'!D19&amp;" "&amp;'Names Bidder'!D20&amp;" "&amp;'Names Bidder'!D21,IF('Names Bidder'!D10="2 or More",'Names Bidder'!D19&amp;" &amp; "&amp;'Names Bidder'!D20&amp;" "&amp;'Names Bidder'!D21&amp;" and " &amp; 'Names Bidder'!D24&amp;" &amp; "&amp;'Names Bidder'!D25&amp;" "&amp;'Names Bidder'!D26 &amp;IF('Names Bidder'!D10="2 or More"," respectively",""))))</f>
        <v>having its Registered Office at FALSE</v>
      </c>
      <c r="B41" s="731"/>
      <c r="C41" s="731"/>
      <c r="D41" s="731"/>
      <c r="E41" s="731"/>
      <c r="F41" s="731"/>
      <c r="G41" s="731"/>
      <c r="H41" s="731"/>
      <c r="I41" s="731"/>
      <c r="J41" s="71"/>
    </row>
    <row r="42" spans="1:10" ht="15.6">
      <c r="A42" s="732" t="s">
        <v>421</v>
      </c>
      <c r="B42" s="732"/>
      <c r="C42" s="732"/>
      <c r="D42" s="732"/>
      <c r="E42" s="732"/>
      <c r="F42" s="732"/>
      <c r="G42" s="732"/>
      <c r="H42" s="732"/>
      <c r="I42" s="732"/>
      <c r="J42" s="71"/>
    </row>
    <row r="43" spans="1:10" ht="18">
      <c r="A43" s="733" t="s">
        <v>422</v>
      </c>
      <c r="B43" s="733"/>
      <c r="C43" s="733"/>
      <c r="D43" s="733"/>
      <c r="E43" s="733"/>
      <c r="F43" s="733"/>
      <c r="G43" s="733"/>
      <c r="H43" s="733"/>
      <c r="I43" s="733"/>
      <c r="J43" s="71"/>
    </row>
    <row r="44" spans="1:10" ht="18">
      <c r="A44" s="733" t="s">
        <v>423</v>
      </c>
      <c r="B44" s="733"/>
      <c r="C44" s="733"/>
      <c r="D44" s="733"/>
      <c r="E44" s="733"/>
      <c r="F44" s="733"/>
      <c r="G44" s="733"/>
      <c r="H44" s="733"/>
      <c r="I44" s="733"/>
      <c r="J44" s="71"/>
    </row>
    <row r="45" spans="1:10" ht="91.5" customHeight="1">
      <c r="A45" s="729" t="str">
        <f>"POWERGRID intends to award, under laid-down organisational procedures, contract(s) for " &amp; Basic!B1</f>
        <v xml:space="preserve">POWERGRID intends to award, under laid-down organisational procedures, contract(s) for (i)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45" s="729"/>
      <c r="C45" s="729"/>
      <c r="D45" s="729"/>
      <c r="E45" s="729"/>
      <c r="F45" s="729"/>
      <c r="G45" s="729"/>
      <c r="H45" s="729"/>
      <c r="I45" s="729"/>
      <c r="J45" s="71"/>
    </row>
    <row r="46" spans="1:10" ht="16.5" customHeight="1">
      <c r="A46" s="299"/>
      <c r="B46" s="301"/>
      <c r="C46" s="301"/>
      <c r="D46" s="301"/>
      <c r="E46" s="301"/>
      <c r="F46" s="299"/>
      <c r="G46" s="301"/>
      <c r="H46" s="301"/>
      <c r="I46" s="301"/>
      <c r="J46" s="71"/>
    </row>
    <row r="47" spans="1:10" ht="21" customHeight="1">
      <c r="A47" s="654" t="s">
        <v>424</v>
      </c>
      <c r="B47" s="654"/>
      <c r="C47" s="654"/>
      <c r="D47" s="654"/>
      <c r="E47" s="734" t="s">
        <v>424</v>
      </c>
      <c r="F47" s="734"/>
      <c r="G47" s="734"/>
      <c r="H47" s="734"/>
      <c r="I47" s="734"/>
      <c r="J47" s="71"/>
    </row>
    <row r="48" spans="1:10" ht="33" customHeight="1">
      <c r="A48" s="735" t="s">
        <v>536</v>
      </c>
      <c r="B48" s="735"/>
      <c r="C48" s="735"/>
      <c r="D48" s="735"/>
      <c r="E48" s="736" t="s">
        <v>426</v>
      </c>
      <c r="F48" s="736"/>
      <c r="G48" s="736"/>
      <c r="H48" s="736"/>
      <c r="I48" s="736"/>
      <c r="J48" s="71"/>
    </row>
    <row r="49" spans="1:10" ht="31.5" customHeight="1">
      <c r="A49" s="302" t="s">
        <v>427</v>
      </c>
      <c r="B49" s="303"/>
      <c r="C49" s="303"/>
      <c r="D49" s="303"/>
      <c r="E49" s="303"/>
      <c r="F49" s="303"/>
      <c r="G49" s="303"/>
      <c r="H49" s="303"/>
      <c r="I49" s="304" t="s">
        <v>428</v>
      </c>
      <c r="J49" s="71"/>
    </row>
    <row r="50" spans="1:10" ht="141.6" customHeight="1">
      <c r="A50" s="729" t="str">
        <f>Basic!B1 &amp; " Package and Specification Number " &amp;  Basic!B3 &amp; " POWERGRID values full compliance with all relevant laws and regulations, and the principles of economical use of resources, and of fairness and transparency in its relations with its Bidders/ Contractors."</f>
        <v>(i)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Package and Specification Number CC/NT/COND/DOM/A02/22/00509/RFx-5002002512 POWERGRID values full compliance with all relevant laws and regulations, and the principles of economical use of resources, and of fairness and transparency in its relations with its Bidders/ Contractors.</v>
      </c>
      <c r="B50" s="729"/>
      <c r="C50" s="729"/>
      <c r="D50" s="729"/>
      <c r="E50" s="729"/>
      <c r="F50" s="729"/>
      <c r="G50" s="729"/>
      <c r="H50" s="729"/>
      <c r="I50" s="729"/>
    </row>
    <row r="51" spans="1:10" ht="8.1" customHeight="1">
      <c r="A51" s="305"/>
      <c r="B51" s="306"/>
      <c r="C51" s="306"/>
      <c r="D51" s="306"/>
      <c r="E51" s="306"/>
      <c r="F51" s="306"/>
      <c r="G51" s="306"/>
      <c r="H51" s="306"/>
      <c r="I51" s="306"/>
    </row>
    <row r="52" spans="1:10" ht="35.25" customHeight="1">
      <c r="A52" s="729" t="s">
        <v>429</v>
      </c>
      <c r="B52" s="729"/>
      <c r="C52" s="729"/>
      <c r="D52" s="729"/>
      <c r="E52" s="729"/>
      <c r="F52" s="729"/>
      <c r="G52" s="729"/>
      <c r="H52" s="729"/>
      <c r="I52" s="729"/>
    </row>
    <row r="53" spans="1:10" ht="8.1" customHeight="1">
      <c r="A53" s="307"/>
      <c r="B53" s="306"/>
      <c r="C53" s="306"/>
      <c r="D53" s="306"/>
      <c r="E53" s="306"/>
      <c r="F53" s="306"/>
      <c r="G53" s="306"/>
      <c r="H53" s="306"/>
      <c r="I53" s="306"/>
    </row>
    <row r="54" spans="1:10" ht="15.6">
      <c r="A54" s="730" t="s">
        <v>430</v>
      </c>
      <c r="B54" s="730"/>
      <c r="C54" s="730"/>
      <c r="D54" s="730"/>
      <c r="E54" s="730"/>
      <c r="F54" s="730"/>
      <c r="G54" s="730"/>
      <c r="H54" s="730"/>
      <c r="I54" s="730"/>
    </row>
    <row r="55" spans="1:10" ht="8.1" customHeight="1">
      <c r="A55" s="307"/>
      <c r="B55" s="306"/>
      <c r="C55" s="306"/>
      <c r="D55" s="306"/>
      <c r="E55" s="306"/>
      <c r="F55" s="306"/>
      <c r="G55" s="306"/>
      <c r="H55" s="306"/>
      <c r="I55" s="306"/>
    </row>
    <row r="56" spans="1:10" ht="15.6">
      <c r="A56" s="739" t="s">
        <v>431</v>
      </c>
      <c r="B56" s="739"/>
      <c r="C56" s="739"/>
      <c r="D56" s="739"/>
      <c r="E56" s="739"/>
      <c r="F56" s="739"/>
      <c r="G56" s="739"/>
      <c r="H56" s="739"/>
      <c r="I56" s="739"/>
    </row>
    <row r="57" spans="1:10" ht="8.1" customHeight="1">
      <c r="A57" s="308"/>
      <c r="B57" s="306"/>
      <c r="C57" s="306"/>
      <c r="D57" s="306"/>
      <c r="E57" s="306"/>
      <c r="F57" s="306"/>
      <c r="G57" s="306"/>
      <c r="H57" s="306"/>
      <c r="I57" s="306"/>
    </row>
    <row r="58" spans="1:10" ht="37.5" customHeight="1">
      <c r="A58" s="309" t="s">
        <v>432</v>
      </c>
      <c r="B58" s="740" t="s">
        <v>433</v>
      </c>
      <c r="C58" s="740"/>
      <c r="D58" s="740"/>
      <c r="E58" s="740"/>
      <c r="F58" s="740"/>
      <c r="G58" s="740"/>
      <c r="H58" s="740"/>
      <c r="I58" s="740"/>
    </row>
    <row r="59" spans="1:10" ht="8.1" customHeight="1">
      <c r="A59" s="307"/>
      <c r="B59" s="306"/>
      <c r="C59" s="306"/>
      <c r="D59" s="306"/>
      <c r="E59" s="306"/>
      <c r="F59" s="306"/>
      <c r="G59" s="306"/>
      <c r="H59" s="306"/>
      <c r="I59" s="306"/>
    </row>
    <row r="60" spans="1:10" ht="79.5" customHeight="1">
      <c r="A60" s="306"/>
      <c r="B60" s="309" t="s">
        <v>434</v>
      </c>
      <c r="C60" s="740" t="s">
        <v>435</v>
      </c>
      <c r="D60" s="740"/>
      <c r="E60" s="740"/>
      <c r="F60" s="740"/>
      <c r="G60" s="740"/>
      <c r="H60" s="740"/>
      <c r="I60" s="740"/>
    </row>
    <row r="61" spans="1:10" ht="8.1" customHeight="1">
      <c r="A61" s="306"/>
      <c r="B61" s="309"/>
      <c r="C61" s="310"/>
      <c r="D61" s="310"/>
      <c r="E61" s="310"/>
      <c r="F61" s="310"/>
      <c r="G61" s="310"/>
      <c r="H61" s="310"/>
      <c r="I61" s="310"/>
    </row>
    <row r="62" spans="1:10" ht="96.75" customHeight="1">
      <c r="A62" s="306"/>
      <c r="B62" s="309" t="s">
        <v>436</v>
      </c>
      <c r="C62" s="740" t="s">
        <v>437</v>
      </c>
      <c r="D62" s="740"/>
      <c r="E62" s="740"/>
      <c r="F62" s="740"/>
      <c r="G62" s="740"/>
      <c r="H62" s="740"/>
      <c r="I62" s="740"/>
    </row>
    <row r="63" spans="1:10" ht="8.1" customHeight="1">
      <c r="A63" s="306"/>
      <c r="B63" s="309"/>
      <c r="C63" s="310"/>
      <c r="D63" s="310"/>
      <c r="E63" s="310"/>
      <c r="F63" s="310"/>
      <c r="G63" s="310"/>
      <c r="H63" s="310"/>
      <c r="I63" s="310"/>
    </row>
    <row r="64" spans="1:10" ht="50.25" customHeight="1">
      <c r="A64" s="306"/>
      <c r="B64" s="309" t="s">
        <v>438</v>
      </c>
      <c r="C64" s="740" t="s">
        <v>439</v>
      </c>
      <c r="D64" s="740"/>
      <c r="E64" s="740"/>
      <c r="F64" s="740"/>
      <c r="G64" s="740"/>
      <c r="H64" s="740"/>
      <c r="I64" s="740"/>
    </row>
    <row r="65" spans="1:10" ht="8.1" customHeight="1">
      <c r="A65" s="339"/>
      <c r="B65" s="309"/>
      <c r="C65" s="340"/>
      <c r="D65" s="340"/>
      <c r="E65" s="340"/>
      <c r="F65" s="340"/>
      <c r="G65" s="340"/>
      <c r="H65" s="340"/>
      <c r="I65" s="340"/>
    </row>
    <row r="66" spans="1:10" ht="82.5" customHeight="1">
      <c r="A66" s="309" t="s">
        <v>440</v>
      </c>
      <c r="B66" s="740" t="s">
        <v>441</v>
      </c>
      <c r="C66" s="740"/>
      <c r="D66" s="740"/>
      <c r="E66" s="740"/>
      <c r="F66" s="740"/>
      <c r="G66" s="740"/>
      <c r="H66" s="740"/>
      <c r="I66" s="740"/>
    </row>
    <row r="67" spans="1:10" ht="8.1" customHeight="1">
      <c r="A67" s="339"/>
      <c r="B67" s="309"/>
      <c r="C67" s="340"/>
      <c r="D67" s="340"/>
      <c r="E67" s="340"/>
      <c r="F67" s="340"/>
      <c r="G67" s="340"/>
      <c r="H67" s="340"/>
      <c r="I67" s="340"/>
    </row>
    <row r="68" spans="1:10" ht="15.6">
      <c r="A68" s="739" t="s">
        <v>442</v>
      </c>
      <c r="B68" s="739"/>
      <c r="C68" s="739"/>
      <c r="D68" s="739"/>
      <c r="E68" s="739"/>
      <c r="F68" s="739"/>
      <c r="G68" s="739"/>
      <c r="H68" s="739"/>
      <c r="I68" s="739"/>
    </row>
    <row r="69" spans="1:10" ht="8.1" customHeight="1">
      <c r="A69" s="339"/>
      <c r="B69" s="309"/>
      <c r="C69" s="340"/>
      <c r="D69" s="340"/>
      <c r="E69" s="340"/>
      <c r="F69" s="340"/>
      <c r="G69" s="340"/>
      <c r="H69" s="340"/>
      <c r="I69" s="340"/>
    </row>
    <row r="70" spans="1:10" ht="49.5" customHeight="1">
      <c r="A70" s="309" t="s">
        <v>432</v>
      </c>
      <c r="B70" s="740" t="s">
        <v>443</v>
      </c>
      <c r="C70" s="740"/>
      <c r="D70" s="740"/>
      <c r="E70" s="740"/>
      <c r="F70" s="740"/>
      <c r="G70" s="740"/>
      <c r="H70" s="740"/>
      <c r="I70" s="740"/>
    </row>
    <row r="71" spans="1:10" ht="41.25" customHeight="1">
      <c r="A71" s="299"/>
      <c r="B71" s="303"/>
      <c r="C71" s="303"/>
      <c r="D71" s="303"/>
      <c r="E71" s="303"/>
      <c r="F71" s="299"/>
      <c r="G71" s="303"/>
      <c r="H71" s="303"/>
      <c r="I71" s="303"/>
      <c r="J71" s="71"/>
    </row>
    <row r="72" spans="1:10" ht="21" customHeight="1">
      <c r="A72" s="654" t="s">
        <v>424</v>
      </c>
      <c r="B72" s="654"/>
      <c r="C72" s="654"/>
      <c r="D72" s="654"/>
      <c r="E72" s="734" t="s">
        <v>424</v>
      </c>
      <c r="F72" s="734"/>
      <c r="G72" s="734"/>
      <c r="H72" s="734"/>
      <c r="I72" s="734"/>
      <c r="J72" s="71"/>
    </row>
    <row r="73" spans="1:10" ht="33" customHeight="1">
      <c r="A73" s="735" t="s">
        <v>425</v>
      </c>
      <c r="B73" s="735"/>
      <c r="C73" s="735"/>
      <c r="D73" s="735"/>
      <c r="E73" s="736" t="s">
        <v>426</v>
      </c>
      <c r="F73" s="736"/>
      <c r="G73" s="736"/>
      <c r="H73" s="736"/>
      <c r="I73" s="736"/>
      <c r="J73" s="71"/>
    </row>
    <row r="74" spans="1:10" ht="15.6">
      <c r="A74" s="302" t="s">
        <v>427</v>
      </c>
      <c r="B74" s="303"/>
      <c r="C74" s="303"/>
      <c r="D74" s="303"/>
      <c r="E74" s="303"/>
      <c r="F74" s="303"/>
      <c r="G74" s="303"/>
      <c r="H74" s="303"/>
      <c r="I74" s="304" t="s">
        <v>444</v>
      </c>
      <c r="J74" s="71"/>
    </row>
    <row r="75" spans="1:10" ht="111" customHeight="1">
      <c r="A75" s="306"/>
      <c r="B75" s="309" t="s">
        <v>445</v>
      </c>
      <c r="C75" s="740" t="s">
        <v>446</v>
      </c>
      <c r="D75" s="740"/>
      <c r="E75" s="740"/>
      <c r="F75" s="740"/>
      <c r="G75" s="740"/>
      <c r="H75" s="740"/>
      <c r="I75" s="740"/>
    </row>
    <row r="76" spans="1:10" ht="9.9" customHeight="1">
      <c r="A76" s="306"/>
      <c r="B76" s="311"/>
      <c r="C76" s="307"/>
      <c r="D76" s="307"/>
      <c r="E76" s="307"/>
      <c r="F76" s="307"/>
      <c r="G76" s="307"/>
      <c r="H76" s="307"/>
      <c r="I76" s="307"/>
    </row>
    <row r="77" spans="1:10" ht="99" customHeight="1">
      <c r="A77" s="306"/>
      <c r="B77" s="309" t="s">
        <v>436</v>
      </c>
      <c r="C77" s="740" t="s">
        <v>447</v>
      </c>
      <c r="D77" s="740"/>
      <c r="E77" s="740"/>
      <c r="F77" s="740"/>
      <c r="G77" s="740"/>
      <c r="H77" s="740"/>
      <c r="I77" s="740"/>
    </row>
    <row r="78" spans="1:10" ht="9.9" customHeight="1">
      <c r="A78" s="306"/>
      <c r="B78" s="309"/>
      <c r="C78" s="312"/>
      <c r="D78" s="312"/>
      <c r="E78" s="312"/>
      <c r="F78" s="312"/>
      <c r="G78" s="312"/>
      <c r="H78" s="312"/>
      <c r="I78" s="312"/>
    </row>
    <row r="79" spans="1:10" ht="126" customHeight="1">
      <c r="A79" s="306"/>
      <c r="B79" s="309" t="s">
        <v>438</v>
      </c>
      <c r="C79" s="740" t="s">
        <v>448</v>
      </c>
      <c r="D79" s="740"/>
      <c r="E79" s="740"/>
      <c r="F79" s="740"/>
      <c r="G79" s="740"/>
      <c r="H79" s="740"/>
      <c r="I79" s="740"/>
    </row>
    <row r="80" spans="1:10" ht="9.9" customHeight="1">
      <c r="A80" s="306"/>
      <c r="B80" s="309"/>
      <c r="C80" s="312"/>
      <c r="D80" s="312"/>
      <c r="E80" s="312"/>
      <c r="F80" s="312"/>
      <c r="G80" s="312"/>
      <c r="H80" s="312"/>
      <c r="I80" s="312"/>
    </row>
    <row r="81" spans="1:10" ht="93.75" customHeight="1">
      <c r="A81" s="306"/>
      <c r="B81" s="309" t="s">
        <v>449</v>
      </c>
      <c r="C81" s="740" t="s">
        <v>450</v>
      </c>
      <c r="D81" s="740"/>
      <c r="E81" s="740"/>
      <c r="F81" s="740"/>
      <c r="G81" s="740"/>
      <c r="H81" s="740"/>
      <c r="I81" s="740"/>
    </row>
    <row r="82" spans="1:10" ht="9.9" customHeight="1">
      <c r="A82" s="306"/>
      <c r="B82" s="309"/>
      <c r="C82" s="312"/>
      <c r="D82" s="312"/>
      <c r="E82" s="312"/>
      <c r="F82" s="312"/>
      <c r="G82" s="312"/>
      <c r="H82" s="312"/>
      <c r="I82" s="312"/>
    </row>
    <row r="83" spans="1:10" ht="66" customHeight="1">
      <c r="A83" s="306"/>
      <c r="B83" s="309" t="s">
        <v>451</v>
      </c>
      <c r="C83" s="740" t="s">
        <v>452</v>
      </c>
      <c r="D83" s="740"/>
      <c r="E83" s="740"/>
      <c r="F83" s="740"/>
      <c r="G83" s="740"/>
      <c r="H83" s="740"/>
      <c r="I83" s="740"/>
    </row>
    <row r="84" spans="1:10" ht="9.9" customHeight="1">
      <c r="A84" s="306"/>
      <c r="B84" s="309"/>
      <c r="C84" s="312"/>
      <c r="D84" s="312"/>
      <c r="E84" s="312"/>
      <c r="F84" s="312"/>
      <c r="G84" s="312"/>
      <c r="H84" s="312"/>
      <c r="I84" s="312"/>
    </row>
    <row r="85" spans="1:10" ht="63.75" customHeight="1">
      <c r="A85" s="306"/>
      <c r="B85" s="309" t="s">
        <v>453</v>
      </c>
      <c r="C85" s="740" t="s">
        <v>454</v>
      </c>
      <c r="D85" s="740"/>
      <c r="E85" s="740"/>
      <c r="F85" s="740"/>
      <c r="G85" s="740"/>
      <c r="H85" s="740"/>
      <c r="I85" s="740"/>
    </row>
    <row r="86" spans="1:10" ht="8.1" customHeight="1">
      <c r="A86" s="306"/>
      <c r="B86" s="312"/>
      <c r="C86" s="312"/>
      <c r="D86" s="312"/>
      <c r="E86" s="312"/>
      <c r="F86" s="312"/>
      <c r="G86" s="312"/>
      <c r="H86" s="312"/>
      <c r="I86" s="312"/>
    </row>
    <row r="87" spans="1:10" ht="37.5" customHeight="1">
      <c r="A87" s="309" t="s">
        <v>440</v>
      </c>
      <c r="B87" s="740" t="s">
        <v>455</v>
      </c>
      <c r="C87" s="740"/>
      <c r="D87" s="740"/>
      <c r="E87" s="740"/>
      <c r="F87" s="740"/>
      <c r="G87" s="740"/>
      <c r="H87" s="740"/>
      <c r="I87" s="740"/>
    </row>
    <row r="88" spans="1:10" ht="39.75" customHeight="1">
      <c r="A88" s="299"/>
      <c r="B88" s="303"/>
      <c r="C88" s="303"/>
      <c r="D88" s="303"/>
      <c r="E88" s="303"/>
      <c r="F88" s="299"/>
      <c r="G88" s="303"/>
      <c r="H88" s="303"/>
      <c r="I88" s="303"/>
      <c r="J88" s="71"/>
    </row>
    <row r="89" spans="1:10" ht="21" customHeight="1">
      <c r="A89" s="654" t="s">
        <v>424</v>
      </c>
      <c r="B89" s="654"/>
      <c r="C89" s="654"/>
      <c r="D89" s="654"/>
      <c r="E89" s="734" t="s">
        <v>424</v>
      </c>
      <c r="F89" s="734"/>
      <c r="G89" s="734"/>
      <c r="H89" s="734"/>
      <c r="I89" s="734"/>
      <c r="J89" s="71"/>
    </row>
    <row r="90" spans="1:10" ht="33" customHeight="1">
      <c r="A90" s="735" t="s">
        <v>425</v>
      </c>
      <c r="B90" s="735"/>
      <c r="C90" s="735"/>
      <c r="D90" s="735"/>
      <c r="E90" s="736" t="s">
        <v>426</v>
      </c>
      <c r="F90" s="736"/>
      <c r="G90" s="736"/>
      <c r="H90" s="736"/>
      <c r="I90" s="736"/>
      <c r="J90" s="71"/>
    </row>
    <row r="91" spans="1:10" ht="15.6">
      <c r="A91" s="302" t="s">
        <v>427</v>
      </c>
      <c r="B91" s="303"/>
      <c r="C91" s="303"/>
      <c r="D91" s="303"/>
      <c r="E91" s="303"/>
      <c r="F91" s="303"/>
      <c r="G91" s="303"/>
      <c r="H91" s="303"/>
      <c r="I91" s="304" t="s">
        <v>456</v>
      </c>
      <c r="J91" s="71"/>
    </row>
    <row r="92" spans="1:10" ht="15.6">
      <c r="A92" s="302"/>
      <c r="B92" s="303"/>
      <c r="C92" s="303"/>
      <c r="D92" s="303"/>
      <c r="E92" s="303"/>
      <c r="F92" s="303"/>
      <c r="G92" s="303"/>
      <c r="H92" s="303"/>
      <c r="I92" s="304"/>
      <c r="J92" s="71"/>
    </row>
    <row r="93" spans="1:10" ht="15.6">
      <c r="A93" s="739" t="s">
        <v>457</v>
      </c>
      <c r="B93" s="739"/>
      <c r="C93" s="739"/>
      <c r="D93" s="739"/>
      <c r="E93" s="739"/>
      <c r="F93" s="739"/>
      <c r="G93" s="739"/>
      <c r="H93" s="739"/>
      <c r="I93" s="739"/>
    </row>
    <row r="94" spans="1:10" ht="8.1" customHeight="1">
      <c r="A94" s="339"/>
      <c r="B94" s="312"/>
      <c r="C94" s="312"/>
      <c r="D94" s="312"/>
      <c r="E94" s="312"/>
      <c r="F94" s="312"/>
      <c r="G94" s="312"/>
      <c r="H94" s="312"/>
      <c r="I94" s="312"/>
    </row>
    <row r="95" spans="1:10" ht="80.25" customHeight="1">
      <c r="A95" s="309" t="s">
        <v>432</v>
      </c>
      <c r="B95" s="740" t="s">
        <v>458</v>
      </c>
      <c r="C95" s="740"/>
      <c r="D95" s="740"/>
      <c r="E95" s="740"/>
      <c r="F95" s="740"/>
      <c r="G95" s="740"/>
      <c r="H95" s="740"/>
      <c r="I95" s="740"/>
    </row>
    <row r="96" spans="1:10" ht="8.1" customHeight="1">
      <c r="A96" s="339"/>
      <c r="B96" s="312"/>
      <c r="C96" s="312"/>
      <c r="D96" s="312"/>
      <c r="E96" s="312"/>
      <c r="F96" s="312"/>
      <c r="G96" s="312"/>
      <c r="H96" s="312"/>
      <c r="I96" s="312"/>
    </row>
    <row r="97" spans="1:10" ht="160.5" customHeight="1">
      <c r="A97" s="309" t="s">
        <v>440</v>
      </c>
      <c r="B97" s="740" t="s">
        <v>459</v>
      </c>
      <c r="C97" s="740"/>
      <c r="D97" s="740"/>
      <c r="E97" s="740"/>
      <c r="F97" s="740"/>
      <c r="G97" s="740"/>
      <c r="H97" s="740"/>
      <c r="I97" s="740"/>
    </row>
    <row r="98" spans="1:10" ht="8.1" customHeight="1">
      <c r="A98" s="339"/>
      <c r="B98" s="312"/>
      <c r="C98" s="312"/>
      <c r="D98" s="312"/>
      <c r="E98" s="312"/>
      <c r="F98" s="312"/>
      <c r="G98" s="312"/>
      <c r="H98" s="312"/>
      <c r="I98" s="312"/>
    </row>
    <row r="99" spans="1:10" ht="51.75" customHeight="1">
      <c r="A99" s="309" t="s">
        <v>460</v>
      </c>
      <c r="B99" s="740" t="s">
        <v>461</v>
      </c>
      <c r="C99" s="740"/>
      <c r="D99" s="740"/>
      <c r="E99" s="740"/>
      <c r="F99" s="740"/>
      <c r="G99" s="740"/>
      <c r="H99" s="740"/>
      <c r="I99" s="740"/>
    </row>
    <row r="100" spans="1:10" ht="15" customHeight="1">
      <c r="A100" s="307"/>
      <c r="B100" s="306"/>
      <c r="C100" s="306"/>
      <c r="D100" s="306"/>
      <c r="E100" s="306"/>
      <c r="F100" s="306"/>
      <c r="G100" s="306"/>
      <c r="H100" s="306"/>
      <c r="I100" s="306"/>
    </row>
    <row r="101" spans="1:10" ht="15.6">
      <c r="A101" s="739" t="s">
        <v>462</v>
      </c>
      <c r="B101" s="739"/>
      <c r="C101" s="739"/>
      <c r="D101" s="739"/>
      <c r="E101" s="739"/>
      <c r="F101" s="739"/>
      <c r="G101" s="739"/>
      <c r="H101" s="739"/>
      <c r="I101" s="739"/>
    </row>
    <row r="102" spans="1:10" ht="8.1" customHeight="1">
      <c r="A102" s="339"/>
      <c r="B102" s="312"/>
      <c r="C102" s="312"/>
      <c r="D102" s="312"/>
      <c r="E102" s="312"/>
      <c r="F102" s="312"/>
      <c r="G102" s="312"/>
      <c r="H102" s="312"/>
      <c r="I102" s="312"/>
    </row>
    <row r="103" spans="1:10" ht="54.75" customHeight="1">
      <c r="A103" s="309" t="s">
        <v>432</v>
      </c>
      <c r="B103" s="729" t="s">
        <v>463</v>
      </c>
      <c r="C103" s="729"/>
      <c r="D103" s="729"/>
      <c r="E103" s="729"/>
      <c r="F103" s="729"/>
      <c r="G103" s="729"/>
      <c r="H103" s="729"/>
      <c r="I103" s="729"/>
    </row>
    <row r="104" spans="1:10" ht="8.1" customHeight="1">
      <c r="A104" s="339"/>
      <c r="B104" s="312"/>
      <c r="C104" s="312"/>
      <c r="D104" s="312"/>
      <c r="E104" s="312"/>
      <c r="F104" s="312"/>
      <c r="G104" s="312"/>
      <c r="H104" s="312"/>
      <c r="I104" s="312"/>
    </row>
    <row r="105" spans="1:10" ht="51.75" customHeight="1">
      <c r="A105" s="309" t="s">
        <v>440</v>
      </c>
      <c r="B105" s="729" t="s">
        <v>464</v>
      </c>
      <c r="C105" s="729"/>
      <c r="D105" s="729"/>
      <c r="E105" s="729"/>
      <c r="F105" s="729"/>
      <c r="G105" s="729"/>
      <c r="H105" s="729"/>
      <c r="I105" s="729"/>
    </row>
    <row r="106" spans="1:10" ht="8.1" customHeight="1">
      <c r="A106" s="339"/>
      <c r="B106" s="312"/>
      <c r="C106" s="312"/>
      <c r="D106" s="312"/>
      <c r="E106" s="312"/>
      <c r="F106" s="312"/>
      <c r="G106" s="312"/>
      <c r="H106" s="312"/>
      <c r="I106" s="312"/>
    </row>
    <row r="107" spans="1:10" ht="15.6">
      <c r="A107" s="739" t="s">
        <v>465</v>
      </c>
      <c r="B107" s="739"/>
      <c r="C107" s="739"/>
      <c r="D107" s="739"/>
      <c r="E107" s="739"/>
      <c r="F107" s="739"/>
      <c r="G107" s="739"/>
      <c r="H107" s="739"/>
      <c r="I107" s="739"/>
    </row>
    <row r="108" spans="1:10" ht="15" customHeight="1">
      <c r="A108" s="308"/>
      <c r="B108" s="306"/>
      <c r="C108" s="306"/>
      <c r="D108" s="306"/>
      <c r="E108" s="306"/>
      <c r="F108" s="306"/>
      <c r="G108" s="306"/>
      <c r="H108" s="306"/>
      <c r="I108" s="306"/>
    </row>
    <row r="109" spans="1:10" ht="58.5" customHeight="1">
      <c r="A109" s="309" t="s">
        <v>432</v>
      </c>
      <c r="B109" s="729" t="s">
        <v>466</v>
      </c>
      <c r="C109" s="729"/>
      <c r="D109" s="729"/>
      <c r="E109" s="729"/>
      <c r="F109" s="729"/>
      <c r="G109" s="729"/>
      <c r="H109" s="729"/>
      <c r="I109" s="729"/>
    </row>
    <row r="110" spans="1:10" ht="51" customHeight="1">
      <c r="A110" s="309"/>
      <c r="B110" s="300"/>
      <c r="C110" s="300"/>
      <c r="D110" s="300"/>
      <c r="E110" s="300"/>
      <c r="F110" s="300"/>
      <c r="G110" s="300"/>
      <c r="H110" s="300"/>
      <c r="I110" s="300"/>
    </row>
    <row r="111" spans="1:10" ht="26.25" customHeight="1">
      <c r="A111" s="306"/>
      <c r="B111" s="306"/>
      <c r="C111" s="306"/>
      <c r="D111" s="306"/>
      <c r="E111" s="306"/>
      <c r="F111" s="306"/>
      <c r="G111" s="306"/>
      <c r="H111" s="306"/>
      <c r="I111" s="306"/>
      <c r="J111" s="71"/>
    </row>
    <row r="112" spans="1:10" ht="21" customHeight="1">
      <c r="A112" s="654" t="s">
        <v>424</v>
      </c>
      <c r="B112" s="654"/>
      <c r="C112" s="654"/>
      <c r="D112" s="654"/>
      <c r="E112" s="734" t="s">
        <v>424</v>
      </c>
      <c r="F112" s="734"/>
      <c r="G112" s="734"/>
      <c r="H112" s="734"/>
      <c r="I112" s="734"/>
      <c r="J112" s="71"/>
    </row>
    <row r="113" spans="1:10" ht="33" customHeight="1">
      <c r="A113" s="735" t="s">
        <v>425</v>
      </c>
      <c r="B113" s="735"/>
      <c r="C113" s="735"/>
      <c r="D113" s="735"/>
      <c r="E113" s="736" t="s">
        <v>426</v>
      </c>
      <c r="F113" s="736"/>
      <c r="G113" s="736"/>
      <c r="H113" s="736"/>
      <c r="I113" s="736"/>
      <c r="J113" s="71"/>
    </row>
    <row r="114" spans="1:10" ht="15.6">
      <c r="A114" s="302" t="s">
        <v>427</v>
      </c>
      <c r="B114" s="303"/>
      <c r="C114" s="303"/>
      <c r="D114" s="303"/>
      <c r="E114" s="303"/>
      <c r="F114" s="303"/>
      <c r="G114" s="303"/>
      <c r="H114" s="303"/>
      <c r="I114" s="304" t="s">
        <v>467</v>
      </c>
      <c r="J114" s="71"/>
    </row>
    <row r="115" spans="1:10" ht="15.9" customHeight="1">
      <c r="A115" s="307"/>
      <c r="B115" s="306"/>
      <c r="C115" s="306"/>
      <c r="D115" s="306"/>
      <c r="E115" s="306"/>
      <c r="F115" s="306"/>
      <c r="G115" s="306"/>
      <c r="H115" s="306"/>
      <c r="I115" s="306"/>
    </row>
    <row r="116" spans="1:10" ht="50.25" customHeight="1">
      <c r="A116" s="309" t="s">
        <v>440</v>
      </c>
      <c r="B116" s="729" t="s">
        <v>468</v>
      </c>
      <c r="C116" s="729"/>
      <c r="D116" s="729"/>
      <c r="E116" s="729"/>
      <c r="F116" s="729"/>
      <c r="G116" s="729"/>
      <c r="H116" s="729"/>
      <c r="I116" s="729"/>
    </row>
    <row r="117" spans="1:10" ht="12" customHeight="1">
      <c r="A117" s="307"/>
      <c r="B117" s="306"/>
      <c r="C117" s="306"/>
      <c r="D117" s="306"/>
      <c r="E117" s="306"/>
      <c r="F117" s="306"/>
      <c r="G117" s="306"/>
      <c r="H117" s="306"/>
      <c r="I117" s="306"/>
    </row>
    <row r="118" spans="1:10" ht="15.6">
      <c r="A118" s="739" t="s">
        <v>469</v>
      </c>
      <c r="B118" s="739"/>
      <c r="C118" s="739"/>
      <c r="D118" s="739"/>
      <c r="E118" s="739"/>
      <c r="F118" s="739"/>
      <c r="G118" s="739"/>
      <c r="H118" s="739"/>
      <c r="I118" s="739"/>
    </row>
    <row r="119" spans="1:10" ht="15.9" customHeight="1">
      <c r="A119" s="307"/>
      <c r="B119" s="306"/>
      <c r="C119" s="306"/>
      <c r="D119" s="306"/>
      <c r="E119" s="306"/>
      <c r="F119" s="306"/>
      <c r="G119" s="306"/>
      <c r="H119" s="306"/>
      <c r="I119" s="306"/>
    </row>
    <row r="120" spans="1:10" ht="38.25" customHeight="1">
      <c r="A120" s="309" t="s">
        <v>432</v>
      </c>
      <c r="B120" s="729" t="s">
        <v>470</v>
      </c>
      <c r="C120" s="729"/>
      <c r="D120" s="729"/>
      <c r="E120" s="729"/>
      <c r="F120" s="729"/>
      <c r="G120" s="729"/>
      <c r="H120" s="729"/>
      <c r="I120" s="729"/>
    </row>
    <row r="121" spans="1:10" ht="8.1" customHeight="1">
      <c r="A121" s="339"/>
      <c r="B121" s="312"/>
      <c r="C121" s="312"/>
      <c r="D121" s="312"/>
      <c r="E121" s="312"/>
      <c r="F121" s="312"/>
      <c r="G121" s="312"/>
      <c r="H121" s="312"/>
      <c r="I121" s="312"/>
    </row>
    <row r="122" spans="1:10" ht="34.5" customHeight="1">
      <c r="A122" s="309" t="s">
        <v>440</v>
      </c>
      <c r="B122" s="730" t="s">
        <v>471</v>
      </c>
      <c r="C122" s="730"/>
      <c r="D122" s="730"/>
      <c r="E122" s="730"/>
      <c r="F122" s="730"/>
      <c r="G122" s="730"/>
      <c r="H122" s="730"/>
      <c r="I122" s="730"/>
    </row>
    <row r="123" spans="1:10" ht="12" customHeight="1">
      <c r="A123" s="341"/>
      <c r="B123" s="339"/>
      <c r="C123" s="339"/>
      <c r="D123" s="339"/>
      <c r="E123" s="339"/>
      <c r="F123" s="339"/>
      <c r="G123" s="339"/>
      <c r="H123" s="339"/>
      <c r="I123" s="339"/>
    </row>
    <row r="124" spans="1:10" ht="15.6">
      <c r="A124" s="739" t="s">
        <v>472</v>
      </c>
      <c r="B124" s="739"/>
      <c r="C124" s="739"/>
      <c r="D124" s="739"/>
      <c r="E124" s="739"/>
      <c r="F124" s="739"/>
      <c r="G124" s="739"/>
      <c r="H124" s="739"/>
      <c r="I124" s="739"/>
    </row>
    <row r="125" spans="1:10" ht="15.9" customHeight="1">
      <c r="A125" s="307"/>
      <c r="B125" s="306"/>
      <c r="C125" s="306"/>
      <c r="D125" s="306"/>
      <c r="E125" s="306"/>
      <c r="F125" s="306"/>
      <c r="G125" s="306"/>
      <c r="H125" s="306"/>
      <c r="I125" s="306"/>
    </row>
    <row r="126" spans="1:10" ht="82.5" customHeight="1">
      <c r="A126" s="729" t="s">
        <v>473</v>
      </c>
      <c r="B126" s="729"/>
      <c r="C126" s="729"/>
      <c r="D126" s="729"/>
      <c r="E126" s="729"/>
      <c r="F126" s="729"/>
      <c r="G126" s="729"/>
      <c r="H126" s="729"/>
      <c r="I126" s="729"/>
    </row>
    <row r="127" spans="1:10" ht="12" customHeight="1">
      <c r="A127" s="341"/>
      <c r="B127" s="339"/>
      <c r="C127" s="339"/>
      <c r="D127" s="339"/>
      <c r="E127" s="339"/>
      <c r="F127" s="339"/>
      <c r="G127" s="339"/>
      <c r="H127" s="339"/>
      <c r="I127" s="339"/>
    </row>
    <row r="128" spans="1:10" ht="21.75" customHeight="1">
      <c r="A128" s="739" t="s">
        <v>474</v>
      </c>
      <c r="B128" s="739"/>
      <c r="C128" s="739"/>
      <c r="D128" s="739"/>
      <c r="E128" s="739"/>
      <c r="F128" s="739"/>
      <c r="G128" s="739"/>
      <c r="H128" s="739"/>
      <c r="I128" s="739"/>
    </row>
    <row r="129" spans="1:10" ht="15.9" customHeight="1">
      <c r="A129" s="308"/>
      <c r="B129" s="306"/>
      <c r="C129" s="306"/>
      <c r="D129" s="306"/>
      <c r="E129" s="306"/>
      <c r="F129" s="306"/>
      <c r="G129" s="306"/>
      <c r="H129" s="306"/>
      <c r="I129" s="306"/>
    </row>
    <row r="130" spans="1:10" ht="69" customHeight="1">
      <c r="A130" s="309" t="s">
        <v>432</v>
      </c>
      <c r="B130" s="729" t="s">
        <v>475</v>
      </c>
      <c r="C130" s="729"/>
      <c r="D130" s="729"/>
      <c r="E130" s="729"/>
      <c r="F130" s="729"/>
      <c r="G130" s="729"/>
      <c r="H130" s="729"/>
      <c r="I130" s="729"/>
    </row>
    <row r="131" spans="1:10" ht="8.1" customHeight="1">
      <c r="A131" s="339"/>
      <c r="B131" s="312"/>
      <c r="C131" s="312"/>
      <c r="D131" s="312"/>
      <c r="E131" s="312"/>
      <c r="F131" s="312"/>
      <c r="G131" s="312"/>
      <c r="H131" s="312"/>
      <c r="I131" s="312"/>
    </row>
    <row r="132" spans="1:10" ht="183" customHeight="1">
      <c r="A132" s="309" t="s">
        <v>440</v>
      </c>
      <c r="B132" s="729" t="s">
        <v>476</v>
      </c>
      <c r="C132" s="729"/>
      <c r="D132" s="729"/>
      <c r="E132" s="729"/>
      <c r="F132" s="729"/>
      <c r="G132" s="729"/>
      <c r="H132" s="729"/>
      <c r="I132" s="729"/>
    </row>
    <row r="133" spans="1:10" ht="28.5" customHeight="1">
      <c r="A133" s="309"/>
      <c r="B133" s="300"/>
      <c r="C133" s="300"/>
      <c r="D133" s="300"/>
      <c r="E133" s="300"/>
      <c r="F133" s="300"/>
      <c r="G133" s="300"/>
      <c r="H133" s="300"/>
      <c r="I133" s="300"/>
    </row>
    <row r="134" spans="1:10" ht="24.9" customHeight="1">
      <c r="A134" s="309"/>
      <c r="B134" s="300"/>
      <c r="C134" s="300"/>
      <c r="D134" s="300"/>
      <c r="E134" s="300"/>
      <c r="F134" s="300"/>
      <c r="G134" s="300"/>
      <c r="H134" s="300"/>
      <c r="I134" s="300"/>
    </row>
    <row r="135" spans="1:10" ht="21" customHeight="1">
      <c r="A135" s="654" t="s">
        <v>424</v>
      </c>
      <c r="B135" s="654"/>
      <c r="C135" s="654"/>
      <c r="D135" s="654"/>
      <c r="E135" s="734" t="s">
        <v>424</v>
      </c>
      <c r="F135" s="734"/>
      <c r="G135" s="734"/>
      <c r="H135" s="734"/>
      <c r="I135" s="734"/>
      <c r="J135" s="71"/>
    </row>
    <row r="136" spans="1:10" ht="33" customHeight="1">
      <c r="A136" s="735" t="s">
        <v>425</v>
      </c>
      <c r="B136" s="735"/>
      <c r="C136" s="735"/>
      <c r="D136" s="735"/>
      <c r="E136" s="736" t="s">
        <v>426</v>
      </c>
      <c r="F136" s="736"/>
      <c r="G136" s="736"/>
      <c r="H136" s="736"/>
      <c r="I136" s="736"/>
      <c r="J136" s="71"/>
    </row>
    <row r="137" spans="1:10" ht="15.6">
      <c r="A137" s="302" t="s">
        <v>427</v>
      </c>
      <c r="B137" s="303"/>
      <c r="C137" s="303"/>
      <c r="D137" s="303"/>
      <c r="E137" s="303"/>
      <c r="F137" s="303"/>
      <c r="G137" s="303"/>
      <c r="H137" s="303"/>
      <c r="I137" s="304" t="s">
        <v>477</v>
      </c>
      <c r="J137" s="71"/>
    </row>
    <row r="138" spans="1:10" ht="15.6">
      <c r="A138" s="302"/>
      <c r="B138" s="303"/>
      <c r="C138" s="303"/>
      <c r="D138" s="303"/>
      <c r="E138" s="303"/>
      <c r="F138" s="303"/>
      <c r="G138" s="303"/>
      <c r="H138" s="303"/>
      <c r="I138" s="304"/>
      <c r="J138" s="71"/>
    </row>
    <row r="139" spans="1:10" ht="8.25" customHeight="1">
      <c r="A139" s="338"/>
      <c r="B139" s="303"/>
      <c r="C139" s="303"/>
      <c r="D139" s="303"/>
      <c r="E139" s="303"/>
      <c r="F139" s="303"/>
      <c r="G139" s="303"/>
      <c r="H139" s="303"/>
      <c r="I139" s="304"/>
      <c r="J139" s="71"/>
    </row>
    <row r="140" spans="1:10" ht="54" customHeight="1">
      <c r="A140" s="309" t="s">
        <v>460</v>
      </c>
      <c r="B140" s="729" t="s">
        <v>478</v>
      </c>
      <c r="C140" s="729"/>
      <c r="D140" s="729"/>
      <c r="E140" s="729"/>
      <c r="F140" s="729"/>
      <c r="G140" s="729"/>
      <c r="H140" s="729"/>
      <c r="I140" s="729"/>
    </row>
    <row r="141" spans="1:10" ht="12" customHeight="1">
      <c r="A141" s="309"/>
      <c r="B141" s="729"/>
      <c r="C141" s="729"/>
      <c r="D141" s="729"/>
      <c r="E141" s="729"/>
      <c r="F141" s="729"/>
      <c r="G141" s="729"/>
      <c r="H141" s="729"/>
      <c r="I141" s="729"/>
    </row>
    <row r="142" spans="1:10" ht="124.5" customHeight="1">
      <c r="A142" s="309" t="s">
        <v>479</v>
      </c>
      <c r="B142" s="729" t="s">
        <v>480</v>
      </c>
      <c r="C142" s="729"/>
      <c r="D142" s="729"/>
      <c r="E142" s="729"/>
      <c r="F142" s="729"/>
      <c r="G142" s="729"/>
      <c r="H142" s="729"/>
      <c r="I142" s="729"/>
    </row>
    <row r="143" spans="1:10" ht="12" customHeight="1">
      <c r="A143" s="309"/>
      <c r="B143" s="729"/>
      <c r="C143" s="729"/>
      <c r="D143" s="729"/>
      <c r="E143" s="729"/>
      <c r="F143" s="729"/>
      <c r="G143" s="729"/>
      <c r="H143" s="729"/>
      <c r="I143" s="729"/>
    </row>
    <row r="144" spans="1:10" ht="51" customHeight="1">
      <c r="A144" s="309" t="s">
        <v>481</v>
      </c>
      <c r="B144" s="729" t="s">
        <v>482</v>
      </c>
      <c r="C144" s="729"/>
      <c r="D144" s="729"/>
      <c r="E144" s="729"/>
      <c r="F144" s="729"/>
      <c r="G144" s="729"/>
      <c r="H144" s="729"/>
      <c r="I144" s="729"/>
    </row>
    <row r="145" spans="1:10" ht="12" customHeight="1">
      <c r="A145" s="309"/>
      <c r="B145" s="729"/>
      <c r="C145" s="729"/>
      <c r="D145" s="729"/>
      <c r="E145" s="729"/>
      <c r="F145" s="729"/>
      <c r="G145" s="729"/>
      <c r="H145" s="729"/>
      <c r="I145" s="729"/>
    </row>
    <row r="146" spans="1:10" ht="145.5" customHeight="1">
      <c r="A146" s="309" t="s">
        <v>483</v>
      </c>
      <c r="B146" s="729" t="s">
        <v>484</v>
      </c>
      <c r="C146" s="729"/>
      <c r="D146" s="729"/>
      <c r="E146" s="729"/>
      <c r="F146" s="729"/>
      <c r="G146" s="729"/>
      <c r="H146" s="729"/>
      <c r="I146" s="729"/>
    </row>
    <row r="147" spans="1:10" ht="12" customHeight="1">
      <c r="A147" s="309"/>
      <c r="B147" s="729"/>
      <c r="C147" s="729"/>
      <c r="D147" s="729"/>
      <c r="E147" s="729"/>
      <c r="F147" s="729"/>
      <c r="G147" s="729"/>
      <c r="H147" s="729"/>
      <c r="I147" s="729"/>
    </row>
    <row r="148" spans="1:10" ht="70.5" customHeight="1">
      <c r="A148" s="309" t="s">
        <v>485</v>
      </c>
      <c r="B148" s="729" t="s">
        <v>486</v>
      </c>
      <c r="C148" s="729"/>
      <c r="D148" s="729"/>
      <c r="E148" s="729"/>
      <c r="F148" s="729"/>
      <c r="G148" s="729"/>
      <c r="H148" s="729"/>
      <c r="I148" s="729"/>
    </row>
    <row r="149" spans="1:10" ht="12" customHeight="1">
      <c r="A149" s="309"/>
      <c r="B149" s="729"/>
      <c r="C149" s="729"/>
      <c r="D149" s="729"/>
      <c r="E149" s="729"/>
      <c r="F149" s="729"/>
      <c r="G149" s="729"/>
      <c r="H149" s="729"/>
      <c r="I149" s="729"/>
    </row>
    <row r="150" spans="1:10" ht="102.75" customHeight="1">
      <c r="A150" s="309" t="s">
        <v>487</v>
      </c>
      <c r="B150" s="729" t="s">
        <v>488</v>
      </c>
      <c r="C150" s="729"/>
      <c r="D150" s="729"/>
      <c r="E150" s="729"/>
      <c r="F150" s="729"/>
      <c r="G150" s="729"/>
      <c r="H150" s="729"/>
      <c r="I150" s="729"/>
    </row>
    <row r="151" spans="1:10" ht="51" customHeight="1">
      <c r="A151" s="309"/>
      <c r="B151" s="300"/>
      <c r="C151" s="300"/>
      <c r="D151" s="300"/>
      <c r="E151" s="300"/>
      <c r="F151" s="300"/>
      <c r="G151" s="300"/>
      <c r="H151" s="300"/>
      <c r="I151" s="300"/>
    </row>
    <row r="152" spans="1:10" ht="24.9" customHeight="1">
      <c r="A152" s="309"/>
      <c r="B152" s="300"/>
      <c r="C152" s="300"/>
      <c r="D152" s="300"/>
      <c r="E152" s="300"/>
      <c r="F152" s="300"/>
      <c r="G152" s="300"/>
      <c r="H152" s="300"/>
      <c r="I152" s="300"/>
    </row>
    <row r="153" spans="1:10" ht="21" customHeight="1">
      <c r="A153" s="654" t="s">
        <v>424</v>
      </c>
      <c r="B153" s="654"/>
      <c r="C153" s="654"/>
      <c r="D153" s="654"/>
      <c r="E153" s="734" t="s">
        <v>424</v>
      </c>
      <c r="F153" s="734"/>
      <c r="G153" s="734"/>
      <c r="H153" s="734"/>
      <c r="I153" s="734"/>
      <c r="J153" s="71"/>
    </row>
    <row r="154" spans="1:10" ht="33" customHeight="1">
      <c r="A154" s="735" t="s">
        <v>425</v>
      </c>
      <c r="B154" s="735"/>
      <c r="C154" s="735"/>
      <c r="D154" s="735"/>
      <c r="E154" s="736" t="s">
        <v>426</v>
      </c>
      <c r="F154" s="736"/>
      <c r="G154" s="736"/>
      <c r="H154" s="736"/>
      <c r="I154" s="736"/>
      <c r="J154" s="71"/>
    </row>
    <row r="155" spans="1:10" ht="15.6">
      <c r="A155" s="302" t="s">
        <v>427</v>
      </c>
      <c r="B155" s="303"/>
      <c r="C155" s="303"/>
      <c r="D155" s="303"/>
      <c r="E155" s="303"/>
      <c r="F155" s="303"/>
      <c r="G155" s="303"/>
      <c r="H155" s="303"/>
      <c r="I155" s="304" t="s">
        <v>489</v>
      </c>
      <c r="J155" s="71"/>
    </row>
    <row r="156" spans="1:10" ht="15.6">
      <c r="A156" s="302"/>
      <c r="B156" s="303"/>
      <c r="C156" s="303"/>
      <c r="D156" s="303"/>
      <c r="E156" s="303"/>
      <c r="F156" s="303"/>
      <c r="G156" s="303"/>
      <c r="H156" s="303"/>
      <c r="I156" s="304"/>
      <c r="J156" s="71"/>
    </row>
    <row r="157" spans="1:10" ht="21" customHeight="1">
      <c r="A157" s="309" t="s">
        <v>490</v>
      </c>
      <c r="B157" s="729" t="s">
        <v>491</v>
      </c>
      <c r="C157" s="729"/>
      <c r="D157" s="729"/>
      <c r="E157" s="729"/>
      <c r="F157" s="729"/>
      <c r="G157" s="729"/>
      <c r="H157" s="729"/>
      <c r="I157" s="729"/>
    </row>
    <row r="158" spans="1:10" ht="8.1" customHeight="1">
      <c r="A158" s="309"/>
      <c r="B158" s="306"/>
      <c r="C158" s="306"/>
      <c r="D158" s="306"/>
      <c r="E158" s="306"/>
      <c r="F158" s="306"/>
      <c r="G158" s="306"/>
      <c r="H158" s="306"/>
      <c r="I158" s="306"/>
    </row>
    <row r="159" spans="1:10" ht="74.25" customHeight="1">
      <c r="A159" s="309" t="s">
        <v>492</v>
      </c>
      <c r="B159" s="729" t="s">
        <v>493</v>
      </c>
      <c r="C159" s="729"/>
      <c r="D159" s="729"/>
      <c r="E159" s="729"/>
      <c r="F159" s="729"/>
      <c r="G159" s="729"/>
      <c r="H159" s="729"/>
      <c r="I159" s="729"/>
    </row>
    <row r="160" spans="1:10" ht="8.1" customHeight="1">
      <c r="A160" s="307"/>
      <c r="B160" s="306"/>
      <c r="C160" s="306"/>
      <c r="D160" s="306"/>
      <c r="E160" s="306"/>
      <c r="F160" s="306"/>
      <c r="G160" s="306"/>
      <c r="H160" s="306"/>
      <c r="I160" s="306"/>
    </row>
    <row r="161" spans="1:9" ht="15.6">
      <c r="A161" s="739" t="s">
        <v>494</v>
      </c>
      <c r="B161" s="739"/>
      <c r="C161" s="739"/>
      <c r="D161" s="739"/>
      <c r="E161" s="739"/>
      <c r="F161" s="739"/>
      <c r="G161" s="739"/>
      <c r="H161" s="739"/>
      <c r="I161" s="739"/>
    </row>
    <row r="162" spans="1:9" ht="8.1" customHeight="1">
      <c r="A162" s="307"/>
      <c r="B162" s="306"/>
      <c r="C162" s="306"/>
      <c r="D162" s="306"/>
      <c r="E162" s="306"/>
      <c r="F162" s="306"/>
      <c r="G162" s="306"/>
      <c r="H162" s="306"/>
      <c r="I162" s="306"/>
    </row>
    <row r="163" spans="1:9" ht="54.75" customHeight="1">
      <c r="A163" s="729" t="s">
        <v>495</v>
      </c>
      <c r="B163" s="729"/>
      <c r="C163" s="729"/>
      <c r="D163" s="729"/>
      <c r="E163" s="729"/>
      <c r="F163" s="729"/>
      <c r="G163" s="729"/>
      <c r="H163" s="729"/>
      <c r="I163" s="729"/>
    </row>
    <row r="164" spans="1:9" ht="8.1" customHeight="1">
      <c r="A164" s="308"/>
      <c r="B164" s="306"/>
      <c r="C164" s="306"/>
      <c r="D164" s="306"/>
      <c r="E164" s="306"/>
      <c r="F164" s="306"/>
      <c r="G164" s="306"/>
      <c r="H164" s="306"/>
      <c r="I164" s="306"/>
    </row>
    <row r="165" spans="1:9" ht="15.6">
      <c r="A165" s="739" t="s">
        <v>496</v>
      </c>
      <c r="B165" s="739"/>
      <c r="C165" s="739"/>
      <c r="D165" s="739"/>
      <c r="E165" s="739"/>
      <c r="F165" s="739"/>
      <c r="G165" s="739"/>
      <c r="H165" s="739"/>
      <c r="I165" s="739"/>
    </row>
    <row r="166" spans="1:9" ht="8.1" customHeight="1">
      <c r="A166" s="307"/>
      <c r="B166" s="306"/>
      <c r="C166" s="306"/>
      <c r="D166" s="306"/>
      <c r="E166" s="306"/>
      <c r="F166" s="306"/>
      <c r="G166" s="306"/>
      <c r="H166" s="306"/>
      <c r="I166" s="306"/>
    </row>
    <row r="167" spans="1:9" ht="70.5" customHeight="1">
      <c r="A167" s="309" t="s">
        <v>432</v>
      </c>
      <c r="B167" s="729" t="s">
        <v>497</v>
      </c>
      <c r="C167" s="729"/>
      <c r="D167" s="729"/>
      <c r="E167" s="729"/>
      <c r="F167" s="729"/>
      <c r="G167" s="729"/>
      <c r="H167" s="729"/>
      <c r="I167" s="729"/>
    </row>
    <row r="168" spans="1:9" ht="8.1" customHeight="1">
      <c r="A168" s="311"/>
      <c r="B168" s="306"/>
      <c r="C168" s="306"/>
      <c r="D168" s="306"/>
      <c r="E168" s="306"/>
      <c r="F168" s="306"/>
      <c r="G168" s="306"/>
      <c r="H168" s="306"/>
      <c r="I168" s="306"/>
    </row>
    <row r="169" spans="1:9" ht="36" customHeight="1">
      <c r="A169" s="309" t="s">
        <v>440</v>
      </c>
      <c r="B169" s="729" t="s">
        <v>498</v>
      </c>
      <c r="C169" s="729"/>
      <c r="D169" s="729"/>
      <c r="E169" s="729"/>
      <c r="F169" s="729"/>
      <c r="G169" s="729"/>
      <c r="H169" s="729"/>
      <c r="I169" s="729"/>
    </row>
    <row r="170" spans="1:9" ht="8.1" customHeight="1">
      <c r="A170" s="311"/>
      <c r="B170" s="339"/>
      <c r="C170" s="339"/>
      <c r="D170" s="339"/>
      <c r="E170" s="339"/>
      <c r="F170" s="339"/>
      <c r="G170" s="339"/>
      <c r="H170" s="339"/>
      <c r="I170" s="339"/>
    </row>
    <row r="171" spans="1:9" ht="52.5" customHeight="1">
      <c r="A171" s="309" t="s">
        <v>460</v>
      </c>
      <c r="B171" s="729" t="s">
        <v>499</v>
      </c>
      <c r="C171" s="729"/>
      <c r="D171" s="729"/>
      <c r="E171" s="729"/>
      <c r="F171" s="729"/>
      <c r="G171" s="729"/>
      <c r="H171" s="729"/>
      <c r="I171" s="729"/>
    </row>
    <row r="172" spans="1:9" ht="8.1" customHeight="1">
      <c r="A172" s="309"/>
      <c r="B172" s="306"/>
      <c r="C172" s="306"/>
      <c r="D172" s="306"/>
      <c r="E172" s="306"/>
      <c r="F172" s="306"/>
      <c r="G172" s="306"/>
      <c r="H172" s="306"/>
      <c r="I172" s="306"/>
    </row>
    <row r="173" spans="1:9" ht="49.5" customHeight="1">
      <c r="A173" s="309" t="s">
        <v>479</v>
      </c>
      <c r="B173" s="729" t="s">
        <v>500</v>
      </c>
      <c r="C173" s="729"/>
      <c r="D173" s="729"/>
      <c r="E173" s="729"/>
      <c r="F173" s="729"/>
      <c r="G173" s="729"/>
      <c r="H173" s="729"/>
      <c r="I173" s="729"/>
    </row>
    <row r="174" spans="1:9" ht="8.1" customHeight="1">
      <c r="A174" s="309"/>
      <c r="B174" s="306"/>
      <c r="C174" s="306"/>
      <c r="D174" s="306"/>
      <c r="E174" s="306"/>
      <c r="F174" s="306"/>
      <c r="G174" s="306"/>
      <c r="H174" s="306"/>
      <c r="I174" s="306"/>
    </row>
    <row r="175" spans="1:9" ht="88.5" customHeight="1">
      <c r="A175" s="309" t="s">
        <v>481</v>
      </c>
      <c r="B175" s="729" t="s">
        <v>501</v>
      </c>
      <c r="C175" s="729"/>
      <c r="D175" s="729"/>
      <c r="E175" s="729"/>
      <c r="F175" s="729"/>
      <c r="G175" s="729"/>
      <c r="H175" s="729"/>
      <c r="I175" s="729"/>
    </row>
    <row r="176" spans="1:9" ht="8.1" customHeight="1">
      <c r="A176" s="309"/>
      <c r="B176" s="306"/>
      <c r="C176" s="306"/>
      <c r="D176" s="306"/>
      <c r="E176" s="306"/>
      <c r="F176" s="306"/>
      <c r="G176" s="306"/>
      <c r="H176" s="306"/>
      <c r="I176" s="306"/>
    </row>
    <row r="177" spans="1:10" ht="72" customHeight="1">
      <c r="A177" s="309" t="s">
        <v>502</v>
      </c>
      <c r="B177" s="729" t="s">
        <v>503</v>
      </c>
      <c r="C177" s="729"/>
      <c r="D177" s="729"/>
      <c r="E177" s="729"/>
      <c r="F177" s="729"/>
      <c r="G177" s="729"/>
      <c r="H177" s="729"/>
      <c r="I177" s="729"/>
    </row>
    <row r="178" spans="1:10" ht="31.5" customHeight="1">
      <c r="A178" s="309"/>
      <c r="B178" s="300"/>
      <c r="C178" s="300"/>
      <c r="D178" s="300"/>
      <c r="E178" s="300"/>
      <c r="F178" s="300"/>
      <c r="G178" s="300"/>
      <c r="H178" s="300"/>
      <c r="I178" s="300"/>
    </row>
    <row r="179" spans="1:10" ht="31.5" customHeight="1">
      <c r="A179" s="309"/>
      <c r="B179" s="300"/>
      <c r="C179" s="300"/>
      <c r="D179" s="300"/>
      <c r="E179" s="300"/>
      <c r="F179" s="300"/>
      <c r="G179" s="300"/>
      <c r="H179" s="300"/>
      <c r="I179" s="300"/>
    </row>
    <row r="180" spans="1:10" ht="21" customHeight="1">
      <c r="A180" s="654" t="s">
        <v>424</v>
      </c>
      <c r="B180" s="654"/>
      <c r="C180" s="654"/>
      <c r="D180" s="654"/>
      <c r="E180" s="734" t="s">
        <v>424</v>
      </c>
      <c r="F180" s="734"/>
      <c r="G180" s="734"/>
      <c r="H180" s="734"/>
      <c r="I180" s="734"/>
      <c r="J180" s="71"/>
    </row>
    <row r="181" spans="1:10" ht="33" customHeight="1">
      <c r="A181" s="735" t="s">
        <v>425</v>
      </c>
      <c r="B181" s="735"/>
      <c r="C181" s="735"/>
      <c r="D181" s="735"/>
      <c r="E181" s="736" t="s">
        <v>426</v>
      </c>
      <c r="F181" s="736"/>
      <c r="G181" s="736"/>
      <c r="H181" s="736"/>
      <c r="I181" s="736"/>
      <c r="J181" s="71"/>
    </row>
    <row r="182" spans="1:10" ht="15.6">
      <c r="A182" s="302" t="s">
        <v>427</v>
      </c>
      <c r="B182" s="303"/>
      <c r="C182" s="303"/>
      <c r="D182" s="303"/>
      <c r="E182" s="303"/>
      <c r="F182" s="303"/>
      <c r="G182" s="303"/>
      <c r="H182" s="303"/>
      <c r="I182" s="304" t="s">
        <v>504</v>
      </c>
      <c r="J182" s="71"/>
    </row>
    <row r="183" spans="1:10" ht="15.6">
      <c r="A183" s="302"/>
      <c r="B183" s="303"/>
      <c r="C183" s="303"/>
      <c r="D183" s="303"/>
      <c r="E183" s="303"/>
      <c r="F183" s="303"/>
      <c r="G183" s="303"/>
      <c r="H183" s="303"/>
      <c r="I183" s="304"/>
      <c r="J183" s="71"/>
    </row>
    <row r="184" spans="1:10" ht="53.25" customHeight="1">
      <c r="A184" s="309" t="s">
        <v>483</v>
      </c>
      <c r="B184" s="729" t="s">
        <v>505</v>
      </c>
      <c r="C184" s="729"/>
      <c r="D184" s="729"/>
      <c r="E184" s="729"/>
      <c r="F184" s="729"/>
      <c r="G184" s="729"/>
      <c r="H184" s="729"/>
      <c r="I184" s="729"/>
    </row>
    <row r="185" spans="1:10" ht="15.6">
      <c r="A185" s="307"/>
      <c r="B185" s="306"/>
      <c r="C185" s="306"/>
      <c r="D185" s="306"/>
      <c r="E185" s="306"/>
      <c r="F185" s="306"/>
      <c r="G185" s="306"/>
      <c r="H185" s="306"/>
      <c r="I185" s="306"/>
    </row>
    <row r="186" spans="1:10" ht="21.9" customHeight="1">
      <c r="A186" s="306"/>
      <c r="B186" s="299"/>
      <c r="C186" s="313"/>
      <c r="D186" s="313"/>
      <c r="E186" s="313"/>
      <c r="F186" s="299"/>
      <c r="G186" s="313"/>
      <c r="H186" s="313"/>
      <c r="I186" s="313"/>
    </row>
    <row r="187" spans="1:10" ht="21.9" customHeight="1">
      <c r="A187" s="306"/>
      <c r="B187" s="314" t="s">
        <v>506</v>
      </c>
      <c r="C187" s="314"/>
      <c r="D187" s="314"/>
      <c r="E187" s="314"/>
      <c r="F187" s="314" t="s">
        <v>506</v>
      </c>
      <c r="G187" s="314"/>
      <c r="H187" s="314"/>
      <c r="I187" s="314"/>
    </row>
    <row r="188" spans="1:10" ht="35.25" customHeight="1">
      <c r="A188" s="306"/>
      <c r="B188" s="741" t="s">
        <v>425</v>
      </c>
      <c r="C188" s="741"/>
      <c r="D188" s="741"/>
      <c r="E188" s="741"/>
      <c r="F188" s="741" t="s">
        <v>426</v>
      </c>
      <c r="G188" s="741"/>
      <c r="H188" s="741"/>
      <c r="I188" s="741"/>
    </row>
    <row r="189" spans="1:10" ht="21.9" customHeight="1">
      <c r="A189" s="306"/>
      <c r="B189" s="315"/>
      <c r="C189" s="316"/>
      <c r="D189" s="316"/>
      <c r="E189" s="316"/>
      <c r="F189" s="317"/>
      <c r="G189" s="317"/>
      <c r="H189" s="317"/>
      <c r="I189" s="317"/>
    </row>
    <row r="190" spans="1:10" ht="21.9" customHeight="1">
      <c r="A190" s="306"/>
      <c r="B190" s="654" t="s">
        <v>507</v>
      </c>
      <c r="C190" s="654"/>
      <c r="D190" s="654"/>
      <c r="E190" s="654"/>
      <c r="F190" s="654" t="s">
        <v>507</v>
      </c>
      <c r="G190" s="654"/>
      <c r="H190" s="654"/>
      <c r="I190" s="654"/>
    </row>
    <row r="191" spans="1:10" ht="21.9" customHeight="1">
      <c r="A191" s="306"/>
      <c r="B191" s="299"/>
      <c r="C191" s="316"/>
      <c r="D191" s="316"/>
      <c r="E191" s="316"/>
      <c r="F191" s="299"/>
      <c r="G191" s="316"/>
      <c r="H191" s="316"/>
      <c r="I191" s="316"/>
    </row>
    <row r="192" spans="1:10" ht="21.9" customHeight="1">
      <c r="A192" s="306"/>
      <c r="B192" s="299"/>
      <c r="C192" s="316"/>
      <c r="D192" s="316"/>
      <c r="E192" s="316"/>
      <c r="F192" s="299"/>
      <c r="G192" s="316"/>
      <c r="H192" s="316"/>
      <c r="I192" s="316"/>
    </row>
    <row r="193" spans="1:9" ht="24.75" customHeight="1">
      <c r="A193" s="306"/>
      <c r="B193" s="303" t="s">
        <v>508</v>
      </c>
      <c r="C193" s="318"/>
      <c r="D193" s="303"/>
      <c r="E193" s="303"/>
      <c r="F193" s="742" t="str">
        <f>"Name : "&amp; 'Names Bidder'!D32</f>
        <v xml:space="preserve">Name : </v>
      </c>
      <c r="G193" s="743"/>
      <c r="H193" s="743"/>
      <c r="I193" s="743"/>
    </row>
    <row r="194" spans="1:9" ht="21.9" customHeight="1">
      <c r="A194" s="306"/>
      <c r="B194" s="303" t="s">
        <v>5</v>
      </c>
      <c r="C194" s="318"/>
      <c r="D194" s="303"/>
      <c r="E194" s="303"/>
      <c r="F194" s="742" t="str">
        <f>"Designation : " &amp; 'Names Bidder'!D33</f>
        <v xml:space="preserve">Designation : </v>
      </c>
      <c r="G194" s="743"/>
      <c r="H194" s="743"/>
      <c r="I194" s="743"/>
    </row>
    <row r="195" spans="1:9" ht="21.9" customHeight="1">
      <c r="A195" s="306"/>
      <c r="B195" s="314"/>
      <c r="C195" s="316"/>
      <c r="D195" s="316"/>
      <c r="E195" s="316"/>
      <c r="F195" s="314"/>
      <c r="G195" s="316"/>
      <c r="H195" s="316"/>
      <c r="I195" s="316"/>
    </row>
    <row r="196" spans="1:9" ht="21.9" customHeight="1">
      <c r="A196" s="306"/>
      <c r="B196" s="654" t="s">
        <v>509</v>
      </c>
      <c r="C196" s="654"/>
      <c r="D196" s="654"/>
      <c r="E196" s="654"/>
      <c r="F196" s="654" t="s">
        <v>509</v>
      </c>
      <c r="G196" s="654"/>
      <c r="H196" s="654"/>
      <c r="I196" s="654"/>
    </row>
    <row r="197" spans="1:9" ht="21.9" customHeight="1">
      <c r="A197" s="306"/>
      <c r="B197" s="303" t="s">
        <v>508</v>
      </c>
      <c r="C197" s="303"/>
      <c r="D197" s="303"/>
      <c r="E197" s="303"/>
      <c r="F197" s="303" t="s">
        <v>508</v>
      </c>
      <c r="G197" s="314"/>
      <c r="H197" s="314"/>
      <c r="I197" s="314"/>
    </row>
    <row r="198" spans="1:9" ht="21.9" customHeight="1">
      <c r="A198" s="306"/>
      <c r="B198" s="303" t="s">
        <v>5</v>
      </c>
      <c r="C198" s="303"/>
      <c r="D198" s="303"/>
      <c r="E198" s="303"/>
      <c r="F198" s="303" t="s">
        <v>5</v>
      </c>
      <c r="G198" s="306"/>
      <c r="H198" s="306"/>
      <c r="I198" s="306"/>
    </row>
    <row r="199" spans="1:9" ht="21.9" customHeight="1">
      <c r="A199" s="306"/>
      <c r="B199" s="306"/>
      <c r="C199" s="306"/>
      <c r="D199" s="306"/>
      <c r="E199" s="306"/>
      <c r="F199" s="306"/>
      <c r="G199" s="306"/>
      <c r="H199" s="306"/>
      <c r="I199" s="306"/>
    </row>
    <row r="200" spans="1:9" ht="21.9" customHeight="1">
      <c r="A200" s="306"/>
      <c r="B200" s="654" t="s">
        <v>509</v>
      </c>
      <c r="C200" s="654"/>
      <c r="D200" s="654"/>
      <c r="E200" s="654"/>
      <c r="F200" s="654" t="s">
        <v>509</v>
      </c>
      <c r="G200" s="654"/>
      <c r="H200" s="654"/>
      <c r="I200" s="654"/>
    </row>
    <row r="201" spans="1:9" ht="21.9" customHeight="1">
      <c r="A201" s="306"/>
      <c r="B201" s="303" t="s">
        <v>508</v>
      </c>
      <c r="C201" s="303"/>
      <c r="D201" s="303"/>
      <c r="E201" s="303"/>
      <c r="F201" s="303" t="s">
        <v>508</v>
      </c>
      <c r="G201" s="314"/>
      <c r="H201" s="314"/>
      <c r="I201" s="314"/>
    </row>
    <row r="202" spans="1:9" ht="21.9" customHeight="1">
      <c r="A202" s="306"/>
      <c r="B202" s="303" t="s">
        <v>5</v>
      </c>
      <c r="C202" s="303"/>
      <c r="D202" s="303"/>
      <c r="E202" s="303"/>
      <c r="F202" s="303" t="s">
        <v>5</v>
      </c>
      <c r="G202" s="306"/>
      <c r="H202" s="306"/>
      <c r="I202" s="306"/>
    </row>
    <row r="203" spans="1:9" ht="21.9" customHeight="1">
      <c r="A203" s="306"/>
      <c r="B203" s="303"/>
      <c r="C203" s="303"/>
      <c r="D203" s="303"/>
      <c r="E203" s="303"/>
      <c r="F203" s="303"/>
      <c r="G203" s="306"/>
      <c r="H203" s="306"/>
      <c r="I203" s="306"/>
    </row>
    <row r="204" spans="1:9" ht="21.9" customHeight="1">
      <c r="A204" s="306"/>
      <c r="B204" s="303"/>
      <c r="C204" s="303"/>
      <c r="D204" s="303"/>
      <c r="E204" s="303"/>
      <c r="F204" s="303"/>
      <c r="G204" s="306"/>
      <c r="H204" s="306"/>
      <c r="I204" s="306"/>
    </row>
    <row r="205" spans="1:9" ht="21.9" customHeight="1">
      <c r="A205" s="306"/>
      <c r="B205" s="303"/>
      <c r="C205" s="303"/>
      <c r="D205" s="303"/>
      <c r="E205" s="303"/>
      <c r="F205" s="303"/>
      <c r="G205" s="306"/>
      <c r="H205" s="306"/>
      <c r="I205" s="306"/>
    </row>
    <row r="206" spans="1:9" ht="21.9" customHeight="1">
      <c r="A206" s="306"/>
      <c r="B206" s="303"/>
      <c r="C206" s="303"/>
      <c r="D206" s="303"/>
      <c r="E206" s="303"/>
      <c r="F206" s="303"/>
      <c r="G206" s="306"/>
      <c r="H206" s="306"/>
      <c r="I206" s="306"/>
    </row>
    <row r="207" spans="1:9" ht="21.9" customHeight="1">
      <c r="A207" s="306"/>
      <c r="B207" s="303"/>
      <c r="C207" s="303"/>
      <c r="D207" s="303"/>
      <c r="E207" s="303"/>
      <c r="F207" s="303"/>
      <c r="G207" s="306"/>
      <c r="H207" s="306"/>
      <c r="I207" s="306"/>
    </row>
    <row r="208" spans="1:9" ht="21.9" customHeight="1">
      <c r="A208" s="306"/>
      <c r="B208" s="303"/>
      <c r="C208" s="303"/>
      <c r="D208" s="303"/>
      <c r="E208" s="303"/>
      <c r="F208" s="303"/>
      <c r="G208" s="306"/>
      <c r="H208" s="306"/>
      <c r="I208" s="306"/>
    </row>
    <row r="209" spans="1:9" ht="21.9" customHeight="1">
      <c r="A209" s="306"/>
      <c r="B209" s="303"/>
      <c r="C209" s="303"/>
      <c r="D209" s="303"/>
      <c r="E209" s="303"/>
      <c r="F209" s="303"/>
      <c r="G209" s="306"/>
      <c r="H209" s="306"/>
      <c r="I209" s="306"/>
    </row>
    <row r="210" spans="1:9" ht="21.9" customHeight="1">
      <c r="A210" s="306"/>
      <c r="B210" s="303"/>
      <c r="C210" s="303"/>
      <c r="D210" s="303"/>
      <c r="E210" s="303"/>
      <c r="F210" s="303"/>
      <c r="G210" s="306"/>
      <c r="H210" s="306"/>
      <c r="I210" s="306"/>
    </row>
    <row r="211" spans="1:9" ht="21.9" customHeight="1">
      <c r="A211" s="306"/>
      <c r="B211" s="303"/>
      <c r="C211" s="303"/>
      <c r="D211" s="303"/>
      <c r="E211" s="303"/>
      <c r="F211" s="303"/>
      <c r="G211" s="306"/>
      <c r="H211" s="306"/>
      <c r="I211" s="306"/>
    </row>
    <row r="212" spans="1:9" ht="21.9" customHeight="1">
      <c r="A212" s="306"/>
      <c r="B212" s="303"/>
      <c r="C212" s="303"/>
      <c r="D212" s="303"/>
      <c r="E212" s="303"/>
      <c r="F212" s="303"/>
      <c r="G212" s="306"/>
      <c r="H212" s="306"/>
      <c r="I212" s="306"/>
    </row>
    <row r="213" spans="1:9" ht="21.9" customHeight="1">
      <c r="A213" s="306"/>
      <c r="B213" s="303"/>
      <c r="C213" s="303"/>
      <c r="D213" s="303"/>
      <c r="E213" s="303"/>
      <c r="F213" s="303"/>
      <c r="G213" s="306"/>
      <c r="H213" s="306"/>
      <c r="I213" s="306"/>
    </row>
    <row r="214" spans="1:9" ht="21.9" customHeight="1">
      <c r="A214" s="306"/>
      <c r="B214" s="303"/>
      <c r="C214" s="303"/>
      <c r="D214" s="303"/>
      <c r="E214" s="303"/>
      <c r="F214" s="303"/>
      <c r="G214" s="306"/>
      <c r="H214" s="306"/>
      <c r="I214" s="306"/>
    </row>
    <row r="215" spans="1:9" ht="15.75" customHeight="1">
      <c r="A215" s="306"/>
      <c r="B215" s="303"/>
      <c r="C215" s="303"/>
      <c r="D215" s="303"/>
      <c r="E215" s="303"/>
      <c r="F215" s="303"/>
      <c r="G215" s="306"/>
      <c r="H215" s="306"/>
      <c r="I215" s="306"/>
    </row>
    <row r="216" spans="1:9" ht="15.6">
      <c r="A216" s="319"/>
      <c r="B216" s="319"/>
      <c r="C216" s="319"/>
      <c r="D216" s="319"/>
      <c r="E216" s="319"/>
      <c r="F216" s="319"/>
      <c r="G216" s="319"/>
      <c r="H216" s="319"/>
      <c r="I216" s="319"/>
    </row>
    <row r="217" spans="1:9" ht="15.6">
      <c r="A217" s="302" t="s">
        <v>427</v>
      </c>
      <c r="B217" s="303"/>
      <c r="C217" s="303"/>
      <c r="D217" s="303"/>
      <c r="E217" s="303"/>
      <c r="F217" s="303"/>
      <c r="G217" s="303"/>
      <c r="H217" s="303"/>
      <c r="I217" s="304" t="s">
        <v>510</v>
      </c>
    </row>
    <row r="218" spans="1:9" ht="15.6">
      <c r="A218" s="306"/>
      <c r="B218" s="306"/>
      <c r="C218" s="306"/>
      <c r="D218" s="306"/>
      <c r="E218" s="306"/>
      <c r="F218" s="306"/>
      <c r="G218" s="306"/>
      <c r="H218" s="306"/>
      <c r="I218" s="306"/>
    </row>
    <row r="219" spans="1:9" ht="15.6">
      <c r="A219" s="306"/>
      <c r="B219" s="306"/>
      <c r="C219" s="306"/>
      <c r="D219" s="306"/>
      <c r="E219" s="306"/>
      <c r="F219" s="306"/>
      <c r="G219" s="306"/>
      <c r="H219" s="306"/>
      <c r="I219" s="306"/>
    </row>
    <row r="220" spans="1:9" ht="15.6">
      <c r="A220" s="306"/>
      <c r="B220" s="306"/>
      <c r="C220" s="306"/>
      <c r="D220" s="306"/>
      <c r="E220" s="306"/>
      <c r="F220" s="306"/>
      <c r="G220" s="306"/>
      <c r="H220" s="306"/>
      <c r="I220" s="306"/>
    </row>
    <row r="221" spans="1:9" ht="15.6">
      <c r="A221" s="306"/>
      <c r="B221" s="306"/>
      <c r="C221" s="306"/>
      <c r="D221" s="306"/>
      <c r="E221" s="306"/>
      <c r="F221" s="306"/>
      <c r="G221" s="306"/>
      <c r="H221" s="306"/>
      <c r="I221" s="306"/>
    </row>
    <row r="222" spans="1:9" ht="15.6">
      <c r="A222" s="306"/>
      <c r="B222" s="306"/>
      <c r="C222" s="306"/>
      <c r="D222" s="306"/>
      <c r="E222" s="306"/>
      <c r="F222" s="306"/>
      <c r="G222" s="306"/>
      <c r="H222" s="306"/>
      <c r="I222" s="306"/>
    </row>
    <row r="223" spans="1:9" ht="15.6">
      <c r="A223" s="306"/>
      <c r="B223" s="306"/>
      <c r="C223" s="306"/>
      <c r="D223" s="306"/>
      <c r="E223" s="306"/>
      <c r="F223" s="306"/>
      <c r="G223" s="306"/>
      <c r="H223" s="306"/>
      <c r="I223" s="306"/>
    </row>
    <row r="224" spans="1:9" ht="15.6">
      <c r="A224" s="306"/>
      <c r="B224" s="306"/>
      <c r="C224" s="306"/>
      <c r="D224" s="306"/>
      <c r="E224" s="306"/>
      <c r="F224" s="306"/>
      <c r="G224" s="306"/>
      <c r="H224" s="306"/>
      <c r="I224" s="306"/>
    </row>
    <row r="225" spans="1:9" ht="15.6">
      <c r="A225" s="306"/>
      <c r="B225" s="306"/>
      <c r="C225" s="306"/>
      <c r="D225" s="306"/>
      <c r="E225" s="306"/>
      <c r="F225" s="306"/>
      <c r="G225" s="306"/>
      <c r="H225" s="306"/>
      <c r="I225" s="306"/>
    </row>
    <row r="226" spans="1:9" ht="15.6">
      <c r="A226" s="306"/>
      <c r="B226" s="306"/>
      <c r="C226" s="306"/>
      <c r="D226" s="306"/>
      <c r="E226" s="306"/>
      <c r="F226" s="306"/>
      <c r="G226" s="306"/>
      <c r="H226" s="306"/>
      <c r="I226" s="306"/>
    </row>
    <row r="227" spans="1:9" ht="15.6">
      <c r="A227" s="306"/>
      <c r="B227" s="306"/>
      <c r="C227" s="306"/>
      <c r="D227" s="306"/>
      <c r="E227" s="306"/>
      <c r="F227" s="306"/>
      <c r="G227" s="306"/>
      <c r="H227" s="306"/>
      <c r="I227" s="306"/>
    </row>
    <row r="228" spans="1:9" ht="15.6">
      <c r="A228" s="306"/>
      <c r="B228" s="306"/>
      <c r="C228" s="306"/>
      <c r="D228" s="306"/>
      <c r="E228" s="306"/>
      <c r="F228" s="306"/>
      <c r="G228" s="306"/>
      <c r="H228" s="306"/>
      <c r="I228" s="306"/>
    </row>
    <row r="229" spans="1:9" ht="15.6">
      <c r="A229" s="306"/>
      <c r="B229" s="306"/>
      <c r="C229" s="306"/>
      <c r="D229" s="306"/>
      <c r="E229" s="306"/>
      <c r="F229" s="306"/>
      <c r="G229" s="306"/>
      <c r="H229" s="306"/>
      <c r="I229" s="306"/>
    </row>
    <row r="230" spans="1:9" ht="15.6">
      <c r="A230" s="306"/>
      <c r="B230" s="306"/>
      <c r="C230" s="306"/>
      <c r="D230" s="306"/>
      <c r="E230" s="306"/>
      <c r="F230" s="306"/>
      <c r="G230" s="306"/>
      <c r="H230" s="306"/>
      <c r="I230" s="306"/>
    </row>
  </sheetData>
  <sheetProtection password="EE0B" sheet="1" objects="1" scenarios="1" selectLockedCells="1"/>
  <customSheetViews>
    <customSheetView guid="{645EA773-58FD-461A-A186-302B88D016A5}" showPageBreaks="1" showGridLines="0" printArea="1" state="hidden" view="pageBreakPreview" topLeftCell="A43">
      <selection activeCell="C79" sqref="C79:I79"/>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
      <headerFooter alignWithMargins="0">
        <oddFooter>&amp;C&amp;A</oddFooter>
      </headerFooter>
    </customSheetView>
    <customSheetView guid="{0539A423-766D-4407-9B04-DD09D2A8C305}" showPageBreaks="1" showGridLines="0" printArea="1" state="hidden" view="pageBreakPreview" topLeftCell="A43">
      <selection activeCell="C79" sqref="C79:I79"/>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
      <headerFooter alignWithMargins="0">
        <oddFooter>&amp;C&amp;A</oddFooter>
      </headerFooter>
    </customSheetView>
    <customSheetView guid="{FA4BDE0B-6AEB-4D9D-84E1-DAD93139D8D4}" showPageBreaks="1" showGridLines="0" printArea="1" state="hidden" view="pageBreakPreview" topLeftCell="A43">
      <selection activeCell="C79" sqref="C79:I79"/>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3"/>
      <headerFooter alignWithMargins="0">
        <oddFooter>&amp;C&amp;A</oddFooter>
      </headerFooter>
    </customSheetView>
    <customSheetView guid="{A506B351-DE43-4CCA-818F-D2B51F2607AA}" showPageBreaks="1" showGridLines="0" printArea="1" state="hidden" view="pageBreakPreview" topLeftCell="A43">
      <selection activeCell="C79" sqref="C79:I79"/>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4"/>
      <headerFooter alignWithMargins="0">
        <oddFooter>&amp;C&amp;A</oddFooter>
      </headerFooter>
    </customSheetView>
    <customSheetView guid="{70BF6F06-85BA-4CCF-BC67-75A4B6D4F833}" showPageBreaks="1" showGridLines="0" printArea="1" view="pageBreakPreview" topLeftCell="A31">
      <selection activeCell="C79" sqref="C79:I79"/>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1F125E51-1799-42D0-B41E-DC039BB17D59}" showPageBreaks="1" showGridLines="0" printArea="1" view="pageBreakPreview">
      <selection activeCell="C79" sqref="C79:I79"/>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14C32814-5A59-4863-9FB1-822FBB75D7D1}" showPageBreaks="1" showGridLines="0" printArea="1" view="pageBreakPreview" topLeftCell="A16">
      <selection activeCell="C79" sqref="C79:I79"/>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AA750348-930C-43DE-ADD0-8D60980F5013}" showPageBreaks="1" showGridLines="0" printArea="1" view="pageBreakPreview" topLeftCell="A67">
      <selection activeCell="B75" sqref="B75:I75"/>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FBF18EC-8277-4311-991B-395AF21BB33B}" showPageBreaks="1" showGridLines="0" printArea="1" view="pageBreakPreview" topLeftCell="A67">
      <selection activeCell="B75" sqref="B75:I75"/>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82C64B11-1F50-45B5-B7BB-9F1DC733C833}" showPageBreaks="1" printArea="1" view="pageBreakPreview" topLeftCell="A46">
      <selection activeCell="B75" sqref="B75:C75"/>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82E8A0F5-0020-4355-95CF-28601763A783}" showPageBreaks="1" printArea="1" view="pageBreakPreview" topLeftCell="A163">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44C1C443-3199-4288-884A-D16AF7B2CD69}" showPageBreaks="1" printArea="1" view="pageBreakPreview" topLeftCell="A61">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CB7CD015-9A92-451A-BEF4-2BC98E3768DD}" showPageBreaks="1" printArea="1" view="pageBreakPreview" topLeftCell="A61">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0D490C87-B003-4943-9825-ACE0B8E7CC06}" showPageBreaks="1" printArea="1" view="pageBreakPreview" topLeftCell="A46">
      <selection activeCell="B75" sqref="B75:C75"/>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7A88FC7A-7690-48AB-B789-172043AFADC8}" showPageBreaks="1" printArea="1" view="pageBreakPreview" topLeftCell="A172">
      <selection activeCell="B75" sqref="B75:I75"/>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1E2D7167-D6B7-4690-9A83-BF768C4223A4}" showPageBreaks="1" showGridLines="0" printArea="1" view="pageBreakPreview" topLeftCell="A67">
      <selection activeCell="B75" sqref="B75:I75"/>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A36312D6-6542-430C-9B41-AC312BBA51FD}" showPageBreaks="1" showGridLines="0" printArea="1" state="hidden" view="pageBreakPreview" topLeftCell="A43">
      <selection activeCell="C79" sqref="C79:I79"/>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BA05AF78-3740-4996-9CC5-E46CCE234E84}" showPageBreaks="1" showGridLines="0" printArea="1" state="hidden" view="pageBreakPreview" topLeftCell="A43">
      <selection activeCell="C79" sqref="C79:I79"/>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4"/>
      <headerFooter alignWithMargins="0">
        <oddFooter>&amp;C&amp;A</oddFooter>
      </headerFooter>
    </customSheetView>
  </customSheetViews>
  <mergeCells count="118">
    <mergeCell ref="B196:E196"/>
    <mergeCell ref="F196:I196"/>
    <mergeCell ref="B200:E200"/>
    <mergeCell ref="F200:I200"/>
    <mergeCell ref="A181:D181"/>
    <mergeCell ref="E181:I181"/>
    <mergeCell ref="B184:I184"/>
    <mergeCell ref="B188:E188"/>
    <mergeCell ref="F188:I188"/>
    <mergeCell ref="B190:E190"/>
    <mergeCell ref="F193:I193"/>
    <mergeCell ref="F194:I194"/>
    <mergeCell ref="B167:I167"/>
    <mergeCell ref="B169:I169"/>
    <mergeCell ref="F190:I190"/>
    <mergeCell ref="B171:I171"/>
    <mergeCell ref="B173:I173"/>
    <mergeCell ref="B175:I175"/>
    <mergeCell ref="B177:I177"/>
    <mergeCell ref="A180:D180"/>
    <mergeCell ref="E180:I180"/>
    <mergeCell ref="A154:D154"/>
    <mergeCell ref="E154:I154"/>
    <mergeCell ref="B145:I145"/>
    <mergeCell ref="B149:I149"/>
    <mergeCell ref="B157:I157"/>
    <mergeCell ref="B159:I159"/>
    <mergeCell ref="A161:I161"/>
    <mergeCell ref="A163:I163"/>
    <mergeCell ref="A165:I165"/>
    <mergeCell ref="B141:I141"/>
    <mergeCell ref="B142:I142"/>
    <mergeCell ref="B143:I143"/>
    <mergeCell ref="B144:I144"/>
    <mergeCell ref="B146:I146"/>
    <mergeCell ref="B147:I147"/>
    <mergeCell ref="B148:I148"/>
    <mergeCell ref="B150:I150"/>
    <mergeCell ref="A153:D153"/>
    <mergeCell ref="E153:I153"/>
    <mergeCell ref="A126:I126"/>
    <mergeCell ref="A128:I128"/>
    <mergeCell ref="B130:I130"/>
    <mergeCell ref="B132:I132"/>
    <mergeCell ref="A135:D135"/>
    <mergeCell ref="E135:I135"/>
    <mergeCell ref="A136:D136"/>
    <mergeCell ref="E136:I136"/>
    <mergeCell ref="B140:I140"/>
    <mergeCell ref="A112:D112"/>
    <mergeCell ref="E112:I112"/>
    <mergeCell ref="A113:D113"/>
    <mergeCell ref="E113:I113"/>
    <mergeCell ref="B116:I116"/>
    <mergeCell ref="A118:I118"/>
    <mergeCell ref="B120:I120"/>
    <mergeCell ref="B122:I122"/>
    <mergeCell ref="A124:I124"/>
    <mergeCell ref="A93:I93"/>
    <mergeCell ref="B95:I95"/>
    <mergeCell ref="B97:I97"/>
    <mergeCell ref="B99:I99"/>
    <mergeCell ref="A101:I101"/>
    <mergeCell ref="B103:I103"/>
    <mergeCell ref="B105:I105"/>
    <mergeCell ref="A107:I107"/>
    <mergeCell ref="B109:I109"/>
    <mergeCell ref="C79:I79"/>
    <mergeCell ref="C81:I81"/>
    <mergeCell ref="C83:I83"/>
    <mergeCell ref="C85:I85"/>
    <mergeCell ref="B87:I87"/>
    <mergeCell ref="A89:D89"/>
    <mergeCell ref="E89:I89"/>
    <mergeCell ref="A90:D90"/>
    <mergeCell ref="E90:I90"/>
    <mergeCell ref="B66:I66"/>
    <mergeCell ref="A68:I68"/>
    <mergeCell ref="B70:I70"/>
    <mergeCell ref="A72:D72"/>
    <mergeCell ref="E72:I72"/>
    <mergeCell ref="A73:D73"/>
    <mergeCell ref="E73:I73"/>
    <mergeCell ref="C75:I75"/>
    <mergeCell ref="C77:I77"/>
    <mergeCell ref="A36:I36"/>
    <mergeCell ref="A37:I37"/>
    <mergeCell ref="A38:I38"/>
    <mergeCell ref="A39:I39"/>
    <mergeCell ref="A56:I56"/>
    <mergeCell ref="B58:I58"/>
    <mergeCell ref="C60:I60"/>
    <mergeCell ref="C62:I62"/>
    <mergeCell ref="C64:I64"/>
    <mergeCell ref="A1:I1"/>
    <mergeCell ref="B2:I2"/>
    <mergeCell ref="B3:I3"/>
    <mergeCell ref="B4:I4"/>
    <mergeCell ref="B5:I5"/>
    <mergeCell ref="B6:I6"/>
    <mergeCell ref="A50:I50"/>
    <mergeCell ref="A52:I52"/>
    <mergeCell ref="A54:I54"/>
    <mergeCell ref="A40:I40"/>
    <mergeCell ref="A41:I41"/>
    <mergeCell ref="A42:I42"/>
    <mergeCell ref="A43:I43"/>
    <mergeCell ref="A44:I44"/>
    <mergeCell ref="A45:I45"/>
    <mergeCell ref="A47:D47"/>
    <mergeCell ref="E47:I47"/>
    <mergeCell ref="A48:D48"/>
    <mergeCell ref="E48:I48"/>
    <mergeCell ref="A31:I31"/>
    <mergeCell ref="A32:I32"/>
    <mergeCell ref="A33:I33"/>
    <mergeCell ref="A34:I34"/>
    <mergeCell ref="A35:I35"/>
  </mergeCells>
  <printOptions horizontalCentered="1"/>
  <pageMargins left="0.75" right="0.75" top="0.68" bottom="0.19" header="0.5" footer="0.15"/>
  <pageSetup paperSize="9" scale="98" orientation="portrait" r:id="rId25"/>
  <headerFooter alignWithMargins="0">
    <oddFooter>&amp;C&amp;A</oddFooter>
  </headerFooter>
  <rowBreaks count="5" manualBreakCount="5">
    <brk id="49" max="8" man="1"/>
    <brk id="92" max="8" man="1"/>
    <brk id="115" max="8" man="1"/>
    <brk id="138" max="8" man="1"/>
    <brk id="156" max="8" man="1"/>
  </rowBreaks>
  <drawing r:id="rId26"/>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indexed="24"/>
  </sheetPr>
  <dimension ref="A1:AE117"/>
  <sheetViews>
    <sheetView showGridLines="0" view="pageBreakPreview" topLeftCell="A10" zoomScaleNormal="100" zoomScaleSheetLayoutView="100" workbookViewId="0">
      <selection activeCell="E19" sqref="E19"/>
    </sheetView>
  </sheetViews>
  <sheetFormatPr defaultColWidth="9.109375" defaultRowHeight="14.4"/>
  <cols>
    <col min="1" max="1" width="12.109375" style="31" customWidth="1"/>
    <col min="2" max="2" width="20.5546875" style="31" customWidth="1"/>
    <col min="3" max="3" width="11.44140625" style="31" customWidth="1"/>
    <col min="4" max="4" width="15.44140625" style="31" customWidth="1"/>
    <col min="5" max="5" width="39.33203125" style="43" customWidth="1"/>
    <col min="6" max="6" width="0" style="254" hidden="1" customWidth="1"/>
    <col min="7" max="7" width="9.109375" style="254"/>
    <col min="8" max="8" width="0" style="254" hidden="1" customWidth="1"/>
    <col min="9" max="31" width="9.109375" style="254"/>
    <col min="32" max="16384" width="9.109375" style="27"/>
  </cols>
  <sheetData>
    <row r="1" spans="1:31">
      <c r="A1" s="23" t="str">
        <f>'Attach 3(JV)'!A1</f>
        <v>Specification No. :CC/NT/COND/DOM/A02/22/00509/RFx-5002002512</v>
      </c>
      <c r="B1" s="24"/>
      <c r="C1" s="24"/>
      <c r="D1" s="24"/>
      <c r="E1" s="25" t="str">
        <f>"Attachment-15 "</f>
        <v xml:space="preserve">Attachment-15 </v>
      </c>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row>
    <row r="2" spans="1:31" ht="12" customHeight="1"/>
    <row r="3" spans="1:31" ht="77.25" customHeight="1">
      <c r="A3" s="646" t="str">
        <f>Basic!B1</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row>
    <row r="4" spans="1:31" ht="15.75" customHeight="1">
      <c r="A4" s="30"/>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row>
    <row r="5" spans="1:31" ht="55.5" customHeight="1">
      <c r="A5" s="779" t="s">
        <v>587</v>
      </c>
      <c r="B5" s="779"/>
      <c r="C5" s="779"/>
      <c r="D5" s="779"/>
      <c r="E5" s="779"/>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15" customHeight="1">
      <c r="A6" s="34"/>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row>
    <row r="7" spans="1:31" ht="20.100000000000001" customHeight="1">
      <c r="A7" s="35"/>
      <c r="E7" s="15" t="str">
        <f>'Attach 3(JV)'!E7</f>
        <v>To:</v>
      </c>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row>
    <row r="8" spans="1:31" ht="36" customHeight="1">
      <c r="A8" s="645" t="str">
        <f>'Attach 3(JV)'!A7</f>
        <v>Bidder’s Name and Address (the Lead Partner ) :</v>
      </c>
      <c r="B8" s="645"/>
      <c r="C8" s="645"/>
      <c r="D8" s="645"/>
      <c r="E8" s="80" t="str">
        <f>'Attach 3(JV)'!E8</f>
        <v>Contract Services</v>
      </c>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row>
    <row r="9" spans="1:31" ht="20.100000000000001" customHeight="1">
      <c r="A9" s="13" t="s">
        <v>364</v>
      </c>
      <c r="B9" s="780">
        <f>'Attach 3(JV)'!B9:D9</f>
        <v>0</v>
      </c>
      <c r="C9" s="780"/>
      <c r="D9" s="780"/>
      <c r="E9" s="80" t="str">
        <f>'Attach 3(JV)'!E9</f>
        <v>Power Grid Corporation of India Ltd.,</v>
      </c>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row>
    <row r="10" spans="1:31" ht="20.100000000000001" customHeight="1">
      <c r="A10" s="13" t="s">
        <v>366</v>
      </c>
      <c r="B10" s="653">
        <f>'Attach 3(JV)'!B10:D10</f>
        <v>0</v>
      </c>
      <c r="C10" s="653"/>
      <c r="D10" s="653"/>
      <c r="E10" s="80" t="str">
        <f>'Attach 3(JV)'!E10</f>
        <v>"Saudamini", Plot No. 2, Sector 29</v>
      </c>
      <c r="F10" s="253"/>
      <c r="G10" s="253"/>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53"/>
    </row>
    <row r="11" spans="1:31" ht="17.25" customHeight="1">
      <c r="B11" s="653">
        <f>'Attach 3(JV)'!B11:D11</f>
        <v>0</v>
      </c>
      <c r="C11" s="653"/>
      <c r="D11" s="653"/>
      <c r="E11" s="80" t="str">
        <f>'Attach 3(JV)'!E11</f>
        <v>Gurgaon (Haryana) - 122001</v>
      </c>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row>
    <row r="12" spans="1:31" ht="17.25" customHeight="1">
      <c r="A12" s="34"/>
      <c r="B12" s="653">
        <f>'Attach 3(JV)'!B12</f>
        <v>0</v>
      </c>
      <c r="C12" s="653"/>
      <c r="D12" s="653"/>
      <c r="E12" s="80"/>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row>
    <row r="13" spans="1:31" ht="13.5" customHeight="1">
      <c r="A13" s="34"/>
      <c r="B13" s="653"/>
      <c r="C13" s="653"/>
      <c r="D13" s="6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row>
    <row r="14" spans="1:31" ht="17.25" customHeight="1">
      <c r="A14" s="31" t="s">
        <v>358</v>
      </c>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row>
    <row r="15" spans="1:31" ht="8.25" hidden="1" customHeight="1">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1" ht="56.25" customHeight="1">
      <c r="A16" s="255" t="s">
        <v>408</v>
      </c>
      <c r="B16" s="781" t="s">
        <v>409</v>
      </c>
      <c r="C16" s="781"/>
      <c r="D16" s="781"/>
      <c r="E16" s="781"/>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row>
    <row r="17" spans="1:31" ht="16.5" customHeight="1">
      <c r="A17" s="256"/>
      <c r="B17" s="782" t="s">
        <v>521</v>
      </c>
      <c r="C17" s="782"/>
      <c r="D17" s="782"/>
      <c r="E17" s="782"/>
      <c r="F17" s="253"/>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row>
    <row r="18" spans="1:31" ht="6.75" customHeight="1">
      <c r="A18" s="256"/>
      <c r="B18" s="257"/>
      <c r="C18" s="257"/>
      <c r="D18" s="257"/>
      <c r="E18" s="257"/>
      <c r="F18" s="253"/>
      <c r="G18" s="253"/>
      <c r="H18" s="253"/>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row>
    <row r="19" spans="1:31" ht="18" customHeight="1">
      <c r="B19" s="354" t="s">
        <v>410</v>
      </c>
      <c r="C19" s="355"/>
      <c r="D19" s="356"/>
      <c r="E19" s="161"/>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row>
    <row r="20" spans="1:31" ht="18" customHeight="1">
      <c r="A20" s="357"/>
      <c r="B20" s="354" t="s">
        <v>411</v>
      </c>
      <c r="C20" s="355"/>
      <c r="D20" s="356"/>
      <c r="E20" s="161"/>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row>
    <row r="21" spans="1:31" ht="39.75" customHeight="1">
      <c r="B21" s="769"/>
      <c r="C21" s="769"/>
      <c r="D21" s="769"/>
      <c r="E21" s="769"/>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1" ht="35.25" customHeight="1">
      <c r="A22" s="255" t="s">
        <v>412</v>
      </c>
      <c r="B22" s="781" t="s">
        <v>140</v>
      </c>
      <c r="C22" s="781"/>
      <c r="D22" s="781"/>
      <c r="E22" s="781"/>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row>
    <row r="23" spans="1:31" ht="36" customHeight="1">
      <c r="A23" s="237" t="s">
        <v>163</v>
      </c>
      <c r="B23" s="762" t="s">
        <v>141</v>
      </c>
      <c r="C23" s="762"/>
      <c r="D23" s="762"/>
      <c r="E23" s="216">
        <f>B9</f>
        <v>0</v>
      </c>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row>
    <row r="24" spans="1:31" ht="18.899999999999999" customHeight="1">
      <c r="A24" s="238" t="s">
        <v>164</v>
      </c>
      <c r="B24" s="751" t="s">
        <v>142</v>
      </c>
      <c r="C24" s="751"/>
      <c r="D24" s="751"/>
      <c r="E24" s="152"/>
      <c r="F24" s="253"/>
      <c r="G24" s="253"/>
      <c r="H24" s="253"/>
      <c r="I24" s="253"/>
      <c r="J24" s="253"/>
      <c r="K24" s="253"/>
      <c r="L24" s="253"/>
      <c r="M24" s="253"/>
      <c r="N24" s="253"/>
      <c r="O24" s="253"/>
      <c r="P24" s="253"/>
      <c r="Q24" s="253"/>
      <c r="R24" s="253"/>
      <c r="S24" s="253"/>
      <c r="T24" s="253"/>
      <c r="U24" s="253"/>
      <c r="V24" s="253"/>
      <c r="W24" s="253"/>
      <c r="X24" s="253"/>
      <c r="Y24" s="253"/>
      <c r="Z24" s="253"/>
      <c r="AA24" s="253"/>
      <c r="AB24" s="253"/>
      <c r="AC24" s="253"/>
      <c r="AD24" s="253"/>
      <c r="AE24" s="253"/>
    </row>
    <row r="25" spans="1:31" ht="18.899999999999999" customHeight="1">
      <c r="A25" s="239"/>
      <c r="B25" s="751" t="s">
        <v>143</v>
      </c>
      <c r="C25" s="751"/>
      <c r="D25" s="751"/>
      <c r="E25" s="232"/>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row>
    <row r="26" spans="1:31" ht="18.899999999999999" customHeight="1">
      <c r="A26" s="239"/>
      <c r="B26" s="751"/>
      <c r="C26" s="751"/>
      <c r="D26" s="751"/>
      <c r="E26" s="232"/>
      <c r="F26" s="253"/>
      <c r="G26" s="253"/>
      <c r="H26" s="253"/>
      <c r="I26" s="253"/>
      <c r="J26" s="253"/>
      <c r="K26" s="253"/>
      <c r="L26" s="253"/>
      <c r="M26" s="253"/>
      <c r="N26" s="253"/>
      <c r="O26" s="253"/>
      <c r="P26" s="253"/>
      <c r="Q26" s="253"/>
      <c r="R26" s="253"/>
      <c r="S26" s="253"/>
      <c r="T26" s="253"/>
      <c r="U26" s="253"/>
      <c r="V26" s="253"/>
      <c r="W26" s="253"/>
      <c r="X26" s="253"/>
      <c r="Y26" s="253"/>
      <c r="Z26" s="253"/>
      <c r="AA26" s="253"/>
      <c r="AB26" s="253"/>
      <c r="AC26" s="253"/>
      <c r="AD26" s="253"/>
      <c r="AE26" s="253"/>
    </row>
    <row r="27" spans="1:31" ht="18.899999999999999" customHeight="1">
      <c r="A27" s="239"/>
      <c r="B27" s="751"/>
      <c r="C27" s="751"/>
      <c r="D27" s="751"/>
      <c r="E27" s="232"/>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row>
    <row r="28" spans="1:31" ht="18.899999999999999" customHeight="1">
      <c r="A28" s="239"/>
      <c r="B28" s="751" t="s">
        <v>144</v>
      </c>
      <c r="C28" s="751"/>
      <c r="D28" s="751"/>
      <c r="E28" s="232"/>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row>
    <row r="29" spans="1:31" ht="18.899999999999999" customHeight="1">
      <c r="A29" s="239"/>
      <c r="B29" s="751"/>
      <c r="C29" s="751"/>
      <c r="D29" s="751"/>
      <c r="E29" s="330"/>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row>
    <row r="30" spans="1:31" ht="18.899999999999999" customHeight="1">
      <c r="A30" s="239"/>
      <c r="B30" s="751"/>
      <c r="C30" s="751"/>
      <c r="D30" s="751"/>
      <c r="E30" s="330"/>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row>
    <row r="31" spans="1:31" ht="18.899999999999999" customHeight="1">
      <c r="A31" s="239"/>
      <c r="B31" s="751" t="s">
        <v>145</v>
      </c>
      <c r="C31" s="751"/>
      <c r="D31" s="751"/>
      <c r="E31" s="330"/>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row>
    <row r="32" spans="1:31" ht="18.899999999999999" customHeight="1">
      <c r="A32" s="239"/>
      <c r="B32" s="751"/>
      <c r="C32" s="751"/>
      <c r="D32" s="751"/>
      <c r="E32" s="232"/>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253"/>
    </row>
    <row r="33" spans="1:31" ht="18.899999999999999" customHeight="1">
      <c r="A33" s="258"/>
      <c r="B33" s="757"/>
      <c r="C33" s="757"/>
      <c r="D33" s="757"/>
      <c r="E33" s="233"/>
      <c r="F33" s="253"/>
      <c r="G33" s="253"/>
      <c r="H33" s="253"/>
      <c r="I33" s="253"/>
      <c r="J33" s="253"/>
      <c r="K33" s="253"/>
      <c r="L33" s="253"/>
      <c r="M33" s="253"/>
      <c r="N33" s="253"/>
      <c r="O33" s="253"/>
      <c r="P33" s="253"/>
      <c r="Q33" s="253"/>
      <c r="R33" s="253"/>
      <c r="S33" s="253"/>
      <c r="T33" s="253"/>
      <c r="U33" s="253"/>
      <c r="V33" s="253"/>
      <c r="W33" s="253"/>
      <c r="X33" s="253"/>
      <c r="Y33" s="253"/>
      <c r="Z33" s="253"/>
      <c r="AA33" s="253"/>
      <c r="AB33" s="253"/>
      <c r="AC33" s="253"/>
      <c r="AD33" s="253"/>
      <c r="AE33" s="253"/>
    </row>
    <row r="34" spans="1:31" ht="18.899999999999999" customHeight="1">
      <c r="A34" s="238" t="s">
        <v>606</v>
      </c>
      <c r="B34" s="775" t="s">
        <v>146</v>
      </c>
      <c r="C34" s="775"/>
      <c r="D34" s="775"/>
      <c r="E34" s="770"/>
      <c r="F34" s="253"/>
      <c r="G34" s="253"/>
      <c r="H34" s="253"/>
      <c r="I34" s="253"/>
      <c r="J34" s="253"/>
      <c r="K34" s="253"/>
      <c r="L34" s="253"/>
      <c r="M34" s="253"/>
      <c r="N34" s="253"/>
      <c r="O34" s="253"/>
      <c r="P34" s="253"/>
      <c r="Q34" s="253"/>
      <c r="R34" s="253"/>
      <c r="S34" s="253"/>
      <c r="T34" s="253"/>
      <c r="U34" s="253"/>
      <c r="V34" s="253"/>
      <c r="W34" s="253"/>
      <c r="X34" s="253"/>
      <c r="Y34" s="253"/>
      <c r="Z34" s="253"/>
      <c r="AA34" s="253"/>
      <c r="AB34" s="253"/>
      <c r="AC34" s="253"/>
      <c r="AD34" s="253"/>
      <c r="AE34" s="253"/>
    </row>
    <row r="35" spans="1:31" ht="60.75" customHeight="1">
      <c r="A35" s="239"/>
      <c r="B35" s="772" t="s">
        <v>147</v>
      </c>
      <c r="C35" s="773"/>
      <c r="D35" s="774"/>
      <c r="E35" s="771"/>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253"/>
    </row>
    <row r="36" spans="1:31" ht="96.75" customHeight="1">
      <c r="A36" s="236" t="s">
        <v>607</v>
      </c>
      <c r="B36" s="746" t="s">
        <v>605</v>
      </c>
      <c r="C36" s="746"/>
      <c r="D36" s="746"/>
      <c r="E36" s="161"/>
      <c r="F36" s="253">
        <f>IF(E36="Yes",1,0)</f>
        <v>0</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row>
    <row r="37" spans="1:31" ht="79.5" customHeight="1">
      <c r="A37" s="236" t="s">
        <v>609</v>
      </c>
      <c r="B37" s="747" t="s">
        <v>610</v>
      </c>
      <c r="C37" s="748"/>
      <c r="D37" s="749"/>
      <c r="E37" s="473"/>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row>
    <row r="38" spans="1:31" ht="185.25" customHeight="1">
      <c r="A38" s="236" t="s">
        <v>633</v>
      </c>
      <c r="B38" s="746" t="s">
        <v>634</v>
      </c>
      <c r="C38" s="746"/>
      <c r="D38" s="746"/>
      <c r="E38" s="473"/>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row>
    <row r="39" spans="1:31" ht="17.100000000000001" customHeight="1">
      <c r="A39" s="236" t="s">
        <v>165</v>
      </c>
      <c r="B39" s="639" t="s">
        <v>148</v>
      </c>
      <c r="C39" s="639"/>
      <c r="D39" s="639"/>
      <c r="E39" s="474"/>
      <c r="F39" s="253"/>
      <c r="G39" s="253"/>
      <c r="H39" s="253"/>
      <c r="I39" s="253"/>
      <c r="J39" s="253"/>
      <c r="K39" s="253"/>
      <c r="L39" s="253"/>
      <c r="M39" s="253"/>
      <c r="N39" s="253"/>
      <c r="O39" s="253"/>
      <c r="P39" s="253"/>
      <c r="Q39" s="253"/>
      <c r="R39" s="253"/>
      <c r="S39" s="253"/>
      <c r="T39" s="253"/>
      <c r="U39" s="253"/>
      <c r="V39" s="253"/>
      <c r="W39" s="253"/>
      <c r="X39" s="253"/>
      <c r="Y39" s="253"/>
      <c r="Z39" s="253"/>
      <c r="AA39" s="253"/>
      <c r="AB39" s="253"/>
      <c r="AC39" s="253"/>
      <c r="AD39" s="253"/>
      <c r="AE39" s="253"/>
    </row>
    <row r="40" spans="1:31" ht="17.100000000000001" customHeight="1">
      <c r="A40" s="236" t="s">
        <v>166</v>
      </c>
      <c r="B40" s="776" t="s">
        <v>588</v>
      </c>
      <c r="C40" s="777"/>
      <c r="D40" s="778"/>
      <c r="E40" s="108"/>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row>
    <row r="41" spans="1:31" ht="37.5" customHeight="1">
      <c r="A41" s="236" t="s">
        <v>583</v>
      </c>
      <c r="B41" s="763" t="s">
        <v>589</v>
      </c>
      <c r="C41" s="764"/>
      <c r="D41" s="765"/>
      <c r="E41" s="108"/>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253"/>
    </row>
    <row r="42" spans="1:31" ht="16.5" customHeight="1">
      <c r="A42" s="236"/>
      <c r="B42" s="766" t="s">
        <v>590</v>
      </c>
      <c r="C42" s="767"/>
      <c r="D42" s="768"/>
      <c r="E42" s="459" t="s">
        <v>591</v>
      </c>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row>
    <row r="43" spans="1:31" ht="16.5" customHeight="1">
      <c r="A43" s="236" t="s">
        <v>24</v>
      </c>
      <c r="B43" s="682"/>
      <c r="C43" s="755"/>
      <c r="D43" s="683"/>
      <c r="E43" s="460"/>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row>
    <row r="44" spans="1:31" ht="16.5" customHeight="1">
      <c r="A44" s="236" t="s">
        <v>33</v>
      </c>
      <c r="B44" s="682"/>
      <c r="C44" s="755"/>
      <c r="D44" s="683"/>
      <c r="E44" s="460"/>
      <c r="F44" s="253"/>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253"/>
    </row>
    <row r="45" spans="1:31" ht="16.5" customHeight="1">
      <c r="A45" s="236" t="s">
        <v>567</v>
      </c>
      <c r="B45" s="682"/>
      <c r="C45" s="755"/>
      <c r="D45" s="683"/>
      <c r="E45" s="460"/>
      <c r="F45" s="253"/>
      <c r="G45" s="253"/>
      <c r="H45" s="253"/>
      <c r="I45" s="253"/>
      <c r="J45" s="253"/>
      <c r="K45" s="253"/>
      <c r="L45" s="253"/>
      <c r="M45" s="253"/>
      <c r="N45" s="253"/>
      <c r="O45" s="253"/>
      <c r="P45" s="253"/>
      <c r="Q45" s="253"/>
      <c r="R45" s="253"/>
      <c r="S45" s="253"/>
      <c r="T45" s="253"/>
      <c r="U45" s="253"/>
      <c r="V45" s="253"/>
      <c r="W45" s="253"/>
      <c r="X45" s="253"/>
      <c r="Y45" s="253"/>
      <c r="Z45" s="253"/>
      <c r="AA45" s="253"/>
      <c r="AB45" s="253"/>
      <c r="AC45" s="253"/>
      <c r="AD45" s="253"/>
      <c r="AE45" s="253"/>
    </row>
    <row r="46" spans="1:31" ht="53.25" customHeight="1">
      <c r="A46" s="236" t="s">
        <v>592</v>
      </c>
      <c r="B46" s="763" t="s">
        <v>593</v>
      </c>
      <c r="C46" s="764"/>
      <c r="D46" s="765"/>
      <c r="E46" s="460"/>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row>
    <row r="47" spans="1:31" ht="16.5" customHeight="1">
      <c r="A47" s="236"/>
      <c r="B47" s="766" t="s">
        <v>590</v>
      </c>
      <c r="C47" s="767"/>
      <c r="D47" s="768"/>
      <c r="E47" s="459" t="s">
        <v>591</v>
      </c>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row>
    <row r="48" spans="1:31" ht="16.5" customHeight="1">
      <c r="A48" s="236" t="s">
        <v>24</v>
      </c>
      <c r="B48" s="682"/>
      <c r="C48" s="755"/>
      <c r="D48" s="683"/>
      <c r="E48" s="460"/>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253"/>
      <c r="AE48" s="253"/>
    </row>
    <row r="49" spans="1:31" ht="16.5" customHeight="1">
      <c r="A49" s="236" t="s">
        <v>33</v>
      </c>
      <c r="B49" s="682"/>
      <c r="C49" s="755"/>
      <c r="D49" s="683"/>
      <c r="E49" s="460"/>
      <c r="F49" s="253"/>
      <c r="G49" s="253"/>
      <c r="H49" s="253"/>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row>
    <row r="50" spans="1:31" ht="17.100000000000001" customHeight="1">
      <c r="A50" s="236" t="s">
        <v>567</v>
      </c>
      <c r="B50" s="682"/>
      <c r="C50" s="755"/>
      <c r="D50" s="683"/>
      <c r="E50" s="108"/>
      <c r="F50" s="253"/>
      <c r="G50" s="253"/>
      <c r="H50" s="253"/>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row>
    <row r="51" spans="1:31" ht="17.100000000000001" customHeight="1">
      <c r="A51" s="236" t="s">
        <v>611</v>
      </c>
      <c r="B51" s="682"/>
      <c r="C51" s="755"/>
      <c r="D51" s="683"/>
      <c r="E51" s="108"/>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row>
    <row r="52" spans="1:31" ht="17.100000000000001" customHeight="1">
      <c r="A52" s="236" t="s">
        <v>612</v>
      </c>
      <c r="B52" s="682"/>
      <c r="C52" s="755"/>
      <c r="D52" s="683"/>
      <c r="E52" s="460"/>
      <c r="F52" s="253"/>
      <c r="G52" s="253"/>
      <c r="H52" s="253"/>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row>
    <row r="53" spans="1:31" ht="17.100000000000001" customHeight="1">
      <c r="A53" s="236" t="s">
        <v>167</v>
      </c>
      <c r="B53" s="639" t="s">
        <v>149</v>
      </c>
      <c r="C53" s="639"/>
      <c r="D53" s="639"/>
      <c r="E53" s="108"/>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row>
    <row r="54" spans="1:31" ht="17.100000000000001" customHeight="1">
      <c r="A54" s="457" t="s">
        <v>594</v>
      </c>
      <c r="B54" s="751" t="s">
        <v>150</v>
      </c>
      <c r="C54" s="751"/>
      <c r="D54" s="751"/>
      <c r="E54" s="108"/>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row>
    <row r="55" spans="1:31" ht="17.100000000000001" customHeight="1">
      <c r="A55" s="151"/>
      <c r="B55" s="751"/>
      <c r="C55" s="751"/>
      <c r="D55" s="751"/>
      <c r="E55" s="232"/>
      <c r="F55" s="253"/>
      <c r="G55" s="253"/>
      <c r="H55" s="253"/>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row>
    <row r="56" spans="1:31" ht="17.100000000000001" customHeight="1">
      <c r="A56" s="144"/>
      <c r="B56" s="757"/>
      <c r="C56" s="757"/>
      <c r="D56" s="757"/>
      <c r="E56" s="23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row>
    <row r="57" spans="1:31" ht="17.100000000000001" customHeight="1">
      <c r="A57" s="151" t="s">
        <v>595</v>
      </c>
      <c r="B57" s="756" t="s">
        <v>151</v>
      </c>
      <c r="C57" s="756"/>
      <c r="D57" s="756"/>
      <c r="E57" s="234"/>
      <c r="F57" s="253"/>
      <c r="G57" s="253"/>
      <c r="H57" s="253"/>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row>
    <row r="58" spans="1:31" ht="17.100000000000001" customHeight="1">
      <c r="A58" s="151"/>
      <c r="B58" s="751" t="s">
        <v>182</v>
      </c>
      <c r="C58" s="751"/>
      <c r="D58" s="751"/>
      <c r="E58" s="232"/>
      <c r="F58" s="253"/>
      <c r="G58" s="253"/>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row>
    <row r="59" spans="1:31" ht="17.100000000000001" customHeight="1">
      <c r="A59" s="457" t="s">
        <v>596</v>
      </c>
      <c r="B59" s="752" t="s">
        <v>161</v>
      </c>
      <c r="C59" s="753"/>
      <c r="D59" s="754"/>
      <c r="E59" s="235"/>
      <c r="F59" s="253"/>
      <c r="G59" s="253"/>
      <c r="H59" s="253"/>
      <c r="I59" s="253"/>
      <c r="J59" s="253"/>
      <c r="K59" s="253"/>
      <c r="L59" s="253"/>
      <c r="M59" s="253"/>
      <c r="N59" s="253"/>
      <c r="O59" s="253"/>
      <c r="P59" s="253"/>
      <c r="Q59" s="253"/>
      <c r="R59" s="253"/>
      <c r="S59" s="253"/>
      <c r="T59" s="253"/>
      <c r="U59" s="253"/>
      <c r="V59" s="253"/>
      <c r="W59" s="253"/>
      <c r="X59" s="253"/>
      <c r="Y59" s="253"/>
      <c r="Z59" s="253"/>
      <c r="AA59" s="253"/>
      <c r="AB59" s="253"/>
      <c r="AC59" s="253"/>
      <c r="AD59" s="253"/>
      <c r="AE59" s="253"/>
    </row>
    <row r="60" spans="1:31" ht="17.100000000000001" customHeight="1">
      <c r="A60" s="151"/>
      <c r="B60" s="751" t="s">
        <v>152</v>
      </c>
      <c r="C60" s="751"/>
      <c r="D60" s="751"/>
      <c r="E60" s="232"/>
      <c r="F60" s="253"/>
      <c r="G60" s="253"/>
      <c r="H60" s="253"/>
      <c r="I60" s="253"/>
      <c r="J60" s="253"/>
      <c r="K60" s="253"/>
      <c r="L60" s="253"/>
      <c r="M60" s="253"/>
      <c r="N60" s="253"/>
      <c r="O60" s="253"/>
      <c r="P60" s="253"/>
      <c r="Q60" s="253"/>
      <c r="R60" s="253"/>
      <c r="S60" s="253"/>
      <c r="T60" s="253"/>
      <c r="U60" s="253"/>
      <c r="V60" s="253"/>
      <c r="W60" s="253"/>
      <c r="X60" s="253"/>
      <c r="Y60" s="253"/>
      <c r="Z60" s="253"/>
      <c r="AA60" s="253"/>
      <c r="AB60" s="253"/>
      <c r="AC60" s="253"/>
      <c r="AD60" s="253"/>
      <c r="AE60" s="253"/>
    </row>
    <row r="61" spans="1:31" ht="17.100000000000001" customHeight="1">
      <c r="A61" s="151"/>
      <c r="B61" s="751" t="s">
        <v>153</v>
      </c>
      <c r="C61" s="751"/>
      <c r="D61" s="751"/>
      <c r="E61" s="232"/>
      <c r="F61" s="253"/>
      <c r="G61" s="253"/>
      <c r="H61" s="253"/>
      <c r="I61" s="253"/>
      <c r="J61" s="253"/>
      <c r="K61" s="253"/>
      <c r="L61" s="253"/>
      <c r="M61" s="253"/>
      <c r="N61" s="253"/>
      <c r="O61" s="253"/>
      <c r="P61" s="253"/>
      <c r="Q61" s="253"/>
      <c r="R61" s="253"/>
      <c r="S61" s="253"/>
      <c r="T61" s="253"/>
      <c r="U61" s="253"/>
      <c r="V61" s="253"/>
      <c r="W61" s="253"/>
      <c r="X61" s="253"/>
      <c r="Y61" s="253"/>
      <c r="Z61" s="253"/>
      <c r="AA61" s="253"/>
      <c r="AB61" s="253"/>
      <c r="AC61" s="253"/>
      <c r="AD61" s="253"/>
      <c r="AE61" s="253"/>
    </row>
    <row r="62" spans="1:31" ht="17.100000000000001" customHeight="1">
      <c r="A62" s="144"/>
      <c r="B62" s="757" t="s">
        <v>154</v>
      </c>
      <c r="C62" s="757"/>
      <c r="D62" s="757"/>
      <c r="E62" s="233"/>
      <c r="F62" s="253"/>
      <c r="G62" s="253"/>
      <c r="H62" s="253"/>
      <c r="I62" s="253"/>
      <c r="J62" s="253"/>
      <c r="K62" s="253"/>
      <c r="L62" s="253"/>
      <c r="M62" s="253"/>
      <c r="N62" s="253"/>
      <c r="O62" s="253"/>
      <c r="P62" s="253"/>
      <c r="Q62" s="253"/>
      <c r="R62" s="253"/>
      <c r="S62" s="253"/>
      <c r="T62" s="253"/>
      <c r="U62" s="253"/>
      <c r="V62" s="253"/>
      <c r="W62" s="253"/>
      <c r="X62" s="253"/>
      <c r="Y62" s="253"/>
      <c r="Z62" s="253"/>
      <c r="AA62" s="253"/>
      <c r="AB62" s="253"/>
      <c r="AC62" s="253"/>
      <c r="AD62" s="253"/>
      <c r="AE62" s="253"/>
    </row>
    <row r="63" spans="1:31" ht="17.100000000000001" customHeight="1">
      <c r="A63" s="457" t="s">
        <v>168</v>
      </c>
      <c r="B63" s="758" t="s">
        <v>155</v>
      </c>
      <c r="C63" s="758"/>
      <c r="D63" s="758"/>
      <c r="E63" s="235"/>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row>
    <row r="64" spans="1:31" ht="17.100000000000001" customHeight="1">
      <c r="A64" s="151"/>
      <c r="B64" s="751" t="s">
        <v>156</v>
      </c>
      <c r="C64" s="751"/>
      <c r="D64" s="751"/>
      <c r="E64" s="232"/>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row>
    <row r="65" spans="1:31" ht="17.100000000000001" customHeight="1">
      <c r="A65" s="151"/>
      <c r="B65" s="751" t="s">
        <v>157</v>
      </c>
      <c r="C65" s="751"/>
      <c r="D65" s="751"/>
      <c r="E65" s="232"/>
      <c r="F65" s="253"/>
      <c r="G65" s="253"/>
      <c r="H65" s="253"/>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row>
    <row r="66" spans="1:31" ht="17.100000000000001" customHeight="1">
      <c r="A66" s="151"/>
      <c r="B66" s="751"/>
      <c r="C66" s="751"/>
      <c r="D66" s="751"/>
      <c r="E66" s="232"/>
      <c r="F66" s="253"/>
      <c r="G66" s="253"/>
      <c r="H66" s="253"/>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row>
    <row r="67" spans="1:31" ht="17.100000000000001" customHeight="1">
      <c r="A67" s="151"/>
      <c r="B67" s="751"/>
      <c r="C67" s="751"/>
      <c r="D67" s="751"/>
      <c r="E67" s="232"/>
      <c r="F67" s="253"/>
      <c r="G67" s="253"/>
      <c r="H67" s="259">
        <v>2</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row>
    <row r="68" spans="1:31" ht="17.100000000000001" customHeight="1">
      <c r="A68" s="151"/>
      <c r="B68" s="751" t="s">
        <v>158</v>
      </c>
      <c r="C68" s="751"/>
      <c r="D68" s="751"/>
      <c r="E68" s="232"/>
      <c r="F68" s="253"/>
      <c r="G68" s="253"/>
      <c r="H68" s="253"/>
      <c r="I68" s="253"/>
      <c r="J68" s="253"/>
      <c r="K68" s="253"/>
      <c r="L68" s="253"/>
      <c r="M68" s="253"/>
      <c r="N68" s="253"/>
      <c r="O68" s="253"/>
      <c r="P68" s="253"/>
      <c r="Q68" s="253"/>
      <c r="R68" s="253"/>
      <c r="S68" s="253"/>
      <c r="T68" s="253"/>
      <c r="U68" s="253"/>
      <c r="V68" s="253"/>
      <c r="W68" s="253"/>
      <c r="X68" s="253"/>
      <c r="Y68" s="253"/>
      <c r="Z68" s="124"/>
      <c r="AA68" s="124"/>
      <c r="AB68" s="124"/>
    </row>
    <row r="69" spans="1:31" ht="17.100000000000001" customHeight="1">
      <c r="A69" s="151"/>
      <c r="B69" s="751" t="s">
        <v>159</v>
      </c>
      <c r="C69" s="751"/>
      <c r="D69" s="751"/>
      <c r="E69" s="232"/>
      <c r="Z69" s="124"/>
      <c r="AA69" s="124"/>
      <c r="AB69" s="124"/>
    </row>
    <row r="70" spans="1:31" ht="18.899999999999999" customHeight="1">
      <c r="A70" s="151"/>
      <c r="B70" s="759" t="s">
        <v>159</v>
      </c>
      <c r="C70" s="760"/>
      <c r="D70" s="761"/>
      <c r="E70" s="246" t="str">
        <f>IF(H67=1,"Saving Account","Current Account")</f>
        <v>Current Account</v>
      </c>
      <c r="Z70" s="124"/>
      <c r="AA70" s="124"/>
      <c r="AB70" s="124"/>
    </row>
    <row r="71" spans="1:31" ht="33" customHeight="1">
      <c r="A71" s="458" t="s">
        <v>169</v>
      </c>
      <c r="B71" s="762" t="s">
        <v>160</v>
      </c>
      <c r="C71" s="762"/>
      <c r="D71" s="762"/>
      <c r="E71" s="108"/>
    </row>
    <row r="72" spans="1:31" ht="57" customHeight="1">
      <c r="A72" s="458" t="s">
        <v>170</v>
      </c>
      <c r="B72" s="762" t="s">
        <v>172</v>
      </c>
      <c r="C72" s="762"/>
      <c r="D72" s="762"/>
      <c r="E72" s="108"/>
    </row>
    <row r="73" spans="1:31" ht="50.25" customHeight="1">
      <c r="A73" s="704" t="s">
        <v>171</v>
      </c>
      <c r="B73" s="704"/>
      <c r="C73" s="704"/>
      <c r="D73" s="704"/>
      <c r="E73" s="704"/>
    </row>
    <row r="74" spans="1:31" ht="7.5" customHeight="1">
      <c r="A74" s="470"/>
      <c r="B74" s="470"/>
      <c r="C74" s="470"/>
      <c r="D74" s="470"/>
      <c r="E74" s="470"/>
    </row>
    <row r="75" spans="1:31" ht="23.25" customHeight="1">
      <c r="A75" s="475" t="s">
        <v>613</v>
      </c>
      <c r="B75"/>
      <c r="C75" s="470"/>
      <c r="D75" s="470"/>
      <c r="E75" s="470"/>
    </row>
    <row r="76" spans="1:31" ht="18.75" customHeight="1">
      <c r="A76" s="750" t="s">
        <v>614</v>
      </c>
      <c r="B76" s="750"/>
      <c r="C76" s="750"/>
      <c r="D76" s="750"/>
      <c r="E76" s="750"/>
    </row>
    <row r="77" spans="1:31" ht="50.25" customHeight="1">
      <c r="A77" s="469" t="s">
        <v>615</v>
      </c>
      <c r="B77" s="750" t="s">
        <v>616</v>
      </c>
      <c r="C77" s="750"/>
      <c r="D77" s="750"/>
      <c r="E77" s="750"/>
    </row>
    <row r="78" spans="1:31" ht="38.25" customHeight="1">
      <c r="A78" s="469" t="s">
        <v>585</v>
      </c>
      <c r="B78" s="744" t="s">
        <v>617</v>
      </c>
      <c r="C78" s="744"/>
      <c r="D78" s="744"/>
      <c r="E78" s="744"/>
    </row>
    <row r="79" spans="1:31" ht="38.25" customHeight="1">
      <c r="A79" s="469" t="s">
        <v>618</v>
      </c>
      <c r="B79" s="744" t="s">
        <v>619</v>
      </c>
      <c r="C79" s="744"/>
      <c r="D79" s="744"/>
      <c r="E79" s="744"/>
    </row>
    <row r="80" spans="1:31" ht="8.25" customHeight="1">
      <c r="A80" s="476"/>
      <c r="B80"/>
      <c r="C80" s="470"/>
      <c r="D80" s="470"/>
      <c r="E80" s="470"/>
    </row>
    <row r="81" spans="1:5" ht="50.25" customHeight="1">
      <c r="A81" s="745" t="s">
        <v>620</v>
      </c>
      <c r="B81" s="745"/>
      <c r="C81" s="745"/>
      <c r="D81" s="745"/>
      <c r="E81" s="745"/>
    </row>
    <row r="82" spans="1:5" ht="13.5" customHeight="1">
      <c r="A82" s="471"/>
      <c r="D82" s="46"/>
    </row>
    <row r="83" spans="1:5" ht="10.5" customHeight="1">
      <c r="D83" s="63"/>
    </row>
    <row r="84" spans="1:5" ht="24.9" customHeight="1">
      <c r="A84" s="472" t="s">
        <v>6</v>
      </c>
      <c r="B84" s="130">
        <f>'Attach 3(JV)'!B25</f>
        <v>0</v>
      </c>
      <c r="D84" s="63" t="s">
        <v>4</v>
      </c>
      <c r="E84" s="321">
        <f>'Attach 3(JV)'!E25</f>
        <v>0</v>
      </c>
    </row>
    <row r="85" spans="1:5" ht="34.5" customHeight="1">
      <c r="A85" s="472" t="s">
        <v>7</v>
      </c>
      <c r="B85" s="321">
        <f>'Attach 3(JV)'!B26</f>
        <v>0</v>
      </c>
      <c r="D85" s="63" t="s">
        <v>5</v>
      </c>
      <c r="E85" s="321">
        <f>'Attach 3(JV)'!E26</f>
        <v>0</v>
      </c>
    </row>
    <row r="86" spans="1:5" ht="24.9" customHeight="1">
      <c r="D86" s="63"/>
      <c r="E86" s="89"/>
    </row>
    <row r="87" spans="1:5" ht="48" customHeight="1">
      <c r="A87" s="40"/>
    </row>
    <row r="88" spans="1:5" ht="96" customHeight="1"/>
    <row r="89" spans="1:5" ht="20.100000000000001" customHeight="1">
      <c r="A89" s="40"/>
    </row>
    <row r="90" spans="1:5" ht="46.5" customHeight="1"/>
    <row r="91" spans="1:5" ht="20.100000000000001" customHeight="1">
      <c r="A91" s="40"/>
    </row>
    <row r="92" spans="1:5" ht="20.100000000000001" customHeight="1"/>
    <row r="93" spans="1:5" ht="20.100000000000001" customHeight="1">
      <c r="A93" s="40"/>
    </row>
    <row r="94" spans="1:5" ht="20.100000000000001" customHeight="1"/>
    <row r="95" spans="1:5" ht="20.100000000000001" customHeight="1"/>
    <row r="96" spans="1:5" ht="20.100000000000001" customHeight="1"/>
    <row r="97" ht="20.100000000000001" customHeight="1"/>
    <row r="113" ht="62.25" customHeight="1"/>
    <row r="115" ht="57" customHeight="1"/>
    <row r="117" ht="40.5" customHeight="1"/>
  </sheetData>
  <sheetProtection algorithmName="SHA-512" hashValue="KKpB3XMyAkdv99Xgz0EWjsBMyMwB938IbzqkCNDHUyYupE/8V0oZItU5W4xpsumktoB1KRo7MFznlGDeQRXZLg==" saltValue="/RE3gkmIYhcYYOIyG0b5CA==" spinCount="100000" sheet="1" selectLockedCells="1"/>
  <customSheetViews>
    <customSheetView guid="{645EA773-58FD-461A-A186-302B88D016A5}" showPageBreaks="1" showGridLines="0" printArea="1" hiddenRows="1" hiddenColumns="1" view="pageBreakPreview" topLeftCell="A10">
      <selection activeCell="E19" sqref="E19"/>
      <rowBreaks count="1" manualBreakCount="1">
        <brk id="31" max="4" man="1"/>
      </rowBreaks>
      <pageMargins left="0.75" right="0.63" top="0.57999999999999996" bottom="0.6" header="0.34" footer="0.35"/>
      <pageSetup scale="99" orientation="portrait" r:id="rId1"/>
      <headerFooter alignWithMargins="0">
        <oddFooter>&amp;R&amp;"Book Antiqua,Bold"&amp;8 Page &amp;P of &amp;N</oddFooter>
      </headerFooter>
    </customSheetView>
    <customSheetView guid="{0539A423-766D-4407-9B04-DD09D2A8C305}" showPageBreaks="1" showGridLines="0" printArea="1" hiddenRows="1" hiddenColumns="1" view="pageBreakPreview">
      <selection activeCell="E36" sqref="E36"/>
      <rowBreaks count="1" manualBreakCount="1">
        <brk id="31" max="4" man="1"/>
      </rowBreaks>
      <pageMargins left="0.75" right="0.63" top="0.57999999999999996" bottom="0.6" header="0.34" footer="0.35"/>
      <pageSetup scale="99" orientation="portrait" r:id="rId2"/>
      <headerFooter alignWithMargins="0">
        <oddFooter>&amp;R&amp;"Book Antiqua,Bold"&amp;8 Page &amp;P of &amp;N</oddFooter>
      </headerFooter>
    </customSheetView>
    <customSheetView guid="{FA4BDE0B-6AEB-4D9D-84E1-DAD93139D8D4}" showPageBreaks="1" showGridLines="0" printArea="1" hiddenRows="1" hiddenColumns="1" view="pageBreakPreview" topLeftCell="A49">
      <selection activeCell="E36" sqref="E36"/>
      <rowBreaks count="1" manualBreakCount="1">
        <brk id="31" max="4" man="1"/>
      </rowBreaks>
      <pageMargins left="0.75" right="0.63" top="0.57999999999999996" bottom="0.6" header="0.34" footer="0.35"/>
      <pageSetup scale="99" orientation="portrait" r:id="rId3"/>
      <headerFooter alignWithMargins="0">
        <oddFooter>&amp;R&amp;"Book Antiqua,Bold"&amp;8 Page &amp;P of &amp;N</oddFooter>
      </headerFooter>
    </customSheetView>
    <customSheetView guid="{A506B351-DE43-4CCA-818F-D2B51F2607AA}" showPageBreaks="1" showGridLines="0" printArea="1" hiddenRows="1" hiddenColumns="1" view="pageBreakPreview">
      <selection activeCell="E19" sqref="E19"/>
      <rowBreaks count="1" manualBreakCount="1">
        <brk id="31" max="4" man="1"/>
      </rowBreaks>
      <pageMargins left="0.75" right="0.63" top="0.57999999999999996" bottom="0.6" header="0.34" footer="0.35"/>
      <pageSetup scale="99" orientation="portrait" r:id="rId4"/>
      <headerFooter alignWithMargins="0">
        <oddFooter>&amp;R&amp;"Book Antiqua,Bold"&amp;8 Page &amp;P of &amp;N</oddFooter>
      </headerFooter>
    </customSheetView>
    <customSheetView guid="{70BF6F06-85BA-4CCF-BC67-75A4B6D4F833}" showPageBreaks="1" showGridLines="0" printArea="1" hiddenRows="1" hiddenColumns="1" view="pageBreakPreview" topLeftCell="A7">
      <selection activeCell="E19" sqref="E19"/>
      <rowBreaks count="1" manualBreakCount="1">
        <brk id="31"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1F125E51-1799-42D0-B41E-DC039BB17D59}" showPageBreaks="1" showGridLines="0" printArea="1" hiddenRows="1" hiddenColumns="1" view="pageBreakPreview">
      <selection activeCell="E19" sqref="E19"/>
      <rowBreaks count="1" manualBreakCount="1">
        <brk id="31"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14C32814-5A59-4863-9FB1-822FBB75D7D1}" showPageBreaks="1" showGridLines="0" printArea="1" hiddenRows="1" hiddenColumns="1" view="pageBreakPreview">
      <selection activeCell="E19" sqref="E19"/>
      <rowBreaks count="1" manualBreakCount="1">
        <brk id="31"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AA750348-930C-43DE-ADD0-8D60980F5013}" showPageBreaks="1" showGridLines="0" printArea="1" hiddenRows="1" hiddenColumns="1" view="pageBreakPreview" topLeftCell="A7">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FBF18EC-8277-4311-991B-395AF21BB33B}" showPageBreaks="1" showGridLines="0" printArea="1" hiddenRows="1" hiddenColumns="1" view="pageBreakPreview" topLeftCell="A7">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82C64B11-1F50-45B5-B7BB-9F1DC733C833}" showPageBreaks="1" showGridLines="0" printArea="1" hiddenRows="1" hiddenColumns="1" view="pageBreakPreview" topLeftCell="A10">
      <selection activeCell="B75" sqref="B75:C75"/>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37">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44C1C443-3199-4288-884A-D16AF7B2CD6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CB7CD015-9A92-451A-BEF4-2BC98E3768D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0D490C87-B003-4943-9825-ACE0B8E7CC06}" showPageBreaks="1" showGridLines="0" printArea="1" hiddenRows="1" hiddenColumns="1" view="pageBreakPreview" topLeftCell="A10">
      <selection activeCell="B75" sqref="B75:C75"/>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7A88FC7A-7690-48AB-B789-172043AFADC8}" showPageBreaks="1" showGridLines="0" printArea="1" hiddenRows="1" hiddenColumns="1" view="pageBreakPreview" topLeftCell="A53">
      <selection activeCell="E71" sqref="E71"/>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1E2D7167-D6B7-4690-9A83-BF768C4223A4}" showPageBreaks="1" showGridLines="0" printArea="1" hiddenRows="1" hiddenColumns="1" view="pageBreakPreview" topLeftCell="A7">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A36312D6-6542-430C-9B41-AC312BBA51FD}" showPageBreaks="1" showGridLines="0" printArea="1" hiddenRows="1" hiddenColumns="1" view="pageBreakPreview">
      <selection activeCell="E19" sqref="E19"/>
      <rowBreaks count="1" manualBreakCount="1">
        <brk id="31"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BA05AF78-3740-4996-9CC5-E46CCE234E84}" showPageBreaks="1" showGridLines="0" printArea="1" hiddenRows="1" hiddenColumns="1" view="pageBreakPreview">
      <selection activeCell="E36" sqref="E36"/>
      <rowBreaks count="1" manualBreakCount="1">
        <brk id="31"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s>
  <mergeCells count="69">
    <mergeCell ref="B38:D38"/>
    <mergeCell ref="B11:D11"/>
    <mergeCell ref="B26:D26"/>
    <mergeCell ref="B12:D12"/>
    <mergeCell ref="A3:E3"/>
    <mergeCell ref="A5:E5"/>
    <mergeCell ref="A8:D8"/>
    <mergeCell ref="B9:D9"/>
    <mergeCell ref="B10:D10"/>
    <mergeCell ref="B16:E16"/>
    <mergeCell ref="B17:E17"/>
    <mergeCell ref="B13:D13"/>
    <mergeCell ref="B22:E22"/>
    <mergeCell ref="B43:D43"/>
    <mergeCell ref="B27:D27"/>
    <mergeCell ref="B28:D28"/>
    <mergeCell ref="B29:D29"/>
    <mergeCell ref="B21:E21"/>
    <mergeCell ref="B23:D23"/>
    <mergeCell ref="B24:D24"/>
    <mergeCell ref="B25:D25"/>
    <mergeCell ref="E34:E35"/>
    <mergeCell ref="B35:D35"/>
    <mergeCell ref="B30:D30"/>
    <mergeCell ref="B31:D31"/>
    <mergeCell ref="B32:D32"/>
    <mergeCell ref="B33:D33"/>
    <mergeCell ref="B34:D34"/>
    <mergeCell ref="B40:D40"/>
    <mergeCell ref="B48:D48"/>
    <mergeCell ref="B44:D44"/>
    <mergeCell ref="B60:D60"/>
    <mergeCell ref="B51:D51"/>
    <mergeCell ref="B53:D53"/>
    <mergeCell ref="B54:D54"/>
    <mergeCell ref="B55:D55"/>
    <mergeCell ref="B56:D56"/>
    <mergeCell ref="B69:D69"/>
    <mergeCell ref="B70:D70"/>
    <mergeCell ref="B71:D71"/>
    <mergeCell ref="B72:D72"/>
    <mergeCell ref="B39:D39"/>
    <mergeCell ref="B45:D45"/>
    <mergeCell ref="B46:D46"/>
    <mergeCell ref="B64:D64"/>
    <mergeCell ref="B65:D65"/>
    <mergeCell ref="B66:D66"/>
    <mergeCell ref="B67:D67"/>
    <mergeCell ref="B68:D68"/>
    <mergeCell ref="B50:D50"/>
    <mergeCell ref="B41:D41"/>
    <mergeCell ref="B42:D42"/>
    <mergeCell ref="B47:D47"/>
    <mergeCell ref="B78:E78"/>
    <mergeCell ref="B79:E79"/>
    <mergeCell ref="A81:E81"/>
    <mergeCell ref="B36:D36"/>
    <mergeCell ref="B37:D37"/>
    <mergeCell ref="A76:E76"/>
    <mergeCell ref="B77:E77"/>
    <mergeCell ref="B58:D58"/>
    <mergeCell ref="B59:D59"/>
    <mergeCell ref="B49:D49"/>
    <mergeCell ref="B52:D52"/>
    <mergeCell ref="B57:D57"/>
    <mergeCell ref="B61:D61"/>
    <mergeCell ref="A73:E73"/>
    <mergeCell ref="B62:D62"/>
    <mergeCell ref="B63:D63"/>
  </mergeCells>
  <conditionalFormatting sqref="B37:D37 F37:XFD38">
    <cfRule type="expression" dxfId="14" priority="1" stopIfTrue="1">
      <formula>$F$36=0</formula>
    </cfRule>
  </conditionalFormatting>
  <dataValidations count="3">
    <dataValidation type="list" allowBlank="1" showInputMessage="1" showErrorMessage="1" sqref="E19:E20 E36" xr:uid="{00000000-0002-0000-1400-000000000000}">
      <formula1>"Yes, No"</formula1>
    </dataValidation>
    <dataValidation type="list" allowBlank="1" showInputMessage="1" showErrorMessage="1" sqref="E69" xr:uid="{00000000-0002-0000-1400-000001000000}">
      <formula1>$Z$68:$Z$69</formula1>
    </dataValidation>
    <dataValidation type="list" allowBlank="1" showInputMessage="1" showErrorMessage="1" sqref="E38" xr:uid="{00000000-0002-0000-1400-000002000000}">
      <formula1>"Yes ( Documentary evidence attached), No"</formula1>
    </dataValidation>
  </dataValidations>
  <pageMargins left="0.75" right="0.63" top="0.57999999999999996" bottom="0.6" header="0.34" footer="0.35"/>
  <pageSetup scale="99" orientation="portrait" r:id="rId27"/>
  <headerFooter alignWithMargins="0">
    <oddFooter>&amp;R&amp;"Book Antiqua,Bold"&amp;8 Page &amp;P of &amp;N</oddFooter>
  </headerFooter>
  <rowBreaks count="1" manualBreakCount="1">
    <brk id="31" max="4" man="1"/>
  </rowBreaks>
  <drawing r:id="rId28"/>
  <legacyDrawing r:id="rId29"/>
  <mc:AlternateContent xmlns:mc="http://schemas.openxmlformats.org/markup-compatibility/2006">
    <mc:Choice Requires="x14">
      <controls>
        <mc:AlternateContent xmlns:mc="http://schemas.openxmlformats.org/markup-compatibility/2006">
          <mc:Choice Requires="x14">
            <control shapeId="24577" r:id="rId30" name="Option Button 1">
              <controlPr defaultSize="0" autoFill="0" autoLine="0" autoPict="0">
                <anchor moveWithCells="1">
                  <from>
                    <xdr:col>1</xdr:col>
                    <xdr:colOff>1127760</xdr:colOff>
                    <xdr:row>69</xdr:row>
                    <xdr:rowOff>22860</xdr:rowOff>
                  </from>
                  <to>
                    <xdr:col>2</xdr:col>
                    <xdr:colOff>754380</xdr:colOff>
                    <xdr:row>70</xdr:row>
                    <xdr:rowOff>0</xdr:rowOff>
                  </to>
                </anchor>
              </controlPr>
            </control>
          </mc:Choice>
        </mc:AlternateContent>
        <mc:AlternateContent xmlns:mc="http://schemas.openxmlformats.org/markup-compatibility/2006">
          <mc:Choice Requires="x14">
            <control shapeId="24578" r:id="rId31" name="Option Button 2">
              <controlPr defaultSize="0" autoFill="0" autoLine="0" autoPict="0">
                <anchor moveWithCells="1">
                  <from>
                    <xdr:col>2</xdr:col>
                    <xdr:colOff>685800</xdr:colOff>
                    <xdr:row>69</xdr:row>
                    <xdr:rowOff>22860</xdr:rowOff>
                  </from>
                  <to>
                    <xdr:col>3</xdr:col>
                    <xdr:colOff>922020</xdr:colOff>
                    <xdr:row>70</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indexed="10"/>
  </sheetPr>
  <dimension ref="A1:BB97"/>
  <sheetViews>
    <sheetView showGridLines="0" showZeros="0" view="pageBreakPreview" topLeftCell="A58" zoomScaleNormal="100" zoomScaleSheetLayoutView="100" workbookViewId="0">
      <selection activeCell="H21" sqref="H21:L21"/>
    </sheetView>
  </sheetViews>
  <sheetFormatPr defaultColWidth="9.109375" defaultRowHeight="14.4"/>
  <cols>
    <col min="1" max="1" width="12.109375" style="31" customWidth="1"/>
    <col min="2" max="2" width="18.109375" style="31" customWidth="1"/>
    <col min="3" max="5" width="7.44140625" style="31" customWidth="1"/>
    <col min="6" max="8" width="7.44140625" style="26" customWidth="1"/>
    <col min="9" max="12" width="7.44140625" style="27" customWidth="1"/>
    <col min="13" max="54" width="9.109375" style="102"/>
    <col min="55" max="16384" width="9.109375" style="27"/>
  </cols>
  <sheetData>
    <row r="1" spans="1:26">
      <c r="A1" s="23" t="str">
        <f>'Attach 3(JV)'!A1</f>
        <v>Specification No. :CC/NT/COND/DOM/A02/22/00509/RFx-5002002512</v>
      </c>
      <c r="B1" s="24"/>
      <c r="C1" s="24"/>
      <c r="D1" s="24"/>
      <c r="E1" s="24"/>
      <c r="F1" s="109"/>
      <c r="G1" s="109"/>
      <c r="H1" s="109"/>
      <c r="I1" s="110"/>
      <c r="J1" s="110"/>
      <c r="K1" s="110"/>
      <c r="L1" s="25" t="str">
        <f>"Attachment-16 "</f>
        <v xml:space="preserve">Attachment-16 </v>
      </c>
    </row>
    <row r="2" spans="1:26" ht="11.25" customHeight="1">
      <c r="Z2" s="193">
        <f>'Attach 3(JV)'!Z2</f>
        <v>0</v>
      </c>
    </row>
    <row r="3" spans="1:26" ht="77.25" customHeight="1">
      <c r="A3" s="646"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646"/>
      <c r="G3" s="646"/>
      <c r="H3" s="646"/>
      <c r="I3" s="646"/>
      <c r="J3" s="646"/>
      <c r="K3" s="646"/>
      <c r="L3" s="646"/>
    </row>
    <row r="4" spans="1:26" ht="15.9" customHeight="1">
      <c r="A4" s="30"/>
      <c r="H4" s="32"/>
      <c r="I4" s="10"/>
    </row>
    <row r="5" spans="1:26" ht="20.100000000000001" customHeight="1">
      <c r="A5" s="647" t="s">
        <v>8</v>
      </c>
      <c r="B5" s="647"/>
      <c r="C5" s="647"/>
      <c r="D5" s="647"/>
      <c r="E5" s="647"/>
      <c r="F5" s="647"/>
      <c r="G5" s="647"/>
      <c r="H5" s="647"/>
      <c r="I5" s="647"/>
      <c r="J5" s="647"/>
      <c r="K5" s="647"/>
      <c r="L5" s="647"/>
    </row>
    <row r="6" spans="1:26" ht="15.9" customHeight="1">
      <c r="A6" s="34"/>
      <c r="H6" s="32"/>
      <c r="I6" s="12"/>
    </row>
    <row r="7" spans="1:26" ht="20.100000000000001" customHeight="1">
      <c r="A7" s="35" t="str">
        <f>'Attach 3(JV)'!A7</f>
        <v>Bidder’s Name and Address (the Lead Partner ) :</v>
      </c>
      <c r="G7" s="15" t="str">
        <f>'Attach 3(JV)'!E7</f>
        <v>To:</v>
      </c>
      <c r="I7" s="12"/>
    </row>
    <row r="8" spans="1:26" ht="36" customHeight="1">
      <c r="A8" s="645"/>
      <c r="B8" s="645"/>
      <c r="C8" s="645"/>
      <c r="D8" s="645"/>
      <c r="E8" s="645"/>
      <c r="F8" s="645"/>
      <c r="G8" s="11" t="str">
        <f>'Attach 3(JV)'!E8</f>
        <v>Contract Services</v>
      </c>
      <c r="I8" s="12"/>
    </row>
    <row r="9" spans="1:26" ht="20.100000000000001" customHeight="1">
      <c r="A9" s="13" t="s">
        <v>364</v>
      </c>
      <c r="B9" s="653">
        <f>'Attach 3(JV)'!B9</f>
        <v>0</v>
      </c>
      <c r="C9" s="653"/>
      <c r="D9" s="653"/>
      <c r="E9" s="653"/>
      <c r="F9" s="653"/>
      <c r="G9" s="11" t="str">
        <f>'Attach 3(JV)'!E9</f>
        <v>Power Grid Corporation of India Ltd.,</v>
      </c>
      <c r="I9" s="12"/>
    </row>
    <row r="10" spans="1:26" ht="20.100000000000001" customHeight="1">
      <c r="A10" s="13" t="s">
        <v>366</v>
      </c>
      <c r="B10" s="653">
        <f>'Attach 3(JV)'!B10</f>
        <v>0</v>
      </c>
      <c r="C10" s="653"/>
      <c r="D10" s="653"/>
      <c r="E10" s="653"/>
      <c r="F10" s="653"/>
      <c r="G10" s="11" t="str">
        <f>'Attach 3(JV)'!E10</f>
        <v>"Saudamini", Plot No. 2, Sector 29</v>
      </c>
      <c r="I10" s="12"/>
    </row>
    <row r="11" spans="1:26" ht="20.100000000000001" customHeight="1">
      <c r="B11" s="653">
        <f>'Attach 3(JV)'!B11</f>
        <v>0</v>
      </c>
      <c r="C11" s="653"/>
      <c r="D11" s="653"/>
      <c r="E11" s="653"/>
      <c r="F11" s="653"/>
      <c r="G11" s="11" t="str">
        <f>'Attach 3(JV)'!E11</f>
        <v>Gurgaon (Haryana) - 122001</v>
      </c>
    </row>
    <row r="12" spans="1:26" ht="20.100000000000001" customHeight="1">
      <c r="A12" s="34"/>
      <c r="B12" s="653">
        <f>'Attach 3(JV)'!B12</f>
        <v>0</v>
      </c>
      <c r="C12" s="653"/>
      <c r="D12" s="653"/>
      <c r="E12" s="653"/>
      <c r="F12" s="653"/>
      <c r="G12" s="11"/>
    </row>
    <row r="13" spans="1:26" ht="15.9" customHeight="1">
      <c r="A13" s="34"/>
      <c r="B13" s="158"/>
      <c r="C13" s="158"/>
      <c r="D13" s="158"/>
      <c r="E13" s="158"/>
      <c r="F13" s="158"/>
    </row>
    <row r="14" spans="1:26" ht="20.100000000000001" customHeight="1">
      <c r="A14" s="31" t="s">
        <v>358</v>
      </c>
    </row>
    <row r="15" spans="1:26" ht="20.100000000000001" customHeight="1">
      <c r="A15" s="34"/>
    </row>
    <row r="16" spans="1:26" ht="57.75" customHeight="1">
      <c r="A16" s="704" t="s">
        <v>16</v>
      </c>
      <c r="B16" s="704"/>
      <c r="C16" s="704"/>
      <c r="D16" s="704"/>
      <c r="E16" s="704"/>
      <c r="F16" s="704"/>
      <c r="G16" s="704"/>
      <c r="H16" s="704"/>
      <c r="I16" s="704"/>
      <c r="J16" s="704"/>
      <c r="K16" s="704"/>
      <c r="L16" s="704"/>
    </row>
    <row r="17" spans="1:12" ht="20.100000000000001" customHeight="1">
      <c r="A17" s="112">
        <v>1</v>
      </c>
      <c r="B17" s="113" t="s">
        <v>17</v>
      </c>
    </row>
    <row r="18" spans="1:12" ht="82.5" customHeight="1">
      <c r="A18" s="56"/>
      <c r="B18" s="790" t="s">
        <v>18</v>
      </c>
      <c r="C18" s="790"/>
      <c r="D18" s="790"/>
      <c r="E18" s="790"/>
      <c r="F18" s="790"/>
      <c r="G18" s="790"/>
      <c r="H18" s="790"/>
      <c r="I18" s="790"/>
      <c r="J18" s="790"/>
      <c r="K18" s="790"/>
      <c r="L18" s="790"/>
    </row>
    <row r="19" spans="1:12" ht="60.75" customHeight="1">
      <c r="A19" s="57">
        <v>1.1000000000000001</v>
      </c>
      <c r="B19" s="799" t="s">
        <v>19</v>
      </c>
      <c r="C19" s="799"/>
      <c r="D19" s="799"/>
      <c r="E19" s="799"/>
      <c r="F19" s="799"/>
      <c r="G19" s="799"/>
      <c r="H19" s="799"/>
      <c r="I19" s="799"/>
      <c r="J19" s="799"/>
      <c r="K19" s="799"/>
      <c r="L19" s="799"/>
    </row>
    <row r="20" spans="1:12" ht="33" customHeight="1">
      <c r="A20" s="56"/>
      <c r="B20" s="637" t="str">
        <f>"Name of the Bidder (" &amp; MID('Name of Bidder'!B9,9, 29) &amp; ") :"</f>
        <v>Name of the Bidder (the Lead Partner ) :</v>
      </c>
      <c r="C20" s="637" t="str">
        <f>"Bidder’s Name and Address (" &amp; MID('Name of Bidder'!D22,9, 29) &amp; ") :"</f>
        <v>Bidder’s Name and Address () :</v>
      </c>
      <c r="D20" s="637" t="str">
        <f>"Bidder’s Name and Address (" &amp; MID('Name of Bidder'!E22,9, 29) &amp; ") :"</f>
        <v>Bidder’s Name and Address () :</v>
      </c>
      <c r="E20" s="637" t="str">
        <f>"Bidder’s Name and Address (" &amp; MID('Name of Bidder'!F22,9, 29) &amp; ") :"</f>
        <v>Bidder’s Name and Address () :</v>
      </c>
      <c r="F20" s="637" t="str">
        <f>"Bidder’s Name and Address (" &amp; MID('Name of Bidder'!G22,9, 29) &amp; ") :"</f>
        <v>Bidder’s Name and Address () :</v>
      </c>
      <c r="G20" s="637" t="str">
        <f>"Bidder’s Name and Address (" &amp; MID('Name of Bidder'!H22,9, 29) &amp; ") :"</f>
        <v>Bidder’s Name and Address () :</v>
      </c>
      <c r="H20" s="801">
        <f>B9</f>
        <v>0</v>
      </c>
      <c r="I20" s="801"/>
      <c r="J20" s="801"/>
      <c r="K20" s="801"/>
      <c r="L20" s="801"/>
    </row>
    <row r="21" spans="1:12" ht="33" customHeight="1">
      <c r="A21" s="37"/>
      <c r="B21" s="637" t="s">
        <v>20</v>
      </c>
      <c r="C21" s="637"/>
      <c r="D21" s="637"/>
      <c r="E21" s="637"/>
      <c r="F21" s="637"/>
      <c r="G21" s="637"/>
      <c r="H21" s="802" t="s">
        <v>61</v>
      </c>
      <c r="I21" s="802"/>
      <c r="J21" s="802"/>
      <c r="K21" s="802"/>
      <c r="L21" s="802"/>
    </row>
    <row r="22" spans="1:12" ht="33" customHeight="1">
      <c r="A22" s="37"/>
      <c r="B22" s="637" t="s">
        <v>21</v>
      </c>
      <c r="C22" s="637"/>
      <c r="D22" s="637"/>
      <c r="E22" s="637"/>
      <c r="F22" s="637"/>
      <c r="G22" s="637"/>
      <c r="H22" s="802"/>
      <c r="I22" s="802"/>
      <c r="J22" s="802"/>
      <c r="K22" s="802"/>
      <c r="L22" s="802"/>
    </row>
    <row r="23" spans="1:12" ht="33" customHeight="1">
      <c r="A23" s="37"/>
      <c r="B23" s="637" t="s">
        <v>22</v>
      </c>
      <c r="C23" s="637"/>
      <c r="D23" s="637"/>
      <c r="E23" s="637"/>
      <c r="F23" s="637"/>
      <c r="G23" s="637"/>
      <c r="H23" s="802"/>
      <c r="I23" s="802"/>
      <c r="J23" s="802"/>
      <c r="K23" s="802"/>
      <c r="L23" s="802"/>
    </row>
    <row r="24" spans="1:12" ht="33" customHeight="1">
      <c r="A24" s="37"/>
      <c r="B24" s="637" t="s">
        <v>23</v>
      </c>
      <c r="C24" s="637"/>
      <c r="D24" s="637"/>
      <c r="E24" s="637"/>
      <c r="F24" s="637"/>
      <c r="G24" s="637"/>
      <c r="H24" s="802"/>
      <c r="I24" s="802"/>
      <c r="J24" s="802"/>
      <c r="K24" s="802"/>
      <c r="L24" s="802"/>
    </row>
    <row r="25" spans="1:12" ht="6" customHeight="1">
      <c r="A25" s="37"/>
      <c r="B25" s="228"/>
      <c r="C25" s="228"/>
      <c r="D25" s="228"/>
      <c r="E25" s="228"/>
      <c r="F25" s="228"/>
      <c r="G25" s="228"/>
      <c r="H25" s="229"/>
      <c r="I25" s="229"/>
      <c r="J25" s="229"/>
      <c r="K25" s="229"/>
      <c r="L25" s="229"/>
    </row>
    <row r="26" spans="1:12" ht="18.899999999999999" customHeight="1">
      <c r="A26" s="57">
        <v>1.2</v>
      </c>
      <c r="B26" s="803" t="s">
        <v>183</v>
      </c>
      <c r="C26" s="803"/>
      <c r="D26" s="803"/>
      <c r="E26" s="803"/>
      <c r="F26" s="803"/>
      <c r="G26" s="803"/>
      <c r="H26" s="803"/>
      <c r="I26" s="803"/>
      <c r="J26" s="803"/>
      <c r="K26" s="803"/>
      <c r="L26" s="803"/>
    </row>
    <row r="27" spans="1:12" ht="18.899999999999999" customHeight="1">
      <c r="A27" s="60" t="s">
        <v>24</v>
      </c>
      <c r="B27" s="111" t="s">
        <v>25</v>
      </c>
      <c r="C27" s="111"/>
      <c r="D27" s="114"/>
      <c r="E27" s="114"/>
    </row>
    <row r="28" spans="1:12" ht="18.899999999999999" customHeight="1">
      <c r="A28" s="37"/>
      <c r="B28" s="639" t="s">
        <v>26</v>
      </c>
      <c r="C28" s="639"/>
      <c r="D28" s="705"/>
      <c r="E28" s="705"/>
      <c r="F28" s="705"/>
      <c r="G28" s="705"/>
      <c r="H28" s="705"/>
      <c r="I28" s="705"/>
      <c r="J28" s="705"/>
      <c r="K28" s="705"/>
      <c r="L28" s="705"/>
    </row>
    <row r="29" spans="1:12" ht="18.899999999999999" customHeight="1">
      <c r="A29" s="37"/>
      <c r="B29" s="804" t="s">
        <v>27</v>
      </c>
      <c r="C29" s="805"/>
      <c r="D29" s="807"/>
      <c r="E29" s="807"/>
      <c r="F29" s="807"/>
      <c r="G29" s="807"/>
      <c r="H29" s="807"/>
      <c r="I29" s="807"/>
      <c r="J29" s="807"/>
      <c r="K29" s="807"/>
      <c r="L29" s="807"/>
    </row>
    <row r="30" spans="1:12" ht="18.899999999999999" customHeight="1">
      <c r="A30" s="37"/>
      <c r="B30" s="117"/>
      <c r="C30" s="58"/>
      <c r="D30" s="806"/>
      <c r="E30" s="806"/>
      <c r="F30" s="806"/>
      <c r="G30" s="806"/>
      <c r="H30" s="806"/>
      <c r="I30" s="806"/>
      <c r="J30" s="806"/>
      <c r="K30" s="806"/>
      <c r="L30" s="806"/>
    </row>
    <row r="31" spans="1:12" ht="18.899999999999999" customHeight="1">
      <c r="A31" s="37"/>
      <c r="B31" s="117"/>
      <c r="C31" s="58"/>
      <c r="D31" s="806"/>
      <c r="E31" s="806"/>
      <c r="F31" s="806"/>
      <c r="G31" s="806"/>
      <c r="H31" s="806"/>
      <c r="I31" s="806"/>
      <c r="J31" s="806"/>
      <c r="K31" s="806"/>
      <c r="L31" s="806"/>
    </row>
    <row r="32" spans="1:12" ht="18.899999999999999" customHeight="1">
      <c r="A32" s="37"/>
      <c r="B32" s="118"/>
      <c r="C32" s="59"/>
      <c r="D32" s="800"/>
      <c r="E32" s="800"/>
      <c r="F32" s="800"/>
      <c r="G32" s="800"/>
      <c r="H32" s="800"/>
      <c r="I32" s="800"/>
      <c r="J32" s="800"/>
      <c r="K32" s="800"/>
      <c r="L32" s="800"/>
    </row>
    <row r="33" spans="1:54" ht="18.899999999999999" customHeight="1">
      <c r="A33" s="37"/>
      <c r="B33" s="639" t="s">
        <v>28</v>
      </c>
      <c r="C33" s="639"/>
      <c r="D33" s="705"/>
      <c r="E33" s="705"/>
      <c r="F33" s="705"/>
      <c r="G33" s="705"/>
      <c r="H33" s="705"/>
      <c r="I33" s="705"/>
      <c r="J33" s="705"/>
      <c r="K33" s="705"/>
      <c r="L33" s="705"/>
    </row>
    <row r="34" spans="1:54" ht="18.899999999999999" customHeight="1">
      <c r="A34" s="37"/>
      <c r="B34" s="639" t="s">
        <v>29</v>
      </c>
      <c r="C34" s="639"/>
      <c r="D34" s="705"/>
      <c r="E34" s="705"/>
      <c r="F34" s="705"/>
      <c r="G34" s="705"/>
      <c r="H34" s="705"/>
      <c r="I34" s="705"/>
      <c r="J34" s="705"/>
      <c r="K34" s="705"/>
      <c r="L34" s="705"/>
    </row>
    <row r="35" spans="1:54" ht="18.899999999999999" customHeight="1">
      <c r="A35" s="37"/>
      <c r="B35" s="639" t="s">
        <v>30</v>
      </c>
      <c r="C35" s="639"/>
      <c r="D35" s="705"/>
      <c r="E35" s="705"/>
      <c r="F35" s="705"/>
      <c r="G35" s="705"/>
      <c r="H35" s="705"/>
      <c r="I35" s="705"/>
      <c r="J35" s="705"/>
      <c r="K35" s="705"/>
      <c r="L35" s="705"/>
    </row>
    <row r="36" spans="1:54" ht="18.899999999999999" customHeight="1">
      <c r="A36" s="37"/>
      <c r="B36" s="639" t="s">
        <v>31</v>
      </c>
      <c r="C36" s="639"/>
      <c r="D36" s="705"/>
      <c r="E36" s="705"/>
      <c r="F36" s="705"/>
      <c r="G36" s="705"/>
      <c r="H36" s="705"/>
      <c r="I36" s="705"/>
      <c r="J36" s="705"/>
      <c r="K36" s="705"/>
      <c r="L36" s="705"/>
    </row>
    <row r="37" spans="1:54" ht="8.1" customHeight="1">
      <c r="A37" s="37"/>
      <c r="B37" s="119"/>
      <c r="C37" s="119"/>
      <c r="D37" s="120"/>
      <c r="E37" s="120"/>
      <c r="F37" s="120"/>
      <c r="G37" s="120"/>
      <c r="H37" s="120"/>
      <c r="I37" s="120"/>
      <c r="J37" s="120"/>
      <c r="K37" s="120"/>
      <c r="L37" s="120"/>
    </row>
    <row r="38" spans="1:54" ht="61.5" customHeight="1">
      <c r="A38" s="61" t="s">
        <v>33</v>
      </c>
      <c r="B38" s="790" t="s">
        <v>32</v>
      </c>
      <c r="C38" s="790"/>
      <c r="D38" s="790"/>
      <c r="E38" s="790"/>
      <c r="F38" s="790"/>
      <c r="G38" s="790"/>
      <c r="H38" s="790"/>
      <c r="I38" s="790"/>
      <c r="J38" s="790"/>
      <c r="K38" s="790"/>
      <c r="L38" s="790"/>
    </row>
    <row r="39" spans="1:54" ht="33.75" customHeight="1">
      <c r="A39" s="37"/>
      <c r="B39" s="116" t="s">
        <v>362</v>
      </c>
      <c r="C39" s="798" t="s">
        <v>34</v>
      </c>
      <c r="D39" s="798"/>
      <c r="E39" s="798"/>
      <c r="F39" s="798"/>
      <c r="G39" s="798" t="s">
        <v>35</v>
      </c>
      <c r="H39" s="798"/>
      <c r="I39" s="798" t="s">
        <v>36</v>
      </c>
      <c r="J39" s="798"/>
      <c r="K39" s="798"/>
      <c r="L39" s="798"/>
    </row>
    <row r="40" spans="1:54" ht="38.1" customHeight="1">
      <c r="B40" s="127"/>
      <c r="C40" s="705"/>
      <c r="D40" s="705"/>
      <c r="E40" s="705"/>
      <c r="F40" s="705"/>
      <c r="G40" s="791"/>
      <c r="H40" s="791"/>
      <c r="I40" s="705"/>
      <c r="J40" s="705"/>
      <c r="K40" s="705"/>
      <c r="L40" s="705"/>
    </row>
    <row r="41" spans="1:54" ht="38.1" customHeight="1">
      <c r="A41" s="37"/>
      <c r="B41" s="127"/>
      <c r="C41" s="705"/>
      <c r="D41" s="705"/>
      <c r="E41" s="705"/>
      <c r="F41" s="705"/>
      <c r="G41" s="791"/>
      <c r="H41" s="791"/>
      <c r="I41" s="705"/>
      <c r="J41" s="705"/>
      <c r="K41" s="705"/>
      <c r="L41" s="705"/>
    </row>
    <row r="42" spans="1:54" ht="42" customHeight="1">
      <c r="A42" s="61" t="s">
        <v>567</v>
      </c>
      <c r="B42" s="790" t="s">
        <v>568</v>
      </c>
      <c r="C42" s="790"/>
      <c r="D42" s="790"/>
      <c r="E42" s="790"/>
      <c r="F42" s="790"/>
      <c r="G42" s="790"/>
      <c r="H42" s="790"/>
      <c r="I42" s="790"/>
      <c r="J42" s="790"/>
      <c r="K42" s="790"/>
      <c r="L42" s="790"/>
    </row>
    <row r="43" spans="1:54" ht="52.5" customHeight="1">
      <c r="A43" s="37"/>
      <c r="B43" s="451" t="s">
        <v>362</v>
      </c>
      <c r="C43" s="798" t="s">
        <v>569</v>
      </c>
      <c r="D43" s="798"/>
      <c r="E43" s="798"/>
      <c r="F43" s="798"/>
      <c r="G43" s="798" t="s">
        <v>570</v>
      </c>
      <c r="H43" s="798"/>
      <c r="I43" s="798" t="s">
        <v>571</v>
      </c>
      <c r="J43" s="798"/>
      <c r="K43" s="798"/>
      <c r="L43" s="798"/>
    </row>
    <row r="44" spans="1:54" ht="38.1" customHeight="1">
      <c r="A44" s="37"/>
      <c r="B44" s="452"/>
      <c r="C44" s="705"/>
      <c r="D44" s="705"/>
      <c r="E44" s="705"/>
      <c r="F44" s="705"/>
      <c r="G44" s="791"/>
      <c r="H44" s="791"/>
      <c r="I44" s="705"/>
      <c r="J44" s="705"/>
      <c r="K44" s="705"/>
      <c r="L44" s="705"/>
    </row>
    <row r="45" spans="1:54" ht="38.1" customHeight="1">
      <c r="A45" s="37"/>
      <c r="B45" s="452"/>
      <c r="C45" s="705"/>
      <c r="D45" s="705"/>
      <c r="E45" s="705"/>
      <c r="F45" s="705"/>
      <c r="G45" s="791"/>
      <c r="H45" s="791"/>
      <c r="I45" s="705"/>
      <c r="J45" s="705"/>
      <c r="K45" s="705"/>
      <c r="L45" s="705"/>
    </row>
    <row r="46" spans="1:54" ht="20.100000000000001" customHeight="1">
      <c r="A46" s="112">
        <v>2</v>
      </c>
      <c r="B46" s="121" t="s">
        <v>37</v>
      </c>
    </row>
    <row r="47" spans="1:54" ht="78.75" customHeight="1">
      <c r="B47" s="790" t="s">
        <v>38</v>
      </c>
      <c r="C47" s="790"/>
      <c r="D47" s="790"/>
      <c r="E47" s="790"/>
      <c r="F47" s="790"/>
      <c r="G47" s="790"/>
      <c r="H47" s="790"/>
      <c r="I47" s="790"/>
      <c r="J47" s="790"/>
      <c r="K47" s="790"/>
      <c r="L47" s="790"/>
    </row>
    <row r="48" spans="1:54" s="26" customFormat="1" ht="34.5" customHeight="1">
      <c r="A48" s="57">
        <v>2.1</v>
      </c>
      <c r="B48" s="790" t="s">
        <v>39</v>
      </c>
      <c r="C48" s="790"/>
      <c r="D48" s="790"/>
      <c r="E48" s="790"/>
      <c r="F48" s="790"/>
      <c r="G48" s="790"/>
      <c r="H48" s="790"/>
      <c r="I48" s="790"/>
      <c r="J48" s="790"/>
      <c r="K48" s="790"/>
      <c r="L48" s="790"/>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row>
    <row r="49" spans="1:54" ht="51" customHeight="1">
      <c r="A49" s="37"/>
      <c r="B49" s="116" t="s">
        <v>40</v>
      </c>
      <c r="C49" s="798" t="s">
        <v>41</v>
      </c>
      <c r="D49" s="798"/>
      <c r="E49" s="798"/>
      <c r="F49" s="798"/>
      <c r="G49" s="798" t="s">
        <v>42</v>
      </c>
      <c r="H49" s="798"/>
      <c r="I49" s="798" t="s">
        <v>120</v>
      </c>
      <c r="J49" s="798"/>
      <c r="K49" s="798" t="s">
        <v>121</v>
      </c>
      <c r="L49" s="798"/>
    </row>
    <row r="50" spans="1:54" ht="27.9" customHeight="1">
      <c r="A50" s="37"/>
      <c r="B50" s="127">
        <v>1</v>
      </c>
      <c r="C50" s="705"/>
      <c r="D50" s="705"/>
      <c r="E50" s="705"/>
      <c r="F50" s="705"/>
      <c r="G50" s="791"/>
      <c r="H50" s="791"/>
      <c r="I50" s="791"/>
      <c r="J50" s="791"/>
      <c r="K50" s="796"/>
      <c r="L50" s="796"/>
    </row>
    <row r="51" spans="1:54" ht="27.9" customHeight="1">
      <c r="A51" s="37"/>
      <c r="B51" s="127">
        <v>2</v>
      </c>
      <c r="C51" s="705"/>
      <c r="D51" s="705"/>
      <c r="E51" s="705"/>
      <c r="F51" s="705"/>
      <c r="G51" s="791"/>
      <c r="H51" s="791"/>
      <c r="I51" s="791"/>
      <c r="J51" s="791"/>
      <c r="K51" s="796"/>
      <c r="L51" s="796"/>
    </row>
    <row r="52" spans="1:54" ht="27.9" customHeight="1">
      <c r="A52" s="37"/>
      <c r="B52" s="127">
        <v>3</v>
      </c>
      <c r="C52" s="705"/>
      <c r="D52" s="705"/>
      <c r="E52" s="705"/>
      <c r="F52" s="705"/>
      <c r="G52" s="791"/>
      <c r="H52" s="791"/>
      <c r="I52" s="791"/>
      <c r="J52" s="791"/>
      <c r="K52" s="796"/>
      <c r="L52" s="796"/>
    </row>
    <row r="53" spans="1:54" ht="27.9" customHeight="1">
      <c r="A53" s="37"/>
      <c r="B53" s="127">
        <v>4</v>
      </c>
      <c r="C53" s="705"/>
      <c r="D53" s="705"/>
      <c r="E53" s="705"/>
      <c r="F53" s="705"/>
      <c r="G53" s="791"/>
      <c r="H53" s="791"/>
      <c r="I53" s="791"/>
      <c r="J53" s="791"/>
      <c r="K53" s="796"/>
      <c r="L53" s="796"/>
    </row>
    <row r="54" spans="1:54" ht="27.9" customHeight="1">
      <c r="A54" s="37"/>
      <c r="B54" s="127">
        <v>5</v>
      </c>
      <c r="C54" s="705"/>
      <c r="D54" s="705"/>
      <c r="E54" s="705"/>
      <c r="F54" s="705"/>
      <c r="G54" s="791"/>
      <c r="H54" s="791"/>
      <c r="I54" s="791"/>
      <c r="J54" s="791"/>
      <c r="K54" s="796"/>
      <c r="L54" s="796"/>
    </row>
    <row r="55" spans="1:54" ht="21" customHeight="1">
      <c r="A55" s="112"/>
      <c r="B55" s="122"/>
      <c r="C55" s="111"/>
      <c r="D55" s="120"/>
      <c r="E55" s="120"/>
      <c r="F55" s="120"/>
      <c r="G55" s="62"/>
    </row>
    <row r="56" spans="1:54" s="496" customFormat="1" ht="27.9" customHeight="1">
      <c r="A56" s="494">
        <v>3</v>
      </c>
      <c r="B56" s="786" t="s">
        <v>647</v>
      </c>
      <c r="C56" s="786"/>
      <c r="D56" s="786"/>
      <c r="E56" s="786"/>
      <c r="F56" s="786"/>
      <c r="G56" s="786"/>
      <c r="H56" s="786"/>
      <c r="I56" s="786"/>
      <c r="J56" s="786"/>
      <c r="K56" s="786"/>
      <c r="L56" s="786"/>
      <c r="M56" s="495"/>
      <c r="N56" s="495"/>
      <c r="O56" s="495"/>
      <c r="P56" s="495"/>
      <c r="Q56" s="495"/>
      <c r="R56" s="495"/>
      <c r="S56" s="495"/>
      <c r="T56" s="495"/>
      <c r="U56" s="495"/>
      <c r="V56" s="495"/>
      <c r="W56" s="495"/>
      <c r="X56" s="495"/>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row>
    <row r="57" spans="1:54" s="496" customFormat="1" ht="54.75" customHeight="1">
      <c r="A57" s="497"/>
      <c r="B57" s="787" t="s">
        <v>648</v>
      </c>
      <c r="C57" s="787"/>
      <c r="D57" s="787"/>
      <c r="E57" s="787"/>
      <c r="F57" s="787"/>
      <c r="G57" s="787"/>
      <c r="H57" s="787"/>
      <c r="I57" s="787"/>
      <c r="J57" s="787"/>
      <c r="K57" s="787"/>
      <c r="L57" s="787"/>
      <c r="M57" s="495"/>
      <c r="N57" s="495"/>
      <c r="O57" s="495"/>
      <c r="P57" s="495"/>
      <c r="Q57" s="495"/>
      <c r="R57" s="495"/>
      <c r="S57" s="495"/>
      <c r="T57" s="495"/>
      <c r="U57" s="495"/>
      <c r="V57" s="495"/>
      <c r="W57" s="495"/>
      <c r="X57" s="495"/>
      <c r="Y57" s="495"/>
      <c r="Z57" s="495"/>
      <c r="AA57" s="495"/>
      <c r="AB57" s="495"/>
      <c r="AC57" s="495"/>
      <c r="AD57" s="495"/>
      <c r="AE57" s="495"/>
      <c r="AF57" s="495"/>
      <c r="AG57" s="495"/>
      <c r="AH57" s="495"/>
      <c r="AI57" s="495"/>
      <c r="AJ57" s="495"/>
      <c r="AK57" s="495"/>
      <c r="AL57" s="495"/>
      <c r="AM57" s="495"/>
      <c r="AN57" s="495"/>
      <c r="AO57" s="495"/>
      <c r="AP57" s="495"/>
      <c r="AQ57" s="495"/>
      <c r="AR57" s="495"/>
      <c r="AS57" s="495"/>
      <c r="AT57" s="495"/>
      <c r="AU57" s="495"/>
      <c r="AV57" s="495"/>
      <c r="AW57" s="495"/>
      <c r="AX57" s="495"/>
      <c r="AY57" s="495"/>
      <c r="AZ57" s="495"/>
      <c r="BA57" s="495"/>
      <c r="BB57" s="495"/>
    </row>
    <row r="58" spans="1:54" s="496" customFormat="1" ht="27.9" customHeight="1">
      <c r="A58" s="494">
        <v>3.1</v>
      </c>
      <c r="B58" s="788" t="s">
        <v>649</v>
      </c>
      <c r="C58" s="788"/>
      <c r="D58" s="788"/>
      <c r="E58" s="788"/>
      <c r="F58" s="788"/>
      <c r="G58" s="788"/>
      <c r="H58" s="788"/>
      <c r="I58" s="788"/>
      <c r="J58" s="788"/>
      <c r="K58" s="788"/>
      <c r="L58" s="788"/>
      <c r="M58" s="495"/>
      <c r="N58" s="495"/>
      <c r="O58" s="495"/>
      <c r="P58" s="495"/>
      <c r="Q58" s="495"/>
      <c r="R58" s="495"/>
      <c r="S58" s="495"/>
      <c r="T58" s="495"/>
      <c r="U58" s="495"/>
      <c r="V58" s="495"/>
      <c r="W58" s="495"/>
      <c r="X58" s="495"/>
      <c r="Y58" s="495"/>
      <c r="Z58" s="495"/>
      <c r="AA58" s="495"/>
      <c r="AB58" s="495"/>
      <c r="AC58" s="495"/>
      <c r="AD58" s="495"/>
      <c r="AE58" s="495"/>
      <c r="AF58" s="495"/>
      <c r="AG58" s="495"/>
      <c r="AH58" s="495"/>
      <c r="AI58" s="495"/>
      <c r="AJ58" s="495"/>
      <c r="AK58" s="495"/>
      <c r="AL58" s="495"/>
      <c r="AM58" s="495"/>
      <c r="AN58" s="495"/>
      <c r="AO58" s="495"/>
      <c r="AP58" s="495"/>
      <c r="AQ58" s="495"/>
      <c r="AR58" s="495"/>
      <c r="AS58" s="495"/>
      <c r="AT58" s="495"/>
      <c r="AU58" s="495"/>
      <c r="AV58" s="495"/>
      <c r="AW58" s="495"/>
      <c r="AX58" s="495"/>
      <c r="AY58" s="495"/>
      <c r="AZ58" s="495"/>
      <c r="BA58" s="495"/>
      <c r="BB58" s="495"/>
    </row>
    <row r="59" spans="1:54" s="496" customFormat="1" ht="36.75" customHeight="1">
      <c r="A59" s="497"/>
      <c r="B59" s="498" t="s">
        <v>40</v>
      </c>
      <c r="C59" s="789" t="s">
        <v>650</v>
      </c>
      <c r="D59" s="789"/>
      <c r="E59" s="789"/>
      <c r="F59" s="789"/>
      <c r="G59" s="789" t="s">
        <v>651</v>
      </c>
      <c r="H59" s="789"/>
      <c r="I59" s="789"/>
      <c r="J59" s="789"/>
      <c r="K59" s="789"/>
      <c r="L59" s="789"/>
      <c r="M59" s="495"/>
      <c r="N59" s="495"/>
      <c r="O59" s="495"/>
      <c r="P59" s="495"/>
      <c r="Q59" s="495"/>
      <c r="R59" s="495"/>
      <c r="S59" s="495"/>
      <c r="T59" s="495"/>
      <c r="U59" s="495"/>
      <c r="V59" s="495"/>
      <c r="W59" s="495"/>
      <c r="X59" s="495"/>
      <c r="Y59" s="495"/>
      <c r="Z59" s="495"/>
      <c r="AA59" s="495"/>
      <c r="AB59" s="495"/>
      <c r="AC59" s="495"/>
      <c r="AD59" s="495"/>
      <c r="AE59" s="495"/>
      <c r="AF59" s="495"/>
      <c r="AG59" s="495"/>
      <c r="AH59" s="495"/>
      <c r="AI59" s="495"/>
      <c r="AJ59" s="495"/>
      <c r="AK59" s="495"/>
      <c r="AL59" s="495"/>
      <c r="AM59" s="495"/>
      <c r="AN59" s="495"/>
      <c r="AO59" s="495"/>
      <c r="AP59" s="495"/>
      <c r="AQ59" s="495"/>
      <c r="AR59" s="495"/>
      <c r="AS59" s="495"/>
      <c r="AT59" s="495"/>
      <c r="AU59" s="495"/>
      <c r="AV59" s="495"/>
      <c r="AW59" s="495"/>
      <c r="AX59" s="495"/>
      <c r="AY59" s="495"/>
      <c r="AZ59" s="495"/>
      <c r="BA59" s="495"/>
      <c r="BB59" s="495"/>
    </row>
    <row r="60" spans="1:54" s="496" customFormat="1" ht="27.9" customHeight="1">
      <c r="A60" s="497"/>
      <c r="B60" s="499"/>
      <c r="C60" s="783"/>
      <c r="D60" s="784"/>
      <c r="E60" s="784"/>
      <c r="F60" s="785"/>
      <c r="G60" s="783"/>
      <c r="H60" s="784"/>
      <c r="I60" s="784"/>
      <c r="J60" s="784"/>
      <c r="K60" s="784"/>
      <c r="L60" s="785"/>
      <c r="M60" s="495"/>
      <c r="N60" s="495"/>
      <c r="O60" s="495"/>
      <c r="P60" s="495"/>
      <c r="Q60" s="495"/>
      <c r="R60" s="495"/>
      <c r="S60" s="495"/>
      <c r="T60" s="495"/>
      <c r="U60" s="495"/>
      <c r="V60" s="495"/>
      <c r="W60" s="495"/>
      <c r="X60" s="495"/>
      <c r="Y60" s="495"/>
      <c r="Z60" s="495"/>
      <c r="AA60" s="495"/>
      <c r="AB60" s="495"/>
      <c r="AC60" s="495"/>
      <c r="AD60" s="495"/>
      <c r="AE60" s="495"/>
      <c r="AF60" s="495"/>
      <c r="AG60" s="495"/>
      <c r="AH60" s="495"/>
      <c r="AI60" s="495"/>
      <c r="AJ60" s="495"/>
      <c r="AK60" s="495"/>
      <c r="AL60" s="495"/>
      <c r="AM60" s="495"/>
      <c r="AN60" s="495"/>
      <c r="AO60" s="495"/>
      <c r="AP60" s="495"/>
      <c r="AQ60" s="495"/>
      <c r="AR60" s="495"/>
      <c r="AS60" s="495"/>
      <c r="AT60" s="495"/>
      <c r="AU60" s="495"/>
      <c r="AV60" s="495"/>
      <c r="AW60" s="495"/>
      <c r="AX60" s="495"/>
      <c r="AY60" s="495"/>
      <c r="AZ60" s="495"/>
      <c r="BA60" s="495"/>
      <c r="BB60" s="495"/>
    </row>
    <row r="61" spans="1:54" s="496" customFormat="1" ht="27.9" customHeight="1">
      <c r="A61" s="497"/>
      <c r="B61" s="499"/>
      <c r="C61" s="783"/>
      <c r="D61" s="784"/>
      <c r="E61" s="784"/>
      <c r="F61" s="785"/>
      <c r="G61" s="783"/>
      <c r="H61" s="784"/>
      <c r="I61" s="784"/>
      <c r="J61" s="784"/>
      <c r="K61" s="784"/>
      <c r="L61" s="785"/>
      <c r="M61" s="495"/>
      <c r="N61" s="495"/>
      <c r="O61" s="495"/>
      <c r="P61" s="495"/>
      <c r="Q61" s="495"/>
      <c r="R61" s="495"/>
      <c r="S61" s="495"/>
      <c r="T61" s="495"/>
      <c r="U61" s="495"/>
      <c r="V61" s="495"/>
      <c r="W61" s="495"/>
      <c r="X61" s="495"/>
      <c r="Y61" s="495"/>
      <c r="Z61" s="495"/>
      <c r="AA61" s="495"/>
      <c r="AB61" s="495"/>
      <c r="AC61" s="495"/>
      <c r="AD61" s="495"/>
      <c r="AE61" s="495"/>
      <c r="AF61" s="495"/>
      <c r="AG61" s="495"/>
      <c r="AH61" s="495"/>
      <c r="AI61" s="495"/>
      <c r="AJ61" s="495"/>
      <c r="AK61" s="495"/>
      <c r="AL61" s="495"/>
      <c r="AM61" s="495"/>
      <c r="AN61" s="495"/>
      <c r="AO61" s="495"/>
      <c r="AP61" s="495"/>
      <c r="AQ61" s="495"/>
      <c r="AR61" s="495"/>
      <c r="AS61" s="495"/>
      <c r="AT61" s="495"/>
      <c r="AU61" s="495"/>
      <c r="AV61" s="495"/>
      <c r="AW61" s="495"/>
      <c r="AX61" s="495"/>
      <c r="AY61" s="495"/>
      <c r="AZ61" s="495"/>
      <c r="BA61" s="495"/>
      <c r="BB61" s="495"/>
    </row>
    <row r="62" spans="1:54" s="496" customFormat="1" ht="27.9" customHeight="1">
      <c r="A62" s="497"/>
      <c r="B62" s="499"/>
      <c r="C62" s="500"/>
      <c r="D62" s="501"/>
      <c r="E62" s="501"/>
      <c r="F62" s="502"/>
      <c r="G62" s="500"/>
      <c r="H62" s="501"/>
      <c r="I62" s="501"/>
      <c r="J62" s="501"/>
      <c r="K62" s="501"/>
      <c r="L62" s="502"/>
      <c r="M62" s="495"/>
      <c r="N62" s="495"/>
      <c r="O62" s="495"/>
      <c r="P62" s="495"/>
      <c r="Q62" s="495"/>
      <c r="R62" s="495"/>
      <c r="S62" s="495"/>
      <c r="T62" s="495"/>
      <c r="U62" s="495"/>
      <c r="V62" s="495"/>
      <c r="W62" s="495"/>
      <c r="X62" s="495"/>
      <c r="Y62" s="495"/>
      <c r="Z62" s="495"/>
      <c r="AA62" s="495"/>
      <c r="AB62" s="495"/>
      <c r="AC62" s="495"/>
      <c r="AD62" s="495"/>
      <c r="AE62" s="495"/>
      <c r="AF62" s="495"/>
      <c r="AG62" s="495"/>
      <c r="AH62" s="495"/>
      <c r="AI62" s="495"/>
      <c r="AJ62" s="495"/>
      <c r="AK62" s="495"/>
      <c r="AL62" s="495"/>
      <c r="AM62" s="495"/>
      <c r="AN62" s="495"/>
      <c r="AO62" s="495"/>
      <c r="AP62" s="495"/>
      <c r="AQ62" s="495"/>
      <c r="AR62" s="495"/>
      <c r="AS62" s="495"/>
      <c r="AT62" s="495"/>
      <c r="AU62" s="495"/>
      <c r="AV62" s="495"/>
      <c r="AW62" s="495"/>
      <c r="AX62" s="495"/>
      <c r="AY62" s="495"/>
      <c r="AZ62" s="495"/>
      <c r="BA62" s="495"/>
      <c r="BB62" s="495"/>
    </row>
    <row r="63" spans="1:54" s="496" customFormat="1" ht="27.9" customHeight="1">
      <c r="A63" s="497"/>
      <c r="B63" s="499"/>
      <c r="C63" s="500"/>
      <c r="D63" s="501"/>
      <c r="E63" s="501"/>
      <c r="F63" s="502"/>
      <c r="G63" s="500"/>
      <c r="H63" s="501"/>
      <c r="I63" s="501"/>
      <c r="J63" s="501"/>
      <c r="K63" s="501"/>
      <c r="L63" s="502"/>
      <c r="M63" s="495"/>
      <c r="N63" s="495"/>
      <c r="O63" s="495"/>
      <c r="P63" s="495"/>
      <c r="Q63" s="495"/>
      <c r="R63" s="495"/>
      <c r="S63" s="495"/>
      <c r="T63" s="495"/>
      <c r="U63" s="495"/>
      <c r="V63" s="495"/>
      <c r="W63" s="495"/>
      <c r="X63" s="495"/>
      <c r="Y63" s="495"/>
      <c r="Z63" s="495"/>
      <c r="AA63" s="495"/>
      <c r="AB63" s="495"/>
      <c r="AC63" s="495"/>
      <c r="AD63" s="495"/>
      <c r="AE63" s="495"/>
      <c r="AF63" s="495"/>
      <c r="AG63" s="495"/>
      <c r="AH63" s="495"/>
      <c r="AI63" s="495"/>
      <c r="AJ63" s="495"/>
      <c r="AK63" s="495"/>
      <c r="AL63" s="495"/>
      <c r="AM63" s="495"/>
      <c r="AN63" s="495"/>
      <c r="AO63" s="495"/>
      <c r="AP63" s="495"/>
      <c r="AQ63" s="495"/>
      <c r="AR63" s="495"/>
      <c r="AS63" s="495"/>
      <c r="AT63" s="495"/>
      <c r="AU63" s="495"/>
      <c r="AV63" s="495"/>
      <c r="AW63" s="495"/>
      <c r="AX63" s="495"/>
      <c r="AY63" s="495"/>
      <c r="AZ63" s="495"/>
      <c r="BA63" s="495"/>
      <c r="BB63" s="495"/>
    </row>
    <row r="64" spans="1:54" s="496" customFormat="1" ht="27.9" customHeight="1">
      <c r="A64" s="497"/>
      <c r="B64" s="499"/>
      <c r="C64" s="500"/>
      <c r="D64" s="501"/>
      <c r="E64" s="501"/>
      <c r="F64" s="502"/>
      <c r="G64" s="500"/>
      <c r="H64" s="501"/>
      <c r="I64" s="501"/>
      <c r="J64" s="501"/>
      <c r="K64" s="501"/>
      <c r="L64" s="502"/>
      <c r="M64" s="495"/>
      <c r="N64" s="495"/>
      <c r="O64" s="495"/>
      <c r="P64" s="495"/>
      <c r="Q64" s="495"/>
      <c r="R64" s="495"/>
      <c r="S64" s="495"/>
      <c r="T64" s="495"/>
      <c r="U64" s="495"/>
      <c r="V64" s="495"/>
      <c r="W64" s="495"/>
      <c r="X64" s="495"/>
      <c r="Y64" s="495"/>
      <c r="Z64" s="495"/>
      <c r="AA64" s="495"/>
      <c r="AB64" s="495"/>
      <c r="AC64" s="495"/>
      <c r="AD64" s="495"/>
      <c r="AE64" s="495"/>
      <c r="AF64" s="495"/>
      <c r="AG64" s="495"/>
      <c r="AH64" s="495"/>
      <c r="AI64" s="495"/>
      <c r="AJ64" s="495"/>
      <c r="AK64" s="495"/>
      <c r="AL64" s="495"/>
      <c r="AM64" s="495"/>
      <c r="AN64" s="495"/>
      <c r="AO64" s="495"/>
      <c r="AP64" s="495"/>
      <c r="AQ64" s="495"/>
      <c r="AR64" s="495"/>
      <c r="AS64" s="495"/>
      <c r="AT64" s="495"/>
      <c r="AU64" s="495"/>
      <c r="AV64" s="495"/>
      <c r="AW64" s="495"/>
      <c r="AX64" s="495"/>
      <c r="AY64" s="495"/>
      <c r="AZ64" s="495"/>
      <c r="BA64" s="495"/>
      <c r="BB64" s="495"/>
    </row>
    <row r="65" spans="1:54" s="496" customFormat="1" ht="27.9" customHeight="1">
      <c r="A65" s="497"/>
      <c r="B65" s="499"/>
      <c r="C65" s="500"/>
      <c r="D65" s="501"/>
      <c r="E65" s="501"/>
      <c r="F65" s="502"/>
      <c r="G65" s="500"/>
      <c r="H65" s="501"/>
      <c r="I65" s="501"/>
      <c r="J65" s="501"/>
      <c r="K65" s="501"/>
      <c r="L65" s="502"/>
      <c r="M65" s="495"/>
      <c r="N65" s="495"/>
      <c r="O65" s="495"/>
      <c r="P65" s="495"/>
      <c r="Q65" s="495"/>
      <c r="R65" s="495"/>
      <c r="S65" s="495"/>
      <c r="T65" s="495"/>
      <c r="U65" s="495"/>
      <c r="V65" s="495"/>
      <c r="W65" s="495"/>
      <c r="X65" s="495"/>
      <c r="Y65" s="495"/>
      <c r="Z65" s="495"/>
      <c r="AA65" s="495"/>
      <c r="AB65" s="495"/>
      <c r="AC65" s="495"/>
      <c r="AD65" s="495"/>
      <c r="AE65" s="495"/>
      <c r="AF65" s="495"/>
      <c r="AG65" s="495"/>
      <c r="AH65" s="495"/>
      <c r="AI65" s="495"/>
      <c r="AJ65" s="495"/>
      <c r="AK65" s="495"/>
      <c r="AL65" s="495"/>
      <c r="AM65" s="495"/>
      <c r="AN65" s="495"/>
      <c r="AO65" s="495"/>
      <c r="AP65" s="495"/>
      <c r="AQ65" s="495"/>
      <c r="AR65" s="495"/>
      <c r="AS65" s="495"/>
      <c r="AT65" s="495"/>
      <c r="AU65" s="495"/>
      <c r="AV65" s="495"/>
      <c r="AW65" s="495"/>
      <c r="AX65" s="495"/>
      <c r="AY65" s="495"/>
      <c r="AZ65" s="495"/>
      <c r="BA65" s="495"/>
      <c r="BB65" s="495"/>
    </row>
    <row r="66" spans="1:54" s="496" customFormat="1" ht="27.9" customHeight="1">
      <c r="A66" s="497"/>
      <c r="B66" s="499"/>
      <c r="C66" s="500"/>
      <c r="D66" s="501"/>
      <c r="E66" s="501"/>
      <c r="F66" s="502"/>
      <c r="G66" s="500"/>
      <c r="H66" s="501"/>
      <c r="I66" s="501"/>
      <c r="J66" s="501"/>
      <c r="K66" s="501"/>
      <c r="L66" s="502"/>
      <c r="M66" s="495"/>
      <c r="N66" s="495"/>
      <c r="O66" s="495"/>
      <c r="P66" s="495"/>
      <c r="Q66" s="495"/>
      <c r="R66" s="495"/>
      <c r="S66" s="495"/>
      <c r="T66" s="495"/>
      <c r="U66" s="495"/>
      <c r="V66" s="495"/>
      <c r="W66" s="495"/>
      <c r="X66" s="495"/>
      <c r="Y66" s="495"/>
      <c r="Z66" s="495"/>
      <c r="AA66" s="495"/>
      <c r="AB66" s="495"/>
      <c r="AC66" s="495"/>
      <c r="AD66" s="495"/>
      <c r="AE66" s="495"/>
      <c r="AF66" s="495"/>
      <c r="AG66" s="495"/>
      <c r="AH66" s="495"/>
      <c r="AI66" s="495"/>
      <c r="AJ66" s="495"/>
      <c r="AK66" s="495"/>
      <c r="AL66" s="495"/>
      <c r="AM66" s="495"/>
      <c r="AN66" s="495"/>
      <c r="AO66" s="495"/>
      <c r="AP66" s="495"/>
      <c r="AQ66" s="495"/>
      <c r="AR66" s="495"/>
      <c r="AS66" s="495"/>
      <c r="AT66" s="495"/>
      <c r="AU66" s="495"/>
      <c r="AV66" s="495"/>
      <c r="AW66" s="495"/>
      <c r="AX66" s="495"/>
      <c r="AY66" s="495"/>
      <c r="AZ66" s="495"/>
      <c r="BA66" s="495"/>
      <c r="BB66" s="495"/>
    </row>
    <row r="67" spans="1:54" s="496" customFormat="1" ht="27.9" customHeight="1">
      <c r="A67" s="497"/>
      <c r="B67" s="499"/>
      <c r="C67" s="500"/>
      <c r="D67" s="501"/>
      <c r="E67" s="501"/>
      <c r="F67" s="502"/>
      <c r="G67" s="500"/>
      <c r="H67" s="501"/>
      <c r="I67" s="501"/>
      <c r="J67" s="501"/>
      <c r="K67" s="501"/>
      <c r="L67" s="502"/>
      <c r="M67" s="495"/>
      <c r="N67" s="495"/>
      <c r="O67" s="495"/>
      <c r="P67" s="495"/>
      <c r="Q67" s="495"/>
      <c r="R67" s="495"/>
      <c r="S67" s="495"/>
      <c r="T67" s="495"/>
      <c r="U67" s="495"/>
      <c r="V67" s="495"/>
      <c r="W67" s="495"/>
      <c r="X67" s="495"/>
      <c r="Y67" s="495"/>
      <c r="Z67" s="495"/>
      <c r="AA67" s="495"/>
      <c r="AB67" s="495"/>
      <c r="AC67" s="495"/>
      <c r="AD67" s="495"/>
      <c r="AE67" s="495"/>
      <c r="AF67" s="495"/>
      <c r="AG67" s="495"/>
      <c r="AH67" s="495"/>
      <c r="AI67" s="495"/>
      <c r="AJ67" s="495"/>
      <c r="AK67" s="495"/>
      <c r="AL67" s="495"/>
      <c r="AM67" s="495"/>
      <c r="AN67" s="495"/>
      <c r="AO67" s="495"/>
      <c r="AP67" s="495"/>
      <c r="AQ67" s="495"/>
      <c r="AR67" s="495"/>
      <c r="AS67" s="495"/>
      <c r="AT67" s="495"/>
      <c r="AU67" s="495"/>
      <c r="AV67" s="495"/>
      <c r="AW67" s="495"/>
      <c r="AX67" s="495"/>
      <c r="AY67" s="495"/>
      <c r="AZ67" s="495"/>
      <c r="BA67" s="495"/>
      <c r="BB67" s="495"/>
    </row>
    <row r="68" spans="1:54" s="496" customFormat="1" ht="27.9" customHeight="1">
      <c r="A68" s="497"/>
      <c r="B68" s="499"/>
      <c r="C68" s="500"/>
      <c r="D68" s="501"/>
      <c r="E68" s="501"/>
      <c r="F68" s="502"/>
      <c r="G68" s="500"/>
      <c r="H68" s="501"/>
      <c r="I68" s="501"/>
      <c r="J68" s="501"/>
      <c r="K68" s="501"/>
      <c r="L68" s="502"/>
      <c r="M68" s="495"/>
      <c r="N68" s="495"/>
      <c r="O68" s="495"/>
      <c r="P68" s="495"/>
      <c r="Q68" s="495"/>
      <c r="R68" s="495"/>
      <c r="S68" s="495"/>
      <c r="T68" s="495"/>
      <c r="U68" s="495"/>
      <c r="V68" s="495"/>
      <c r="W68" s="495"/>
      <c r="X68" s="495"/>
      <c r="Y68" s="495"/>
      <c r="Z68" s="495"/>
      <c r="AA68" s="495"/>
      <c r="AB68" s="495"/>
      <c r="AC68" s="495"/>
      <c r="AD68" s="495"/>
      <c r="AE68" s="495"/>
      <c r="AF68" s="495"/>
      <c r="AG68" s="495"/>
      <c r="AH68" s="495"/>
      <c r="AI68" s="495"/>
      <c r="AJ68" s="495"/>
      <c r="AK68" s="495"/>
      <c r="AL68" s="495"/>
      <c r="AM68" s="495"/>
      <c r="AN68" s="495"/>
      <c r="AO68" s="495"/>
      <c r="AP68" s="495"/>
      <c r="AQ68" s="495"/>
      <c r="AR68" s="495"/>
      <c r="AS68" s="495"/>
      <c r="AT68" s="495"/>
      <c r="AU68" s="495"/>
      <c r="AV68" s="495"/>
      <c r="AW68" s="495"/>
      <c r="AX68" s="495"/>
      <c r="AY68" s="495"/>
      <c r="AZ68" s="495"/>
      <c r="BA68" s="495"/>
      <c r="BB68" s="495"/>
    </row>
    <row r="69" spans="1:54" s="496" customFormat="1" ht="27.9" customHeight="1">
      <c r="A69" s="497"/>
      <c r="B69" s="499"/>
      <c r="C69" s="783"/>
      <c r="D69" s="784"/>
      <c r="E69" s="784"/>
      <c r="F69" s="785"/>
      <c r="G69" s="783"/>
      <c r="H69" s="784"/>
      <c r="I69" s="784"/>
      <c r="J69" s="784"/>
      <c r="K69" s="784"/>
      <c r="L69" s="785"/>
      <c r="M69" s="495"/>
      <c r="N69" s="495"/>
      <c r="O69" s="495"/>
      <c r="P69" s="495"/>
      <c r="Q69" s="495"/>
      <c r="R69" s="495"/>
      <c r="S69" s="495"/>
      <c r="T69" s="495"/>
      <c r="U69" s="495"/>
      <c r="V69" s="495"/>
      <c r="W69" s="495"/>
      <c r="X69" s="495"/>
      <c r="Y69" s="495"/>
      <c r="Z69" s="495"/>
      <c r="AA69" s="495"/>
      <c r="AB69" s="495"/>
      <c r="AC69" s="495"/>
      <c r="AD69" s="495"/>
      <c r="AE69" s="495"/>
      <c r="AF69" s="495"/>
      <c r="AG69" s="495"/>
      <c r="AH69" s="495"/>
      <c r="AI69" s="495"/>
      <c r="AJ69" s="495"/>
      <c r="AK69" s="495"/>
      <c r="AL69" s="495"/>
      <c r="AM69" s="495"/>
      <c r="AN69" s="495"/>
      <c r="AO69" s="495"/>
      <c r="AP69" s="495"/>
      <c r="AQ69" s="495"/>
      <c r="AR69" s="495"/>
      <c r="AS69" s="495"/>
      <c r="AT69" s="495"/>
      <c r="AU69" s="495"/>
      <c r="AV69" s="495"/>
      <c r="AW69" s="495"/>
      <c r="AX69" s="495"/>
      <c r="AY69" s="495"/>
      <c r="AZ69" s="495"/>
      <c r="BA69" s="495"/>
      <c r="BB69" s="495"/>
    </row>
    <row r="70" spans="1:54" ht="21" customHeight="1">
      <c r="A70" s="112"/>
      <c r="B70" s="122"/>
      <c r="C70" s="111"/>
      <c r="D70" s="120"/>
      <c r="E70" s="120"/>
      <c r="F70" s="120"/>
      <c r="G70" s="62"/>
    </row>
    <row r="71" spans="1:54" ht="21" customHeight="1">
      <c r="A71" s="112">
        <v>4</v>
      </c>
      <c r="B71" s="122" t="s">
        <v>43</v>
      </c>
      <c r="C71" s="111"/>
      <c r="D71" s="120"/>
      <c r="E71" s="120"/>
      <c r="F71" s="120"/>
      <c r="G71" s="62"/>
    </row>
    <row r="72" spans="1:54" ht="18" customHeight="1">
      <c r="A72" s="123">
        <v>4.0999999999999996</v>
      </c>
      <c r="B72" s="797" t="s">
        <v>44</v>
      </c>
      <c r="C72" s="797"/>
      <c r="D72" s="797"/>
      <c r="E72" s="797"/>
      <c r="F72" s="120"/>
      <c r="G72" s="62"/>
    </row>
    <row r="73" spans="1:54" ht="67.5" customHeight="1">
      <c r="A73" s="37"/>
      <c r="B73" s="790" t="s">
        <v>45</v>
      </c>
      <c r="C73" s="790"/>
      <c r="D73" s="790"/>
      <c r="E73" s="790"/>
      <c r="F73" s="790"/>
      <c r="G73" s="790"/>
      <c r="H73" s="790"/>
      <c r="I73" s="790"/>
      <c r="J73" s="790"/>
      <c r="K73" s="790"/>
      <c r="L73" s="790"/>
    </row>
    <row r="74" spans="1:54" s="26" customFormat="1" ht="35.25" customHeight="1">
      <c r="A74" s="37"/>
      <c r="B74" s="685" t="s">
        <v>46</v>
      </c>
      <c r="C74" s="685"/>
      <c r="D74" s="685"/>
      <c r="E74" s="766" t="s">
        <v>47</v>
      </c>
      <c r="F74" s="767"/>
      <c r="G74" s="767"/>
      <c r="H74" s="768"/>
      <c r="I74" s="685" t="s">
        <v>48</v>
      </c>
      <c r="J74" s="685"/>
      <c r="K74" s="685"/>
      <c r="L74" s="685"/>
      <c r="M74" s="103"/>
      <c r="N74" s="103"/>
      <c r="O74" s="103"/>
      <c r="P74" s="103"/>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row>
    <row r="75" spans="1:54" ht="20.100000000000001" customHeight="1">
      <c r="A75" s="37"/>
      <c r="B75" s="705"/>
      <c r="C75" s="705"/>
      <c r="D75" s="705"/>
      <c r="E75" s="791"/>
      <c r="F75" s="791"/>
      <c r="G75" s="791"/>
      <c r="H75" s="791"/>
      <c r="I75" s="791"/>
      <c r="J75" s="791"/>
      <c r="K75" s="791"/>
      <c r="L75" s="791"/>
    </row>
    <row r="76" spans="1:54" ht="20.100000000000001" customHeight="1">
      <c r="A76" s="37"/>
      <c r="B76" s="705"/>
      <c r="C76" s="705"/>
      <c r="D76" s="705"/>
      <c r="E76" s="791"/>
      <c r="F76" s="791"/>
      <c r="G76" s="791"/>
      <c r="H76" s="791"/>
      <c r="I76" s="791"/>
      <c r="J76" s="791"/>
      <c r="K76" s="791"/>
      <c r="L76" s="791"/>
    </row>
    <row r="77" spans="1:54" ht="20.100000000000001" customHeight="1">
      <c r="A77" s="37"/>
      <c r="B77" s="705"/>
      <c r="C77" s="705"/>
      <c r="D77" s="705"/>
      <c r="E77" s="791"/>
      <c r="F77" s="791"/>
      <c r="G77" s="791"/>
      <c r="H77" s="791"/>
      <c r="I77" s="791"/>
      <c r="J77" s="791"/>
      <c r="K77" s="791"/>
      <c r="L77" s="791"/>
    </row>
    <row r="78" spans="1:54" ht="20.100000000000001" customHeight="1">
      <c r="A78" s="37"/>
      <c r="B78" s="705"/>
      <c r="C78" s="705"/>
      <c r="D78" s="705"/>
      <c r="E78" s="791"/>
      <c r="F78" s="791"/>
      <c r="G78" s="791"/>
      <c r="H78" s="791"/>
      <c r="I78" s="791"/>
      <c r="J78" s="791"/>
      <c r="K78" s="791"/>
      <c r="L78" s="791"/>
    </row>
    <row r="79" spans="1:54" ht="20.100000000000001" customHeight="1">
      <c r="A79" s="37"/>
      <c r="B79" s="705"/>
      <c r="C79" s="705"/>
      <c r="D79" s="705"/>
      <c r="E79" s="791"/>
      <c r="F79" s="791"/>
      <c r="G79" s="791"/>
      <c r="H79" s="791"/>
      <c r="I79" s="791"/>
      <c r="J79" s="791"/>
      <c r="K79" s="791"/>
      <c r="L79" s="791"/>
    </row>
    <row r="80" spans="1:54" ht="20.100000000000001" customHeight="1">
      <c r="A80" s="37"/>
      <c r="B80" s="705"/>
      <c r="C80" s="705"/>
      <c r="D80" s="705"/>
      <c r="E80" s="791"/>
      <c r="F80" s="791"/>
      <c r="G80" s="791"/>
      <c r="H80" s="791"/>
      <c r="I80" s="791"/>
      <c r="J80" s="791"/>
      <c r="K80" s="791"/>
      <c r="L80" s="791"/>
    </row>
    <row r="81" spans="1:54" s="26" customFormat="1" ht="20.100000000000001" customHeight="1">
      <c r="A81" s="34">
        <v>4.2</v>
      </c>
      <c r="B81" s="34" t="s">
        <v>49</v>
      </c>
      <c r="C81" s="124"/>
      <c r="D81" s="124"/>
      <c r="E81" s="124"/>
      <c r="F81" s="124"/>
      <c r="G81" s="62"/>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row>
    <row r="82" spans="1:54" s="26" customFormat="1" ht="20.100000000000001" customHeight="1">
      <c r="A82" s="34"/>
      <c r="B82" s="34"/>
      <c r="C82" s="124"/>
      <c r="D82" s="124"/>
      <c r="E82" s="124"/>
      <c r="F82" s="124"/>
      <c r="G82" s="62"/>
      <c r="K82" s="128" t="s">
        <v>124</v>
      </c>
      <c r="L82" s="129"/>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row>
    <row r="83" spans="1:54" s="26" customFormat="1" ht="20.100000000000001" customHeight="1">
      <c r="A83" s="34"/>
      <c r="B83" s="49" t="s">
        <v>122</v>
      </c>
      <c r="C83" s="685" t="s">
        <v>123</v>
      </c>
      <c r="D83" s="685"/>
      <c r="E83" s="685"/>
      <c r="F83" s="685"/>
      <c r="G83" s="685"/>
      <c r="H83" s="766" t="s">
        <v>50</v>
      </c>
      <c r="I83" s="767"/>
      <c r="J83" s="767"/>
      <c r="K83" s="767"/>
      <c r="L83" s="768"/>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row>
    <row r="84" spans="1:54" s="218" customFormat="1" ht="33" customHeight="1">
      <c r="A84" s="40"/>
      <c r="B84" s="115"/>
      <c r="C84" s="564" t="s">
        <v>565</v>
      </c>
      <c r="D84" s="478" t="s">
        <v>551</v>
      </c>
      <c r="E84" s="450" t="s">
        <v>629</v>
      </c>
      <c r="F84" s="450" t="s">
        <v>630</v>
      </c>
      <c r="G84" s="478" t="s">
        <v>564</v>
      </c>
      <c r="H84" s="564" t="s">
        <v>566</v>
      </c>
      <c r="I84" s="564" t="s">
        <v>627</v>
      </c>
      <c r="J84" s="564" t="s">
        <v>628</v>
      </c>
      <c r="K84" s="564" t="s">
        <v>652</v>
      </c>
      <c r="L84" s="488" t="s">
        <v>684</v>
      </c>
      <c r="M84" s="217"/>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row>
    <row r="85" spans="1:54" s="26" customFormat="1" ht="33" customHeight="1">
      <c r="A85" s="34"/>
      <c r="B85" s="115" t="s">
        <v>125</v>
      </c>
      <c r="C85" s="220"/>
      <c r="D85" s="220"/>
      <c r="E85" s="220"/>
      <c r="F85" s="220"/>
      <c r="G85" s="220"/>
      <c r="H85" s="220"/>
      <c r="I85" s="220"/>
      <c r="J85" s="220"/>
      <c r="K85" s="220"/>
      <c r="L85" s="220"/>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row>
    <row r="86" spans="1:54" s="26" customFormat="1" ht="33" customHeight="1">
      <c r="A86" s="34"/>
      <c r="B86" s="115" t="s">
        <v>126</v>
      </c>
      <c r="C86" s="220"/>
      <c r="D86" s="220"/>
      <c r="E86" s="220"/>
      <c r="F86" s="220"/>
      <c r="G86" s="220"/>
      <c r="H86" s="220"/>
      <c r="I86" s="220"/>
      <c r="J86" s="220"/>
      <c r="K86" s="220"/>
      <c r="L86" s="220"/>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row>
    <row r="87" spans="1:54" s="26" customFormat="1" ht="33" customHeight="1">
      <c r="A87" s="34"/>
      <c r="B87" s="115" t="s">
        <v>129</v>
      </c>
      <c r="C87" s="220"/>
      <c r="D87" s="220"/>
      <c r="E87" s="220"/>
      <c r="F87" s="220"/>
      <c r="G87" s="220"/>
      <c r="H87" s="220"/>
      <c r="I87" s="220"/>
      <c r="J87" s="220"/>
      <c r="K87" s="220"/>
      <c r="L87" s="220"/>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row>
    <row r="88" spans="1:54" s="26" customFormat="1" ht="33" customHeight="1">
      <c r="A88" s="34"/>
      <c r="B88" s="115" t="s">
        <v>130</v>
      </c>
      <c r="C88" s="220"/>
      <c r="D88" s="220"/>
      <c r="E88" s="220"/>
      <c r="F88" s="220"/>
      <c r="G88" s="220"/>
      <c r="H88" s="220"/>
      <c r="I88" s="220"/>
      <c r="J88" s="220"/>
      <c r="K88" s="220"/>
      <c r="L88" s="220"/>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row>
    <row r="89" spans="1:54" s="26" customFormat="1" ht="33" customHeight="1">
      <c r="A89" s="34"/>
      <c r="B89" s="115" t="s">
        <v>131</v>
      </c>
      <c r="C89" s="220"/>
      <c r="D89" s="220"/>
      <c r="E89" s="220"/>
      <c r="F89" s="220"/>
      <c r="G89" s="220"/>
      <c r="H89" s="220"/>
      <c r="I89" s="220"/>
      <c r="J89" s="220"/>
      <c r="K89" s="220"/>
      <c r="L89" s="220"/>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c r="AV89" s="103"/>
      <c r="AW89" s="103"/>
      <c r="AX89" s="103"/>
      <c r="AY89" s="103"/>
      <c r="AZ89" s="103"/>
      <c r="BA89" s="103"/>
      <c r="BB89" s="103"/>
    </row>
    <row r="90" spans="1:54" s="26" customFormat="1" ht="33" customHeight="1">
      <c r="A90" s="34"/>
      <c r="B90" s="115" t="s">
        <v>132</v>
      </c>
      <c r="C90" s="220"/>
      <c r="D90" s="220"/>
      <c r="E90" s="220"/>
      <c r="F90" s="220"/>
      <c r="G90" s="220"/>
      <c r="H90" s="220"/>
      <c r="I90" s="220"/>
      <c r="J90" s="220"/>
      <c r="K90" s="220"/>
      <c r="L90" s="220"/>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03"/>
    </row>
    <row r="91" spans="1:54" ht="20.100000000000001" customHeight="1">
      <c r="A91" s="125"/>
      <c r="B91" s="125"/>
      <c r="C91" s="126"/>
      <c r="D91" s="126"/>
      <c r="E91" s="126"/>
      <c r="F91" s="126"/>
      <c r="G91" s="62"/>
    </row>
    <row r="92" spans="1:54" hidden="1">
      <c r="A92" s="112"/>
      <c r="B92" s="113"/>
    </row>
    <row r="93" spans="1:54" hidden="1">
      <c r="A93" s="398"/>
      <c r="B93" s="790"/>
      <c r="C93" s="790"/>
      <c r="D93" s="790"/>
      <c r="E93" s="790"/>
      <c r="F93" s="790"/>
      <c r="G93" s="790"/>
      <c r="H93" s="790"/>
      <c r="I93" s="790"/>
      <c r="J93" s="790"/>
      <c r="K93" s="790"/>
      <c r="L93" s="790"/>
    </row>
    <row r="94" spans="1:54" ht="20.100000000000001" hidden="1" customHeight="1">
      <c r="A94" s="125"/>
      <c r="B94" s="125"/>
      <c r="C94" s="126"/>
      <c r="D94" s="126"/>
      <c r="E94" s="126"/>
      <c r="F94" s="126"/>
      <c r="G94" s="62"/>
    </row>
    <row r="95" spans="1:54" ht="24" hidden="1" customHeight="1">
      <c r="A95" s="125"/>
      <c r="B95" s="125"/>
      <c r="C95" s="126"/>
      <c r="D95" s="126"/>
      <c r="E95" s="126"/>
      <c r="F95" s="27"/>
      <c r="G95" s="63"/>
    </row>
    <row r="96" spans="1:54" ht="24" customHeight="1">
      <c r="A96" s="38" t="s">
        <v>6</v>
      </c>
      <c r="B96" s="794">
        <f>'Attach 3(JV)'!B25</f>
        <v>0</v>
      </c>
      <c r="C96" s="794"/>
      <c r="D96" s="794"/>
      <c r="E96" s="27"/>
      <c r="G96" s="63" t="s">
        <v>4</v>
      </c>
      <c r="H96" s="792">
        <f>'Attach 3(JV)'!E25</f>
        <v>0</v>
      </c>
      <c r="I96" s="793"/>
      <c r="J96" s="793"/>
      <c r="K96" s="793"/>
      <c r="L96" s="793"/>
    </row>
    <row r="97" spans="1:12" ht="24" customHeight="1">
      <c r="A97" s="38" t="s">
        <v>7</v>
      </c>
      <c r="B97" s="795">
        <f>'Attach 3(JV)'!B26</f>
        <v>0</v>
      </c>
      <c r="C97" s="795"/>
      <c r="D97" s="795"/>
      <c r="E97" s="27"/>
      <c r="G97" s="63" t="s">
        <v>5</v>
      </c>
      <c r="H97" s="792">
        <f>'Attach 3(JV)'!E26</f>
        <v>0</v>
      </c>
      <c r="I97" s="793"/>
      <c r="J97" s="793"/>
      <c r="K97" s="793"/>
      <c r="L97" s="793"/>
    </row>
  </sheetData>
  <sheetProtection password="EE0B" sheet="1" objects="1" scenarios="1" selectLockedCells="1"/>
  <customSheetViews>
    <customSheetView guid="{645EA773-58FD-461A-A186-302B88D016A5}" showPageBreaks="1" showGridLines="0" zeroValues="0" printArea="1" hiddenRows="1" view="pageBreakPreview" topLeftCell="A58">
      <selection activeCell="H21" sqref="H21:L21"/>
      <rowBreaks count="2" manualBreakCount="2">
        <brk id="25" max="11" man="1"/>
        <brk id="49" max="11" man="1"/>
      </rowBreaks>
      <pageMargins left="0.63" right="0.42" top="0.57999999999999996" bottom="0.6" header="0.34" footer="0.35"/>
      <pageSetup scale="94" orientation="portrait" r:id="rId1"/>
      <headerFooter alignWithMargins="0">
        <oddFooter>&amp;R&amp;"Book Antiqua,Bold"&amp;8 Page &amp;P of &amp;N</oddFooter>
      </headerFooter>
    </customSheetView>
    <customSheetView guid="{0539A423-766D-4407-9B04-DD09D2A8C305}" showPageBreaks="1" showGridLines="0" zeroValues="0" printArea="1" hiddenRows="1" view="pageBreakPreview" topLeftCell="A13">
      <selection activeCell="H21" sqref="H21:L21"/>
      <rowBreaks count="2" manualBreakCount="2">
        <brk id="25" max="11" man="1"/>
        <brk id="49" max="11" man="1"/>
      </rowBreaks>
      <pageMargins left="0.63" right="0.42" top="0.57999999999999996" bottom="0.6" header="0.34" footer="0.35"/>
      <pageSetup scale="94" orientation="portrait" r:id="rId2"/>
      <headerFooter alignWithMargins="0">
        <oddFooter>&amp;R&amp;"Book Antiqua,Bold"&amp;8 Page &amp;P of &amp;N</oddFooter>
      </headerFooter>
    </customSheetView>
    <customSheetView guid="{FA4BDE0B-6AEB-4D9D-84E1-DAD93139D8D4}" showPageBreaks="1" showGridLines="0" zeroValues="0" printArea="1" hiddenRows="1" view="pageBreakPreview" topLeftCell="A58">
      <selection activeCell="H21" sqref="H21:L21"/>
      <rowBreaks count="2" manualBreakCount="2">
        <brk id="25" max="11" man="1"/>
        <brk id="49" max="11" man="1"/>
      </rowBreaks>
      <pageMargins left="0.63" right="0.42" top="0.57999999999999996" bottom="0.6" header="0.34" footer="0.35"/>
      <pageSetup scale="94" orientation="portrait" r:id="rId3"/>
      <headerFooter alignWithMargins="0">
        <oddFooter>&amp;R&amp;"Book Antiqua,Bold"&amp;8 Page &amp;P of &amp;N</oddFooter>
      </headerFooter>
    </customSheetView>
    <customSheetView guid="{A506B351-DE43-4CCA-818F-D2B51F2607AA}" showPageBreaks="1" showGridLines="0" zeroValues="0" printArea="1" hiddenRows="1" view="pageBreakPreview" topLeftCell="A13">
      <selection activeCell="H21" sqref="H21:L21"/>
      <rowBreaks count="2" manualBreakCount="2">
        <brk id="25" max="11" man="1"/>
        <brk id="49" max="11" man="1"/>
      </rowBreaks>
      <pageMargins left="0.63" right="0.42" top="0.57999999999999996" bottom="0.6" header="0.34" footer="0.35"/>
      <pageSetup scale="94" orientation="portrait" r:id="rId4"/>
      <headerFooter alignWithMargins="0">
        <oddFooter>&amp;R&amp;"Book Antiqua,Bold"&amp;8 Page &amp;P of &amp;N</oddFooter>
      </headerFooter>
    </customSheetView>
    <customSheetView guid="{70BF6F06-85BA-4CCF-BC67-75A4B6D4F833}" showPageBreaks="1" showGridLines="0" zeroValues="0" printArea="1" hiddenRows="1" view="pageBreakPreview">
      <selection activeCell="F69" sqref="F69"/>
      <rowBreaks count="2" manualBreakCount="2">
        <brk id="25" max="11" man="1"/>
        <brk id="49" max="11" man="1"/>
      </rowBreaks>
      <pageMargins left="0.63" right="0.42" top="0.57999999999999996" bottom="0.6" header="0.34" footer="0.35"/>
      <pageSetup scale="94" orientation="portrait" r:id="rId5"/>
      <headerFooter alignWithMargins="0">
        <oddFooter>&amp;R&amp;"Book Antiqua,Bold"&amp;8 Page &amp;P of &amp;N</oddFooter>
      </headerFooter>
    </customSheetView>
    <customSheetView guid="{1F125E51-1799-42D0-B41E-DC039BB17D59}" showPageBreaks="1" showGridLines="0" zeroValues="0" printArea="1" view="pageBreakPreview" topLeftCell="A3">
      <selection activeCell="H21" sqref="H21:L21"/>
      <rowBreaks count="2" manualBreakCount="2">
        <brk id="25" max="11" man="1"/>
        <brk id="54"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14C32814-5A59-4863-9FB1-822FBB75D7D1}" showPageBreaks="1" showGridLines="0" zeroValues="0" printArea="1" view="pageBreakPreview">
      <selection activeCell="C41" sqref="C41:F41"/>
      <rowBreaks count="2" manualBreakCount="2">
        <brk id="25" max="11" man="1"/>
        <brk id="54"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AA750348-930C-43DE-ADD0-8D60980F5013}" showPageBreaks="1" showGridLines="0" zeroValues="0" printArea="1" view="pageBreakPreview">
      <selection activeCell="C41" sqref="C41:F41"/>
      <rowBreaks count="2" manualBreakCount="2">
        <brk id="25" max="11" man="1"/>
        <brk id="54"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FBF18EC-8277-4311-991B-395AF21BB33B}" showPageBreaks="1" showGridLines="0" zeroValues="0" printArea="1" view="pageBreakPreview">
      <selection activeCell="C41" sqref="C41:F41"/>
      <rowBreaks count="2" manualBreakCount="2">
        <brk id="25" max="11" man="1"/>
        <brk id="54"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82C64B11-1F50-45B5-B7BB-9F1DC733C833}" showPageBreaks="1" showGridLines="0" zeroValues="0" printArea="1" view="pageBreakPreview" topLeftCell="A13">
      <selection activeCell="B75" sqref="B75:C75"/>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6"/>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20"/>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82E8A0F5-0020-4355-95CF-28601763A783}" showPageBreaks="1" showGridLines="0" zeroValues="0" printArea="1" view="pageBreakPreview" topLeftCell="A76">
      <selection activeCell="I66" sqref="I66"/>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44C1C443-3199-4288-884A-D16AF7B2CD69}" showPageBreaks="1" showGridLines="0" zeroValues="0" printArea="1" view="pageBreakPreview">
      <selection activeCell="I66" sqref="I66"/>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CB7CD015-9A92-451A-BEF4-2BC98E3768DD}" showPageBreaks="1" showGridLines="0" zeroValues="0" printArea="1" view="pageBreakPreview">
      <selection activeCell="I66" sqref="I66"/>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0D490C87-B003-4943-9825-ACE0B8E7CC06}" showPageBreaks="1" showGridLines="0" zeroValues="0" printArea="1" view="pageBreakPreview" topLeftCell="A13">
      <selection activeCell="B75" sqref="B75:C75"/>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7A88FC7A-7690-48AB-B789-172043AFADC8}" showPageBreaks="1" showGridLines="0" zeroValues="0" printArea="1" view="pageBreakPreview">
      <selection activeCell="C41" sqref="C41:F41"/>
      <rowBreaks count="2" manualBreakCount="2">
        <brk id="25" max="11" man="1"/>
        <brk id="54"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1E2D7167-D6B7-4690-9A83-BF768C4223A4}" showPageBreaks="1" showGridLines="0" zeroValues="0" printArea="1" view="pageBreakPreview">
      <selection activeCell="C41" sqref="C41:F41"/>
      <rowBreaks count="2" manualBreakCount="2">
        <brk id="25" max="11" man="1"/>
        <brk id="54" max="16383" man="1"/>
      </rowBreaks>
      <pageMargins left="0.63" right="0.42" top="0.57999999999999996" bottom="0.6" header="0.34" footer="0.35"/>
      <pageSetup scale="98" orientation="portrait" r:id="rId27"/>
      <headerFooter alignWithMargins="0">
        <oddFooter>&amp;R&amp;"Book Antiqua,Bold"&amp;8 Page &amp;P of &amp;N</oddFooter>
      </headerFooter>
    </customSheetView>
    <customSheetView guid="{A36312D6-6542-430C-9B41-AC312BBA51FD}" showPageBreaks="1" showGridLines="0" zeroValues="0" printArea="1" hiddenRows="1" view="pageBreakPreview" topLeftCell="A13">
      <selection activeCell="H21" sqref="H21:L21"/>
      <rowBreaks count="2" manualBreakCount="2">
        <brk id="25" max="11" man="1"/>
        <brk id="49" max="11" man="1"/>
      </rowBreaks>
      <pageMargins left="0.63" right="0.42" top="0.57999999999999996" bottom="0.6" header="0.34" footer="0.35"/>
      <pageSetup scale="94" orientation="portrait" r:id="rId28"/>
      <headerFooter alignWithMargins="0">
        <oddFooter>&amp;R&amp;"Book Antiqua,Bold"&amp;8 Page &amp;P of &amp;N</oddFooter>
      </headerFooter>
    </customSheetView>
    <customSheetView guid="{BA05AF78-3740-4996-9CC5-E46CCE234E84}" showPageBreaks="1" showGridLines="0" zeroValues="0" printArea="1" hiddenRows="1" view="pageBreakPreview" topLeftCell="A13">
      <selection activeCell="H21" sqref="H21:L21"/>
      <rowBreaks count="2" manualBreakCount="2">
        <brk id="25" max="11" man="1"/>
        <brk id="49" max="11" man="1"/>
      </rowBreaks>
      <pageMargins left="0.63" right="0.42" top="0.57999999999999996" bottom="0.6" header="0.34" footer="0.35"/>
      <pageSetup scale="94" orientation="portrait" r:id="rId29"/>
      <headerFooter alignWithMargins="0">
        <oddFooter>&amp;R&amp;"Book Antiqua,Bold"&amp;8 Page &amp;P of &amp;N</oddFooter>
      </headerFooter>
    </customSheetView>
  </customSheetViews>
  <mergeCells count="123">
    <mergeCell ref="B21:G21"/>
    <mergeCell ref="B22:G22"/>
    <mergeCell ref="D28:L28"/>
    <mergeCell ref="D32:L32"/>
    <mergeCell ref="B23:G23"/>
    <mergeCell ref="B24:G24"/>
    <mergeCell ref="H20:L20"/>
    <mergeCell ref="H21:L21"/>
    <mergeCell ref="H22:L22"/>
    <mergeCell ref="H23:L23"/>
    <mergeCell ref="B20:G20"/>
    <mergeCell ref="B28:C28"/>
    <mergeCell ref="B26:L26"/>
    <mergeCell ref="B29:C29"/>
    <mergeCell ref="H24:L24"/>
    <mergeCell ref="D30:L30"/>
    <mergeCell ref="D31:L31"/>
    <mergeCell ref="D29:L29"/>
    <mergeCell ref="A3:L3"/>
    <mergeCell ref="B9:F9"/>
    <mergeCell ref="A16:L16"/>
    <mergeCell ref="B10:F10"/>
    <mergeCell ref="B11:F11"/>
    <mergeCell ref="B12:F12"/>
    <mergeCell ref="B18:L18"/>
    <mergeCell ref="A8:F8"/>
    <mergeCell ref="B19:L19"/>
    <mergeCell ref="A5:L5"/>
    <mergeCell ref="D35:L35"/>
    <mergeCell ref="D36:L36"/>
    <mergeCell ref="G39:H39"/>
    <mergeCell ref="I39:L39"/>
    <mergeCell ref="C39:F39"/>
    <mergeCell ref="B35:C35"/>
    <mergeCell ref="B36:C36"/>
    <mergeCell ref="D33:L33"/>
    <mergeCell ref="D34:L34"/>
    <mergeCell ref="B33:C33"/>
    <mergeCell ref="B34:C34"/>
    <mergeCell ref="B38:L38"/>
    <mergeCell ref="G53:H53"/>
    <mergeCell ref="G49:H49"/>
    <mergeCell ref="C49:F49"/>
    <mergeCell ref="I49:J49"/>
    <mergeCell ref="K49:L49"/>
    <mergeCell ref="K53:L53"/>
    <mergeCell ref="B48:L48"/>
    <mergeCell ref="C40:F40"/>
    <mergeCell ref="G40:H40"/>
    <mergeCell ref="I40:L40"/>
    <mergeCell ref="C41:F41"/>
    <mergeCell ref="G41:H41"/>
    <mergeCell ref="I41:L41"/>
    <mergeCell ref="B47:L47"/>
    <mergeCell ref="B42:L42"/>
    <mergeCell ref="C43:F43"/>
    <mergeCell ref="G43:H43"/>
    <mergeCell ref="I43:L43"/>
    <mergeCell ref="C44:F44"/>
    <mergeCell ref="G44:H44"/>
    <mergeCell ref="I44:L44"/>
    <mergeCell ref="C45:F45"/>
    <mergeCell ref="G45:H45"/>
    <mergeCell ref="I45:L45"/>
    <mergeCell ref="E80:H80"/>
    <mergeCell ref="C50:F50"/>
    <mergeCell ref="G50:H50"/>
    <mergeCell ref="I50:J50"/>
    <mergeCell ref="K50:L50"/>
    <mergeCell ref="I75:L75"/>
    <mergeCell ref="K51:L51"/>
    <mergeCell ref="E74:H74"/>
    <mergeCell ref="C54:F54"/>
    <mergeCell ref="B72:E72"/>
    <mergeCell ref="B75:D75"/>
    <mergeCell ref="E75:H75"/>
    <mergeCell ref="C51:F51"/>
    <mergeCell ref="G51:H51"/>
    <mergeCell ref="K54:L54"/>
    <mergeCell ref="I51:J51"/>
    <mergeCell ref="G54:H54"/>
    <mergeCell ref="I52:J52"/>
    <mergeCell ref="C52:F52"/>
    <mergeCell ref="G52:H52"/>
    <mergeCell ref="B74:D74"/>
    <mergeCell ref="K52:L52"/>
    <mergeCell ref="I53:J53"/>
    <mergeCell ref="C53:F53"/>
    <mergeCell ref="B93:L93"/>
    <mergeCell ref="I76:L76"/>
    <mergeCell ref="I74:L74"/>
    <mergeCell ref="I54:J54"/>
    <mergeCell ref="B76:D76"/>
    <mergeCell ref="E76:H76"/>
    <mergeCell ref="I79:L79"/>
    <mergeCell ref="H96:L96"/>
    <mergeCell ref="H97:L97"/>
    <mergeCell ref="B77:D77"/>
    <mergeCell ref="E77:H77"/>
    <mergeCell ref="C83:G83"/>
    <mergeCell ref="I77:L77"/>
    <mergeCell ref="B78:D78"/>
    <mergeCell ref="E78:H78"/>
    <mergeCell ref="I78:L78"/>
    <mergeCell ref="B79:D79"/>
    <mergeCell ref="E79:H79"/>
    <mergeCell ref="B96:D96"/>
    <mergeCell ref="B97:D97"/>
    <mergeCell ref="I80:L80"/>
    <mergeCell ref="H83:L83"/>
    <mergeCell ref="B73:L73"/>
    <mergeCell ref="B80:D80"/>
    <mergeCell ref="C69:F69"/>
    <mergeCell ref="G69:L69"/>
    <mergeCell ref="B56:L56"/>
    <mergeCell ref="B57:L57"/>
    <mergeCell ref="B58:L58"/>
    <mergeCell ref="C59:F59"/>
    <mergeCell ref="G59:L59"/>
    <mergeCell ref="C60:F60"/>
    <mergeCell ref="G60:L60"/>
    <mergeCell ref="C61:F61"/>
    <mergeCell ref="G61:L61"/>
  </mergeCells>
  <phoneticPr fontId="6" type="noConversion"/>
  <dataValidations count="1">
    <dataValidation type="list" allowBlank="1" showInputMessage="1" showErrorMessage="1" error="Enter Yes or No from drop down menu." sqref="H23:L24" xr:uid="{00000000-0002-0000-1500-000000000000}">
      <formula1>"Yes, No"</formula1>
    </dataValidation>
  </dataValidations>
  <pageMargins left="0.63" right="0.42" top="0.57999999999999996" bottom="0.6" header="0.34" footer="0.35"/>
  <pageSetup scale="94" orientation="portrait" r:id="rId30"/>
  <headerFooter alignWithMargins="0">
    <oddFooter>&amp;R&amp;"Book Antiqua,Bold"&amp;8 Page &amp;P of &amp;N</oddFooter>
  </headerFooter>
  <rowBreaks count="2" manualBreakCount="2">
    <brk id="25" max="11" man="1"/>
    <brk id="49" max="11" man="1"/>
  </rowBreaks>
  <drawing r:id="rId3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FF0000"/>
    <pageSetUpPr fitToPage="1"/>
  </sheetPr>
  <dimension ref="A1:Z209"/>
  <sheetViews>
    <sheetView showGridLines="0" view="pageBreakPreview" zoomScaleNormal="100" zoomScaleSheetLayoutView="100" workbookViewId="0">
      <selection activeCell="C29" sqref="C29"/>
    </sheetView>
  </sheetViews>
  <sheetFormatPr defaultColWidth="9.109375" defaultRowHeight="14.4"/>
  <cols>
    <col min="1" max="2" width="16.33203125" style="367" customWidth="1"/>
    <col min="3" max="3" width="19.6640625" style="367" customWidth="1"/>
    <col min="4" max="4" width="22.6640625" style="367" customWidth="1"/>
    <col min="5" max="5" width="28.44140625" style="367" customWidth="1"/>
    <col min="6" max="8" width="9.109375" style="365"/>
    <col min="9" max="16384" width="9.109375" style="366"/>
  </cols>
  <sheetData>
    <row r="1" spans="1:26">
      <c r="A1" s="362" t="str">
        <f>'Attach 3(JV)'!A1</f>
        <v>Specification No. :CC/NT/COND/DOM/A02/22/00509/RFx-5002002512</v>
      </c>
      <c r="B1" s="363"/>
      <c r="C1" s="363"/>
      <c r="D1" s="363"/>
      <c r="E1" s="364" t="str">
        <f>"Attachment-17 "</f>
        <v xml:space="preserve">Attachment-17 </v>
      </c>
    </row>
    <row r="2" spans="1:26" ht="10.5" customHeight="1">
      <c r="Z2" s="368">
        <f>'[2]Attach 3(JV)'!Z2</f>
        <v>0</v>
      </c>
    </row>
    <row r="3" spans="1:26" ht="87.75" customHeight="1">
      <c r="A3" s="808"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808"/>
      <c r="C3" s="808"/>
      <c r="D3" s="808"/>
      <c r="E3" s="808"/>
      <c r="F3" s="369"/>
      <c r="G3" s="370"/>
      <c r="H3" s="369"/>
    </row>
    <row r="4" spans="1:26" ht="10.5" customHeight="1">
      <c r="A4" s="371"/>
      <c r="H4" s="32"/>
      <c r="I4" s="10"/>
    </row>
    <row r="5" spans="1:26" ht="19.5" customHeight="1">
      <c r="A5" s="809" t="s">
        <v>537</v>
      </c>
      <c r="B5" s="809"/>
      <c r="C5" s="809"/>
      <c r="D5" s="809"/>
      <c r="E5" s="809"/>
      <c r="F5" s="372"/>
      <c r="H5" s="32"/>
      <c r="I5" s="12"/>
    </row>
    <row r="6" spans="1:26" ht="7.5" customHeight="1">
      <c r="A6" s="373"/>
      <c r="H6" s="32"/>
      <c r="I6" s="12"/>
    </row>
    <row r="7" spans="1:26" ht="19.5" customHeight="1">
      <c r="A7" s="374" t="str">
        <f>'Attach 3(JV)'!A7</f>
        <v>Bidder’s Name and Address (the Lead Partner ) :</v>
      </c>
      <c r="B7" s="373"/>
      <c r="C7" s="373"/>
      <c r="D7" s="15" t="str">
        <f>'[2]Attach 3(JV)'!E7</f>
        <v>To:</v>
      </c>
      <c r="H7" s="32"/>
      <c r="I7" s="12"/>
    </row>
    <row r="8" spans="1:26" ht="19.5" customHeight="1">
      <c r="A8" s="810"/>
      <c r="B8" s="810"/>
      <c r="C8" s="810"/>
      <c r="D8" s="11" t="str">
        <f>'[2]Attach 3(JV)'!E8</f>
        <v>Contract Services</v>
      </c>
      <c r="H8" s="32"/>
      <c r="I8" s="12"/>
    </row>
    <row r="9" spans="1:26" ht="19.5" customHeight="1">
      <c r="A9" s="13" t="s">
        <v>364</v>
      </c>
      <c r="B9" s="653">
        <f>'Attach 3(JV)'!B9</f>
        <v>0</v>
      </c>
      <c r="C9" s="653"/>
      <c r="D9" s="11" t="str">
        <f>'[2]Attach 3(JV)'!E9</f>
        <v>Power Grid Corporation of India Ltd.,</v>
      </c>
      <c r="H9" s="32"/>
      <c r="I9" s="12"/>
    </row>
    <row r="10" spans="1:26" ht="19.5" customHeight="1">
      <c r="A10" s="13" t="s">
        <v>366</v>
      </c>
      <c r="B10" s="653">
        <f>'Attach 3(JV)'!B10</f>
        <v>0</v>
      </c>
      <c r="C10" s="653"/>
      <c r="D10" s="11" t="str">
        <f>'[2]Attach 3(JV)'!E10</f>
        <v>"Saudamini", Plot No. 2, Sector 29</v>
      </c>
      <c r="H10" s="32"/>
      <c r="I10" s="12"/>
    </row>
    <row r="11" spans="1:26" ht="19.5" customHeight="1">
      <c r="B11" s="653">
        <f>'Attach 3(JV)'!B11</f>
        <v>0</v>
      </c>
      <c r="C11" s="653"/>
      <c r="D11" s="11" t="str">
        <f>'[2]Attach 3(JV)'!E11</f>
        <v>Gurgaon (Haryana) - 122001</v>
      </c>
    </row>
    <row r="12" spans="1:26" ht="19.5" customHeight="1">
      <c r="A12" s="373"/>
      <c r="B12" s="653">
        <f>'Attach 3(JV)'!B12</f>
        <v>0</v>
      </c>
      <c r="C12" s="653"/>
      <c r="D12" s="11"/>
    </row>
    <row r="13" spans="1:26" ht="19.5" customHeight="1">
      <c r="A13" s="367" t="s">
        <v>358</v>
      </c>
      <c r="D13" s="375"/>
    </row>
    <row r="14" spans="1:26" ht="9.9" customHeight="1">
      <c r="A14" s="373"/>
    </row>
    <row r="15" spans="1:26" ht="113.25" customHeight="1">
      <c r="A15" s="479">
        <v>1</v>
      </c>
      <c r="B15" s="812" t="s">
        <v>538</v>
      </c>
      <c r="C15" s="812"/>
      <c r="D15" s="812"/>
      <c r="E15" s="812"/>
      <c r="F15" s="376"/>
      <c r="G15" s="376"/>
      <c r="H15" s="376"/>
    </row>
    <row r="16" spans="1:26" ht="57" customHeight="1">
      <c r="A16" s="479">
        <v>2</v>
      </c>
      <c r="B16" s="812" t="s">
        <v>539</v>
      </c>
      <c r="C16" s="812"/>
      <c r="D16" s="812"/>
      <c r="E16" s="812"/>
      <c r="F16" s="376"/>
      <c r="G16" s="376"/>
      <c r="H16" s="376"/>
    </row>
    <row r="17" spans="1:8" ht="19.5" customHeight="1">
      <c r="A17" s="373"/>
      <c r="B17" s="373"/>
      <c r="C17" s="373"/>
      <c r="D17" s="373"/>
      <c r="E17" s="373"/>
      <c r="F17" s="376"/>
      <c r="G17" s="376"/>
      <c r="H17" s="376"/>
    </row>
    <row r="18" spans="1:8" s="365" customFormat="1" ht="97.5" customHeight="1">
      <c r="A18" s="377" t="s">
        <v>540</v>
      </c>
      <c r="B18" s="378" t="s">
        <v>362</v>
      </c>
      <c r="C18" s="378" t="s">
        <v>541</v>
      </c>
      <c r="D18" s="377" t="s">
        <v>542</v>
      </c>
      <c r="E18" s="377" t="s">
        <v>543</v>
      </c>
      <c r="G18" s="376"/>
      <c r="H18" s="376"/>
    </row>
    <row r="19" spans="1:8" ht="15.6">
      <c r="A19" s="379"/>
      <c r="B19" s="380"/>
      <c r="C19" s="380"/>
      <c r="D19" s="381"/>
      <c r="E19" s="381"/>
      <c r="F19" s="376"/>
      <c r="G19" s="376"/>
      <c r="H19" s="376"/>
    </row>
    <row r="20" spans="1:8" ht="15.6">
      <c r="A20" s="379"/>
      <c r="B20" s="380"/>
      <c r="C20" s="380"/>
      <c r="D20" s="381"/>
      <c r="E20" s="381"/>
      <c r="F20" s="376"/>
      <c r="G20" s="376"/>
      <c r="H20" s="376"/>
    </row>
    <row r="21" spans="1:8" ht="15.6">
      <c r="A21" s="379"/>
      <c r="B21" s="380"/>
      <c r="C21" s="380"/>
      <c r="D21" s="381"/>
      <c r="E21" s="381"/>
      <c r="F21" s="376"/>
      <c r="G21" s="376"/>
      <c r="H21" s="376"/>
    </row>
    <row r="22" spans="1:8" ht="15.6">
      <c r="A22" s="379"/>
      <c r="B22" s="380"/>
      <c r="C22" s="380"/>
      <c r="D22" s="381"/>
      <c r="E22" s="381"/>
      <c r="F22" s="376"/>
      <c r="G22" s="376"/>
      <c r="H22" s="376"/>
    </row>
    <row r="23" spans="1:8" ht="15.6">
      <c r="A23" s="379"/>
      <c r="B23" s="380"/>
      <c r="C23" s="380"/>
      <c r="D23" s="381"/>
      <c r="E23" s="381"/>
      <c r="F23" s="376"/>
      <c r="G23" s="376"/>
      <c r="H23" s="376"/>
    </row>
    <row r="24" spans="1:8" ht="15.6">
      <c r="A24" s="379"/>
      <c r="B24" s="380"/>
      <c r="C24" s="380"/>
      <c r="D24" s="381"/>
      <c r="E24" s="381"/>
      <c r="F24" s="376"/>
      <c r="G24" s="376"/>
      <c r="H24" s="376"/>
    </row>
    <row r="25" spans="1:8" ht="6" customHeight="1">
      <c r="A25" s="382"/>
      <c r="B25" s="383"/>
      <c r="C25" s="383"/>
      <c r="D25" s="384"/>
      <c r="E25" s="384"/>
      <c r="F25" s="376"/>
      <c r="G25" s="376"/>
      <c r="H25" s="376"/>
    </row>
    <row r="26" spans="1:8" ht="0.6" hidden="1" customHeight="1">
      <c r="A26" s="385"/>
      <c r="B26" s="386"/>
      <c r="C26" s="386"/>
      <c r="D26" s="387"/>
      <c r="E26" s="387"/>
      <c r="F26" s="376"/>
      <c r="G26" s="376"/>
      <c r="H26" s="376"/>
    </row>
    <row r="27" spans="1:8" ht="38.25" customHeight="1">
      <c r="A27" s="813" t="s">
        <v>544</v>
      </c>
      <c r="B27" s="813"/>
      <c r="C27" s="813"/>
      <c r="D27" s="813"/>
      <c r="E27" s="813"/>
      <c r="F27" s="376"/>
      <c r="G27" s="376"/>
      <c r="H27" s="376"/>
    </row>
    <row r="28" spans="1:8">
      <c r="C28" s="388"/>
    </row>
    <row r="29" spans="1:8">
      <c r="A29" s="389" t="s">
        <v>6</v>
      </c>
      <c r="B29" s="390">
        <f>'Attach 3(JV)'!B25</f>
        <v>0</v>
      </c>
      <c r="C29" s="388" t="s">
        <v>4</v>
      </c>
      <c r="D29" s="391">
        <f>'Attach 3(JV)'!E25</f>
        <v>0</v>
      </c>
    </row>
    <row r="30" spans="1:8">
      <c r="A30" s="389" t="s">
        <v>7</v>
      </c>
      <c r="B30" s="391">
        <f>'Attach 3(JV)'!B26</f>
        <v>0</v>
      </c>
      <c r="C30" s="388" t="s">
        <v>5</v>
      </c>
      <c r="D30" s="391">
        <f>'Attach 3(JV)'!E26</f>
        <v>0</v>
      </c>
    </row>
    <row r="31" spans="1:8">
      <c r="B31" s="392"/>
      <c r="C31" s="388"/>
      <c r="D31" s="388"/>
      <c r="E31" s="392"/>
    </row>
    <row r="32" spans="1:8" hidden="1">
      <c r="A32" s="362" t="str">
        <f>A1</f>
        <v>Specification No. :CC/NT/COND/DOM/A02/22/00509/RFx-5002002512</v>
      </c>
      <c r="B32" s="363"/>
      <c r="C32" s="363"/>
      <c r="D32" s="363"/>
      <c r="E32" s="364" t="str">
        <f>E1</f>
        <v xml:space="preserve">Attachment-17 </v>
      </c>
    </row>
    <row r="33" spans="1:8" hidden="1"/>
    <row r="34" spans="1:8" hidden="1">
      <c r="A34" s="814" t="str">
        <f>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4" s="814"/>
      <c r="C34" s="814"/>
      <c r="D34" s="814"/>
      <c r="E34" s="814"/>
    </row>
    <row r="35" spans="1:8" hidden="1">
      <c r="A35" s="371"/>
    </row>
    <row r="36" spans="1:8" hidden="1">
      <c r="A36" s="809" t="s">
        <v>400</v>
      </c>
      <c r="B36" s="809"/>
      <c r="C36" s="809"/>
      <c r="D36" s="809"/>
      <c r="E36" s="809"/>
      <c r="F36" s="366"/>
      <c r="G36" s="366"/>
      <c r="H36" s="366"/>
    </row>
    <row r="37" spans="1:8" hidden="1">
      <c r="A37" s="373"/>
      <c r="F37" s="366"/>
      <c r="G37" s="366"/>
      <c r="H37" s="366"/>
    </row>
    <row r="38" spans="1:8" hidden="1">
      <c r="A38" s="374" t="str">
        <f>'[2]Attach 3(JV)'!A15</f>
        <v>Name(s) and Addresse(s) of other partner(s)</v>
      </c>
      <c r="B38" s="373"/>
      <c r="C38" s="373"/>
      <c r="D38" s="15" t="str">
        <f>D7</f>
        <v>To:</v>
      </c>
      <c r="F38" s="366"/>
      <c r="G38" s="366"/>
      <c r="H38" s="366"/>
    </row>
    <row r="39" spans="1:8" hidden="1">
      <c r="A39" s="374" t="str">
        <f>'[2]Attach 3(JV)'!B16</f>
        <v/>
      </c>
      <c r="B39" s="373"/>
      <c r="C39" s="373"/>
      <c r="D39" s="11" t="str">
        <f>D8</f>
        <v>Contract Services</v>
      </c>
      <c r="F39" s="366"/>
      <c r="G39" s="366"/>
      <c r="H39" s="366"/>
    </row>
    <row r="40" spans="1:8" hidden="1">
      <c r="A40" s="13" t="s">
        <v>364</v>
      </c>
      <c r="B40" s="653" t="str">
        <f>'[2]Attach 3(JV)'!B17:D17</f>
        <v xml:space="preserve">…… ……. …….. …… ……. …….. </v>
      </c>
      <c r="C40" s="653"/>
      <c r="D40" s="11" t="str">
        <f>D9</f>
        <v>Power Grid Corporation of India Ltd.,</v>
      </c>
      <c r="F40" s="366"/>
      <c r="G40" s="366"/>
      <c r="H40" s="366"/>
    </row>
    <row r="41" spans="1:8" hidden="1">
      <c r="A41" s="13" t="s">
        <v>366</v>
      </c>
      <c r="B41" s="653" t="str">
        <f>'[2]Attach 3(JV)'!B18:D18</f>
        <v xml:space="preserve">…… ……. …….. …… ……. …….. </v>
      </c>
      <c r="C41" s="653"/>
      <c r="D41" s="11" t="str">
        <f>D10</f>
        <v>"Saudamini", Plot No. 2, Sector 29</v>
      </c>
      <c r="F41" s="366"/>
      <c r="G41" s="366"/>
      <c r="H41" s="366"/>
    </row>
    <row r="42" spans="1:8" hidden="1">
      <c r="B42" s="653" t="str">
        <f>'[2]Attach 3(JV)'!B19:D19</f>
        <v xml:space="preserve">…… ……. …….. …… ……. …….. </v>
      </c>
      <c r="C42" s="653"/>
      <c r="D42" s="11" t="str">
        <f>D11</f>
        <v>Gurgaon (Haryana) - 122001</v>
      </c>
      <c r="F42" s="366"/>
      <c r="G42" s="366"/>
      <c r="H42" s="366"/>
    </row>
    <row r="43" spans="1:8" hidden="1">
      <c r="A43" s="373"/>
      <c r="B43" s="653" t="str">
        <f>'[2]Attach 3(JV)'!B20:D20</f>
        <v xml:space="preserve">…… ……. …….. …… ……. …….. </v>
      </c>
      <c r="C43" s="653"/>
      <c r="D43" s="11"/>
      <c r="F43" s="366"/>
      <c r="G43" s="366"/>
      <c r="H43" s="366"/>
    </row>
    <row r="44" spans="1:8" hidden="1">
      <c r="A44" s="367" t="s">
        <v>358</v>
      </c>
      <c r="D44" s="375"/>
      <c r="F44" s="366"/>
      <c r="G44" s="366"/>
      <c r="H44" s="366"/>
    </row>
    <row r="45" spans="1:8" hidden="1">
      <c r="A45" s="373"/>
      <c r="F45" s="366"/>
      <c r="G45" s="366"/>
      <c r="H45" s="366"/>
    </row>
    <row r="46" spans="1:8" hidden="1">
      <c r="A46" s="815" t="s">
        <v>401</v>
      </c>
      <c r="B46" s="815"/>
      <c r="C46" s="815"/>
      <c r="D46" s="815"/>
      <c r="E46" s="815"/>
      <c r="F46" s="366"/>
      <c r="G46" s="366"/>
      <c r="H46" s="366"/>
    </row>
    <row r="47" spans="1:8" hidden="1">
      <c r="A47" s="373"/>
      <c r="B47" s="373"/>
      <c r="C47" s="373"/>
      <c r="D47" s="373"/>
      <c r="E47" s="373"/>
      <c r="F47" s="366"/>
      <c r="G47" s="366"/>
      <c r="H47" s="366"/>
    </row>
    <row r="48" spans="1:8" ht="43.2" hidden="1">
      <c r="A48" s="377" t="s">
        <v>362</v>
      </c>
      <c r="B48" s="811" t="s">
        <v>117</v>
      </c>
      <c r="C48" s="811"/>
      <c r="D48" s="377" t="s">
        <v>118</v>
      </c>
      <c r="E48" s="377" t="s">
        <v>119</v>
      </c>
      <c r="F48" s="366"/>
      <c r="G48" s="366"/>
      <c r="H48" s="366"/>
    </row>
    <row r="49" spans="1:8" hidden="1">
      <c r="A49" s="393">
        <v>1</v>
      </c>
      <c r="B49" s="816"/>
      <c r="C49" s="816"/>
      <c r="D49" s="394"/>
      <c r="E49" s="394"/>
      <c r="F49" s="366"/>
      <c r="G49" s="366"/>
      <c r="H49" s="366"/>
    </row>
    <row r="50" spans="1:8" hidden="1">
      <c r="A50" s="393">
        <v>2</v>
      </c>
      <c r="B50" s="816"/>
      <c r="C50" s="816"/>
      <c r="D50" s="394"/>
      <c r="E50" s="394"/>
      <c r="F50" s="366"/>
      <c r="G50" s="366"/>
      <c r="H50" s="366"/>
    </row>
    <row r="51" spans="1:8" hidden="1">
      <c r="A51" s="393">
        <v>3</v>
      </c>
      <c r="B51" s="816"/>
      <c r="C51" s="816"/>
      <c r="D51" s="394"/>
      <c r="E51" s="394"/>
      <c r="F51" s="366"/>
      <c r="G51" s="366"/>
      <c r="H51" s="366"/>
    </row>
    <row r="52" spans="1:8" hidden="1">
      <c r="A52" s="393">
        <v>4</v>
      </c>
      <c r="B52" s="816"/>
      <c r="C52" s="816"/>
      <c r="D52" s="394"/>
      <c r="E52" s="394"/>
      <c r="F52" s="366"/>
      <c r="G52" s="366"/>
      <c r="H52" s="366"/>
    </row>
    <row r="53" spans="1:8" hidden="1">
      <c r="A53" s="393">
        <v>5</v>
      </c>
      <c r="B53" s="816"/>
      <c r="C53" s="816"/>
      <c r="D53" s="394"/>
      <c r="E53" s="394"/>
      <c r="F53" s="366"/>
      <c r="G53" s="366"/>
      <c r="H53" s="366"/>
    </row>
    <row r="54" spans="1:8" hidden="1">
      <c r="A54" s="393">
        <v>6</v>
      </c>
      <c r="B54" s="816"/>
      <c r="C54" s="816"/>
      <c r="D54" s="394"/>
      <c r="E54" s="394"/>
      <c r="F54" s="366"/>
      <c r="G54" s="366"/>
      <c r="H54" s="366"/>
    </row>
    <row r="55" spans="1:8" hidden="1">
      <c r="A55" s="373"/>
      <c r="B55" s="373"/>
      <c r="C55" s="373"/>
      <c r="D55" s="373"/>
      <c r="E55" s="373"/>
      <c r="F55" s="366"/>
      <c r="G55" s="366"/>
      <c r="H55" s="366"/>
    </row>
    <row r="56" spans="1:8" hidden="1">
      <c r="A56" s="395"/>
      <c r="B56" s="395"/>
      <c r="C56" s="395"/>
      <c r="D56" s="395"/>
      <c r="E56" s="395"/>
      <c r="F56" s="366"/>
      <c r="G56" s="366"/>
      <c r="H56" s="366"/>
    </row>
    <row r="57" spans="1:8" hidden="1">
      <c r="A57" s="395" t="s">
        <v>6</v>
      </c>
      <c r="B57" s="390">
        <f>B29</f>
        <v>0</v>
      </c>
      <c r="C57" s="395" t="s">
        <v>4</v>
      </c>
      <c r="D57" s="395">
        <f>D29</f>
        <v>0</v>
      </c>
      <c r="E57" s="395"/>
      <c r="F57" s="366"/>
      <c r="G57" s="366"/>
      <c r="H57" s="366"/>
    </row>
    <row r="58" spans="1:8" hidden="1">
      <c r="A58" s="395" t="s">
        <v>7</v>
      </c>
      <c r="B58" s="395">
        <f>B30</f>
        <v>0</v>
      </c>
      <c r="C58" s="395" t="s">
        <v>5</v>
      </c>
      <c r="D58" s="395">
        <f>D30</f>
        <v>0</v>
      </c>
      <c r="E58" s="395"/>
      <c r="F58" s="366"/>
      <c r="G58" s="366"/>
      <c r="H58" s="366"/>
    </row>
    <row r="59" spans="1:8" hidden="1">
      <c r="A59" s="395"/>
      <c r="B59" s="395"/>
      <c r="C59" s="395"/>
      <c r="D59" s="395"/>
      <c r="E59" s="395"/>
      <c r="F59" s="366"/>
      <c r="G59" s="366"/>
      <c r="H59" s="366"/>
    </row>
    <row r="60" spans="1:8" hidden="1">
      <c r="A60" s="362" t="str">
        <f>A32</f>
        <v>Specification No. :CC/NT/COND/DOM/A02/22/00509/RFx-5002002512</v>
      </c>
      <c r="B60" s="363"/>
      <c r="C60" s="363"/>
      <c r="D60" s="363"/>
      <c r="E60" s="364" t="str">
        <f>E32</f>
        <v xml:space="preserve">Attachment-17 </v>
      </c>
      <c r="F60" s="366"/>
      <c r="G60" s="366"/>
      <c r="H60" s="366"/>
    </row>
    <row r="61" spans="1:8" hidden="1">
      <c r="F61" s="366"/>
      <c r="G61" s="366"/>
      <c r="H61" s="366"/>
    </row>
    <row r="62" spans="1:8" hidden="1">
      <c r="A62" s="814" t="str">
        <f>A34</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62" s="814"/>
      <c r="C62" s="814"/>
      <c r="D62" s="814"/>
      <c r="E62" s="814"/>
      <c r="F62" s="366"/>
      <c r="G62" s="366"/>
      <c r="H62" s="366"/>
    </row>
    <row r="63" spans="1:8" hidden="1">
      <c r="A63" s="371"/>
      <c r="F63" s="366"/>
      <c r="G63" s="366"/>
      <c r="H63" s="366"/>
    </row>
    <row r="64" spans="1:8" hidden="1">
      <c r="A64" s="809" t="s">
        <v>400</v>
      </c>
      <c r="B64" s="809"/>
      <c r="C64" s="809"/>
      <c r="D64" s="809"/>
      <c r="E64" s="809"/>
      <c r="F64" s="366"/>
      <c r="G64" s="366"/>
      <c r="H64" s="366"/>
    </row>
    <row r="65" spans="1:8" hidden="1">
      <c r="A65" s="373"/>
      <c r="F65" s="366"/>
      <c r="G65" s="366"/>
      <c r="H65" s="366"/>
    </row>
    <row r="66" spans="1:8" hidden="1">
      <c r="A66" s="374" t="str">
        <f>'[2]Attach 3(JV)'!A15</f>
        <v>Name(s) and Addresse(s) of other partner(s)</v>
      </c>
      <c r="B66" s="373"/>
      <c r="C66" s="373"/>
      <c r="D66" s="15" t="str">
        <f>D7</f>
        <v>To:</v>
      </c>
      <c r="F66" s="366"/>
      <c r="G66" s="366"/>
      <c r="H66" s="366"/>
    </row>
    <row r="67" spans="1:8" hidden="1">
      <c r="A67" s="374" t="str">
        <f>'[2]Attach 3(JV)'!E16</f>
        <v/>
      </c>
      <c r="B67" s="373"/>
      <c r="C67" s="373"/>
      <c r="D67" s="11" t="str">
        <f>D8</f>
        <v>Contract Services</v>
      </c>
      <c r="F67" s="366"/>
      <c r="G67" s="366"/>
      <c r="H67" s="366"/>
    </row>
    <row r="68" spans="1:8" hidden="1">
      <c r="A68" s="13" t="s">
        <v>364</v>
      </c>
      <c r="B68" s="653" t="str">
        <f>'[2]Attach 3(JV)'!E17</f>
        <v/>
      </c>
      <c r="C68" s="653"/>
      <c r="D68" s="11" t="str">
        <f>D9</f>
        <v>Power Grid Corporation of India Ltd.,</v>
      </c>
      <c r="F68" s="366"/>
      <c r="G68" s="366"/>
      <c r="H68" s="366"/>
    </row>
    <row r="69" spans="1:8" hidden="1">
      <c r="A69" s="13" t="s">
        <v>366</v>
      </c>
      <c r="B69" s="653" t="str">
        <f>'[2]Attach 3(JV)'!E18</f>
        <v/>
      </c>
      <c r="C69" s="653"/>
      <c r="D69" s="11" t="str">
        <f>D10</f>
        <v>"Saudamini", Plot No. 2, Sector 29</v>
      </c>
      <c r="F69" s="366"/>
      <c r="G69" s="366"/>
      <c r="H69" s="366"/>
    </row>
    <row r="70" spans="1:8" hidden="1">
      <c r="B70" s="653" t="str">
        <f>'[2]Attach 3(JV)'!E19</f>
        <v/>
      </c>
      <c r="C70" s="653"/>
      <c r="D70" s="11" t="str">
        <f>D11</f>
        <v>Gurgaon (Haryana) - 122001</v>
      </c>
      <c r="F70" s="366"/>
      <c r="G70" s="366"/>
      <c r="H70" s="366"/>
    </row>
    <row r="71" spans="1:8" hidden="1">
      <c r="A71" s="373"/>
      <c r="B71" s="653" t="str">
        <f>'[2]Attach 3(JV)'!E20</f>
        <v/>
      </c>
      <c r="C71" s="653"/>
      <c r="D71" s="11"/>
      <c r="F71" s="366"/>
      <c r="G71" s="366"/>
      <c r="H71" s="366"/>
    </row>
    <row r="72" spans="1:8" hidden="1">
      <c r="A72" s="367" t="s">
        <v>358</v>
      </c>
      <c r="D72" s="375"/>
      <c r="F72" s="366"/>
      <c r="G72" s="366"/>
      <c r="H72" s="366"/>
    </row>
    <row r="73" spans="1:8" hidden="1">
      <c r="A73" s="373"/>
      <c r="F73" s="366"/>
      <c r="G73" s="366"/>
      <c r="H73" s="366"/>
    </row>
    <row r="74" spans="1:8" hidden="1">
      <c r="A74" s="815" t="s">
        <v>401</v>
      </c>
      <c r="B74" s="815"/>
      <c r="C74" s="815"/>
      <c r="D74" s="815"/>
      <c r="E74" s="815"/>
      <c r="F74" s="366"/>
      <c r="G74" s="366"/>
      <c r="H74" s="366"/>
    </row>
    <row r="75" spans="1:8" hidden="1">
      <c r="A75" s="373"/>
      <c r="B75" s="373"/>
      <c r="C75" s="373"/>
      <c r="D75" s="373"/>
      <c r="E75" s="373"/>
      <c r="F75" s="366"/>
      <c r="G75" s="366"/>
      <c r="H75" s="366"/>
    </row>
    <row r="76" spans="1:8" ht="43.2" hidden="1">
      <c r="A76" s="377" t="s">
        <v>362</v>
      </c>
      <c r="B76" s="811" t="s">
        <v>117</v>
      </c>
      <c r="C76" s="811"/>
      <c r="D76" s="377" t="s">
        <v>118</v>
      </c>
      <c r="E76" s="377" t="s">
        <v>119</v>
      </c>
      <c r="F76" s="366"/>
      <c r="G76" s="366"/>
      <c r="H76" s="366"/>
    </row>
    <row r="77" spans="1:8" hidden="1">
      <c r="A77" s="393">
        <v>1</v>
      </c>
      <c r="B77" s="816"/>
      <c r="C77" s="816"/>
      <c r="D77" s="394"/>
      <c r="E77" s="394"/>
      <c r="F77" s="366"/>
      <c r="G77" s="366"/>
      <c r="H77" s="366"/>
    </row>
    <row r="78" spans="1:8" hidden="1">
      <c r="A78" s="393">
        <v>2</v>
      </c>
      <c r="B78" s="816"/>
      <c r="C78" s="816"/>
      <c r="D78" s="394"/>
      <c r="E78" s="394"/>
      <c r="F78" s="366"/>
      <c r="G78" s="366"/>
      <c r="H78" s="366"/>
    </row>
    <row r="79" spans="1:8" hidden="1">
      <c r="A79" s="393">
        <v>3</v>
      </c>
      <c r="B79" s="816"/>
      <c r="C79" s="816"/>
      <c r="D79" s="394"/>
      <c r="E79" s="394"/>
      <c r="F79" s="366"/>
      <c r="G79" s="366"/>
      <c r="H79" s="366"/>
    </row>
    <row r="80" spans="1:8" hidden="1">
      <c r="A80" s="393">
        <v>4</v>
      </c>
      <c r="B80" s="816"/>
      <c r="C80" s="816"/>
      <c r="D80" s="394"/>
      <c r="E80" s="394"/>
      <c r="F80" s="366"/>
      <c r="G80" s="366"/>
      <c r="H80" s="366"/>
    </row>
    <row r="81" spans="1:8" hidden="1">
      <c r="A81" s="393">
        <v>5</v>
      </c>
      <c r="B81" s="816"/>
      <c r="C81" s="816"/>
      <c r="D81" s="394"/>
      <c r="E81" s="394"/>
      <c r="F81" s="366"/>
      <c r="G81" s="366"/>
      <c r="H81" s="366"/>
    </row>
    <row r="82" spans="1:8" hidden="1">
      <c r="A82" s="393">
        <v>6</v>
      </c>
      <c r="B82" s="816"/>
      <c r="C82" s="816"/>
      <c r="D82" s="394"/>
      <c r="E82" s="394"/>
      <c r="F82" s="366"/>
      <c r="G82" s="366"/>
      <c r="H82" s="366"/>
    </row>
    <row r="83" spans="1:8" hidden="1">
      <c r="A83" s="373"/>
      <c r="B83" s="373"/>
      <c r="C83" s="373"/>
      <c r="D83" s="373"/>
      <c r="E83" s="373"/>
      <c r="F83" s="366"/>
      <c r="G83" s="366"/>
      <c r="H83" s="366"/>
    </row>
    <row r="84" spans="1:8" hidden="1">
      <c r="A84" s="395"/>
      <c r="B84" s="395"/>
      <c r="C84" s="395"/>
      <c r="D84" s="395"/>
      <c r="E84" s="395"/>
      <c r="F84" s="366"/>
      <c r="G84" s="366"/>
      <c r="H84" s="366"/>
    </row>
    <row r="85" spans="1:8" hidden="1">
      <c r="A85" s="395" t="s">
        <v>6</v>
      </c>
      <c r="B85" s="390">
        <f>B57</f>
        <v>0</v>
      </c>
      <c r="C85" s="395" t="s">
        <v>4</v>
      </c>
      <c r="D85" s="395">
        <f>D57</f>
        <v>0</v>
      </c>
      <c r="E85" s="395"/>
      <c r="F85" s="366"/>
      <c r="G85" s="366"/>
      <c r="H85" s="366"/>
    </row>
    <row r="86" spans="1:8" hidden="1">
      <c r="A86" s="395" t="s">
        <v>7</v>
      </c>
      <c r="B86" s="395">
        <f>B58</f>
        <v>0</v>
      </c>
      <c r="C86" s="395" t="s">
        <v>5</v>
      </c>
      <c r="D86" s="395">
        <f>D58</f>
        <v>0</v>
      </c>
      <c r="E86" s="395"/>
      <c r="F86" s="366"/>
      <c r="G86" s="366"/>
      <c r="H86" s="366"/>
    </row>
    <row r="87" spans="1:8" hidden="1">
      <c r="A87" s="395"/>
      <c r="B87" s="395"/>
      <c r="C87" s="395"/>
      <c r="D87" s="395"/>
      <c r="E87" s="395"/>
      <c r="F87" s="366"/>
      <c r="G87" s="366"/>
      <c r="H87" s="366"/>
    </row>
    <row r="88" spans="1:8" hidden="1">
      <c r="A88" s="396"/>
      <c r="B88" s="396"/>
      <c r="C88" s="396"/>
      <c r="D88" s="396"/>
      <c r="E88" s="396"/>
      <c r="F88" s="366"/>
      <c r="G88" s="366"/>
      <c r="H88" s="366"/>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E0B" sheet="1" objects="1" scenarios="1" selectLockedCells="1"/>
  <customSheetViews>
    <customSheetView guid="{645EA773-58FD-461A-A186-302B88D016A5}" showPageBreaks="1" showGridLines="0" fitToPage="1" printArea="1" hiddenRows="1" view="pageBreakPreview">
      <selection activeCell="C29" sqref="C29"/>
      <rowBreaks count="2" manualBreakCount="2">
        <brk id="30" max="4" man="1"/>
        <brk id="31" max="4" man="1"/>
      </rowBreaks>
      <pageMargins left="0.7" right="0.7" top="0.44" bottom="0.2" header="0.25" footer="0.2"/>
      <pageSetup scale="97" fitToHeight="0" orientation="portrait" r:id="rId1"/>
    </customSheetView>
    <customSheetView guid="{0539A423-766D-4407-9B04-DD09D2A8C305}" showPageBreaks="1" showGridLines="0" fitToPage="1" printArea="1" hiddenRows="1" view="pageBreakPreview" topLeftCell="A19">
      <selection activeCell="C29" sqref="C29"/>
      <rowBreaks count="2" manualBreakCount="2">
        <brk id="30" max="4" man="1"/>
        <brk id="31" max="4" man="1"/>
      </rowBreaks>
      <pageMargins left="0.7" right="0.7" top="0.44" bottom="0.2" header="0.25" footer="0.2"/>
      <pageSetup scale="97" fitToHeight="0" orientation="portrait" r:id="rId2"/>
    </customSheetView>
    <customSheetView guid="{FA4BDE0B-6AEB-4D9D-84E1-DAD93139D8D4}" showPageBreaks="1" showGridLines="0" fitToPage="1" printArea="1" hiddenRows="1" view="pageBreakPreview">
      <selection activeCell="C29" sqref="C29"/>
      <rowBreaks count="2" manualBreakCount="2">
        <brk id="30" max="4" man="1"/>
        <brk id="31" max="4" man="1"/>
      </rowBreaks>
      <pageMargins left="0.7" right="0.7" top="0.44" bottom="0.2" header="0.25" footer="0.2"/>
      <pageSetup scale="97" fitToHeight="0" orientation="portrait" r:id="rId3"/>
    </customSheetView>
    <customSheetView guid="{A506B351-DE43-4CCA-818F-D2B51F2607AA}" showPageBreaks="1" showGridLines="0" fitToPage="1" printArea="1" hiddenRows="1" view="pageBreakPreview">
      <selection activeCell="C29" sqref="C29"/>
      <rowBreaks count="2" manualBreakCount="2">
        <brk id="30" max="4" man="1"/>
        <brk id="31" max="4" man="1"/>
      </rowBreaks>
      <pageMargins left="0.7" right="0.7" top="0.44" bottom="0.2" header="0.25" footer="0.2"/>
      <pageSetup scale="97" fitToHeight="0" orientation="portrait" r:id="rId4"/>
    </customSheetView>
    <customSheetView guid="{70BF6F06-85BA-4CCF-BC67-75A4B6D4F833}" showPageBreaks="1" showGridLines="0" fitToPage="1" printArea="1" hiddenRows="1" view="pageBreakPreview" topLeftCell="A10">
      <selection activeCell="A19" sqref="A19"/>
      <rowBreaks count="2" manualBreakCount="2">
        <brk id="30" max="4" man="1"/>
        <brk id="31" max="4" man="1"/>
      </rowBreaks>
      <pageMargins left="0.7" right="0.7" top="0.44" bottom="0.2" header="0.25" footer="0.2"/>
      <pageSetup scale="97" fitToHeight="0" orientation="portrait" r:id="rId5"/>
    </customSheetView>
    <customSheetView guid="{1F125E51-1799-42D0-B41E-DC039BB17D59}" showPageBreaks="1" showGridLines="0" fitToPage="1" printArea="1" hiddenRows="1" view="pageBreakPreview">
      <selection activeCell="A19" sqref="A19"/>
      <rowBreaks count="2" manualBreakCount="2">
        <brk id="30" max="4" man="1"/>
        <brk id="31" max="4" man="1"/>
      </rowBreaks>
      <pageMargins left="0.7" right="0.7" top="0.44" bottom="0.2" header="0.25" footer="0.2"/>
      <pageSetup scale="98" fitToHeight="0" orientation="portrait" r:id="rId6"/>
    </customSheetView>
    <customSheetView guid="{14C32814-5A59-4863-9FB1-822FBB75D7D1}" showPageBreaks="1" showGridLines="0" fitToPage="1" printArea="1" hiddenRows="1" view="pageBreakPreview">
      <selection activeCell="B75" sqref="B75:C75"/>
      <rowBreaks count="2" manualBreakCount="2">
        <brk id="30" max="4" man="1"/>
        <brk id="31" max="4" man="1"/>
      </rowBreaks>
      <pageMargins left="0.7" right="0.7" top="0.44" bottom="0.2" header="0.25" footer="0.2"/>
      <pageSetup scale="97" fitToHeight="0" orientation="portrait" r:id="rId7"/>
    </customSheetView>
    <customSheetView guid="{AA750348-930C-43DE-ADD0-8D60980F5013}" showPageBreaks="1" showGridLines="0" fitToPage="1" printArea="1" hiddenRows="1" view="pageBreakPreview">
      <selection activeCell="B75" sqref="B75:C75"/>
      <rowBreaks count="2" manualBreakCount="2">
        <brk id="30" max="4" man="1"/>
        <brk id="31" max="4" man="1"/>
      </rowBreaks>
      <pageMargins left="0.7" right="0.7" top="0.44" bottom="0.2" header="0.25" footer="0.2"/>
      <pageSetup scale="97" fitToHeight="0" orientation="portrait" r:id="rId8"/>
    </customSheetView>
    <customSheetView guid="{CFBF18EC-8277-4311-991B-395AF21BB33B}" showPageBreaks="1" showGridLines="0" fitToPage="1" printArea="1" hiddenRows="1" view="pageBreakPreview" topLeftCell="A19">
      <selection activeCell="B75" sqref="B75:C75"/>
      <rowBreaks count="2" manualBreakCount="2">
        <brk id="30" max="4" man="1"/>
        <brk id="31" max="4" man="1"/>
      </rowBreaks>
      <pageMargins left="0.7" right="0.7" top="0.44" bottom="0.2" header="0.25" footer="0.2"/>
      <pageSetup scale="97" fitToHeight="0" orientation="portrait" r:id="rId9"/>
    </customSheetView>
    <customSheetView guid="{82C64B11-1F50-45B5-B7BB-9F1DC733C833}" showPageBreaks="1" fitToPage="1" printArea="1" hiddenRows="1" view="pageBreakPreview" topLeftCell="A7">
      <selection activeCell="B75" sqref="B75:C75"/>
      <rowBreaks count="2" manualBreakCount="2">
        <brk id="30" max="4" man="1"/>
        <brk id="31" max="4" man="1"/>
      </rowBreaks>
      <pageMargins left="0.7" right="0.7" top="0.44" bottom="0.2" header="0.25" footer="0.2"/>
      <pageSetup scale="97" fitToHeight="0" orientation="portrait" r:id="rId10"/>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1"/>
    </customSheetView>
    <customSheetView guid="{F9FE2C60-2849-4C32-B532-2B1A89FFA9CD}" fitToPage="1" hiddenRows="1" topLeftCell="A19">
      <selection activeCell="A19" sqref="A19"/>
      <pageMargins left="0.7" right="0.7" top="0.44" bottom="0.2" header="0.25" footer="0.2"/>
      <pageSetup paperSize="9" fitToHeight="0" orientation="portrait" r:id="rId12"/>
    </customSheetView>
    <customSheetView guid="{7A9EA6D6-4DDF-43D9-92E6-C6AFAD14E266}" fitToPage="1" hiddenRows="1" topLeftCell="A11">
      <selection activeCell="A19" sqref="A19"/>
      <pageMargins left="0.7" right="0.7" top="0.44" bottom="0.2" header="0.25" footer="0.2"/>
      <pageSetup paperSize="9" fitToHeight="0" orientation="portrait" r:id="rId13"/>
    </customSheetView>
    <customSheetView guid="{DC28ED1E-3E35-4094-9C2B-5C0A1C1D459C}" showPageBreaks="1" fitToPage="1" printArea="1" hiddenRows="1">
      <selection activeCell="A19" sqref="A19"/>
      <pageMargins left="0.7" right="0.7" top="0.44" bottom="0.2" header="0.25" footer="0.2"/>
      <pageSetup paperSize="9" fitToHeight="0" orientation="portrait" r:id="rId14"/>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5"/>
    </customSheetView>
    <customSheetView guid="{82E8A0F5-0020-4355-95CF-28601763A783}" showPageBreaks="1" fitToPage="1" printArea="1" hiddenRows="1" view="pageBreakPreview" topLeftCell="A19">
      <selection activeCell="A19" sqref="A19"/>
      <rowBreaks count="1" manualBreakCount="1">
        <brk id="31" max="4" man="1"/>
      </rowBreaks>
      <pageMargins left="0.7" right="0.7" top="0.44" bottom="0.2" header="0.25" footer="0.2"/>
      <pageSetup fitToHeight="0" orientation="portrait" r:id="rId16"/>
    </customSheetView>
    <customSheetView guid="{44C1C443-3199-4288-884A-D16AF7B2CD69}" showPageBreaks="1" fitToPage="1" printArea="1" hiddenRows="1" view="pageBreakPreview">
      <selection activeCell="A19" sqref="A19"/>
      <rowBreaks count="1" manualBreakCount="1">
        <brk id="31" max="4" man="1"/>
      </rowBreaks>
      <pageMargins left="0.7" right="0.7" top="0.44" bottom="0.2" header="0.25" footer="0.2"/>
      <pageSetup fitToHeight="0" orientation="portrait" r:id="rId17"/>
    </customSheetView>
    <customSheetView guid="{CB7CD015-9A92-451A-BEF4-2BC98E3768DD}" showPageBreaks="1" fitToPage="1" printArea="1" hiddenRows="1" view="pageBreakPreview">
      <selection activeCell="A19" sqref="A19"/>
      <rowBreaks count="1" manualBreakCount="1">
        <brk id="31" max="4" man="1"/>
      </rowBreaks>
      <pageMargins left="0.7" right="0.7" top="0.44" bottom="0.2" header="0.25" footer="0.2"/>
      <pageSetup fitToHeight="0" orientation="portrait" r:id="rId18"/>
    </customSheetView>
    <customSheetView guid="{0D490C87-B003-4943-9825-ACE0B8E7CC06}" showPageBreaks="1" fitToPage="1" printArea="1" hiddenRows="1" view="pageBreakPreview" topLeftCell="A7">
      <selection activeCell="B75" sqref="B75:C75"/>
      <rowBreaks count="2" manualBreakCount="2">
        <brk id="30" max="4" man="1"/>
        <brk id="31" max="4" man="1"/>
      </rowBreaks>
      <pageMargins left="0.7" right="0.7" top="0.44" bottom="0.2" header="0.25" footer="0.2"/>
      <pageSetup scale="97" fitToHeight="0" orientation="portrait" r:id="rId19"/>
    </customSheetView>
    <customSheetView guid="{7A88FC7A-7690-48AB-B789-172043AFADC8}" showPageBreaks="1" fitToPage="1" printArea="1" hiddenRows="1" view="pageBreakPreview" topLeftCell="A16">
      <selection activeCell="B75" sqref="B75:C75"/>
      <rowBreaks count="2" manualBreakCount="2">
        <brk id="30" max="4" man="1"/>
        <brk id="31" max="4" man="1"/>
      </rowBreaks>
      <pageMargins left="0.7" right="0.7" top="0.44" bottom="0.2" header="0.25" footer="0.2"/>
      <pageSetup scale="97" fitToHeight="0" orientation="portrait" r:id="rId20"/>
    </customSheetView>
    <customSheetView guid="{1E2D7167-D6B7-4690-9A83-BF768C4223A4}" showPageBreaks="1" showGridLines="0" fitToPage="1" printArea="1" hiddenRows="1" view="pageBreakPreview">
      <selection activeCell="B75" sqref="B75:C75"/>
      <rowBreaks count="2" manualBreakCount="2">
        <brk id="30" max="4" man="1"/>
        <brk id="31" max="4" man="1"/>
      </rowBreaks>
      <pageMargins left="0.7" right="0.7" top="0.44" bottom="0.2" header="0.25" footer="0.2"/>
      <pageSetup scale="97" fitToHeight="0" orientation="portrait" r:id="rId21"/>
    </customSheetView>
    <customSheetView guid="{A36312D6-6542-430C-9B41-AC312BBA51FD}" showPageBreaks="1" showGridLines="0" fitToPage="1" printArea="1" hiddenRows="1" view="pageBreakPreview">
      <selection activeCell="C29" sqref="C29"/>
      <rowBreaks count="2" manualBreakCount="2">
        <brk id="30" max="4" man="1"/>
        <brk id="31" max="4" man="1"/>
      </rowBreaks>
      <pageMargins left="0.7" right="0.7" top="0.44" bottom="0.2" header="0.25" footer="0.2"/>
      <pageSetup scale="98" fitToHeight="0" orientation="portrait" r:id="rId22"/>
    </customSheetView>
    <customSheetView guid="{BA05AF78-3740-4996-9CC5-E46CCE234E84}" showPageBreaks="1" showGridLines="0" fitToPage="1" printArea="1" hiddenRows="1" view="pageBreakPreview" topLeftCell="A19">
      <selection activeCell="C29" sqref="C29"/>
      <rowBreaks count="2" manualBreakCount="2">
        <brk id="30" max="4" man="1"/>
        <brk id="31" max="4" man="1"/>
      </rowBreaks>
      <pageMargins left="0.7" right="0.7" top="0.44" bottom="0.2" header="0.25" footer="0.2"/>
      <pageSetup scale="97" fitToHeight="0" orientation="portrait" r:id="rId23"/>
    </customSheetView>
  </customSheetViews>
  <mergeCells count="38">
    <mergeCell ref="B81:C81"/>
    <mergeCell ref="B82:C82"/>
    <mergeCell ref="A74:E74"/>
    <mergeCell ref="B76:C76"/>
    <mergeCell ref="B77:C77"/>
    <mergeCell ref="B78:C78"/>
    <mergeCell ref="B79:C79"/>
    <mergeCell ref="B80:C80"/>
    <mergeCell ref="B71:C71"/>
    <mergeCell ref="B49:C49"/>
    <mergeCell ref="B50:C50"/>
    <mergeCell ref="B51:C51"/>
    <mergeCell ref="B52:C52"/>
    <mergeCell ref="B53:C53"/>
    <mergeCell ref="B54:C54"/>
    <mergeCell ref="A62:E62"/>
    <mergeCell ref="A64:E64"/>
    <mergeCell ref="B68:C68"/>
    <mergeCell ref="B69:C69"/>
    <mergeCell ref="B70:C70"/>
    <mergeCell ref="B48:C48"/>
    <mergeCell ref="B12:C12"/>
    <mergeCell ref="B15:E15"/>
    <mergeCell ref="B16:E16"/>
    <mergeCell ref="A27:E27"/>
    <mergeCell ref="A34:E34"/>
    <mergeCell ref="A36:E36"/>
    <mergeCell ref="B40:C40"/>
    <mergeCell ref="B41:C41"/>
    <mergeCell ref="B42:C42"/>
    <mergeCell ref="B43:C43"/>
    <mergeCell ref="A46:E46"/>
    <mergeCell ref="B11:C11"/>
    <mergeCell ref="A3:E3"/>
    <mergeCell ref="A5:E5"/>
    <mergeCell ref="A8:C8"/>
    <mergeCell ref="B9:C9"/>
    <mergeCell ref="B10:C10"/>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97" fitToHeight="0" orientation="portrait" r:id="rId24"/>
  <rowBreaks count="2" manualBreakCount="2">
    <brk id="30" max="4" man="1"/>
    <brk id="31" max="4" man="1"/>
  </rowBreaks>
  <drawing r:id="rId2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I41"/>
  <sheetViews>
    <sheetView view="pageBreakPreview" topLeftCell="A26" zoomScaleNormal="100" zoomScaleSheetLayoutView="100" workbookViewId="0">
      <selection activeCell="B10" sqref="B10:D10"/>
    </sheetView>
  </sheetViews>
  <sheetFormatPr defaultColWidth="9.109375" defaultRowHeight="14.4"/>
  <cols>
    <col min="1" max="1" width="12.109375" style="31" customWidth="1"/>
    <col min="2" max="2" width="20.5546875" style="31" customWidth="1"/>
    <col min="3" max="3" width="11.44140625" style="31" customWidth="1"/>
    <col min="4" max="4" width="15.44140625" style="31" customWidth="1"/>
    <col min="5" max="5" width="39.33203125" style="31" customWidth="1"/>
    <col min="6" max="8" width="9.109375" style="26"/>
    <col min="9" max="16384" width="9.109375" style="27"/>
  </cols>
  <sheetData>
    <row r="1" spans="1:9">
      <c r="A1" s="23" t="e">
        <f>#REF!</f>
        <v>#REF!</v>
      </c>
      <c r="B1" s="24"/>
      <c r="C1" s="24"/>
      <c r="D1" s="24"/>
      <c r="E1" s="25" t="str">
        <f>"Attachment-18 "</f>
        <v xml:space="preserve">Attachment-18 </v>
      </c>
    </row>
    <row r="3" spans="1:9" ht="82.5" customHeight="1">
      <c r="A3" s="646"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28"/>
      <c r="G3" s="29"/>
      <c r="H3" s="28"/>
    </row>
    <row r="4" spans="1:9" ht="20.100000000000001" customHeight="1">
      <c r="A4" s="402"/>
      <c r="H4" s="32"/>
      <c r="I4" s="10"/>
    </row>
    <row r="5" spans="1:9" ht="20.100000000000001" customHeight="1">
      <c r="A5" s="647" t="s">
        <v>553</v>
      </c>
      <c r="B5" s="647"/>
      <c r="C5" s="647"/>
      <c r="D5" s="647"/>
      <c r="E5" s="647"/>
      <c r="F5" s="33"/>
      <c r="H5" s="32"/>
      <c r="I5" s="12"/>
    </row>
    <row r="6" spans="1:9" ht="20.100000000000001" customHeight="1">
      <c r="A6" s="403"/>
      <c r="H6" s="32"/>
      <c r="I6" s="12"/>
    </row>
    <row r="7" spans="1:9" ht="20.100000000000001" customHeight="1">
      <c r="A7" s="35" t="str">
        <f>'Attach 3(JV)'!A7</f>
        <v>Bidder’s Name and Address (the Lead Partner ) :</v>
      </c>
      <c r="E7" s="15" t="str">
        <f>'Attach 3(JV)'!E7</f>
        <v>To:</v>
      </c>
      <c r="H7" s="32"/>
      <c r="I7" s="12"/>
    </row>
    <row r="8" spans="1:9" ht="35.25" customHeight="1">
      <c r="A8" s="792"/>
      <c r="B8" s="792"/>
      <c r="C8" s="792"/>
      <c r="D8" s="792"/>
      <c r="E8" s="183" t="str">
        <f>'Attach 3(JV)'!E8</f>
        <v>Contract Services</v>
      </c>
      <c r="H8" s="32"/>
      <c r="I8" s="12"/>
    </row>
    <row r="9" spans="1:9" ht="20.100000000000001" customHeight="1">
      <c r="A9" s="13" t="s">
        <v>364</v>
      </c>
      <c r="B9" s="817">
        <f>'Attach 3(JV)'!B9</f>
        <v>0</v>
      </c>
      <c r="C9" s="817"/>
      <c r="D9" s="817"/>
      <c r="E9" s="183" t="str">
        <f>'Attach 3(JV)'!E9</f>
        <v>Power Grid Corporation of India Ltd.,</v>
      </c>
      <c r="H9" s="32"/>
      <c r="I9" s="12"/>
    </row>
    <row r="10" spans="1:9" ht="20.100000000000001" customHeight="1">
      <c r="A10" s="13" t="s">
        <v>366</v>
      </c>
      <c r="B10" s="817">
        <f>'Attach 3(JV)'!B10</f>
        <v>0</v>
      </c>
      <c r="C10" s="817"/>
      <c r="D10" s="817"/>
      <c r="E10" s="183" t="str">
        <f>'Attach 3(JV)'!E10</f>
        <v>"Saudamini", Plot No. 2, Sector 29</v>
      </c>
      <c r="H10" s="32"/>
      <c r="I10" s="12"/>
    </row>
    <row r="11" spans="1:9" ht="20.100000000000001" customHeight="1">
      <c r="B11" s="817">
        <f>'Attach 3(JV)'!B11</f>
        <v>0</v>
      </c>
      <c r="C11" s="817"/>
      <c r="D11" s="817"/>
      <c r="E11" s="183" t="str">
        <f>'Attach 3(JV)'!E11</f>
        <v>Gurgaon (Haryana) - 122001</v>
      </c>
    </row>
    <row r="12" spans="1:9" ht="18" customHeight="1">
      <c r="A12" s="403"/>
      <c r="B12" s="817">
        <f>'Attach 3(JV)'!B12</f>
        <v>0</v>
      </c>
      <c r="C12" s="817"/>
      <c r="D12" s="817"/>
      <c r="E12" s="15"/>
    </row>
    <row r="13" spans="1:9" ht="19.5" hidden="1" customHeight="1">
      <c r="A13" s="403"/>
      <c r="B13" s="158"/>
      <c r="C13" s="158"/>
      <c r="D13" s="158"/>
      <c r="E13" s="15"/>
    </row>
    <row r="14" spans="1:9" ht="20.100000000000001" customHeight="1">
      <c r="A14" s="403"/>
      <c r="B14" s="158"/>
      <c r="C14" s="158"/>
      <c r="D14" s="158"/>
      <c r="G14" s="11"/>
    </row>
    <row r="15" spans="1:9" ht="20.100000000000001" customHeight="1">
      <c r="A15" s="31" t="s">
        <v>358</v>
      </c>
    </row>
    <row r="16" spans="1:9" ht="16.5" customHeight="1">
      <c r="A16" s="721" t="s">
        <v>554</v>
      </c>
      <c r="B16" s="721"/>
      <c r="C16" s="721"/>
      <c r="D16" s="721"/>
      <c r="E16" s="721"/>
    </row>
    <row r="17" spans="1:8" ht="16.5" customHeight="1">
      <c r="A17" s="721"/>
      <c r="B17" s="721"/>
      <c r="C17" s="721"/>
      <c r="D17" s="721"/>
      <c r="E17" s="721"/>
    </row>
    <row r="18" spans="1:8" ht="16.5" customHeight="1">
      <c r="A18" s="721"/>
      <c r="B18" s="721"/>
      <c r="C18" s="721"/>
      <c r="D18" s="721"/>
      <c r="E18" s="721"/>
    </row>
    <row r="19" spans="1:8" ht="16.5" customHeight="1">
      <c r="A19" s="721"/>
      <c r="B19" s="721"/>
      <c r="C19" s="721"/>
      <c r="D19" s="721"/>
      <c r="E19" s="721"/>
    </row>
    <row r="20" spans="1:8" ht="16.5" customHeight="1">
      <c r="A20" s="721"/>
      <c r="B20" s="721"/>
      <c r="C20" s="721"/>
      <c r="D20" s="721"/>
      <c r="E20" s="721"/>
    </row>
    <row r="21" spans="1:8" ht="16.5" customHeight="1">
      <c r="A21" s="721"/>
      <c r="B21" s="721"/>
      <c r="C21" s="721"/>
      <c r="D21" s="721"/>
      <c r="E21" s="721"/>
    </row>
    <row r="22" spans="1:8" ht="16.5" customHeight="1">
      <c r="A22" s="721"/>
      <c r="B22" s="721"/>
      <c r="C22" s="721"/>
      <c r="D22" s="721"/>
      <c r="E22" s="721"/>
    </row>
    <row r="23" spans="1:8" ht="16.5" customHeight="1">
      <c r="A23" s="721"/>
      <c r="B23" s="721"/>
      <c r="C23" s="721"/>
      <c r="D23" s="721"/>
      <c r="E23" s="721"/>
      <c r="F23" s="401"/>
      <c r="G23" s="401"/>
      <c r="H23" s="401"/>
    </row>
    <row r="24" spans="1:8" ht="16.5" customHeight="1">
      <c r="A24" s="721"/>
      <c r="B24" s="721"/>
      <c r="C24" s="721"/>
      <c r="D24" s="721"/>
      <c r="E24" s="721"/>
    </row>
    <row r="25" spans="1:8" ht="16.5" customHeight="1">
      <c r="A25" s="721"/>
      <c r="B25" s="721"/>
      <c r="C25" s="721"/>
      <c r="D25" s="721"/>
      <c r="E25" s="721"/>
    </row>
    <row r="27" spans="1:8">
      <c r="A27" s="37"/>
    </row>
    <row r="29" spans="1:8">
      <c r="D29" s="39"/>
    </row>
    <row r="30" spans="1:8">
      <c r="A30" s="404" t="s">
        <v>6</v>
      </c>
      <c r="B30" s="75">
        <f>'Attach 3(JV)'!B25</f>
        <v>0</v>
      </c>
      <c r="C30" s="41"/>
      <c r="D30" s="39" t="s">
        <v>4</v>
      </c>
      <c r="E30" s="322">
        <f>'Attach 3(JV)'!E25</f>
        <v>0</v>
      </c>
    </row>
    <row r="31" spans="1:8">
      <c r="A31" s="404" t="s">
        <v>7</v>
      </c>
      <c r="B31" s="322">
        <f>'Attach 3(JV)'!B26</f>
        <v>0</v>
      </c>
      <c r="C31" s="41"/>
      <c r="D31" s="39" t="s">
        <v>5</v>
      </c>
      <c r="E31" s="322">
        <f>'Attach 3(JV)'!E26</f>
        <v>0</v>
      </c>
    </row>
    <row r="32" spans="1:8">
      <c r="B32" s="41"/>
      <c r="C32" s="41"/>
      <c r="D32" s="39"/>
      <c r="E32" s="41"/>
    </row>
    <row r="34" spans="1:1">
      <c r="A34" s="40"/>
    </row>
    <row r="37" spans="1:1">
      <c r="A37" s="40"/>
    </row>
    <row r="39" spans="1:1">
      <c r="A39" s="40"/>
    </row>
    <row r="41" spans="1:1">
      <c r="A41" s="40"/>
    </row>
  </sheetData>
  <sheetProtection password="EE0B" sheet="1" objects="1" scenarios="1" selectLockedCells="1"/>
  <customSheetViews>
    <customSheetView guid="{645EA773-58FD-461A-A186-302B88D016A5}" showPageBreaks="1" printArea="1" hiddenRows="1" view="pageBreakPreview" topLeftCell="A26">
      <selection activeCell="B10" sqref="B10:D10"/>
      <pageMargins left="0.7" right="0.7" top="0.75" bottom="0.75" header="0.3" footer="0.3"/>
      <pageSetup orientation="portrait" r:id="rId1"/>
    </customSheetView>
    <customSheetView guid="{0539A423-766D-4407-9B04-DD09D2A8C305}" showPageBreaks="1" printArea="1" hiddenRows="1" view="pageBreakPreview">
      <selection activeCell="B10" sqref="B10:D10"/>
      <pageMargins left="0.7" right="0.7" top="0.75" bottom="0.75" header="0.3" footer="0.3"/>
      <pageSetup orientation="portrait" r:id="rId2"/>
    </customSheetView>
    <customSheetView guid="{FA4BDE0B-6AEB-4D9D-84E1-DAD93139D8D4}" showPageBreaks="1" printArea="1" hiddenRows="1" view="pageBreakPreview" topLeftCell="A7">
      <selection activeCell="B10" sqref="B10:D10"/>
      <pageMargins left="0.7" right="0.7" top="0.75" bottom="0.75" header="0.3" footer="0.3"/>
      <pageSetup orientation="portrait" r:id="rId3"/>
    </customSheetView>
    <customSheetView guid="{A506B351-DE43-4CCA-818F-D2B51F2607AA}" showPageBreaks="1" printArea="1" hiddenRows="1" view="pageBreakPreview" topLeftCell="A10">
      <selection activeCell="B10" sqref="B10:D10"/>
      <pageMargins left="0.7" right="0.7" top="0.75" bottom="0.75" header="0.3" footer="0.3"/>
      <pageSetup orientation="portrait" r:id="rId4"/>
    </customSheetView>
    <customSheetView guid="{70BF6F06-85BA-4CCF-BC67-75A4B6D4F833}" showPageBreaks="1" printArea="1" hiddenRows="1" view="pageBreakPreview">
      <selection activeCell="C4" sqref="C4"/>
      <pageMargins left="0.7" right="0.7" top="0.75" bottom="0.75" header="0.3" footer="0.3"/>
      <pageSetup orientation="portrait" r:id="rId5"/>
    </customSheetView>
    <customSheetView guid="{1F125E51-1799-42D0-B41E-DC039BB17D59}" showPageBreaks="1" printArea="1" hiddenRows="1" view="pageBreakPreview">
      <selection activeCell="A2" sqref="A2"/>
      <pageMargins left="0.7" right="0.7" top="0.75" bottom="0.75" header="0.3" footer="0.3"/>
      <pageSetup orientation="portrait" r:id="rId6"/>
    </customSheetView>
    <customSheetView guid="{14C32814-5A59-4863-9FB1-822FBB75D7D1}" showPageBreaks="1" printArea="1" hiddenRows="1" view="pageBreakPreview">
      <selection activeCell="A16" sqref="A16:E25"/>
      <pageMargins left="0.7" right="0.7" top="0.75" bottom="0.75" header="0.3" footer="0.3"/>
      <pageSetup orientation="portrait" r:id="rId7"/>
    </customSheetView>
    <customSheetView guid="{AA750348-930C-43DE-ADD0-8D60980F5013}" showPageBreaks="1" printArea="1" hiddenRows="1" view="pageBreakPreview" topLeftCell="A14">
      <selection activeCell="E11" sqref="E11"/>
      <pageMargins left="0.7" right="0.7" top="0.75" bottom="0.75" header="0.3" footer="0.3"/>
      <pageSetup orientation="portrait" r:id="rId8"/>
    </customSheetView>
    <customSheetView guid="{CFBF18EC-8277-4311-991B-395AF21BB33B}" showPageBreaks="1" printArea="1" hiddenRows="1" view="pageBreakPreview" topLeftCell="A14">
      <selection activeCell="E11" sqref="E11"/>
      <pageMargins left="0.7" right="0.7" top="0.75" bottom="0.75" header="0.3" footer="0.3"/>
      <pageSetup orientation="portrait" r:id="rId9"/>
    </customSheetView>
    <customSheetView guid="{82C64B11-1F50-45B5-B7BB-9F1DC733C833}" showPageBreaks="1" printArea="1" hiddenRows="1" view="pageBreakPreview" topLeftCell="A2">
      <selection activeCell="B75" sqref="B75:C75"/>
      <pageMargins left="0.7" right="0.7" top="0.75" bottom="0.75" header="0.3" footer="0.3"/>
      <pageSetup orientation="portrait" r:id="rId10"/>
    </customSheetView>
    <customSheetView guid="{44C1C443-3199-4288-884A-D16AF7B2CD69}" showPageBreaks="1" printArea="1" hiddenRows="1" view="pageBreakPreview" topLeftCell="A5">
      <selection activeCell="A16" sqref="A16:E25"/>
      <pageMargins left="0.7" right="0.7" top="0.75" bottom="0.75" header="0.3" footer="0.3"/>
      <pageSetup orientation="portrait" r:id="rId11"/>
    </customSheetView>
    <customSheetView guid="{CB7CD015-9A92-451A-BEF4-2BC98E3768DD}" showPageBreaks="1" printArea="1" hiddenRows="1" view="pageBreakPreview" topLeftCell="A5">
      <selection activeCell="A16" sqref="A16:E25"/>
      <pageMargins left="0.7" right="0.7" top="0.75" bottom="0.75" header="0.3" footer="0.3"/>
      <pageSetup orientation="portrait" r:id="rId12"/>
    </customSheetView>
    <customSheetView guid="{0D490C87-B003-4943-9825-ACE0B8E7CC06}" showPageBreaks="1" printArea="1" hiddenRows="1" view="pageBreakPreview" topLeftCell="A2">
      <selection activeCell="B75" sqref="B75:C75"/>
      <pageMargins left="0.7" right="0.7" top="0.75" bottom="0.75" header="0.3" footer="0.3"/>
      <pageSetup orientation="portrait" r:id="rId13"/>
    </customSheetView>
    <customSheetView guid="{7A88FC7A-7690-48AB-B789-172043AFADC8}" showPageBreaks="1" printArea="1" hiddenRows="1" view="pageBreakPreview">
      <selection activeCell="E6" sqref="E6"/>
      <pageMargins left="0.7" right="0.7" top="0.75" bottom="0.75" header="0.3" footer="0.3"/>
      <pageSetup orientation="portrait" r:id="rId14"/>
    </customSheetView>
    <customSheetView guid="{1E2D7167-D6B7-4690-9A83-BF768C4223A4}" showPageBreaks="1" printArea="1" hiddenRows="1" view="pageBreakPreview" topLeftCell="A14">
      <selection activeCell="E11" sqref="E11"/>
      <pageMargins left="0.7" right="0.7" top="0.75" bottom="0.75" header="0.3" footer="0.3"/>
      <pageSetup orientation="portrait" r:id="rId15"/>
    </customSheetView>
    <customSheetView guid="{A36312D6-6542-430C-9B41-AC312BBA51FD}" showPageBreaks="1" printArea="1" hiddenRows="1" view="pageBreakPreview" topLeftCell="A10">
      <selection activeCell="B10" sqref="B10:D10"/>
      <pageMargins left="0.7" right="0.7" top="0.75" bottom="0.75" header="0.3" footer="0.3"/>
      <pageSetup orientation="portrait" r:id="rId16"/>
    </customSheetView>
    <customSheetView guid="{BA05AF78-3740-4996-9CC5-E46CCE234E84}" showPageBreaks="1" printArea="1" hiddenRows="1" view="pageBreakPreview">
      <selection activeCell="B10" sqref="B10:D10"/>
      <pageMargins left="0.7" right="0.7" top="0.75" bottom="0.75" header="0.3" footer="0.3"/>
      <pageSetup orientation="portrait" r:id="rId17"/>
    </customSheetView>
  </customSheetViews>
  <mergeCells count="8">
    <mergeCell ref="B12:D12"/>
    <mergeCell ref="A16:E25"/>
    <mergeCell ref="A3:E3"/>
    <mergeCell ref="A5:E5"/>
    <mergeCell ref="A8:D8"/>
    <mergeCell ref="B9:D9"/>
    <mergeCell ref="B10:D10"/>
    <mergeCell ref="B11:D11"/>
  </mergeCells>
  <pageMargins left="0.7" right="0.7" top="0.75" bottom="0.75" header="0.3" footer="0.3"/>
  <pageSetup orientation="portrait" r:id="rId18"/>
  <drawing r:id="rId1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sheetPr>
  <dimension ref="A1:I45"/>
  <sheetViews>
    <sheetView showGridLines="0" showZeros="0" view="pageBreakPreview" topLeftCell="A12" zoomScaleNormal="100" zoomScaleSheetLayoutView="100" workbookViewId="0">
      <selection activeCell="B10" sqref="B10:D10"/>
    </sheetView>
  </sheetViews>
  <sheetFormatPr defaultColWidth="9.109375" defaultRowHeight="14.4"/>
  <cols>
    <col min="1" max="1" width="12.109375" style="31" customWidth="1"/>
    <col min="2" max="2" width="20.5546875" style="31" customWidth="1"/>
    <col min="3" max="3" width="11.44140625" style="31" customWidth="1"/>
    <col min="4" max="4" width="15.44140625" style="31" customWidth="1"/>
    <col min="5" max="5" width="39.33203125" style="31" customWidth="1"/>
    <col min="6" max="8" width="9.109375" style="26"/>
    <col min="9" max="16384" width="9.109375" style="27"/>
  </cols>
  <sheetData>
    <row r="1" spans="1:9">
      <c r="A1" s="23" t="e">
        <f>'Attach 18'!A1</f>
        <v>#REF!</v>
      </c>
      <c r="B1" s="24"/>
      <c r="C1" s="24"/>
      <c r="D1" s="24"/>
      <c r="E1" s="25" t="str">
        <f>"Attachment-19 "</f>
        <v xml:space="preserve">Attachment-19 </v>
      </c>
    </row>
    <row r="3" spans="1:9" ht="72.75" customHeight="1">
      <c r="A3" s="646"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28"/>
      <c r="G3" s="29"/>
      <c r="H3" s="28"/>
    </row>
    <row r="4" spans="1:9" ht="20.100000000000001" customHeight="1">
      <c r="A4" s="30"/>
      <c r="H4" s="32"/>
      <c r="I4" s="10"/>
    </row>
    <row r="5" spans="1:9" ht="20.100000000000001" customHeight="1">
      <c r="A5" s="647" t="s">
        <v>2</v>
      </c>
      <c r="B5" s="647"/>
      <c r="C5" s="647"/>
      <c r="D5" s="647"/>
      <c r="E5" s="647"/>
      <c r="F5" s="33"/>
      <c r="H5" s="32"/>
      <c r="I5" s="12"/>
    </row>
    <row r="6" spans="1:9" ht="20.100000000000001" customHeight="1">
      <c r="A6" s="34"/>
      <c r="H6" s="32"/>
      <c r="I6" s="12"/>
    </row>
    <row r="7" spans="1:9" ht="20.100000000000001" customHeight="1">
      <c r="A7" s="35" t="str">
        <f>'Attach 3(JV)'!A7</f>
        <v>Bidder’s Name and Address (the Lead Partner ) :</v>
      </c>
      <c r="E7" s="15" t="str">
        <f>'Attach 3(JV)'!E7</f>
        <v>To:</v>
      </c>
      <c r="H7" s="32"/>
      <c r="I7" s="12"/>
    </row>
    <row r="8" spans="1:9" ht="35.25" customHeight="1">
      <c r="A8" s="792"/>
      <c r="B8" s="792"/>
      <c r="C8" s="792"/>
      <c r="D8" s="792"/>
      <c r="E8" s="183" t="str">
        <f>'Attach 3(JV)'!E8</f>
        <v>Contract Services</v>
      </c>
      <c r="H8" s="32"/>
      <c r="I8" s="12"/>
    </row>
    <row r="9" spans="1:9" ht="20.100000000000001" customHeight="1">
      <c r="A9" s="13" t="s">
        <v>364</v>
      </c>
      <c r="B9" s="817">
        <f>'Attach 3(JV)'!B9</f>
        <v>0</v>
      </c>
      <c r="C9" s="817"/>
      <c r="D9" s="817"/>
      <c r="E9" s="183" t="str">
        <f>'Attach 3(JV)'!E9</f>
        <v>Power Grid Corporation of India Ltd.,</v>
      </c>
      <c r="H9" s="32"/>
      <c r="I9" s="12"/>
    </row>
    <row r="10" spans="1:9" ht="20.100000000000001" customHeight="1">
      <c r="A10" s="13" t="s">
        <v>366</v>
      </c>
      <c r="B10" s="817">
        <f>'Attach 3(JV)'!B10</f>
        <v>0</v>
      </c>
      <c r="C10" s="817"/>
      <c r="D10" s="817"/>
      <c r="E10" s="183" t="str">
        <f>'Attach 3(JV)'!E10</f>
        <v>"Saudamini", Plot No. 2, Sector 29</v>
      </c>
      <c r="H10" s="32"/>
      <c r="I10" s="12"/>
    </row>
    <row r="11" spans="1:9" ht="20.100000000000001" customHeight="1">
      <c r="B11" s="817">
        <f>'Attach 3(JV)'!B11</f>
        <v>0</v>
      </c>
      <c r="C11" s="817"/>
      <c r="D11" s="817"/>
      <c r="E11" s="183" t="str">
        <f>'Attach 3(JV)'!E11</f>
        <v>Gurgaon (Haryana) - 122001</v>
      </c>
    </row>
    <row r="12" spans="1:9" ht="18" customHeight="1">
      <c r="A12" s="34"/>
      <c r="B12" s="817">
        <f>'Attach 3(JV)'!B12</f>
        <v>0</v>
      </c>
      <c r="C12" s="817"/>
      <c r="D12" s="817"/>
      <c r="E12" s="15"/>
    </row>
    <row r="13" spans="1:9" ht="19.5" hidden="1" customHeight="1">
      <c r="A13" s="34"/>
      <c r="B13" s="158"/>
      <c r="C13" s="158"/>
      <c r="D13" s="158"/>
      <c r="E13" s="15"/>
    </row>
    <row r="14" spans="1:9" ht="20.100000000000001" customHeight="1">
      <c r="A14" s="34"/>
      <c r="B14" s="158"/>
      <c r="C14" s="158"/>
      <c r="D14" s="158"/>
      <c r="G14" s="11"/>
    </row>
    <row r="15" spans="1:9" ht="20.100000000000001" customHeight="1">
      <c r="A15" s="31" t="s">
        <v>358</v>
      </c>
    </row>
    <row r="16" spans="1:9" ht="6" customHeight="1">
      <c r="A16" s="34"/>
    </row>
    <row r="17" spans="1:8" ht="78.75" customHeight="1">
      <c r="A17" s="650" t="s">
        <v>3</v>
      </c>
      <c r="B17" s="650"/>
      <c r="C17" s="650"/>
      <c r="D17" s="650"/>
      <c r="E17" s="650"/>
    </row>
    <row r="18" spans="1:8" ht="56.25" customHeight="1">
      <c r="A18" s="818" t="s">
        <v>546</v>
      </c>
      <c r="B18" s="818"/>
      <c r="C18" s="818"/>
      <c r="D18" s="818"/>
      <c r="E18" s="818"/>
    </row>
    <row r="19" spans="1:8" ht="184.5" customHeight="1">
      <c r="A19" s="818" t="s">
        <v>545</v>
      </c>
      <c r="B19" s="818"/>
      <c r="C19" s="818"/>
      <c r="D19" s="818"/>
      <c r="E19" s="818"/>
    </row>
    <row r="20" spans="1:8" ht="8.25" hidden="1" customHeight="1">
      <c r="A20" s="361"/>
    </row>
    <row r="21" spans="1:8" ht="20.100000000000001" hidden="1" customHeight="1">
      <c r="A21" s="361"/>
    </row>
    <row r="22" spans="1:8" ht="20.100000000000001" hidden="1" customHeight="1">
      <c r="A22" s="361"/>
    </row>
    <row r="23" spans="1:8" ht="57.75" hidden="1" customHeight="1">
      <c r="A23" s="650"/>
      <c r="B23" s="650"/>
      <c r="C23" s="650"/>
      <c r="D23" s="650"/>
      <c r="E23" s="650"/>
      <c r="F23" s="36"/>
      <c r="G23" s="36"/>
      <c r="H23" s="36"/>
    </row>
    <row r="24" spans="1:8" ht="20.100000000000001" hidden="1" customHeight="1">
      <c r="A24" s="34"/>
    </row>
    <row r="25" spans="1:8" ht="20.100000000000001" hidden="1" customHeight="1">
      <c r="A25" s="37"/>
    </row>
    <row r="26" spans="1:8" ht="20.100000000000001" hidden="1" customHeight="1"/>
    <row r="27" spans="1:8" ht="20.100000000000001" hidden="1" customHeight="1">
      <c r="A27" s="37"/>
    </row>
    <row r="28" spans="1:8" ht="20.100000000000001" hidden="1" customHeight="1"/>
    <row r="29" spans="1:8" ht="12" customHeight="1">
      <c r="D29" s="39"/>
    </row>
    <row r="30" spans="1:8" ht="33" customHeight="1">
      <c r="A30" s="38" t="s">
        <v>6</v>
      </c>
      <c r="B30" s="75">
        <f>'Attach 3(JV)'!B25</f>
        <v>0</v>
      </c>
      <c r="C30" s="41"/>
      <c r="D30" s="39" t="s">
        <v>4</v>
      </c>
      <c r="E30" s="322">
        <f>'Attach 3(JV)'!E25</f>
        <v>0</v>
      </c>
    </row>
    <row r="31" spans="1:8" ht="33" customHeight="1">
      <c r="A31" s="38" t="s">
        <v>7</v>
      </c>
      <c r="B31" s="322">
        <f>'Attach 3(JV)'!B26</f>
        <v>0</v>
      </c>
      <c r="C31" s="41"/>
      <c r="D31" s="39" t="s">
        <v>5</v>
      </c>
      <c r="E31" s="322">
        <f>'Attach 3(JV)'!E26</f>
        <v>0</v>
      </c>
    </row>
    <row r="32" spans="1:8" ht="33" customHeight="1">
      <c r="B32" s="41"/>
      <c r="C32" s="41"/>
      <c r="D32" s="39"/>
      <c r="E32" s="41"/>
    </row>
    <row r="33" spans="1:1" ht="20.100000000000001" customHeight="1"/>
    <row r="34" spans="1:1" ht="20.100000000000001" customHeight="1">
      <c r="A34" s="40"/>
    </row>
    <row r="35" spans="1:1" ht="20.100000000000001" customHeight="1"/>
    <row r="36" spans="1:1" ht="20.100000000000001" customHeight="1"/>
    <row r="37" spans="1:1" ht="20.100000000000001" customHeight="1">
      <c r="A37" s="40"/>
    </row>
    <row r="38" spans="1:1" ht="20.100000000000001" customHeight="1"/>
    <row r="39" spans="1:1" ht="20.100000000000001" customHeight="1">
      <c r="A39" s="40"/>
    </row>
    <row r="40" spans="1:1" ht="20.100000000000001" customHeight="1"/>
    <row r="41" spans="1:1" ht="20.100000000000001" customHeight="1">
      <c r="A41" s="40"/>
    </row>
    <row r="42" spans="1:1" ht="20.100000000000001" customHeight="1"/>
    <row r="43" spans="1:1" ht="20.100000000000001" customHeight="1"/>
    <row r="44" spans="1:1" ht="20.100000000000001" customHeight="1"/>
    <row r="45" spans="1:1" ht="20.100000000000001" customHeight="1"/>
  </sheetData>
  <sheetProtection password="EE0B" sheet="1" objects="1" scenarios="1" selectLockedCells="1"/>
  <customSheetViews>
    <customSheetView guid="{645EA773-58FD-461A-A186-302B88D016A5}" showPageBreaks="1" showGridLines="0" zeroValues="0" printArea="1" hiddenRows="1" view="pageBreakPreview" topLeftCell="A12">
      <selection activeCell="B10" sqref="B10:D10"/>
      <pageMargins left="0.75" right="0.63" top="0.57999999999999996" bottom="0.6" header="0.34" footer="0.35"/>
      <pageSetup scale="91" orientation="portrait" r:id="rId1"/>
      <headerFooter alignWithMargins="0">
        <oddFooter>&amp;R&amp;"Book Antiqua,Bold"&amp;8 Page &amp;P of &amp;N</oddFooter>
      </headerFooter>
    </customSheetView>
    <customSheetView guid="{0539A423-766D-4407-9B04-DD09D2A8C305}" showPageBreaks="1" showGridLines="0" zeroValues="0" printArea="1" hiddenRows="1" view="pageBreakPreview">
      <selection activeCell="B10" sqref="B10:D10"/>
      <pageMargins left="0.75" right="0.63" top="0.57999999999999996" bottom="0.6" header="0.34" footer="0.35"/>
      <pageSetup scale="91" orientation="portrait" r:id="rId2"/>
      <headerFooter alignWithMargins="0">
        <oddFooter>&amp;R&amp;"Book Antiqua,Bold"&amp;8 Page &amp;P of &amp;N</oddFooter>
      </headerFooter>
    </customSheetView>
    <customSheetView guid="{FA4BDE0B-6AEB-4D9D-84E1-DAD93139D8D4}" showPageBreaks="1" showGridLines="0" zeroValues="0" printArea="1" hiddenRows="1" view="pageBreakPreview" topLeftCell="A14">
      <selection activeCell="B10" sqref="B10:D10"/>
      <pageMargins left="0.75" right="0.63" top="0.57999999999999996" bottom="0.6" header="0.34" footer="0.35"/>
      <pageSetup scale="91" orientation="portrait" r:id="rId3"/>
      <headerFooter alignWithMargins="0">
        <oddFooter>&amp;R&amp;"Book Antiqua,Bold"&amp;8 Page &amp;P of &amp;N</oddFooter>
      </headerFooter>
    </customSheetView>
    <customSheetView guid="{A506B351-DE43-4CCA-818F-D2B51F2607AA}" showPageBreaks="1" showGridLines="0" zeroValues="0" printArea="1" hiddenRows="1" view="pageBreakPreview">
      <selection activeCell="B10" sqref="B10:D10"/>
      <pageMargins left="0.75" right="0.63" top="0.57999999999999996" bottom="0.6" header="0.34" footer="0.35"/>
      <pageSetup scale="91" orientation="portrait" r:id="rId4"/>
      <headerFooter alignWithMargins="0">
        <oddFooter>&amp;R&amp;"Book Antiqua,Bold"&amp;8 Page &amp;P of &amp;N</oddFooter>
      </headerFooter>
    </customSheetView>
    <customSheetView guid="{70BF6F06-85BA-4CCF-BC67-75A4B6D4F833}" showPageBreaks="1" showGridLines="0" zeroValues="0" printArea="1" hiddenRows="1" view="pageBreakPreview">
      <selection activeCell="K19" sqref="K19"/>
      <pageMargins left="0.75" right="0.63" top="0.57999999999999996" bottom="0.6" header="0.34" footer="0.35"/>
      <pageSetup scale="91" orientation="portrait" r:id="rId5"/>
      <headerFooter alignWithMargins="0">
        <oddFooter>&amp;R&amp;"Book Antiqua,Bold"&amp;8 Page &amp;P of &amp;N</oddFooter>
      </headerFooter>
    </customSheetView>
    <customSheetView guid="{1F125E51-1799-42D0-B41E-DC039BB17D59}" showPageBreaks="1" showGridLines="0" zeroValues="0" printArea="1" hiddenRows="1" view="pageBreakPreview">
      <selection activeCell="A2" sqref="A2"/>
      <pageMargins left="0.75" right="0.63" top="0.57999999999999996" bottom="0.6" header="0.34" footer="0.35"/>
      <pageSetup scale="91" orientation="portrait" r:id="rId6"/>
      <headerFooter alignWithMargins="0">
        <oddFooter>&amp;R&amp;"Book Antiqua,Bold"&amp;8 Page &amp;P of &amp;N</oddFooter>
      </headerFooter>
    </customSheetView>
    <customSheetView guid="{14C32814-5A59-4863-9FB1-822FBB75D7D1}" showPageBreaks="1" showGridLines="0" zeroValues="0" printArea="1" hiddenRows="1" view="pageBreakPreview">
      <selection activeCell="S32" sqref="S32"/>
      <pageMargins left="0.75" right="0.63" top="0.57999999999999996" bottom="0.6" header="0.34" footer="0.35"/>
      <pageSetup scale="91" orientation="portrait" r:id="rId7"/>
      <headerFooter alignWithMargins="0">
        <oddFooter>&amp;R&amp;"Book Antiqua,Bold"&amp;8 Page &amp;P of &amp;N</oddFooter>
      </headerFooter>
    </customSheetView>
    <customSheetView guid="{AA750348-930C-43DE-ADD0-8D60980F5013}" showPageBreaks="1" showGridLines="0" zeroValues="0" printArea="1" hiddenRows="1" view="pageBreakPreview">
      <selection activeCell="A18" sqref="A18:E18"/>
      <pageMargins left="0.75" right="0.63" top="0.57999999999999996" bottom="0.6" header="0.34" footer="0.35"/>
      <pageSetup scale="91" orientation="portrait" r:id="rId8"/>
      <headerFooter alignWithMargins="0">
        <oddFooter>&amp;R&amp;"Book Antiqua,Bold"&amp;8 Page &amp;P of &amp;N</oddFooter>
      </headerFooter>
    </customSheetView>
    <customSheetView guid="{CFBF18EC-8277-4311-991B-395AF21BB33B}" showPageBreaks="1" showGridLines="0" zeroValues="0" printArea="1" hiddenRows="1" view="pageBreakPreview">
      <selection activeCell="A18" sqref="A18:E18"/>
      <pageMargins left="0.75" right="0.63" top="0.57999999999999996" bottom="0.6" header="0.34" footer="0.35"/>
      <pageSetup scale="91" orientation="portrait" r:id="rId9"/>
      <headerFooter alignWithMargins="0">
        <oddFooter>&amp;R&amp;"Book Antiqua,Bold"&amp;8 Page &amp;P of &amp;N</oddFooter>
      </headerFooter>
    </customSheetView>
    <customSheetView guid="{82C64B11-1F50-45B5-B7BB-9F1DC733C833}" showPageBreaks="1" showGridLines="0" zeroValues="0" printArea="1" hiddenRows="1" view="pageBreakPreview">
      <selection activeCell="B75" sqref="B75:C75"/>
      <pageMargins left="0.75" right="0.63" top="0.57999999999999996" bottom="0.6" header="0.34" footer="0.35"/>
      <pageSetup scale="91" orientation="portrait" r:id="rId10"/>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1"/>
      <headerFooter alignWithMargins="0">
        <oddFooter>&amp;R&amp;"Book Antiqua,Bold"&amp;8 Page &amp;P of &amp;N</oddFooter>
      </headerFooter>
    </customSheetView>
    <customSheetView guid="{82E8A0F5-0020-4355-95CF-28601763A783}" showPageBreaks="1" showGridLines="0" zeroValues="0" printArea="1" hiddenRows="1" view="pageBreakPreview">
      <selection activeCell="B11" sqref="B11:D11"/>
      <pageMargins left="0.75" right="0.63" top="0.57999999999999996" bottom="0.6" header="0.34" footer="0.35"/>
      <pageSetup scale="95" orientation="portrait" r:id="rId22"/>
      <headerFooter alignWithMargins="0">
        <oddFooter>&amp;R&amp;"Book Antiqua,Bold"&amp;8 Page &amp;P of &amp;N</oddFooter>
      </headerFooter>
    </customSheetView>
    <customSheetView guid="{44C1C443-3199-4288-884A-D16AF7B2CD69}" showPageBreaks="1" showGridLines="0" zeroValues="0" printArea="1" hiddenRows="1" view="pageBreakPreview">
      <selection activeCell="A8" sqref="A8:D8"/>
      <pageMargins left="0.75" right="0.63" top="0.57999999999999996" bottom="0.6" header="0.34" footer="0.35"/>
      <pageSetup scale="95" orientation="portrait" r:id="rId23"/>
      <headerFooter alignWithMargins="0">
        <oddFooter>&amp;R&amp;"Book Antiqua,Bold"&amp;8 Page &amp;P of &amp;N</oddFooter>
      </headerFooter>
    </customSheetView>
    <customSheetView guid="{CB7CD015-9A92-451A-BEF4-2BC98E3768DD}" showPageBreaks="1" showGridLines="0" zeroValues="0" printArea="1" hiddenRows="1" view="pageBreakPreview">
      <selection activeCell="A8" sqref="A8:D8"/>
      <pageMargins left="0.75" right="0.63" top="0.57999999999999996" bottom="0.6" header="0.34" footer="0.35"/>
      <pageSetup scale="95" orientation="portrait" r:id="rId24"/>
      <headerFooter alignWithMargins="0">
        <oddFooter>&amp;R&amp;"Book Antiqua,Bold"&amp;8 Page &amp;P of &amp;N</oddFooter>
      </headerFooter>
    </customSheetView>
    <customSheetView guid="{0D490C87-B003-4943-9825-ACE0B8E7CC06}" showPageBreaks="1" showGridLines="0" zeroValues="0" printArea="1" hiddenRows="1" view="pageBreakPreview">
      <selection activeCell="B75" sqref="B75:C75"/>
      <pageMargins left="0.75" right="0.63" top="0.57999999999999996" bottom="0.6" header="0.34" footer="0.35"/>
      <pageSetup scale="91" orientation="portrait" r:id="rId25"/>
      <headerFooter alignWithMargins="0">
        <oddFooter>&amp;R&amp;"Book Antiqua,Bold"&amp;8 Page &amp;P of &amp;N</oddFooter>
      </headerFooter>
    </customSheetView>
    <customSheetView guid="{7A88FC7A-7690-48AB-B789-172043AFADC8}" showPageBreaks="1" showGridLines="0" zeroValues="0" printArea="1" hiddenRows="1" view="pageBreakPreview">
      <selection activeCell="A18" sqref="A18:E18"/>
      <pageMargins left="0.75" right="0.63" top="0.57999999999999996" bottom="0.6" header="0.34" footer="0.35"/>
      <pageSetup scale="91" orientation="portrait" r:id="rId26"/>
      <headerFooter alignWithMargins="0">
        <oddFooter>&amp;R&amp;"Book Antiqua,Bold"&amp;8 Page &amp;P of &amp;N</oddFooter>
      </headerFooter>
    </customSheetView>
    <customSheetView guid="{1E2D7167-D6B7-4690-9A83-BF768C4223A4}" showPageBreaks="1" showGridLines="0" zeroValues="0" printArea="1" hiddenRows="1" view="pageBreakPreview">
      <selection activeCell="A18" sqref="A18:E18"/>
      <pageMargins left="0.75" right="0.63" top="0.57999999999999996" bottom="0.6" header="0.34" footer="0.35"/>
      <pageSetup scale="91" orientation="portrait" r:id="rId27"/>
      <headerFooter alignWithMargins="0">
        <oddFooter>&amp;R&amp;"Book Antiqua,Bold"&amp;8 Page &amp;P of &amp;N</oddFooter>
      </headerFooter>
    </customSheetView>
    <customSheetView guid="{A36312D6-6542-430C-9B41-AC312BBA51FD}" showPageBreaks="1" showGridLines="0" zeroValues="0" printArea="1" hiddenRows="1" view="pageBreakPreview">
      <selection activeCell="B10" sqref="B10:D10"/>
      <pageMargins left="0.75" right="0.63" top="0.57999999999999996" bottom="0.6" header="0.34" footer="0.35"/>
      <pageSetup scale="91" orientation="portrait" r:id="rId28"/>
      <headerFooter alignWithMargins="0">
        <oddFooter>&amp;R&amp;"Book Antiqua,Bold"&amp;8 Page &amp;P of &amp;N</oddFooter>
      </headerFooter>
    </customSheetView>
    <customSheetView guid="{BA05AF78-3740-4996-9CC5-E46CCE234E84}" showPageBreaks="1" showGridLines="0" zeroValues="0" printArea="1" hiddenRows="1" view="pageBreakPreview">
      <selection activeCell="B10" sqref="B10:D10"/>
      <pageMargins left="0.75" right="0.63" top="0.57999999999999996" bottom="0.6" header="0.34" footer="0.35"/>
      <pageSetup scale="91" orientation="portrait" r:id="rId29"/>
      <headerFooter alignWithMargins="0">
        <oddFooter>&amp;R&amp;"Book Antiqua,Bold"&amp;8 Page &amp;P of &amp;N</oddFooter>
      </headerFooter>
    </customSheetView>
  </customSheetViews>
  <mergeCells count="11">
    <mergeCell ref="A3:E3"/>
    <mergeCell ref="A5:E5"/>
    <mergeCell ref="A23:E23"/>
    <mergeCell ref="B9:D9"/>
    <mergeCell ref="B10:D10"/>
    <mergeCell ref="B11:D11"/>
    <mergeCell ref="B12:D12"/>
    <mergeCell ref="A8:D8"/>
    <mergeCell ref="A17:E17"/>
    <mergeCell ref="A18:E18"/>
    <mergeCell ref="A19:E19"/>
  </mergeCells>
  <phoneticPr fontId="6" type="noConversion"/>
  <pageMargins left="0.75" right="0.63" top="0.57999999999999996" bottom="0.6" header="0.34" footer="0.35"/>
  <pageSetup scale="91" orientation="portrait" r:id="rId30"/>
  <headerFooter alignWithMargins="0">
    <oddFooter>&amp;R&amp;"Book Antiqua,Bold"&amp;8 Page &amp;P of &amp;N</oddFooter>
  </headerFooter>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dimension ref="A1:I34"/>
  <sheetViews>
    <sheetView showGridLines="0" view="pageBreakPreview" topLeftCell="A14" zoomScaleNormal="100" zoomScaleSheetLayoutView="100" workbookViewId="0">
      <selection activeCell="F16" sqref="F16"/>
    </sheetView>
  </sheetViews>
  <sheetFormatPr defaultColWidth="9.109375" defaultRowHeight="14.4"/>
  <cols>
    <col min="1" max="1" width="13.33203125" style="31" customWidth="1"/>
    <col min="2" max="2" width="20.5546875" style="31" customWidth="1"/>
    <col min="3" max="3" width="11.44140625" style="31" customWidth="1"/>
    <col min="4" max="4" width="15.44140625" style="31" customWidth="1"/>
    <col min="5" max="5" width="37.88671875" style="31" customWidth="1"/>
    <col min="6" max="8" width="9.109375" style="26"/>
    <col min="9" max="16384" width="9.109375" style="27"/>
  </cols>
  <sheetData>
    <row r="1" spans="1:9">
      <c r="A1" s="23" t="e">
        <f>'Attach 19'!A1</f>
        <v>#REF!</v>
      </c>
      <c r="B1" s="24"/>
      <c r="C1" s="24"/>
      <c r="D1" s="24"/>
      <c r="E1" s="25" t="str">
        <f>"Attachment-20 "</f>
        <v xml:space="preserve">Attachment-20 </v>
      </c>
    </row>
    <row r="3" spans="1:9" ht="69.75" customHeight="1">
      <c r="A3" s="646"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28"/>
      <c r="G3" s="29"/>
      <c r="H3" s="28"/>
    </row>
    <row r="4" spans="1:9" ht="20.100000000000001" customHeight="1">
      <c r="A4" s="453"/>
      <c r="H4" s="32"/>
      <c r="I4" s="10"/>
    </row>
    <row r="5" spans="1:9" ht="20.100000000000001" customHeight="1">
      <c r="A5" s="647" t="s">
        <v>576</v>
      </c>
      <c r="B5" s="647"/>
      <c r="C5" s="647"/>
      <c r="D5" s="647"/>
      <c r="E5" s="647"/>
      <c r="F5" s="33"/>
      <c r="H5" s="32"/>
      <c r="I5" s="12"/>
    </row>
    <row r="6" spans="1:9" ht="20.100000000000001" customHeight="1">
      <c r="A6" s="454"/>
      <c r="H6" s="32"/>
      <c r="I6" s="12"/>
    </row>
    <row r="7" spans="1:9" ht="20.100000000000001" customHeight="1">
      <c r="A7" s="35" t="str">
        <f>'Attach 3(JV)'!A7</f>
        <v>Bidder’s Name and Address (the Lead Partner ) :</v>
      </c>
      <c r="E7" s="15" t="str">
        <f>'Attach 3(JV)'!E7</f>
        <v>To:</v>
      </c>
      <c r="H7" s="32"/>
      <c r="I7" s="12"/>
    </row>
    <row r="8" spans="1:9" ht="18.75" customHeight="1">
      <c r="A8" s="792"/>
      <c r="B8" s="792"/>
      <c r="C8" s="792"/>
      <c r="D8" s="792"/>
      <c r="E8" s="183" t="str">
        <f>'Attach 3(JV)'!E8</f>
        <v>Contract Services</v>
      </c>
      <c r="H8" s="32"/>
      <c r="I8" s="12"/>
    </row>
    <row r="9" spans="1:9" ht="20.100000000000001" customHeight="1">
      <c r="A9" s="13" t="s">
        <v>364</v>
      </c>
      <c r="B9" s="817">
        <f>'Attach 3(JV)'!B9</f>
        <v>0</v>
      </c>
      <c r="C9" s="817"/>
      <c r="D9" s="817"/>
      <c r="E9" s="183" t="str">
        <f>'Attach 3(JV)'!E9</f>
        <v>Power Grid Corporation of India Ltd.,</v>
      </c>
      <c r="H9" s="32"/>
      <c r="I9" s="12"/>
    </row>
    <row r="10" spans="1:9" ht="20.100000000000001" customHeight="1">
      <c r="A10" s="13" t="s">
        <v>366</v>
      </c>
      <c r="B10" s="817">
        <f>'Attach 3(JV)'!B10</f>
        <v>0</v>
      </c>
      <c r="C10" s="817"/>
      <c r="D10" s="817"/>
      <c r="E10" s="183" t="str">
        <f>'Attach 3(JV)'!E10</f>
        <v>"Saudamini", Plot No. 2, Sector 29</v>
      </c>
      <c r="H10" s="32"/>
      <c r="I10" s="12"/>
    </row>
    <row r="11" spans="1:9" ht="20.100000000000001" customHeight="1">
      <c r="B11" s="817">
        <f>'Attach 3(JV)'!B11</f>
        <v>0</v>
      </c>
      <c r="C11" s="817"/>
      <c r="D11" s="817"/>
      <c r="E11" s="183" t="str">
        <f>'Attach 3(JV)'!E11</f>
        <v>Gurgaon (Haryana) - 122001</v>
      </c>
    </row>
    <row r="12" spans="1:9" ht="18" customHeight="1">
      <c r="A12" s="454"/>
      <c r="B12" s="817">
        <f>'Attach 3(JV)'!B12</f>
        <v>0</v>
      </c>
      <c r="C12" s="817"/>
      <c r="D12" s="817"/>
      <c r="E12" s="15"/>
    </row>
    <row r="13" spans="1:9" ht="19.5" hidden="1" customHeight="1">
      <c r="A13" s="454"/>
      <c r="B13" s="158"/>
      <c r="C13" s="158"/>
      <c r="D13" s="158"/>
      <c r="E13" s="15"/>
    </row>
    <row r="14" spans="1:9" ht="20.100000000000001" customHeight="1">
      <c r="A14" s="454"/>
      <c r="B14" s="158"/>
      <c r="C14" s="158"/>
      <c r="D14" s="158"/>
      <c r="G14" s="11"/>
    </row>
    <row r="15" spans="1:9" ht="20.100000000000001" customHeight="1">
      <c r="A15" s="31" t="s">
        <v>358</v>
      </c>
    </row>
    <row r="16" spans="1:9" ht="312" customHeight="1">
      <c r="A16" s="781" t="s">
        <v>578</v>
      </c>
      <c r="B16" s="781"/>
      <c r="C16" s="781"/>
      <c r="D16" s="781"/>
      <c r="E16" s="781"/>
    </row>
    <row r="17" spans="1:5" ht="41.25" customHeight="1">
      <c r="A17" s="820" t="s">
        <v>579</v>
      </c>
      <c r="B17" s="820"/>
      <c r="C17" s="820"/>
      <c r="D17" s="820"/>
      <c r="E17" s="820"/>
    </row>
    <row r="18" spans="1:5" ht="25.5" customHeight="1">
      <c r="A18" s="105"/>
      <c r="B18" s="31" t="s">
        <v>580</v>
      </c>
    </row>
    <row r="19" spans="1:5" ht="87" customHeight="1">
      <c r="A19" s="634" t="s">
        <v>581</v>
      </c>
      <c r="B19" s="706"/>
      <c r="C19" s="706"/>
      <c r="D19" s="706"/>
      <c r="E19" s="706"/>
    </row>
    <row r="20" spans="1:5" ht="147" customHeight="1">
      <c r="A20" s="634" t="s">
        <v>582</v>
      </c>
      <c r="B20" s="634"/>
      <c r="C20" s="634"/>
      <c r="D20" s="634"/>
      <c r="E20" s="634"/>
    </row>
    <row r="21" spans="1:5">
      <c r="D21" s="39"/>
    </row>
    <row r="22" spans="1:5" ht="25.5" customHeight="1">
      <c r="A22" s="455" t="s">
        <v>6</v>
      </c>
      <c r="B22" s="480">
        <f>'Attach 3(JV)'!B25</f>
        <v>0</v>
      </c>
      <c r="C22" s="41"/>
      <c r="D22" s="39" t="s">
        <v>4</v>
      </c>
      <c r="E22" s="105">
        <f>'Attach 3(JV)'!E25</f>
        <v>0</v>
      </c>
    </row>
    <row r="23" spans="1:5" ht="27" customHeight="1">
      <c r="A23" s="455" t="s">
        <v>7</v>
      </c>
      <c r="B23" s="105">
        <f>'Attach 3(JV)'!B26</f>
        <v>0</v>
      </c>
      <c r="C23" s="41"/>
      <c r="D23" s="39" t="s">
        <v>5</v>
      </c>
      <c r="E23" s="105">
        <f>'Attach 3(JV)'!E26</f>
        <v>0</v>
      </c>
    </row>
    <row r="24" spans="1:5">
      <c r="A24" s="455"/>
      <c r="B24" s="322"/>
      <c r="C24" s="41"/>
      <c r="D24" s="39"/>
      <c r="E24" s="322"/>
    </row>
    <row r="25" spans="1:5" ht="63" customHeight="1">
      <c r="A25" s="795" t="s">
        <v>577</v>
      </c>
      <c r="B25" s="795"/>
      <c r="C25" s="795"/>
      <c r="D25" s="795"/>
      <c r="E25" s="795"/>
    </row>
    <row r="26" spans="1:5" ht="44.25" customHeight="1">
      <c r="A26" s="819" t="s">
        <v>604</v>
      </c>
      <c r="B26" s="819"/>
      <c r="C26" s="819"/>
      <c r="D26" s="819"/>
      <c r="E26" s="819"/>
    </row>
    <row r="27" spans="1:5">
      <c r="A27" s="456"/>
    </row>
    <row r="30" spans="1:5">
      <c r="A30" s="456"/>
    </row>
    <row r="32" spans="1:5">
      <c r="A32" s="456"/>
    </row>
    <row r="34" spans="1:1">
      <c r="A34" s="456"/>
    </row>
  </sheetData>
  <sheetProtection selectLockedCells="1"/>
  <customSheetViews>
    <customSheetView guid="{645EA773-58FD-461A-A186-302B88D016A5}" showPageBreaks="1" showGridLines="0" printArea="1" hiddenRows="1" state="hidden" view="pageBreakPreview" topLeftCell="A14">
      <selection activeCell="F16" sqref="F16"/>
      <colBreaks count="1" manualBreakCount="1">
        <brk id="5" max="1048575" man="1"/>
      </colBreaks>
      <pageMargins left="0.7" right="0.7" top="0.75" bottom="0.75" header="0.3" footer="0.3"/>
      <pageSetup paperSize="9" scale="98" orientation="portrait" r:id="rId1"/>
    </customSheetView>
    <customSheetView guid="{0539A423-766D-4407-9B04-DD09D2A8C305}" showPageBreaks="1" showGridLines="0" printArea="1" hiddenRows="1" state="hidden" view="pageBreakPreview" topLeftCell="A14">
      <selection activeCell="F16" sqref="F16"/>
      <colBreaks count="1" manualBreakCount="1">
        <brk id="5" max="1048575" man="1"/>
      </colBreaks>
      <pageMargins left="0.7" right="0.7" top="0.75" bottom="0.75" header="0.3" footer="0.3"/>
      <pageSetup paperSize="9" scale="98" orientation="portrait" r:id="rId2"/>
    </customSheetView>
    <customSheetView guid="{FA4BDE0B-6AEB-4D9D-84E1-DAD93139D8D4}" showPageBreaks="1" showGridLines="0" printArea="1" hiddenRows="1" state="hidden" view="pageBreakPreview" topLeftCell="A14">
      <selection activeCell="F16" sqref="F16"/>
      <colBreaks count="1" manualBreakCount="1">
        <brk id="5" max="1048575" man="1"/>
      </colBreaks>
      <pageMargins left="0.7" right="0.7" top="0.75" bottom="0.75" header="0.3" footer="0.3"/>
      <pageSetup paperSize="9" scale="98" orientation="portrait" r:id="rId3"/>
    </customSheetView>
    <customSheetView guid="{A506B351-DE43-4CCA-818F-D2B51F2607AA}" showPageBreaks="1" showGridLines="0" printArea="1" hiddenRows="1" state="hidden" view="pageBreakPreview" topLeftCell="A14">
      <selection activeCell="F16" sqref="F16"/>
      <colBreaks count="1" manualBreakCount="1">
        <brk id="5" max="1048575" man="1"/>
      </colBreaks>
      <pageMargins left="0.7" right="0.7" top="0.75" bottom="0.75" header="0.3" footer="0.3"/>
      <pageSetup paperSize="9" scale="98" orientation="portrait" r:id="rId4"/>
    </customSheetView>
    <customSheetView guid="{70BF6F06-85BA-4CCF-BC67-75A4B6D4F833}" showPageBreaks="1" showGridLines="0" printArea="1" hiddenRows="1" view="pageBreakPreview" topLeftCell="A2">
      <selection activeCell="A18" sqref="A18"/>
      <rowBreaks count="1" manualBreakCount="1">
        <brk id="19" max="4" man="1"/>
      </rowBreaks>
      <colBreaks count="1" manualBreakCount="1">
        <brk id="5" max="1048575" man="1"/>
      </colBreaks>
      <pageMargins left="0.7" right="0.7" top="0.75" bottom="0.75" header="0.3" footer="0.3"/>
      <pageSetup paperSize="9" scale="98" orientation="portrait" r:id="rId5"/>
    </customSheetView>
    <customSheetView guid="{1F125E51-1799-42D0-B41E-DC039BB17D59}" scale="120" showPageBreaks="1" showGridLines="0" printArea="1" hiddenRows="1" view="pageBreakPreview">
      <selection activeCell="A32" sqref="A32"/>
      <rowBreaks count="1" manualBreakCount="1">
        <brk id="20" max="4" man="1"/>
      </rowBreaks>
      <colBreaks count="1" manualBreakCount="1">
        <brk id="5" max="1048575" man="1"/>
      </colBreaks>
      <pageMargins left="0.7" right="0.7" top="0.75" bottom="0.75" header="0.3" footer="0.3"/>
      <pageSetup paperSize="9" scale="98" orientation="portrait" r:id="rId6"/>
    </customSheetView>
    <customSheetView guid="{14C32814-5A59-4863-9FB1-822FBB75D7D1}" scale="120" showPageBreaks="1" showGridLines="0" printArea="1" hiddenRows="1" view="pageBreakPreview" topLeftCell="A9">
      <selection activeCell="A18" sqref="A18"/>
      <rowBreaks count="1" manualBreakCount="1">
        <brk id="20" max="4" man="1"/>
      </rowBreaks>
      <colBreaks count="1" manualBreakCount="1">
        <brk id="5" max="1048575" man="1"/>
      </colBreaks>
      <pageMargins left="0.7" right="0.7" top="0.75" bottom="0.75" header="0.3" footer="0.3"/>
      <pageSetup paperSize="9" scale="98" orientation="portrait" r:id="rId7"/>
    </customSheetView>
    <customSheetView guid="{AA750348-930C-43DE-ADD0-8D60980F5013}" scale="90" showPageBreaks="1" showGridLines="0" printArea="1" hiddenRows="1" view="pageBreakPreview" topLeftCell="A32">
      <selection activeCell="A34" sqref="A34:E34"/>
      <colBreaks count="1" manualBreakCount="1">
        <brk id="5" max="1048575" man="1"/>
      </colBreaks>
      <pageMargins left="0.7" right="0.7" top="0.75" bottom="0.75" header="0.3" footer="0.3"/>
      <pageSetup paperSize="9" scale="98" orientation="portrait" r:id="rId8"/>
    </customSheetView>
    <customSheetView guid="{CFBF18EC-8277-4311-991B-395AF21BB33B}" scale="90" showPageBreaks="1" showGridLines="0" printArea="1" hiddenRows="1" view="pageBreakPreview" topLeftCell="A32">
      <selection activeCell="A34" sqref="A34:E34"/>
      <colBreaks count="1" manualBreakCount="1">
        <brk id="5" max="1048575" man="1"/>
      </colBreaks>
      <pageMargins left="0.7" right="0.7" top="0.75" bottom="0.75" header="0.3" footer="0.3"/>
      <pageSetup paperSize="9" scale="98" orientation="portrait" r:id="rId9"/>
    </customSheetView>
    <customSheetView guid="{7A88FC7A-7690-48AB-B789-172043AFADC8}" scale="90" showPageBreaks="1" printArea="1" hiddenRows="1" view="pageBreakPreview" topLeftCell="A20">
      <selection activeCell="I28" sqref="I28"/>
      <colBreaks count="1" manualBreakCount="1">
        <brk id="5" max="1048575" man="1"/>
      </colBreaks>
      <pageMargins left="0.7" right="0.7" top="0.75" bottom="0.75" header="0.3" footer="0.3"/>
      <pageSetup paperSize="9" scale="98" orientation="portrait" r:id="rId10"/>
    </customSheetView>
    <customSheetView guid="{1E2D7167-D6B7-4690-9A83-BF768C4223A4}" scale="90" showPageBreaks="1" showGridLines="0" printArea="1" hiddenRows="1" view="pageBreakPreview" topLeftCell="A32">
      <selection activeCell="A34" sqref="A34:E34"/>
      <colBreaks count="1" manualBreakCount="1">
        <brk id="5" max="1048575" man="1"/>
      </colBreaks>
      <pageMargins left="0.7" right="0.7" top="0.75" bottom="0.75" header="0.3" footer="0.3"/>
      <pageSetup paperSize="9" scale="98" orientation="portrait" r:id="rId11"/>
    </customSheetView>
    <customSheetView guid="{A36312D6-6542-430C-9B41-AC312BBA51FD}" showPageBreaks="1" showGridLines="0" printArea="1" hiddenRows="1" state="hidden" view="pageBreakPreview" topLeftCell="A14">
      <selection activeCell="F16" sqref="F16"/>
      <colBreaks count="1" manualBreakCount="1">
        <brk id="5" max="1048575" man="1"/>
      </colBreaks>
      <pageMargins left="0.7" right="0.7" top="0.75" bottom="0.75" header="0.3" footer="0.3"/>
      <pageSetup paperSize="9" scale="98" orientation="portrait" r:id="rId12"/>
    </customSheetView>
    <customSheetView guid="{BA05AF78-3740-4996-9CC5-E46CCE234E84}" showPageBreaks="1" showGridLines="0" printArea="1" hiddenRows="1" state="hidden" view="pageBreakPreview" topLeftCell="A14">
      <selection activeCell="F16" sqref="F16"/>
      <colBreaks count="1" manualBreakCount="1">
        <brk id="5" max="1048575" man="1"/>
      </colBreaks>
      <pageMargins left="0.7" right="0.7" top="0.75" bottom="0.75" header="0.3" footer="0.3"/>
      <pageSetup paperSize="9" scale="98" orientation="portrait" r:id="rId13"/>
    </customSheetView>
  </customSheetViews>
  <mergeCells count="13">
    <mergeCell ref="A16:E16"/>
    <mergeCell ref="A26:E26"/>
    <mergeCell ref="A3:E3"/>
    <mergeCell ref="A5:E5"/>
    <mergeCell ref="A8:D8"/>
    <mergeCell ref="B9:D9"/>
    <mergeCell ref="B10:D10"/>
    <mergeCell ref="B11:D11"/>
    <mergeCell ref="B12:D12"/>
    <mergeCell ref="A25:E25"/>
    <mergeCell ref="A19:E19"/>
    <mergeCell ref="A20:E20"/>
    <mergeCell ref="A17:E17"/>
  </mergeCells>
  <pageMargins left="0.7" right="0.7" top="0.75" bottom="0.75" header="0.3" footer="0.3"/>
  <pageSetup paperSize="9" scale="98" orientation="portrait" r:id="rId14"/>
  <colBreaks count="1" manualBreakCount="1">
    <brk id="5" max="1048575" man="1"/>
  </col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tabColor indexed="11"/>
  </sheetPr>
  <dimension ref="A1:I45"/>
  <sheetViews>
    <sheetView showGridLines="0" showZeros="0" view="pageBreakPreview" zoomScaleNormal="100" zoomScaleSheetLayoutView="100" workbookViewId="0">
      <selection activeCell="H14" sqref="H14"/>
    </sheetView>
  </sheetViews>
  <sheetFormatPr defaultColWidth="9.109375" defaultRowHeight="14.4"/>
  <cols>
    <col min="1" max="1" width="12.109375" style="31" customWidth="1"/>
    <col min="2" max="2" width="20.5546875" style="31" customWidth="1"/>
    <col min="3" max="3" width="11.44140625" style="31" customWidth="1"/>
    <col min="4" max="4" width="15.44140625" style="31" customWidth="1"/>
    <col min="5" max="5" width="39.33203125" style="31" customWidth="1"/>
    <col min="6" max="8" width="9.109375" style="26"/>
    <col min="9" max="16384" width="9.109375" style="27"/>
  </cols>
  <sheetData>
    <row r="1" spans="1:9">
      <c r="A1" s="23" t="e">
        <f>'Attach 18'!A1</f>
        <v>#REF!</v>
      </c>
      <c r="B1" s="24"/>
      <c r="C1" s="24"/>
      <c r="D1" s="24"/>
      <c r="E1" s="25" t="str">
        <f>"Attachment-25 "</f>
        <v xml:space="preserve">Attachment-25 </v>
      </c>
    </row>
    <row r="3" spans="1:9" ht="81" customHeight="1">
      <c r="A3" s="646"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28"/>
      <c r="G3" s="29"/>
      <c r="H3" s="28"/>
    </row>
    <row r="4" spans="1:9" ht="20.100000000000001" customHeight="1">
      <c r="A4" s="482"/>
      <c r="H4" s="32"/>
      <c r="I4" s="10"/>
    </row>
    <row r="5" spans="1:9" ht="34.5" customHeight="1">
      <c r="A5" s="686" t="s">
        <v>638</v>
      </c>
      <c r="B5" s="686"/>
      <c r="C5" s="686"/>
      <c r="D5" s="686"/>
      <c r="E5" s="686"/>
      <c r="F5" s="33"/>
      <c r="H5" s="32"/>
      <c r="I5" s="12"/>
    </row>
    <row r="6" spans="1:9" ht="20.100000000000001" customHeight="1">
      <c r="A6" s="483"/>
      <c r="H6" s="32"/>
      <c r="I6" s="12"/>
    </row>
    <row r="7" spans="1:9" ht="20.100000000000001" customHeight="1">
      <c r="A7" s="35" t="str">
        <f>'Attach 3(JV)'!A7</f>
        <v>Bidder’s Name and Address (the Lead Partner ) :</v>
      </c>
      <c r="E7" s="15" t="str">
        <f>'Attach 3(JV)'!E7</f>
        <v>To:</v>
      </c>
      <c r="H7" s="32"/>
      <c r="I7" s="12"/>
    </row>
    <row r="8" spans="1:9" ht="20.25" customHeight="1">
      <c r="A8" s="792"/>
      <c r="B8" s="792"/>
      <c r="C8" s="792"/>
      <c r="D8" s="792"/>
      <c r="E8" s="183" t="str">
        <f>'Attach 3(JV)'!E8</f>
        <v>Contract Services</v>
      </c>
      <c r="H8" s="32"/>
      <c r="I8" s="12"/>
    </row>
    <row r="9" spans="1:9" ht="20.100000000000001" customHeight="1">
      <c r="A9" s="13" t="s">
        <v>364</v>
      </c>
      <c r="B9" s="817">
        <f>'Attach 3(JV)'!B9</f>
        <v>0</v>
      </c>
      <c r="C9" s="817"/>
      <c r="D9" s="817"/>
      <c r="E9" s="183" t="str">
        <f>'Attach 3(JV)'!E9</f>
        <v>Power Grid Corporation of India Ltd.,</v>
      </c>
      <c r="H9" s="32"/>
      <c r="I9" s="12"/>
    </row>
    <row r="10" spans="1:9" ht="20.100000000000001" customHeight="1">
      <c r="A10" s="13" t="s">
        <v>366</v>
      </c>
      <c r="B10" s="817">
        <f>'Attach 3(JV)'!B10</f>
        <v>0</v>
      </c>
      <c r="C10" s="817"/>
      <c r="D10" s="817"/>
      <c r="E10" s="183" t="str">
        <f>'Attach 3(JV)'!E10</f>
        <v>"Saudamini", Plot No. 2, Sector 29</v>
      </c>
      <c r="H10" s="32"/>
      <c r="I10" s="12"/>
    </row>
    <row r="11" spans="1:9" ht="20.100000000000001" customHeight="1">
      <c r="B11" s="817">
        <f>'Attach 3(JV)'!B11</f>
        <v>0</v>
      </c>
      <c r="C11" s="817"/>
      <c r="D11" s="817"/>
      <c r="E11" s="183" t="str">
        <f>'Attach 3(JV)'!E11</f>
        <v>Gurgaon (Haryana) - 122001</v>
      </c>
    </row>
    <row r="12" spans="1:9" ht="18" customHeight="1">
      <c r="A12" s="483"/>
      <c r="B12" s="817">
        <f>'Attach 3(JV)'!B12</f>
        <v>0</v>
      </c>
      <c r="C12" s="817"/>
      <c r="D12" s="817"/>
      <c r="E12" s="15"/>
    </row>
    <row r="13" spans="1:9" ht="19.5" hidden="1" customHeight="1">
      <c r="A13" s="483"/>
      <c r="B13" s="158"/>
      <c r="C13" s="158"/>
      <c r="D13" s="158"/>
      <c r="E13" s="15"/>
    </row>
    <row r="14" spans="1:9" ht="20.100000000000001" customHeight="1">
      <c r="A14" s="483"/>
      <c r="B14" s="158"/>
      <c r="C14" s="158"/>
      <c r="D14" s="158"/>
      <c r="G14" s="11"/>
    </row>
    <row r="15" spans="1:9" ht="20.100000000000001" customHeight="1">
      <c r="A15" s="31" t="s">
        <v>358</v>
      </c>
    </row>
    <row r="16" spans="1:9" ht="6" customHeight="1">
      <c r="A16" s="483"/>
    </row>
    <row r="17" spans="1:8" ht="109.5" customHeight="1">
      <c r="A17" s="648" t="str">
        <f>"This has reference to the Terms &amp; Conditions for the e-Reverse Auction mentioned in the Business Rules for"&amp;Basic!B1&amp;"."</f>
        <v>This has reference to the Terms &amp; Conditions for the e-Reverse Auction mentioned in the Business Rules for(i)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17" s="648"/>
      <c r="C17" s="648"/>
      <c r="D17" s="648"/>
      <c r="E17" s="648"/>
    </row>
    <row r="18" spans="1:8" ht="24" customHeight="1">
      <c r="A18" s="818" t="s">
        <v>639</v>
      </c>
      <c r="B18" s="818"/>
      <c r="C18" s="818"/>
      <c r="D18" s="818"/>
      <c r="E18" s="818"/>
    </row>
    <row r="19" spans="1:8" ht="27.75" customHeight="1">
      <c r="A19" s="818" t="s">
        <v>640</v>
      </c>
      <c r="B19" s="818"/>
      <c r="C19" s="818"/>
      <c r="D19" s="818"/>
      <c r="E19" s="818"/>
    </row>
    <row r="20" spans="1:8" ht="46.5" customHeight="1">
      <c r="A20" s="818" t="s">
        <v>641</v>
      </c>
      <c r="B20" s="818"/>
      <c r="C20" s="818"/>
      <c r="D20" s="818"/>
      <c r="E20" s="818"/>
    </row>
    <row r="21" spans="1:8" ht="120.75" customHeight="1">
      <c r="A21" s="818" t="s">
        <v>642</v>
      </c>
      <c r="B21" s="818"/>
      <c r="C21" s="818"/>
      <c r="D21" s="818"/>
      <c r="E21" s="818"/>
    </row>
    <row r="22" spans="1:8" ht="196.5" customHeight="1">
      <c r="A22" s="818" t="s">
        <v>643</v>
      </c>
      <c r="B22" s="818"/>
      <c r="C22" s="818"/>
      <c r="D22" s="818"/>
      <c r="E22" s="818"/>
    </row>
    <row r="23" spans="1:8" ht="57.75" customHeight="1">
      <c r="A23" s="818" t="s">
        <v>644</v>
      </c>
      <c r="B23" s="818"/>
      <c r="C23" s="818"/>
      <c r="D23" s="818"/>
      <c r="E23" s="818"/>
      <c r="F23" s="481"/>
      <c r="G23" s="481"/>
      <c r="H23" s="481"/>
    </row>
    <row r="24" spans="1:8" ht="20.100000000000001" hidden="1" customHeight="1">
      <c r="A24" s="483"/>
    </row>
    <row r="25" spans="1:8" ht="20.100000000000001" hidden="1" customHeight="1">
      <c r="A25" s="37"/>
    </row>
    <row r="26" spans="1:8" ht="20.100000000000001" hidden="1" customHeight="1"/>
    <row r="27" spans="1:8" ht="20.100000000000001" hidden="1" customHeight="1">
      <c r="A27" s="37"/>
    </row>
    <row r="29" spans="1:8" ht="12" customHeight="1">
      <c r="D29" s="39"/>
    </row>
    <row r="30" spans="1:8" ht="33" customHeight="1">
      <c r="A30" s="485" t="s">
        <v>6</v>
      </c>
      <c r="B30" s="75">
        <f>'Attach 3(JV)'!B25</f>
        <v>0</v>
      </c>
      <c r="C30" s="41"/>
      <c r="D30" s="39" t="s">
        <v>4</v>
      </c>
      <c r="E30" s="322">
        <f>'Attach 3(JV)'!E25</f>
        <v>0</v>
      </c>
    </row>
    <row r="31" spans="1:8" ht="33" customHeight="1">
      <c r="A31" s="485" t="s">
        <v>7</v>
      </c>
      <c r="B31" s="322">
        <f>'Attach 3(JV)'!B26</f>
        <v>0</v>
      </c>
      <c r="C31" s="41"/>
      <c r="D31" s="39" t="s">
        <v>5</v>
      </c>
      <c r="E31" s="322">
        <f>'Attach 3(JV)'!E26</f>
        <v>0</v>
      </c>
    </row>
    <row r="32" spans="1:8" ht="33" customHeight="1">
      <c r="B32" s="41"/>
      <c r="C32" s="41"/>
      <c r="D32" s="39"/>
      <c r="E32" s="41"/>
    </row>
    <row r="33" spans="1:1" ht="20.100000000000001" customHeight="1"/>
    <row r="34" spans="1:1" ht="20.100000000000001" customHeight="1">
      <c r="A34" s="484"/>
    </row>
    <row r="35" spans="1:1" ht="20.100000000000001" customHeight="1"/>
    <row r="36" spans="1:1" ht="20.100000000000001" customHeight="1"/>
    <row r="37" spans="1:1" ht="20.100000000000001" customHeight="1">
      <c r="A37" s="484"/>
    </row>
    <row r="38" spans="1:1" ht="20.100000000000001" customHeight="1"/>
    <row r="39" spans="1:1" ht="20.100000000000001" customHeight="1">
      <c r="A39" s="484"/>
    </row>
    <row r="40" spans="1:1" ht="20.100000000000001" customHeight="1"/>
    <row r="41" spans="1:1" ht="20.100000000000001" customHeight="1">
      <c r="A41" s="484"/>
    </row>
    <row r="42" spans="1:1" ht="20.100000000000001" customHeight="1"/>
    <row r="43" spans="1:1" ht="20.100000000000001" customHeight="1"/>
    <row r="44" spans="1:1" ht="20.100000000000001" customHeight="1"/>
    <row r="45" spans="1:1" ht="20.100000000000001" customHeight="1"/>
  </sheetData>
  <sheetProtection password="EE0B" sheet="1" objects="1" scenarios="1" selectLockedCells="1"/>
  <customSheetViews>
    <customSheetView guid="{645EA773-58FD-461A-A186-302B88D016A5}" showPageBreaks="1" showGridLines="0" zeroValues="0" printArea="1" hiddenRows="1" view="pageBreakPreview">
      <selection activeCell="H14" sqref="H14"/>
      <pageMargins left="0.75" right="0.63" top="0.57999999999999996" bottom="0.6" header="0.34" footer="0.35"/>
      <pageSetup scale="91" orientation="portrait" r:id="rId1"/>
      <headerFooter alignWithMargins="0">
        <oddFooter>&amp;R&amp;"Book Antiqua,Bold"&amp;8 Page &amp;P of &amp;N</oddFooter>
      </headerFooter>
    </customSheetView>
    <customSheetView guid="{0539A423-766D-4407-9B04-DD09D2A8C305}" showPageBreaks="1" showGridLines="0" zeroValues="0" printArea="1" hiddenRows="1" view="pageBreakPreview" topLeftCell="A23">
      <selection activeCell="H14" sqref="H14"/>
      <pageMargins left="0.75" right="0.63" top="0.57999999999999996" bottom="0.6" header="0.34" footer="0.35"/>
      <pageSetup scale="91" orientation="portrait" r:id="rId2"/>
      <headerFooter alignWithMargins="0">
        <oddFooter>&amp;R&amp;"Book Antiqua,Bold"&amp;8 Page &amp;P of &amp;N</oddFooter>
      </headerFooter>
    </customSheetView>
    <customSheetView guid="{FA4BDE0B-6AEB-4D9D-84E1-DAD93139D8D4}" showPageBreaks="1" showGridLines="0" zeroValues="0" printArea="1" hiddenRows="1" view="pageBreakPreview" topLeftCell="A8">
      <selection activeCell="H14" sqref="H14"/>
      <pageMargins left="0.75" right="0.63" top="0.57999999999999996" bottom="0.6" header="0.34" footer="0.35"/>
      <pageSetup scale="91" orientation="portrait" r:id="rId3"/>
      <headerFooter alignWithMargins="0">
        <oddFooter>&amp;R&amp;"Book Antiqua,Bold"&amp;8 Page &amp;P of &amp;N</oddFooter>
      </headerFooter>
    </customSheetView>
    <customSheetView guid="{A506B351-DE43-4CCA-818F-D2B51F2607AA}" showPageBreaks="1" showGridLines="0" zeroValues="0" printArea="1" hiddenRows="1" view="pageBreakPreview">
      <selection activeCell="A7" sqref="A7"/>
      <pageMargins left="0.75" right="0.63" top="0.57999999999999996" bottom="0.6" header="0.34" footer="0.35"/>
      <pageSetup scale="91" orientation="portrait" r:id="rId4"/>
      <headerFooter alignWithMargins="0">
        <oddFooter>&amp;R&amp;"Book Antiqua,Bold"&amp;8 Page &amp;P of &amp;N</oddFooter>
      </headerFooter>
    </customSheetView>
    <customSheetView guid="{70BF6F06-85BA-4CCF-BC67-75A4B6D4F833}" showPageBreaks="1" showGridLines="0" zeroValues="0" printArea="1" hiddenRows="1" view="pageBreakPreview">
      <selection activeCell="A17" sqref="A17:E17"/>
      <pageMargins left="0.75" right="0.63" top="0.57999999999999996" bottom="0.6" header="0.34" footer="0.35"/>
      <pageSetup scale="91" orientation="portrait" r:id="rId5"/>
      <headerFooter alignWithMargins="0">
        <oddFooter>&amp;R&amp;"Book Antiqua,Bold"&amp;8 Page &amp;P of &amp;N</oddFooter>
      </headerFooter>
    </customSheetView>
    <customSheetView guid="{A36312D6-6542-430C-9B41-AC312BBA51FD}" showPageBreaks="1" showGridLines="0" zeroValues="0" printArea="1" hiddenRows="1" view="pageBreakPreview">
      <selection activeCell="A7" sqref="A7"/>
      <pageMargins left="0.75" right="0.63" top="0.57999999999999996" bottom="0.6" header="0.34" footer="0.35"/>
      <pageSetup scale="91" orientation="portrait" r:id="rId6"/>
      <headerFooter alignWithMargins="0">
        <oddFooter>&amp;R&amp;"Book Antiqua,Bold"&amp;8 Page &amp;P of &amp;N</oddFooter>
      </headerFooter>
    </customSheetView>
    <customSheetView guid="{BA05AF78-3740-4996-9CC5-E46CCE234E84}" showPageBreaks="1" showGridLines="0" zeroValues="0" printArea="1" hiddenRows="1" view="pageBreakPreview" topLeftCell="A23">
      <selection activeCell="H14" sqref="H14"/>
      <pageMargins left="0.75" right="0.63" top="0.57999999999999996" bottom="0.6" header="0.34" footer="0.35"/>
      <pageSetup scale="91" orientation="portrait" r:id="rId7"/>
      <headerFooter alignWithMargins="0">
        <oddFooter>&amp;R&amp;"Book Antiqua,Bold"&amp;8 Page &amp;P of &amp;N</oddFooter>
      </headerFooter>
    </customSheetView>
  </customSheetViews>
  <mergeCells count="14">
    <mergeCell ref="B12:D12"/>
    <mergeCell ref="A17:E17"/>
    <mergeCell ref="A18:E18"/>
    <mergeCell ref="A19:E19"/>
    <mergeCell ref="A23:E23"/>
    <mergeCell ref="A20:E20"/>
    <mergeCell ref="A21:E21"/>
    <mergeCell ref="A22:E22"/>
    <mergeCell ref="B11:D11"/>
    <mergeCell ref="A3:E3"/>
    <mergeCell ref="A5:E5"/>
    <mergeCell ref="A8:D8"/>
    <mergeCell ref="B9:D9"/>
    <mergeCell ref="B10:D10"/>
  </mergeCells>
  <pageMargins left="0.75" right="0.63" top="0.57999999999999996" bottom="0.6" header="0.34" footer="0.35"/>
  <pageSetup scale="91" orientation="portrait" r:id="rId8"/>
  <headerFooter alignWithMargins="0">
    <oddFooter>&amp;R&amp;"Book Antiqua,Bold"&amp;8 Page &amp;P of &amp;N</oddFooter>
  </headerFooter>
  <drawing r:id="rId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sheetPr>
  <dimension ref="A1:AZ131"/>
  <sheetViews>
    <sheetView showGridLines="0" view="pageBreakPreview" topLeftCell="A114" zoomScale="110" zoomScaleNormal="100" zoomScaleSheetLayoutView="110" workbookViewId="0">
      <selection activeCell="C5" sqref="C5:F5"/>
    </sheetView>
  </sheetViews>
  <sheetFormatPr defaultColWidth="9.109375" defaultRowHeight="14.4"/>
  <cols>
    <col min="1" max="1" width="15.6640625" style="31" customWidth="1"/>
    <col min="2" max="2" width="10.6640625" style="31" customWidth="1"/>
    <col min="3" max="3" width="16" style="31" customWidth="1"/>
    <col min="4" max="4" width="20.6640625" style="31" customWidth="1"/>
    <col min="5" max="5" width="15.109375" style="31" customWidth="1"/>
    <col min="6" max="6" width="29.33203125" style="31" customWidth="1"/>
    <col min="7" max="7" width="12.5546875" style="43" customWidth="1"/>
    <col min="8" max="8" width="14.88671875" style="43" hidden="1" customWidth="1"/>
    <col min="9" max="9" width="12" style="64" hidden="1" customWidth="1"/>
    <col min="10" max="10" width="12.33203125" style="64" hidden="1" customWidth="1"/>
    <col min="11" max="25" width="9.109375" style="281"/>
    <col min="26" max="26" width="10" style="281" bestFit="1" customWidth="1"/>
    <col min="27" max="27" width="9.109375" style="64"/>
    <col min="28" max="28" width="9.109375" style="67"/>
    <col min="29" max="29" width="22.44140625" style="68" customWidth="1"/>
    <col min="30" max="31" width="9.109375" style="282"/>
    <col min="32" max="32" width="9.109375" style="254"/>
    <col min="33" max="33" width="10" style="254" bestFit="1" customWidth="1"/>
    <col min="34" max="34" width="14.88671875" style="254" customWidth="1"/>
    <col min="35" max="42" width="9.109375" style="254"/>
    <col min="43" max="16384" width="9.109375" style="27"/>
  </cols>
  <sheetData>
    <row r="1" spans="1:52">
      <c r="A1" s="23" t="str">
        <f>'Attach 9'!A1</f>
        <v>Specification No. :CC/NT/COND/DOM/A02/22/00509/RFx-5002002512</v>
      </c>
      <c r="B1" s="23"/>
      <c r="C1" s="24"/>
      <c r="D1" s="24"/>
      <c r="E1" s="24"/>
      <c r="F1" s="42" t="s">
        <v>413</v>
      </c>
      <c r="G1" s="88"/>
      <c r="H1" s="88"/>
      <c r="AE1" s="283">
        <v>1</v>
      </c>
      <c r="AF1" s="254" t="s">
        <v>326</v>
      </c>
      <c r="AG1" s="284">
        <v>1</v>
      </c>
      <c r="AH1" s="284" t="s">
        <v>115</v>
      </c>
      <c r="AI1" s="285"/>
      <c r="AJ1" s="285"/>
      <c r="AK1" s="284">
        <v>1</v>
      </c>
      <c r="AL1" s="285" t="s">
        <v>116</v>
      </c>
      <c r="AQ1" s="194"/>
      <c r="AR1" s="194"/>
      <c r="AS1" s="194"/>
      <c r="AT1" s="194"/>
      <c r="AU1" s="194"/>
      <c r="AV1" s="194"/>
      <c r="AW1" s="194"/>
      <c r="AX1" s="194"/>
      <c r="AY1" s="194"/>
      <c r="AZ1" s="194"/>
    </row>
    <row r="2" spans="1:52">
      <c r="AE2" s="283">
        <v>2</v>
      </c>
      <c r="AF2" s="254" t="s">
        <v>327</v>
      </c>
      <c r="AG2" s="284">
        <v>2</v>
      </c>
      <c r="AH2" s="284" t="s">
        <v>301</v>
      </c>
      <c r="AI2" s="285"/>
      <c r="AJ2" s="285"/>
      <c r="AK2" s="284">
        <v>2</v>
      </c>
      <c r="AL2" s="285" t="s">
        <v>302</v>
      </c>
      <c r="AQ2" s="194"/>
      <c r="AR2" s="194"/>
      <c r="AS2" s="194"/>
      <c r="AT2" s="194"/>
      <c r="AU2" s="194"/>
      <c r="AV2" s="194"/>
      <c r="AW2" s="194"/>
      <c r="AX2" s="194"/>
      <c r="AY2" s="194"/>
      <c r="AZ2" s="194"/>
    </row>
    <row r="3" spans="1:52" ht="20.100000000000001" customHeight="1">
      <c r="A3" s="647" t="s">
        <v>58</v>
      </c>
      <c r="B3" s="647"/>
      <c r="C3" s="647"/>
      <c r="D3" s="647"/>
      <c r="E3" s="647"/>
      <c r="F3" s="647"/>
      <c r="G3" s="79"/>
      <c r="H3" s="79"/>
      <c r="I3" s="54"/>
      <c r="AB3" s="286"/>
      <c r="AC3" s="287"/>
      <c r="AE3" s="283">
        <v>3</v>
      </c>
      <c r="AF3" s="254" t="s">
        <v>328</v>
      </c>
      <c r="AG3" s="284">
        <v>3</v>
      </c>
      <c r="AH3" s="284" t="s">
        <v>303</v>
      </c>
      <c r="AI3" s="285"/>
      <c r="AJ3" s="285"/>
      <c r="AK3" s="284">
        <v>3</v>
      </c>
      <c r="AL3" s="285" t="s">
        <v>304</v>
      </c>
      <c r="AQ3" s="194"/>
      <c r="AR3" s="194"/>
      <c r="AS3" s="194"/>
      <c r="AT3" s="194"/>
      <c r="AU3" s="194"/>
      <c r="AV3" s="194"/>
      <c r="AW3" s="194"/>
      <c r="AX3" s="194"/>
      <c r="AY3" s="194"/>
      <c r="AZ3" s="194"/>
    </row>
    <row r="4" spans="1:52" ht="12" customHeight="1">
      <c r="A4" s="30"/>
      <c r="B4" s="30"/>
      <c r="C4" s="30"/>
      <c r="D4" s="30"/>
      <c r="E4" s="30"/>
      <c r="F4" s="30"/>
      <c r="G4" s="79"/>
      <c r="H4" s="79"/>
      <c r="I4" s="54"/>
      <c r="AB4" s="286"/>
      <c r="AC4" s="287"/>
      <c r="AE4" s="283">
        <v>4</v>
      </c>
      <c r="AF4" s="254" t="s">
        <v>329</v>
      </c>
      <c r="AG4" s="284">
        <v>4</v>
      </c>
      <c r="AH4" s="284" t="s">
        <v>305</v>
      </c>
      <c r="AI4" s="285"/>
      <c r="AJ4" s="285"/>
      <c r="AK4" s="284">
        <v>4</v>
      </c>
      <c r="AL4" s="285" t="s">
        <v>306</v>
      </c>
      <c r="AQ4" s="194"/>
      <c r="AR4" s="194"/>
      <c r="AS4" s="194"/>
      <c r="AT4" s="194"/>
      <c r="AU4" s="194"/>
      <c r="AV4" s="194"/>
      <c r="AW4" s="194"/>
      <c r="AX4" s="194"/>
      <c r="AY4" s="194"/>
      <c r="AZ4" s="194"/>
    </row>
    <row r="5" spans="1:52" ht="20.100000000000001" customHeight="1">
      <c r="A5" s="40" t="s">
        <v>325</v>
      </c>
      <c r="B5" s="40"/>
      <c r="C5" s="821"/>
      <c r="D5" s="821"/>
      <c r="E5" s="821"/>
      <c r="F5" s="821"/>
      <c r="G5" s="89"/>
      <c r="H5" s="89"/>
      <c r="AB5" s="286"/>
      <c r="AC5" s="287"/>
      <c r="AE5" s="283">
        <v>5</v>
      </c>
      <c r="AF5" s="254" t="s">
        <v>330</v>
      </c>
      <c r="AG5" s="284">
        <v>5</v>
      </c>
      <c r="AH5" s="284" t="s">
        <v>305</v>
      </c>
      <c r="AI5" s="285"/>
      <c r="AJ5" s="285"/>
      <c r="AK5" s="284">
        <v>5</v>
      </c>
      <c r="AL5" s="285" t="s">
        <v>307</v>
      </c>
      <c r="AQ5" s="194"/>
      <c r="AR5" s="194"/>
      <c r="AS5" s="194"/>
      <c r="AT5" s="194"/>
      <c r="AU5" s="194"/>
      <c r="AV5" s="194"/>
      <c r="AW5" s="194"/>
      <c r="AX5" s="194"/>
      <c r="AY5" s="194"/>
      <c r="AZ5" s="194"/>
    </row>
    <row r="6" spans="1:52" ht="20.100000000000001" customHeight="1">
      <c r="A6" s="40" t="s">
        <v>6</v>
      </c>
      <c r="B6" s="822">
        <f>'Attach 3(JV)'!B25</f>
        <v>0</v>
      </c>
      <c r="C6" s="822"/>
      <c r="AB6" s="286"/>
      <c r="AC6" s="287"/>
      <c r="AE6" s="283">
        <v>6</v>
      </c>
      <c r="AF6" s="254" t="s">
        <v>331</v>
      </c>
      <c r="AG6" s="284">
        <v>6</v>
      </c>
      <c r="AH6" s="284" t="s">
        <v>305</v>
      </c>
      <c r="AI6" s="288">
        <f>DAY(B6)</f>
        <v>0</v>
      </c>
      <c r="AJ6" s="285"/>
      <c r="AK6" s="284">
        <v>6</v>
      </c>
      <c r="AL6" s="285" t="s">
        <v>308</v>
      </c>
      <c r="AQ6" s="194"/>
      <c r="AR6" s="194"/>
      <c r="AS6" s="194"/>
      <c r="AT6" s="194"/>
      <c r="AU6" s="194"/>
      <c r="AV6" s="194"/>
      <c r="AW6" s="194"/>
      <c r="AX6" s="194"/>
      <c r="AY6" s="194"/>
      <c r="AZ6" s="194"/>
    </row>
    <row r="7" spans="1:52" ht="20.100000000000001" customHeight="1">
      <c r="A7" s="40"/>
      <c r="B7" s="84"/>
      <c r="C7" s="84"/>
      <c r="AB7" s="286"/>
      <c r="AC7" s="287"/>
      <c r="AE7" s="283">
        <v>7</v>
      </c>
      <c r="AF7" s="254" t="s">
        <v>332</v>
      </c>
      <c r="AG7" s="284">
        <v>7</v>
      </c>
      <c r="AH7" s="284" t="s">
        <v>305</v>
      </c>
      <c r="AI7" s="288">
        <f>MONTH(B6)</f>
        <v>1</v>
      </c>
      <c r="AJ7" s="285"/>
      <c r="AK7" s="284">
        <v>7</v>
      </c>
      <c r="AL7" s="285" t="s">
        <v>309</v>
      </c>
      <c r="AQ7" s="194"/>
      <c r="AR7" s="194"/>
      <c r="AS7" s="194"/>
      <c r="AT7" s="194"/>
      <c r="AU7" s="194"/>
      <c r="AV7" s="194"/>
      <c r="AW7" s="194"/>
      <c r="AX7" s="194"/>
      <c r="AY7" s="194"/>
      <c r="AZ7" s="194"/>
    </row>
    <row r="8" spans="1:52" ht="20.100000000000001" customHeight="1">
      <c r="A8" s="66" t="str">
        <f>'Attach 3(JV)'!E7</f>
        <v>To:</v>
      </c>
      <c r="B8" s="16"/>
      <c r="F8" s="34"/>
      <c r="G8" s="81"/>
      <c r="H8" s="81"/>
      <c r="AB8" s="286"/>
      <c r="AC8" s="287"/>
      <c r="AE8" s="283">
        <v>8</v>
      </c>
      <c r="AF8" s="254" t="s">
        <v>333</v>
      </c>
      <c r="AG8" s="284">
        <v>8</v>
      </c>
      <c r="AH8" s="284" t="s">
        <v>305</v>
      </c>
      <c r="AI8" s="288" t="str">
        <f>LOOKUP(AI7,AK1:AK12,AL1:AL12)</f>
        <v>January</v>
      </c>
      <c r="AJ8" s="285"/>
      <c r="AK8" s="284">
        <v>8</v>
      </c>
      <c r="AL8" s="285" t="s">
        <v>310</v>
      </c>
      <c r="AQ8" s="194"/>
      <c r="AR8" s="194"/>
      <c r="AS8" s="194"/>
      <c r="AT8" s="194"/>
      <c r="AU8" s="194"/>
      <c r="AV8" s="194"/>
      <c r="AW8" s="194"/>
      <c r="AX8" s="194"/>
      <c r="AY8" s="194"/>
      <c r="AZ8" s="194"/>
    </row>
    <row r="9" spans="1:52" ht="20.100000000000001" customHeight="1">
      <c r="A9" s="66" t="str">
        <f>'Attach 3(JV)'!E8</f>
        <v>Contract Services</v>
      </c>
      <c r="B9" s="17"/>
      <c r="F9" s="34"/>
      <c r="G9" s="81"/>
      <c r="H9" s="81"/>
      <c r="AB9" s="286"/>
      <c r="AC9" s="287"/>
      <c r="AE9" s="283">
        <v>9</v>
      </c>
      <c r="AF9" s="254" t="s">
        <v>334</v>
      </c>
      <c r="AG9" s="284">
        <v>9</v>
      </c>
      <c r="AH9" s="284" t="s">
        <v>305</v>
      </c>
      <c r="AI9" s="288">
        <f>YEAR(B6)</f>
        <v>1900</v>
      </c>
      <c r="AJ9" s="285"/>
      <c r="AK9" s="284">
        <v>9</v>
      </c>
      <c r="AL9" s="285" t="s">
        <v>311</v>
      </c>
      <c r="AQ9" s="194"/>
      <c r="AR9" s="194"/>
      <c r="AS9" s="194"/>
      <c r="AT9" s="194"/>
      <c r="AU9" s="194"/>
      <c r="AV9" s="194"/>
      <c r="AW9" s="194"/>
      <c r="AX9" s="194"/>
      <c r="AY9" s="194"/>
      <c r="AZ9" s="194"/>
    </row>
    <row r="10" spans="1:52" ht="20.100000000000001" customHeight="1">
      <c r="A10" s="66" t="str">
        <f>'Attach 3(JV)'!E9</f>
        <v>Power Grid Corporation of India Ltd.,</v>
      </c>
      <c r="B10" s="17"/>
      <c r="F10" s="34"/>
      <c r="G10" s="81"/>
      <c r="H10" s="81"/>
      <c r="AB10" s="286"/>
      <c r="AC10" s="287"/>
      <c r="AE10" s="283">
        <v>10</v>
      </c>
      <c r="AF10" s="254" t="s">
        <v>335</v>
      </c>
      <c r="AG10" s="284">
        <v>10</v>
      </c>
      <c r="AH10" s="284" t="s">
        <v>305</v>
      </c>
      <c r="AI10" s="285"/>
      <c r="AJ10" s="285"/>
      <c r="AK10" s="284">
        <v>10</v>
      </c>
      <c r="AL10" s="285" t="s">
        <v>312</v>
      </c>
      <c r="AQ10" s="194"/>
      <c r="AR10" s="194"/>
      <c r="AS10" s="194"/>
      <c r="AT10" s="194"/>
      <c r="AU10" s="194"/>
      <c r="AV10" s="194"/>
      <c r="AW10" s="194"/>
      <c r="AX10" s="194"/>
      <c r="AY10" s="194"/>
      <c r="AZ10" s="194"/>
    </row>
    <row r="11" spans="1:52" ht="20.100000000000001" customHeight="1">
      <c r="A11" s="66" t="str">
        <f>'Attach 3(JV)'!E10</f>
        <v>"Saudamini", Plot No. 2, Sector 29</v>
      </c>
      <c r="B11" s="17"/>
      <c r="F11" s="34"/>
      <c r="G11" s="81"/>
      <c r="H11" s="81"/>
      <c r="AB11" s="286"/>
      <c r="AC11" s="287"/>
      <c r="AE11" s="283">
        <v>11</v>
      </c>
      <c r="AF11" s="254" t="s">
        <v>336</v>
      </c>
      <c r="AG11" s="284">
        <v>11</v>
      </c>
      <c r="AH11" s="284" t="s">
        <v>305</v>
      </c>
      <c r="AI11" s="285"/>
      <c r="AJ11" s="285"/>
      <c r="AK11" s="284">
        <v>11</v>
      </c>
      <c r="AL11" s="285" t="s">
        <v>313</v>
      </c>
      <c r="AQ11" s="194"/>
      <c r="AR11" s="194"/>
      <c r="AS11" s="194"/>
      <c r="AT11" s="194"/>
      <c r="AU11" s="194"/>
      <c r="AV11" s="194"/>
      <c r="AW11" s="194"/>
      <c r="AX11" s="194"/>
      <c r="AY11" s="194"/>
      <c r="AZ11" s="194"/>
    </row>
    <row r="12" spans="1:52" ht="20.100000000000001" customHeight="1">
      <c r="A12" s="66" t="str">
        <f>'Attach 3(JV)'!E11</f>
        <v>Gurgaon (Haryana) - 122001</v>
      </c>
      <c r="B12" s="17"/>
      <c r="F12" s="34"/>
      <c r="G12" s="81"/>
      <c r="H12" s="81"/>
      <c r="AB12" s="286"/>
      <c r="AC12" s="287"/>
      <c r="AE12" s="283">
        <v>12</v>
      </c>
      <c r="AF12" s="254" t="s">
        <v>337</v>
      </c>
      <c r="AG12" s="284">
        <v>12</v>
      </c>
      <c r="AH12" s="284" t="s">
        <v>305</v>
      </c>
      <c r="AI12" s="285"/>
      <c r="AJ12" s="285"/>
      <c r="AK12" s="284">
        <v>12</v>
      </c>
      <c r="AL12" s="285" t="s">
        <v>314</v>
      </c>
      <c r="AQ12" s="194"/>
      <c r="AR12" s="194"/>
      <c r="AS12" s="194"/>
      <c r="AT12" s="194"/>
      <c r="AU12" s="194"/>
      <c r="AV12" s="194"/>
      <c r="AW12" s="194"/>
      <c r="AX12" s="194"/>
      <c r="AY12" s="194"/>
      <c r="AZ12" s="194"/>
    </row>
    <row r="13" spans="1:52" ht="20.100000000000001" customHeight="1">
      <c r="A13" s="66"/>
      <c r="B13" s="17"/>
      <c r="F13" s="34"/>
      <c r="G13" s="81"/>
      <c r="H13" s="81"/>
      <c r="AB13" s="286"/>
      <c r="AC13" s="287"/>
      <c r="AE13" s="283">
        <v>13</v>
      </c>
      <c r="AF13" s="254" t="s">
        <v>338</v>
      </c>
      <c r="AG13" s="284">
        <v>13</v>
      </c>
      <c r="AH13" s="284" t="s">
        <v>305</v>
      </c>
      <c r="AI13" s="285"/>
      <c r="AJ13" s="285"/>
      <c r="AK13" s="285"/>
      <c r="AL13" s="285"/>
      <c r="AQ13" s="194"/>
      <c r="AR13" s="194"/>
      <c r="AS13" s="194"/>
      <c r="AT13" s="194"/>
      <c r="AU13" s="194"/>
      <c r="AV13" s="194"/>
      <c r="AW13" s="194"/>
      <c r="AX13" s="194"/>
      <c r="AY13" s="194"/>
      <c r="AZ13" s="194"/>
    </row>
    <row r="14" spans="1:52" ht="12" customHeight="1">
      <c r="A14" s="40"/>
      <c r="B14" s="40"/>
      <c r="F14" s="34"/>
      <c r="G14" s="81"/>
      <c r="H14" s="81"/>
      <c r="AB14" s="286"/>
      <c r="AC14" s="287"/>
      <c r="AE14" s="283">
        <v>14</v>
      </c>
      <c r="AF14" s="254" t="s">
        <v>339</v>
      </c>
      <c r="AG14" s="284">
        <v>14</v>
      </c>
      <c r="AH14" s="284" t="s">
        <v>305</v>
      </c>
      <c r="AI14" s="285"/>
      <c r="AJ14" s="285"/>
      <c r="AK14" s="285"/>
      <c r="AL14" s="285"/>
      <c r="AQ14" s="194"/>
      <c r="AR14" s="194"/>
      <c r="AS14" s="194"/>
      <c r="AT14" s="194"/>
      <c r="AU14" s="194"/>
      <c r="AV14" s="194"/>
      <c r="AW14" s="194"/>
      <c r="AX14" s="194"/>
      <c r="AY14" s="194"/>
      <c r="AZ14" s="194"/>
    </row>
    <row r="15" spans="1:52" ht="66" customHeight="1">
      <c r="A15" s="70" t="s">
        <v>349</v>
      </c>
      <c r="B15" s="70"/>
      <c r="C15" s="781" t="str">
        <f>Basic!B1</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D15" s="781"/>
      <c r="E15" s="781"/>
      <c r="F15" s="781"/>
      <c r="G15" s="81"/>
      <c r="H15" s="81"/>
      <c r="AB15" s="286"/>
      <c r="AC15" s="287"/>
      <c r="AE15" s="283">
        <v>15</v>
      </c>
      <c r="AF15" s="254" t="s">
        <v>340</v>
      </c>
      <c r="AG15" s="284">
        <v>15</v>
      </c>
      <c r="AH15" s="284" t="s">
        <v>305</v>
      </c>
      <c r="AI15" s="285"/>
      <c r="AJ15" s="285"/>
      <c r="AK15" s="285"/>
      <c r="AL15" s="285"/>
      <c r="AQ15" s="194"/>
      <c r="AR15" s="194"/>
      <c r="AS15" s="194"/>
      <c r="AT15" s="194"/>
      <c r="AU15" s="194"/>
      <c r="AV15" s="194"/>
      <c r="AW15" s="194"/>
      <c r="AX15" s="194"/>
      <c r="AY15" s="194"/>
      <c r="AZ15" s="194"/>
    </row>
    <row r="16" spans="1:52" ht="30" customHeight="1">
      <c r="A16" s="31" t="s">
        <v>59</v>
      </c>
      <c r="C16" s="34"/>
      <c r="D16" s="34"/>
      <c r="E16" s="34"/>
      <c r="F16" s="34"/>
      <c r="G16" s="825" t="s">
        <v>180</v>
      </c>
      <c r="H16" s="825"/>
      <c r="P16" s="281">
        <f>'Names Bidder'!I4</f>
        <v>0</v>
      </c>
      <c r="AB16" s="286"/>
      <c r="AC16" s="287"/>
      <c r="AE16" s="283">
        <v>16</v>
      </c>
      <c r="AF16" s="254" t="s">
        <v>341</v>
      </c>
      <c r="AG16" s="284">
        <v>16</v>
      </c>
      <c r="AH16" s="284" t="s">
        <v>305</v>
      </c>
      <c r="AI16" s="285"/>
      <c r="AJ16" s="285"/>
      <c r="AK16" s="285"/>
      <c r="AL16" s="285"/>
      <c r="AQ16" s="194"/>
      <c r="AR16" s="194"/>
      <c r="AS16" s="194"/>
      <c r="AT16" s="194"/>
      <c r="AU16" s="194"/>
      <c r="AV16" s="194"/>
      <c r="AW16" s="194"/>
      <c r="AX16" s="194"/>
      <c r="AY16" s="194"/>
      <c r="AZ16" s="194"/>
    </row>
    <row r="17" spans="1:52" s="26" customFormat="1" ht="180" customHeight="1">
      <c r="A17" s="91">
        <v>1</v>
      </c>
      <c r="B17" s="824"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824"/>
      <c r="D17" s="824"/>
      <c r="E17" s="824"/>
      <c r="F17" s="824"/>
      <c r="G17" s="399" t="s">
        <v>514</v>
      </c>
      <c r="H17" s="400" t="s">
        <v>515</v>
      </c>
      <c r="I17" s="250"/>
      <c r="J17" s="64"/>
      <c r="K17" s="281"/>
      <c r="L17" s="281"/>
      <c r="M17" s="281"/>
      <c r="N17" s="281"/>
      <c r="O17" s="281"/>
      <c r="P17" s="281"/>
      <c r="Q17" s="281"/>
      <c r="R17" s="281"/>
      <c r="S17" s="281"/>
      <c r="T17" s="281"/>
      <c r="U17" s="281"/>
      <c r="V17" s="281"/>
      <c r="W17" s="281"/>
      <c r="X17" s="281"/>
      <c r="Y17" s="281"/>
      <c r="Z17" s="69"/>
      <c r="AA17" s="69"/>
      <c r="AB17" s="289" t="s">
        <v>350</v>
      </c>
      <c r="AC17" s="67"/>
      <c r="AD17" s="290"/>
      <c r="AE17" s="283">
        <v>17</v>
      </c>
      <c r="AF17" s="64" t="s">
        <v>342</v>
      </c>
      <c r="AG17" s="284">
        <v>17</v>
      </c>
      <c r="AH17" s="284" t="s">
        <v>305</v>
      </c>
      <c r="AI17" s="285"/>
      <c r="AJ17" s="285"/>
      <c r="AK17" s="285"/>
      <c r="AL17" s="285"/>
      <c r="AM17" s="64"/>
      <c r="AN17" s="64"/>
      <c r="AO17" s="64"/>
      <c r="AP17" s="64"/>
      <c r="AQ17" s="191"/>
      <c r="AR17" s="191"/>
      <c r="AS17" s="191"/>
      <c r="AT17" s="191"/>
      <c r="AU17" s="191"/>
      <c r="AV17" s="191"/>
      <c r="AW17" s="191"/>
      <c r="AX17" s="191"/>
      <c r="AY17" s="191"/>
      <c r="AZ17" s="191"/>
    </row>
    <row r="18" spans="1:52" s="26" customFormat="1" ht="36.75" customHeight="1">
      <c r="A18" s="91"/>
      <c r="B18" s="830" t="s">
        <v>597</v>
      </c>
      <c r="C18" s="830"/>
      <c r="D18" s="830"/>
      <c r="E18" s="830"/>
      <c r="F18" s="830"/>
      <c r="G18" s="461"/>
      <c r="H18" s="462"/>
      <c r="I18" s="250"/>
      <c r="J18" s="64"/>
      <c r="K18" s="281"/>
      <c r="L18" s="281"/>
      <c r="M18" s="281"/>
      <c r="N18" s="281"/>
      <c r="O18" s="281"/>
      <c r="P18" s="281"/>
      <c r="Q18" s="281"/>
      <c r="R18" s="281"/>
      <c r="S18" s="281"/>
      <c r="T18" s="281"/>
      <c r="U18" s="281"/>
      <c r="V18" s="281"/>
      <c r="W18" s="281"/>
      <c r="X18" s="281"/>
      <c r="Y18" s="281"/>
      <c r="Z18" s="69"/>
      <c r="AA18" s="69"/>
      <c r="AB18" s="289"/>
      <c r="AC18" s="67"/>
      <c r="AD18" s="290"/>
      <c r="AE18" s="283"/>
      <c r="AF18" s="64"/>
      <c r="AG18" s="284"/>
      <c r="AH18" s="284"/>
      <c r="AI18" s="285"/>
      <c r="AJ18" s="285"/>
      <c r="AK18" s="285"/>
      <c r="AL18" s="285"/>
      <c r="AM18" s="64"/>
      <c r="AN18" s="64"/>
      <c r="AO18" s="64"/>
      <c r="AP18" s="64"/>
      <c r="AQ18" s="191"/>
      <c r="AR18" s="191"/>
      <c r="AS18" s="191"/>
      <c r="AT18" s="191"/>
      <c r="AU18" s="191"/>
      <c r="AV18" s="191"/>
      <c r="AW18" s="191"/>
      <c r="AX18" s="191"/>
      <c r="AY18" s="191"/>
      <c r="AZ18" s="191"/>
    </row>
    <row r="19" spans="1:52" s="26" customFormat="1" ht="36.75" customHeight="1">
      <c r="A19" s="91">
        <v>1.1000000000000001</v>
      </c>
      <c r="B19" s="830" t="s">
        <v>621</v>
      </c>
      <c r="C19" s="830"/>
      <c r="D19" s="830"/>
      <c r="E19" s="830"/>
      <c r="F19" s="830"/>
      <c r="G19" s="461"/>
      <c r="H19" s="462"/>
      <c r="I19" s="250"/>
      <c r="J19" s="64"/>
      <c r="K19" s="281"/>
      <c r="L19" s="281"/>
      <c r="M19" s="281"/>
      <c r="N19" s="281"/>
      <c r="O19" s="281"/>
      <c r="P19" s="281"/>
      <c r="Q19" s="281"/>
      <c r="R19" s="281"/>
      <c r="S19" s="281"/>
      <c r="T19" s="281"/>
      <c r="U19" s="281"/>
      <c r="V19" s="281"/>
      <c r="W19" s="281"/>
      <c r="X19" s="281"/>
      <c r="Y19" s="281"/>
      <c r="Z19" s="69"/>
      <c r="AA19" s="69"/>
      <c r="AB19" s="289"/>
      <c r="AC19" s="67"/>
      <c r="AD19" s="290"/>
      <c r="AE19" s="283"/>
      <c r="AF19" s="64"/>
      <c r="AG19" s="284"/>
      <c r="AH19" s="284"/>
      <c r="AI19" s="285"/>
      <c r="AJ19" s="285"/>
      <c r="AK19" s="285"/>
      <c r="AL19" s="285"/>
      <c r="AM19" s="64"/>
      <c r="AN19" s="64"/>
      <c r="AO19" s="64"/>
      <c r="AP19" s="64"/>
      <c r="AQ19" s="191"/>
      <c r="AR19" s="191"/>
      <c r="AS19" s="191"/>
      <c r="AT19" s="191"/>
      <c r="AU19" s="191"/>
      <c r="AV19" s="191"/>
      <c r="AW19" s="191"/>
      <c r="AX19" s="191"/>
      <c r="AY19" s="191"/>
      <c r="AZ19" s="191"/>
    </row>
    <row r="20" spans="1:52" ht="21" customHeight="1">
      <c r="A20" s="91">
        <v>2</v>
      </c>
      <c r="B20" s="92" t="s">
        <v>60</v>
      </c>
      <c r="C20" s="34"/>
      <c r="D20" s="34"/>
      <c r="E20" s="34"/>
      <c r="F20" s="34"/>
      <c r="G20" s="81"/>
      <c r="H20" s="81"/>
      <c r="AB20" s="286"/>
      <c r="AC20" s="287" t="s">
        <v>351</v>
      </c>
      <c r="AE20" s="283">
        <v>18</v>
      </c>
      <c r="AF20" s="254" t="s">
        <v>343</v>
      </c>
      <c r="AG20" s="284">
        <v>18</v>
      </c>
      <c r="AH20" s="284" t="s">
        <v>305</v>
      </c>
      <c r="AI20" s="285"/>
      <c r="AJ20" s="285"/>
      <c r="AK20" s="285"/>
      <c r="AL20" s="285"/>
      <c r="AQ20" s="194"/>
      <c r="AR20" s="194"/>
      <c r="AS20" s="194"/>
      <c r="AT20" s="194"/>
      <c r="AU20" s="194"/>
      <c r="AV20" s="194"/>
      <c r="AW20" s="194"/>
      <c r="AX20" s="194"/>
      <c r="AY20" s="194"/>
      <c r="AZ20" s="194"/>
    </row>
    <row r="21" spans="1:52" s="26" customFormat="1" ht="43.5" customHeight="1">
      <c r="A21" s="31"/>
      <c r="B21" s="650" t="s">
        <v>62</v>
      </c>
      <c r="C21" s="650"/>
      <c r="D21" s="650"/>
      <c r="E21" s="650"/>
      <c r="F21" s="650"/>
      <c r="G21" s="826"/>
      <c r="H21" s="826"/>
      <c r="I21" s="826"/>
      <c r="J21" s="826"/>
      <c r="K21" s="281"/>
      <c r="L21" s="281"/>
      <c r="M21" s="281"/>
      <c r="N21" s="281"/>
      <c r="O21" s="281"/>
      <c r="P21" s="281"/>
      <c r="Q21" s="281"/>
      <c r="R21" s="281"/>
      <c r="S21" s="281"/>
      <c r="T21" s="281"/>
      <c r="U21" s="281"/>
      <c r="V21" s="281"/>
      <c r="W21" s="281"/>
      <c r="X21" s="281"/>
      <c r="Y21" s="281"/>
      <c r="Z21" s="281"/>
      <c r="AA21" s="64"/>
      <c r="AB21" s="286"/>
      <c r="AC21" s="287" t="s">
        <v>352</v>
      </c>
      <c r="AD21" s="283"/>
      <c r="AE21" s="283">
        <v>19</v>
      </c>
      <c r="AF21" s="64" t="s">
        <v>344</v>
      </c>
      <c r="AG21" s="284">
        <v>19</v>
      </c>
      <c r="AH21" s="284" t="s">
        <v>305</v>
      </c>
      <c r="AI21" s="291"/>
      <c r="AJ21" s="291"/>
      <c r="AK21" s="291"/>
      <c r="AL21" s="291"/>
      <c r="AM21" s="64"/>
      <c r="AN21" s="64"/>
      <c r="AO21" s="64"/>
      <c r="AP21" s="64"/>
      <c r="AQ21" s="191"/>
      <c r="AR21" s="191"/>
      <c r="AS21" s="191"/>
      <c r="AT21" s="191"/>
      <c r="AU21" s="191"/>
      <c r="AV21" s="191"/>
      <c r="AW21" s="191"/>
      <c r="AX21" s="191"/>
      <c r="AY21" s="191"/>
      <c r="AZ21" s="191"/>
    </row>
    <row r="22" spans="1:52" s="26" customFormat="1" ht="63" customHeight="1">
      <c r="A22" s="31"/>
      <c r="B22" s="70" t="str">
        <f>"(a) Attachment 1(" &amp; Basic!$B$2 &amp; ") :"</f>
        <v>(a) Attachment 1(OH01) :</v>
      </c>
      <c r="C22" s="34"/>
      <c r="D22" s="827" t="s">
        <v>696</v>
      </c>
      <c r="E22" s="827"/>
      <c r="F22" s="827"/>
      <c r="G22" s="107"/>
      <c r="H22" s="492" t="s">
        <v>646</v>
      </c>
      <c r="I22" s="292"/>
      <c r="J22" s="292"/>
      <c r="K22" s="293"/>
      <c r="L22" s="293"/>
      <c r="M22" s="337"/>
      <c r="N22" s="293"/>
      <c r="O22" s="293"/>
      <c r="P22" s="293"/>
      <c r="Q22" s="293"/>
      <c r="R22" s="293"/>
      <c r="S22" s="293"/>
      <c r="T22" s="293"/>
      <c r="U22" s="293"/>
      <c r="V22" s="293"/>
      <c r="W22" s="293"/>
      <c r="X22" s="293"/>
      <c r="Y22" s="293"/>
      <c r="Z22" s="281"/>
      <c r="AA22" s="64"/>
      <c r="AB22" s="286"/>
      <c r="AC22" s="287" t="s">
        <v>353</v>
      </c>
      <c r="AD22" s="294" t="str">
        <f>IF(ISERROR(LOOKUP(J22,AE1:AE22,AF1:AF22)), "Zero", LOOKUP(J22,AE1:AE22,AF1:AF22))</f>
        <v>Zero</v>
      </c>
      <c r="AE22" s="283">
        <v>20</v>
      </c>
      <c r="AF22" s="64" t="s">
        <v>345</v>
      </c>
      <c r="AG22" s="284">
        <v>20</v>
      </c>
      <c r="AH22" s="284" t="s">
        <v>305</v>
      </c>
      <c r="AI22" s="285"/>
      <c r="AJ22" s="285"/>
      <c r="AK22" s="285"/>
      <c r="AL22" s="285"/>
      <c r="AM22" s="64"/>
      <c r="AN22" s="64"/>
      <c r="AO22" s="64"/>
      <c r="AP22" s="64"/>
      <c r="AQ22" s="191"/>
      <c r="AR22" s="191"/>
      <c r="AS22" s="191"/>
      <c r="AT22" s="191"/>
      <c r="AU22" s="191"/>
      <c r="AV22" s="191"/>
      <c r="AW22" s="191"/>
      <c r="AX22" s="191"/>
      <c r="AY22" s="191"/>
      <c r="AZ22" s="191"/>
    </row>
    <row r="23" spans="1:52" s="26" customFormat="1" ht="48" hidden="1" customHeight="1">
      <c r="A23" s="31"/>
      <c r="B23" s="70"/>
      <c r="C23" s="414"/>
      <c r="D23" s="831" t="s">
        <v>645</v>
      </c>
      <c r="E23" s="832"/>
      <c r="F23" s="832"/>
      <c r="G23" s="829" t="str">
        <f>IF(J22 &lt; 250, "Please note that if bid security validity is less than 250(Two Hundred and Fifty) days from the date set for opening of bids, your bid may be rejected", "")</f>
        <v>Please note that if bid security validity is less than 250(Two Hundred and Fifty) days from the date set for opening of bids, your bid may be rejected</v>
      </c>
      <c r="H23" s="829"/>
      <c r="I23" s="829"/>
      <c r="J23" s="829"/>
      <c r="K23" s="293"/>
      <c r="L23" s="293"/>
      <c r="M23" s="337"/>
      <c r="N23" s="293"/>
      <c r="O23" s="293"/>
      <c r="P23" s="293"/>
      <c r="Q23" s="293"/>
      <c r="R23" s="293"/>
      <c r="S23" s="293"/>
      <c r="T23" s="293"/>
      <c r="U23" s="293"/>
      <c r="V23" s="293"/>
      <c r="W23" s="293"/>
      <c r="X23" s="293"/>
      <c r="Y23" s="293"/>
      <c r="Z23" s="281"/>
      <c r="AA23" s="64"/>
      <c r="AB23" s="286"/>
      <c r="AC23" s="287"/>
      <c r="AD23" s="294"/>
      <c r="AE23" s="283"/>
      <c r="AF23" s="64"/>
      <c r="AG23" s="284"/>
      <c r="AH23" s="284"/>
      <c r="AI23" s="285"/>
      <c r="AJ23" s="285"/>
      <c r="AK23" s="285"/>
      <c r="AL23" s="285"/>
      <c r="AM23" s="64"/>
      <c r="AN23" s="64"/>
      <c r="AO23" s="64"/>
      <c r="AP23" s="64"/>
      <c r="AQ23" s="191"/>
      <c r="AR23" s="191"/>
      <c r="AS23" s="191"/>
      <c r="AT23" s="191"/>
      <c r="AU23" s="191"/>
      <c r="AV23" s="191"/>
      <c r="AW23" s="191"/>
      <c r="AX23" s="191"/>
      <c r="AY23" s="191"/>
      <c r="AZ23" s="191"/>
    </row>
    <row r="24" spans="1:52" s="26" customFormat="1" ht="37.5" hidden="1" customHeight="1">
      <c r="A24" s="31"/>
      <c r="B24" s="70"/>
      <c r="C24" s="487"/>
      <c r="D24" s="781" t="str">
        <f>"Online Payment Acknowledgement towards Bid Security for a sum of " &amp;G25&amp; " " &amp;H25&amp; " ( " &amp;'N to W (2)'!A4&amp; ")"</f>
        <v>Online Payment Acknowledgement towards Bid Security for a sum of Rs.  ( Rs. Zero Only )</v>
      </c>
      <c r="E24" s="781"/>
      <c r="F24" s="834"/>
      <c r="G24" s="833" t="s">
        <v>180</v>
      </c>
      <c r="H24" s="833"/>
      <c r="I24" s="490"/>
      <c r="J24" s="490"/>
      <c r="K24" s="293"/>
      <c r="L24" s="293"/>
      <c r="M24" s="337"/>
      <c r="N24" s="293"/>
      <c r="O24" s="293"/>
      <c r="P24" s="293"/>
      <c r="Q24" s="293"/>
      <c r="R24" s="293"/>
      <c r="S24" s="293"/>
      <c r="T24" s="293"/>
      <c r="U24" s="293"/>
      <c r="V24" s="293"/>
      <c r="W24" s="293"/>
      <c r="X24" s="293"/>
      <c r="Y24" s="293"/>
      <c r="Z24" s="281"/>
      <c r="AA24" s="64"/>
      <c r="AB24" s="286"/>
      <c r="AC24" s="287"/>
      <c r="AD24" s="294"/>
      <c r="AE24" s="283"/>
      <c r="AF24" s="64"/>
      <c r="AG24" s="284"/>
      <c r="AH24" s="284"/>
      <c r="AI24" s="285"/>
      <c r="AJ24" s="285"/>
      <c r="AK24" s="285"/>
      <c r="AL24" s="285"/>
      <c r="AM24" s="64"/>
      <c r="AN24" s="64"/>
      <c r="AO24" s="64"/>
      <c r="AP24" s="64"/>
      <c r="AQ24" s="191"/>
      <c r="AR24" s="191"/>
      <c r="AS24" s="191"/>
      <c r="AT24" s="191"/>
      <c r="AU24" s="191"/>
      <c r="AV24" s="191"/>
      <c r="AW24" s="191"/>
      <c r="AX24" s="191"/>
      <c r="AY24" s="191"/>
      <c r="AZ24" s="191"/>
    </row>
    <row r="25" spans="1:52" s="26" customFormat="1" ht="39.75" hidden="1" customHeight="1">
      <c r="A25" s="31"/>
      <c r="B25" s="70"/>
      <c r="C25" s="487"/>
      <c r="D25" s="781"/>
      <c r="E25" s="781"/>
      <c r="F25" s="834"/>
      <c r="G25" s="493" t="s">
        <v>646</v>
      </c>
      <c r="H25" s="292"/>
      <c r="I25" s="489"/>
      <c r="J25" s="489"/>
      <c r="K25" s="293"/>
      <c r="L25" s="293"/>
      <c r="M25" s="337"/>
      <c r="N25" s="293"/>
      <c r="O25" s="293"/>
      <c r="P25" s="293"/>
      <c r="Q25" s="293"/>
      <c r="R25" s="293"/>
      <c r="S25" s="293"/>
      <c r="T25" s="293"/>
      <c r="U25" s="293"/>
      <c r="V25" s="293"/>
      <c r="W25" s="293"/>
      <c r="X25" s="293"/>
      <c r="Y25" s="293"/>
      <c r="Z25" s="281"/>
      <c r="AA25" s="64"/>
      <c r="AB25" s="286"/>
      <c r="AC25" s="287"/>
      <c r="AD25" s="294"/>
      <c r="AE25" s="283"/>
      <c r="AF25" s="64"/>
      <c r="AG25" s="284"/>
      <c r="AH25" s="284"/>
      <c r="AI25" s="285"/>
      <c r="AJ25" s="285"/>
      <c r="AK25" s="285"/>
      <c r="AL25" s="285"/>
      <c r="AM25" s="64"/>
      <c r="AN25" s="64"/>
      <c r="AO25" s="64"/>
      <c r="AP25" s="64"/>
      <c r="AQ25" s="191"/>
      <c r="AR25" s="191"/>
      <c r="AS25" s="191"/>
      <c r="AT25" s="191"/>
      <c r="AU25" s="191"/>
      <c r="AV25" s="191"/>
      <c r="AW25" s="191"/>
      <c r="AX25" s="191"/>
      <c r="AY25" s="191"/>
      <c r="AZ25" s="191"/>
    </row>
    <row r="26" spans="1:52" s="26" customFormat="1" ht="78.75" hidden="1" customHeight="1">
      <c r="A26" s="31"/>
      <c r="B26" s="70"/>
      <c r="C26" s="487"/>
      <c r="D26" s="828" t="s">
        <v>561</v>
      </c>
      <c r="E26" s="828"/>
      <c r="F26" s="828"/>
      <c r="G26" s="489"/>
      <c r="H26" s="489"/>
      <c r="I26" s="489"/>
      <c r="J26" s="489"/>
      <c r="K26" s="293"/>
      <c r="L26" s="293"/>
      <c r="M26" s="337"/>
      <c r="N26" s="293"/>
      <c r="O26" s="293"/>
      <c r="P26" s="293"/>
      <c r="Q26" s="293"/>
      <c r="R26" s="293"/>
      <c r="S26" s="293"/>
      <c r="T26" s="293"/>
      <c r="U26" s="293"/>
      <c r="V26" s="293"/>
      <c r="W26" s="293"/>
      <c r="X26" s="293"/>
      <c r="Y26" s="293"/>
      <c r="Z26" s="281"/>
      <c r="AA26" s="64"/>
      <c r="AB26" s="286"/>
      <c r="AC26" s="287"/>
      <c r="AD26" s="294"/>
      <c r="AE26" s="283"/>
      <c r="AF26" s="64"/>
      <c r="AG26" s="284"/>
      <c r="AH26" s="284"/>
      <c r="AI26" s="285"/>
      <c r="AJ26" s="285"/>
      <c r="AK26" s="285"/>
      <c r="AL26" s="285"/>
      <c r="AM26" s="64"/>
      <c r="AN26" s="64"/>
      <c r="AO26" s="64"/>
      <c r="AP26" s="64"/>
      <c r="AQ26" s="191"/>
      <c r="AR26" s="191"/>
      <c r="AS26" s="191"/>
      <c r="AT26" s="191"/>
      <c r="AU26" s="191"/>
      <c r="AV26" s="191"/>
      <c r="AW26" s="191"/>
      <c r="AX26" s="191"/>
      <c r="AY26" s="191"/>
      <c r="AZ26" s="191"/>
    </row>
    <row r="27" spans="1:52" s="26" customFormat="1" ht="92.25" customHeight="1">
      <c r="A27" s="31"/>
      <c r="B27" s="70" t="str">
        <f>"(b) Attachment 2(" &amp; Basic!$B$2 &amp; ") :"</f>
        <v>(b) Attachment 2(OH01) :</v>
      </c>
      <c r="C27" s="34"/>
      <c r="D27" s="823" t="s">
        <v>63</v>
      </c>
      <c r="E27" s="823"/>
      <c r="F27" s="823"/>
      <c r="G27" s="835"/>
      <c r="H27" s="835"/>
      <c r="I27" s="835"/>
      <c r="J27" s="835"/>
      <c r="K27" s="281"/>
      <c r="L27" s="281"/>
      <c r="M27" s="281"/>
      <c r="N27" s="281"/>
      <c r="O27" s="281"/>
      <c r="P27" s="281"/>
      <c r="Q27" s="281"/>
      <c r="R27" s="281"/>
      <c r="S27" s="281"/>
      <c r="T27" s="281"/>
      <c r="U27" s="281"/>
      <c r="V27" s="281"/>
      <c r="W27" s="281"/>
      <c r="X27" s="281"/>
      <c r="Y27" s="281"/>
      <c r="Z27" s="281"/>
      <c r="AA27" s="64"/>
      <c r="AB27" s="286"/>
      <c r="AC27" s="287" t="s">
        <v>354</v>
      </c>
      <c r="AD27" s="294" t="str">
        <f>IF(J22 &gt; 9, "("&amp;J22&amp;")", "(0"&amp;J22&amp;")")</f>
        <v>(0)</v>
      </c>
      <c r="AE27" s="283"/>
      <c r="AF27" s="64"/>
      <c r="AG27" s="284">
        <v>21</v>
      </c>
      <c r="AH27" s="284" t="s">
        <v>115</v>
      </c>
      <c r="AI27" s="285"/>
      <c r="AJ27" s="285"/>
      <c r="AK27" s="285"/>
      <c r="AL27" s="285"/>
      <c r="AM27" s="64"/>
      <c r="AN27" s="64"/>
      <c r="AO27" s="64"/>
      <c r="AP27" s="64"/>
      <c r="AQ27" s="191"/>
      <c r="AR27" s="191"/>
      <c r="AS27" s="191"/>
      <c r="AT27" s="191"/>
      <c r="AU27" s="191"/>
      <c r="AV27" s="191"/>
      <c r="AW27" s="191"/>
      <c r="AX27" s="191"/>
      <c r="AY27" s="191"/>
      <c r="AZ27" s="191"/>
    </row>
    <row r="28" spans="1:52" s="26" customFormat="1" ht="98.25" customHeight="1">
      <c r="A28" s="31"/>
      <c r="B28" s="70" t="str">
        <f>"(c) Attachment 3(" &amp; Basic!$B$2 &amp; ") :"</f>
        <v>(c) Attachment 3(OH01) :</v>
      </c>
      <c r="C28" s="34"/>
      <c r="D28" s="823" t="s">
        <v>321</v>
      </c>
      <c r="E28" s="823"/>
      <c r="F28" s="823"/>
      <c r="G28" s="93"/>
      <c r="H28" s="93"/>
      <c r="I28" s="64"/>
      <c r="J28" s="64"/>
      <c r="K28" s="281"/>
      <c r="L28" s="281"/>
      <c r="M28" s="281"/>
      <c r="N28" s="281"/>
      <c r="O28" s="281"/>
      <c r="P28" s="281"/>
      <c r="Q28" s="281"/>
      <c r="R28" s="281"/>
      <c r="S28" s="281"/>
      <c r="T28" s="281"/>
      <c r="U28" s="281"/>
      <c r="V28" s="281"/>
      <c r="W28" s="281"/>
      <c r="X28" s="281"/>
      <c r="Y28" s="281"/>
      <c r="Z28" s="281"/>
      <c r="AA28" s="36"/>
      <c r="AB28" s="286"/>
      <c r="AC28" s="287"/>
      <c r="AD28" s="283"/>
      <c r="AE28" s="283"/>
      <c r="AF28" s="64"/>
      <c r="AG28" s="284">
        <v>22</v>
      </c>
      <c r="AH28" s="284" t="s">
        <v>305</v>
      </c>
      <c r="AI28" s="285"/>
      <c r="AJ28" s="285"/>
      <c r="AK28" s="285"/>
      <c r="AL28" s="285"/>
      <c r="AM28" s="64"/>
      <c r="AN28" s="64"/>
      <c r="AO28" s="64"/>
      <c r="AP28" s="64"/>
      <c r="AQ28" s="191"/>
      <c r="AR28" s="191"/>
      <c r="AS28" s="191"/>
      <c r="AT28" s="191"/>
      <c r="AU28" s="191"/>
      <c r="AV28" s="191"/>
      <c r="AW28" s="191"/>
      <c r="AX28" s="191"/>
      <c r="AY28" s="191"/>
      <c r="AZ28" s="191"/>
    </row>
    <row r="29" spans="1:52" s="26" customFormat="1" ht="58.5" customHeight="1">
      <c r="A29" s="31"/>
      <c r="B29" s="31"/>
      <c r="C29" s="31"/>
      <c r="D29" s="823" t="s">
        <v>178</v>
      </c>
      <c r="E29" s="823"/>
      <c r="F29" s="823"/>
      <c r="G29" s="243"/>
      <c r="H29" s="343" t="str">
        <f>'Names Bidder'!D9</f>
        <v>JV (Joint Venture)</v>
      </c>
      <c r="I29" s="64"/>
      <c r="J29" s="72"/>
      <c r="K29" s="101"/>
      <c r="L29" s="101"/>
      <c r="M29" s="101"/>
      <c r="N29" s="101"/>
      <c r="O29" s="101"/>
      <c r="P29" s="101"/>
      <c r="Q29" s="101"/>
      <c r="R29" s="101"/>
      <c r="S29" s="101"/>
      <c r="T29" s="101"/>
      <c r="U29" s="101"/>
      <c r="V29" s="101"/>
      <c r="W29" s="101"/>
      <c r="X29" s="101"/>
      <c r="Y29" s="101"/>
      <c r="Z29" s="281"/>
      <c r="AA29" s="64"/>
      <c r="AB29" s="286"/>
      <c r="AC29" s="287" t="s">
        <v>355</v>
      </c>
      <c r="AD29" s="283"/>
      <c r="AE29" s="283"/>
      <c r="AF29" s="64"/>
      <c r="AG29" s="284">
        <v>23</v>
      </c>
      <c r="AH29" s="284" t="s">
        <v>305</v>
      </c>
      <c r="AI29" s="285"/>
      <c r="AJ29" s="285"/>
      <c r="AK29" s="285"/>
      <c r="AL29" s="285"/>
      <c r="AM29" s="64"/>
      <c r="AN29" s="64"/>
      <c r="AO29" s="64"/>
      <c r="AP29" s="64"/>
      <c r="AQ29" s="191"/>
      <c r="AR29" s="191"/>
      <c r="AS29" s="191"/>
      <c r="AT29" s="191"/>
      <c r="AU29" s="191"/>
      <c r="AV29" s="191"/>
      <c r="AW29" s="191"/>
      <c r="AX29" s="191"/>
      <c r="AY29" s="191"/>
      <c r="AZ29" s="191"/>
    </row>
    <row r="30" spans="1:52" s="26" customFormat="1" ht="60.75" customHeight="1">
      <c r="A30" s="31"/>
      <c r="B30" s="31"/>
      <c r="C30" s="31"/>
      <c r="D30" s="823" t="s">
        <v>179</v>
      </c>
      <c r="E30" s="823"/>
      <c r="F30" s="823"/>
      <c r="G30" s="243">
        <v>0</v>
      </c>
      <c r="H30" s="343">
        <f>'Names Bidder'!D10</f>
        <v>0</v>
      </c>
      <c r="I30" s="64"/>
      <c r="J30" s="251"/>
      <c r="K30" s="252"/>
      <c r="L30" s="252"/>
      <c r="M30" s="252"/>
      <c r="N30" s="252"/>
      <c r="O30" s="252"/>
      <c r="P30" s="252"/>
      <c r="Q30" s="252"/>
      <c r="R30" s="252"/>
      <c r="S30" s="252"/>
      <c r="T30" s="252"/>
      <c r="U30" s="252"/>
      <c r="V30" s="252"/>
      <c r="W30" s="252"/>
      <c r="X30" s="252"/>
      <c r="Y30" s="252"/>
      <c r="Z30" s="252"/>
      <c r="AA30" s="251"/>
      <c r="AB30" s="286"/>
      <c r="AC30" s="287" t="s">
        <v>356</v>
      </c>
      <c r="AD30" s="283"/>
      <c r="AE30" s="283"/>
      <c r="AF30" s="64"/>
      <c r="AG30" s="284">
        <v>24</v>
      </c>
      <c r="AH30" s="284" t="s">
        <v>305</v>
      </c>
      <c r="AI30" s="285"/>
      <c r="AJ30" s="285"/>
      <c r="AK30" s="285"/>
      <c r="AL30" s="285"/>
      <c r="AM30" s="64"/>
      <c r="AN30" s="64"/>
      <c r="AO30" s="64"/>
      <c r="AP30" s="64"/>
      <c r="AQ30" s="191"/>
      <c r="AR30" s="191"/>
      <c r="AS30" s="191"/>
      <c r="AT30" s="191"/>
      <c r="AU30" s="191"/>
      <c r="AV30" s="191"/>
      <c r="AW30" s="191"/>
      <c r="AX30" s="191"/>
      <c r="AY30" s="191"/>
      <c r="AZ30" s="191"/>
    </row>
    <row r="31" spans="1:52" ht="208.5" customHeight="1">
      <c r="B31" s="70" t="str">
        <f>"(d) Attachment 4(" &amp; Basic!$B$2 &amp; ") :"</f>
        <v>(d) Attachment 4(OH01) :</v>
      </c>
      <c r="C31" s="71"/>
      <c r="D31" s="823" t="s">
        <v>320</v>
      </c>
      <c r="E31" s="823"/>
      <c r="F31" s="823"/>
      <c r="G31" s="224"/>
      <c r="H31" s="93"/>
      <c r="AB31" s="286"/>
      <c r="AC31" s="287"/>
      <c r="AG31" s="284">
        <v>25</v>
      </c>
      <c r="AH31" s="284" t="s">
        <v>305</v>
      </c>
      <c r="AI31" s="285"/>
      <c r="AJ31" s="285"/>
      <c r="AK31" s="285"/>
      <c r="AL31" s="285"/>
      <c r="AQ31" s="194"/>
      <c r="AR31" s="194"/>
      <c r="AS31" s="194"/>
      <c r="AT31" s="194"/>
      <c r="AU31" s="194"/>
      <c r="AV31" s="194"/>
      <c r="AW31" s="194"/>
      <c r="AX31" s="194"/>
      <c r="AY31" s="194"/>
      <c r="AZ31" s="194"/>
    </row>
    <row r="32" spans="1:52" ht="74.25" customHeight="1">
      <c r="B32" s="70" t="str">
        <f>"(e) Attachment 5(" &amp; Basic!$B$2 &amp; ") :"</f>
        <v>(e) Attachment 5(OH01) :</v>
      </c>
      <c r="C32" s="71"/>
      <c r="D32" s="823" t="s">
        <v>64</v>
      </c>
      <c r="E32" s="823"/>
      <c r="F32" s="823"/>
      <c r="G32" s="93"/>
      <c r="H32" s="93"/>
      <c r="AB32" s="286"/>
      <c r="AC32" s="287"/>
      <c r="AG32" s="284">
        <v>26</v>
      </c>
      <c r="AH32" s="284" t="s">
        <v>305</v>
      </c>
      <c r="AI32" s="285"/>
      <c r="AJ32" s="285"/>
      <c r="AK32" s="285"/>
      <c r="AL32" s="285"/>
      <c r="AQ32" s="194"/>
      <c r="AR32" s="194"/>
      <c r="AS32" s="194"/>
      <c r="AT32" s="194"/>
      <c r="AU32" s="194"/>
      <c r="AV32" s="194"/>
      <c r="AW32" s="194"/>
      <c r="AX32" s="194"/>
      <c r="AY32" s="194"/>
      <c r="AZ32" s="194"/>
    </row>
    <row r="33" spans="1:52" s="26" customFormat="1" ht="97.5" customHeight="1">
      <c r="A33" s="31"/>
      <c r="B33" s="70" t="str">
        <f>"(f) Attachment 5A(" &amp; Basic!$B$2 &amp; ") :"</f>
        <v>(f) Attachment 5A(OH01) :</v>
      </c>
      <c r="C33" s="71"/>
      <c r="D33" s="823" t="s">
        <v>562</v>
      </c>
      <c r="E33" s="823"/>
      <c r="F33" s="823"/>
      <c r="G33" s="93"/>
      <c r="H33" s="93"/>
      <c r="I33" s="64"/>
      <c r="J33" s="64"/>
      <c r="K33" s="281"/>
      <c r="L33" s="281"/>
      <c r="M33" s="281"/>
      <c r="N33" s="281"/>
      <c r="O33" s="281"/>
      <c r="P33" s="281"/>
      <c r="Q33" s="281"/>
      <c r="R33" s="281"/>
      <c r="S33" s="281"/>
      <c r="T33" s="281"/>
      <c r="U33" s="281"/>
      <c r="V33" s="281"/>
      <c r="W33" s="281"/>
      <c r="X33" s="281"/>
      <c r="Y33" s="281"/>
      <c r="Z33" s="281"/>
      <c r="AA33" s="64"/>
      <c r="AB33" s="286"/>
      <c r="AC33" s="287"/>
      <c r="AD33" s="283"/>
      <c r="AE33" s="283"/>
      <c r="AF33" s="64"/>
      <c r="AG33" s="284">
        <v>27</v>
      </c>
      <c r="AH33" s="284" t="s">
        <v>305</v>
      </c>
      <c r="AI33" s="285"/>
      <c r="AJ33" s="285"/>
      <c r="AK33" s="285"/>
      <c r="AL33" s="285"/>
      <c r="AM33" s="64"/>
      <c r="AN33" s="64"/>
      <c r="AO33" s="64"/>
      <c r="AP33" s="64"/>
      <c r="AQ33" s="191"/>
      <c r="AR33" s="191"/>
      <c r="AS33" s="191"/>
      <c r="AT33" s="191"/>
      <c r="AU33" s="191"/>
      <c r="AV33" s="191"/>
      <c r="AW33" s="191"/>
      <c r="AX33" s="191"/>
      <c r="AY33" s="191"/>
      <c r="AZ33" s="191"/>
    </row>
    <row r="34" spans="1:52" s="26" customFormat="1" ht="108.75" customHeight="1">
      <c r="A34" s="31"/>
      <c r="B34" s="70" t="str">
        <f>"(g) Attachment 6(" &amp; Basic!$B$2 &amp; ") :"</f>
        <v>(g) Attachment 6(OH01) :</v>
      </c>
      <c r="C34" s="71"/>
      <c r="D34" s="823" t="s">
        <v>65</v>
      </c>
      <c r="E34" s="823"/>
      <c r="F34" s="823"/>
      <c r="G34" s="94"/>
      <c r="H34" s="94"/>
      <c r="I34" s="64"/>
      <c r="J34" s="64"/>
      <c r="K34" s="281"/>
      <c r="L34" s="281"/>
      <c r="M34" s="281"/>
      <c r="N34" s="281"/>
      <c r="O34" s="281"/>
      <c r="P34" s="281"/>
      <c r="Q34" s="281"/>
      <c r="R34" s="281"/>
      <c r="S34" s="281"/>
      <c r="T34" s="281"/>
      <c r="U34" s="281"/>
      <c r="V34" s="281"/>
      <c r="W34" s="281"/>
      <c r="X34" s="281"/>
      <c r="Y34" s="281"/>
      <c r="Z34" s="281"/>
      <c r="AA34" s="64"/>
      <c r="AB34" s="286"/>
      <c r="AC34" s="287"/>
      <c r="AD34" s="283"/>
      <c r="AE34" s="283"/>
      <c r="AF34" s="64"/>
      <c r="AG34" s="284">
        <v>28</v>
      </c>
      <c r="AH34" s="284" t="s">
        <v>305</v>
      </c>
      <c r="AI34" s="285"/>
      <c r="AJ34" s="285"/>
      <c r="AK34" s="285"/>
      <c r="AL34" s="285"/>
      <c r="AM34" s="64"/>
      <c r="AN34" s="64"/>
      <c r="AO34" s="64"/>
      <c r="AP34" s="64"/>
      <c r="AQ34" s="191"/>
      <c r="AR34" s="191"/>
      <c r="AS34" s="191"/>
      <c r="AT34" s="191"/>
      <c r="AU34" s="191"/>
      <c r="AV34" s="191"/>
      <c r="AW34" s="191"/>
      <c r="AX34" s="191"/>
      <c r="AY34" s="191"/>
      <c r="AZ34" s="191"/>
    </row>
    <row r="35" spans="1:52" s="26" customFormat="1" ht="58.5" customHeight="1">
      <c r="A35" s="31"/>
      <c r="B35" s="70" t="str">
        <f>"(h) Attachment 7(" &amp; Basic!$B$2 &amp; ") :"</f>
        <v>(h) Attachment 7(OH01) :</v>
      </c>
      <c r="C35" s="71"/>
      <c r="D35" s="823" t="s">
        <v>511</v>
      </c>
      <c r="E35" s="823"/>
      <c r="F35" s="823"/>
      <c r="G35" s="93"/>
      <c r="H35" s="93"/>
      <c r="I35" s="64"/>
      <c r="J35" s="64"/>
      <c r="K35" s="281"/>
      <c r="L35" s="281"/>
      <c r="M35" s="281"/>
      <c r="N35" s="281"/>
      <c r="O35" s="281"/>
      <c r="P35" s="281"/>
      <c r="Q35" s="281"/>
      <c r="R35" s="281"/>
      <c r="S35" s="281"/>
      <c r="T35" s="281"/>
      <c r="U35" s="281"/>
      <c r="V35" s="281"/>
      <c r="W35" s="281"/>
      <c r="X35" s="281"/>
      <c r="Y35" s="281"/>
      <c r="Z35" s="281"/>
      <c r="AA35" s="64"/>
      <c r="AB35" s="286"/>
      <c r="AC35" s="287"/>
      <c r="AD35" s="283"/>
      <c r="AE35" s="283"/>
      <c r="AF35" s="64"/>
      <c r="AG35" s="284">
        <v>29</v>
      </c>
      <c r="AH35" s="284" t="s">
        <v>305</v>
      </c>
      <c r="AI35" s="285"/>
      <c r="AJ35" s="285"/>
      <c r="AK35" s="285"/>
      <c r="AL35" s="285"/>
      <c r="AM35" s="64"/>
      <c r="AN35" s="64"/>
      <c r="AO35" s="64"/>
      <c r="AP35" s="64"/>
      <c r="AQ35" s="191"/>
      <c r="AR35" s="191"/>
      <c r="AS35" s="191"/>
      <c r="AT35" s="191"/>
      <c r="AU35" s="191"/>
      <c r="AV35" s="191"/>
      <c r="AW35" s="191"/>
      <c r="AX35" s="191"/>
      <c r="AY35" s="191"/>
      <c r="AZ35" s="191"/>
    </row>
    <row r="36" spans="1:52" s="26" customFormat="1" ht="33" customHeight="1">
      <c r="A36" s="31"/>
      <c r="B36" s="70" t="str">
        <f>"(i) Attachment 8(" &amp; Basic!$B$2 &amp; ") :"</f>
        <v>(i) Attachment 8(OH01) :</v>
      </c>
      <c r="C36" s="71"/>
      <c r="D36" s="823" t="s">
        <v>322</v>
      </c>
      <c r="E36" s="823"/>
      <c r="F36" s="823"/>
      <c r="G36" s="93"/>
      <c r="H36" s="93"/>
      <c r="I36" s="64"/>
      <c r="J36" s="64"/>
      <c r="K36" s="281"/>
      <c r="L36" s="281"/>
      <c r="M36" s="281"/>
      <c r="N36" s="281"/>
      <c r="O36" s="281"/>
      <c r="P36" s="281"/>
      <c r="Q36" s="281"/>
      <c r="R36" s="281"/>
      <c r="S36" s="281"/>
      <c r="T36" s="281"/>
      <c r="U36" s="281"/>
      <c r="V36" s="281"/>
      <c r="W36" s="281"/>
      <c r="X36" s="281"/>
      <c r="Y36" s="281"/>
      <c r="Z36" s="281"/>
      <c r="AA36" s="64"/>
      <c r="AB36" s="286"/>
      <c r="AC36" s="287"/>
      <c r="AD36" s="283"/>
      <c r="AE36" s="283"/>
      <c r="AF36" s="64"/>
      <c r="AG36" s="284">
        <v>30</v>
      </c>
      <c r="AH36" s="284" t="s">
        <v>305</v>
      </c>
      <c r="AI36" s="285"/>
      <c r="AJ36" s="285"/>
      <c r="AK36" s="285"/>
      <c r="AL36" s="285"/>
      <c r="AM36" s="64"/>
      <c r="AN36" s="64"/>
      <c r="AO36" s="64"/>
      <c r="AP36" s="64"/>
      <c r="AQ36" s="191"/>
      <c r="AR36" s="191"/>
      <c r="AS36" s="191"/>
      <c r="AT36" s="191"/>
      <c r="AU36" s="191"/>
      <c r="AV36" s="191"/>
      <c r="AW36" s="191"/>
      <c r="AX36" s="191"/>
      <c r="AY36" s="191"/>
      <c r="AZ36" s="191"/>
    </row>
    <row r="37" spans="1:52" s="26" customFormat="1" ht="33" customHeight="1">
      <c r="A37" s="31"/>
      <c r="B37" s="70" t="str">
        <f>"(j) Attachment 9(" &amp; Basic!$B$2 &amp; ") :"</f>
        <v>(j) Attachment 9(OH01) :</v>
      </c>
      <c r="C37" s="71"/>
      <c r="D37" s="823" t="s">
        <v>66</v>
      </c>
      <c r="E37" s="823"/>
      <c r="F37" s="823"/>
      <c r="G37" s="93"/>
      <c r="H37" s="93"/>
      <c r="I37" s="64"/>
      <c r="J37" s="64"/>
      <c r="K37" s="281"/>
      <c r="L37" s="281"/>
      <c r="M37" s="281"/>
      <c r="N37" s="281"/>
      <c r="O37" s="281"/>
      <c r="P37" s="281"/>
      <c r="Q37" s="281"/>
      <c r="R37" s="281"/>
      <c r="S37" s="281"/>
      <c r="T37" s="281"/>
      <c r="U37" s="281"/>
      <c r="V37" s="281"/>
      <c r="W37" s="281"/>
      <c r="X37" s="281"/>
      <c r="Y37" s="281"/>
      <c r="Z37" s="281"/>
      <c r="AA37" s="64"/>
      <c r="AB37" s="286"/>
      <c r="AC37" s="287"/>
      <c r="AD37" s="283"/>
      <c r="AE37" s="283"/>
      <c r="AF37" s="64"/>
      <c r="AG37" s="284">
        <v>31</v>
      </c>
      <c r="AH37" s="284" t="s">
        <v>115</v>
      </c>
      <c r="AI37" s="285"/>
      <c r="AJ37" s="285"/>
      <c r="AK37" s="285"/>
      <c r="AL37" s="285"/>
      <c r="AM37" s="64"/>
      <c r="AN37" s="64"/>
      <c r="AO37" s="64"/>
      <c r="AP37" s="64"/>
      <c r="AQ37" s="191"/>
      <c r="AR37" s="191"/>
      <c r="AS37" s="191"/>
      <c r="AT37" s="191"/>
      <c r="AU37" s="191"/>
      <c r="AV37" s="191"/>
      <c r="AW37" s="191"/>
      <c r="AX37" s="191"/>
      <c r="AY37" s="191"/>
      <c r="AZ37" s="191"/>
    </row>
    <row r="38" spans="1:52" s="26" customFormat="1" ht="33" customHeight="1">
      <c r="A38" s="31"/>
      <c r="B38" s="70" t="str">
        <f>"(k) Attachment 10(" &amp; Basic!$B$2 &amp; ") :"</f>
        <v>(k) Attachment 10(OH01) :</v>
      </c>
      <c r="C38" s="71"/>
      <c r="D38" s="823" t="s">
        <v>67</v>
      </c>
      <c r="E38" s="823"/>
      <c r="F38" s="823"/>
      <c r="G38" s="93"/>
      <c r="H38" s="93"/>
      <c r="I38" s="64"/>
      <c r="J38" s="64"/>
      <c r="K38" s="281"/>
      <c r="L38" s="281"/>
      <c r="M38" s="281"/>
      <c r="N38" s="281"/>
      <c r="O38" s="281"/>
      <c r="P38" s="281"/>
      <c r="Q38" s="281"/>
      <c r="R38" s="281"/>
      <c r="S38" s="281"/>
      <c r="T38" s="281"/>
      <c r="U38" s="281"/>
      <c r="V38" s="281"/>
      <c r="W38" s="281"/>
      <c r="X38" s="281"/>
      <c r="Y38" s="281"/>
      <c r="Z38" s="281"/>
      <c r="AA38" s="64"/>
      <c r="AB38" s="286"/>
      <c r="AC38" s="287"/>
      <c r="AD38" s="283"/>
      <c r="AE38" s="283"/>
      <c r="AF38" s="64"/>
      <c r="AG38" s="64"/>
      <c r="AH38" s="64"/>
      <c r="AI38" s="64"/>
      <c r="AJ38" s="64"/>
      <c r="AK38" s="64"/>
      <c r="AL38" s="64"/>
      <c r="AM38" s="64"/>
      <c r="AN38" s="64"/>
      <c r="AO38" s="64"/>
      <c r="AP38" s="64"/>
      <c r="AQ38" s="191"/>
      <c r="AR38" s="191"/>
      <c r="AS38" s="191"/>
      <c r="AT38" s="191"/>
      <c r="AU38" s="191"/>
      <c r="AV38" s="191"/>
      <c r="AW38" s="191"/>
      <c r="AX38" s="191"/>
      <c r="AY38" s="191"/>
      <c r="AZ38" s="191"/>
    </row>
    <row r="39" spans="1:52" s="26" customFormat="1" ht="36" customHeight="1">
      <c r="A39" s="31"/>
      <c r="B39" s="70" t="str">
        <f>"(l) Attachment 11(" &amp; Basic!$B$2 &amp; ") :"</f>
        <v>(l) Attachment 11(OH01) :</v>
      </c>
      <c r="C39" s="71"/>
      <c r="D39" s="823" t="s">
        <v>68</v>
      </c>
      <c r="E39" s="823"/>
      <c r="F39" s="823"/>
      <c r="G39" s="93"/>
      <c r="H39" s="93"/>
      <c r="I39" s="64"/>
      <c r="J39" s="64"/>
      <c r="K39" s="281"/>
      <c r="L39" s="281"/>
      <c r="M39" s="281"/>
      <c r="N39" s="281"/>
      <c r="O39" s="281"/>
      <c r="P39" s="281"/>
      <c r="Q39" s="281"/>
      <c r="R39" s="281"/>
      <c r="S39" s="281"/>
      <c r="T39" s="281"/>
      <c r="U39" s="281"/>
      <c r="V39" s="281"/>
      <c r="W39" s="281"/>
      <c r="X39" s="281"/>
      <c r="Y39" s="281"/>
      <c r="Z39" s="281"/>
      <c r="AA39" s="64"/>
      <c r="AB39" s="286"/>
      <c r="AC39" s="287"/>
      <c r="AD39" s="283"/>
      <c r="AE39" s="283"/>
      <c r="AF39" s="64"/>
      <c r="AG39" s="64"/>
      <c r="AH39" s="64"/>
      <c r="AI39" s="64"/>
      <c r="AJ39" s="64"/>
      <c r="AK39" s="64"/>
      <c r="AL39" s="64"/>
      <c r="AM39" s="64"/>
      <c r="AN39" s="64"/>
      <c r="AO39" s="64"/>
      <c r="AP39" s="64"/>
      <c r="AQ39" s="191"/>
      <c r="AR39" s="191"/>
      <c r="AS39" s="191"/>
      <c r="AT39" s="191"/>
      <c r="AU39" s="191"/>
      <c r="AV39" s="191"/>
      <c r="AW39" s="191"/>
      <c r="AX39" s="191"/>
      <c r="AY39" s="191"/>
      <c r="AZ39" s="191"/>
    </row>
    <row r="40" spans="1:52" s="26" customFormat="1" ht="46.5" customHeight="1">
      <c r="A40" s="31"/>
      <c r="B40" s="70" t="str">
        <f>"(m) Attachment 12(" &amp; Basic!$B$2 &amp; ") :"</f>
        <v>(m) Attachment 12(OH01) :</v>
      </c>
      <c r="C40" s="71"/>
      <c r="D40" s="823" t="s">
        <v>295</v>
      </c>
      <c r="E40" s="823"/>
      <c r="F40" s="823"/>
      <c r="G40" s="93"/>
      <c r="H40" s="93"/>
      <c r="I40" s="64"/>
      <c r="J40" s="64"/>
      <c r="K40" s="281"/>
      <c r="L40" s="281"/>
      <c r="M40" s="281"/>
      <c r="N40" s="281"/>
      <c r="O40" s="281"/>
      <c r="P40" s="281"/>
      <c r="Q40" s="281"/>
      <c r="R40" s="281"/>
      <c r="S40" s="281"/>
      <c r="T40" s="281"/>
      <c r="U40" s="281"/>
      <c r="V40" s="281"/>
      <c r="W40" s="281"/>
      <c r="X40" s="281"/>
      <c r="Y40" s="281"/>
      <c r="Z40" s="281"/>
      <c r="AA40" s="64"/>
      <c r="AB40" s="286"/>
      <c r="AC40" s="287"/>
      <c r="AD40" s="283"/>
      <c r="AE40" s="283"/>
      <c r="AF40" s="64"/>
      <c r="AG40" s="64"/>
      <c r="AH40" s="64"/>
      <c r="AI40" s="64"/>
      <c r="AJ40" s="64"/>
      <c r="AK40" s="64"/>
      <c r="AL40" s="64"/>
      <c r="AM40" s="64"/>
      <c r="AN40" s="64"/>
      <c r="AO40" s="64"/>
      <c r="AP40" s="64"/>
      <c r="AQ40" s="191"/>
      <c r="AR40" s="191"/>
      <c r="AS40" s="191"/>
      <c r="AT40" s="191"/>
      <c r="AU40" s="191"/>
      <c r="AV40" s="191"/>
      <c r="AW40" s="191"/>
      <c r="AX40" s="191"/>
      <c r="AY40" s="191"/>
      <c r="AZ40" s="191"/>
    </row>
    <row r="41" spans="1:52" s="26" customFormat="1" ht="46.5" customHeight="1">
      <c r="A41" s="31"/>
      <c r="B41" s="70" t="str">
        <f>"(n) Attachment 13(" &amp; Basic!$B$2 &amp; ") :"</f>
        <v>(n) Attachment 13(OH01) :</v>
      </c>
      <c r="C41" s="71"/>
      <c r="D41" s="823" t="s">
        <v>296</v>
      </c>
      <c r="E41" s="823"/>
      <c r="F41" s="823"/>
      <c r="G41" s="93"/>
      <c r="H41" s="93"/>
      <c r="I41" s="64"/>
      <c r="J41" s="64"/>
      <c r="K41" s="281"/>
      <c r="L41" s="281"/>
      <c r="M41" s="281"/>
      <c r="N41" s="281"/>
      <c r="O41" s="281"/>
      <c r="P41" s="281"/>
      <c r="Q41" s="281"/>
      <c r="R41" s="281"/>
      <c r="S41" s="281"/>
      <c r="T41" s="281"/>
      <c r="U41" s="281"/>
      <c r="V41" s="281"/>
      <c r="W41" s="281"/>
      <c r="X41" s="281"/>
      <c r="Y41" s="281"/>
      <c r="Z41" s="281"/>
      <c r="AA41" s="64"/>
      <c r="AB41" s="286"/>
      <c r="AC41" s="287"/>
      <c r="AD41" s="283"/>
      <c r="AE41" s="283"/>
      <c r="AF41" s="64"/>
      <c r="AG41" s="64"/>
      <c r="AH41" s="64"/>
      <c r="AI41" s="64"/>
      <c r="AJ41" s="64"/>
      <c r="AK41" s="64"/>
      <c r="AL41" s="64"/>
      <c r="AM41" s="64"/>
      <c r="AN41" s="64"/>
      <c r="AO41" s="64"/>
      <c r="AP41" s="64"/>
      <c r="AQ41" s="191"/>
      <c r="AR41" s="191"/>
      <c r="AS41" s="191"/>
      <c r="AT41" s="191"/>
      <c r="AU41" s="191"/>
      <c r="AV41" s="191"/>
      <c r="AW41" s="191"/>
      <c r="AX41" s="191"/>
      <c r="AY41" s="191"/>
      <c r="AZ41" s="191"/>
    </row>
    <row r="42" spans="1:52" s="26" customFormat="1" ht="57" customHeight="1">
      <c r="A42" s="31"/>
      <c r="B42" s="70" t="str">
        <f>"(o) Attachment 14(" &amp; Basic!$B$2 &amp; ") :"</f>
        <v>(o) Attachment 14(OH01) :</v>
      </c>
      <c r="C42" s="71"/>
      <c r="D42" s="823" t="s">
        <v>69</v>
      </c>
      <c r="E42" s="823"/>
      <c r="F42" s="823"/>
      <c r="G42" s="93"/>
      <c r="H42" s="93"/>
      <c r="I42" s="64"/>
      <c r="J42" s="64"/>
      <c r="K42" s="281"/>
      <c r="L42" s="281"/>
      <c r="M42" s="281"/>
      <c r="N42" s="281"/>
      <c r="O42" s="281"/>
      <c r="P42" s="281"/>
      <c r="Q42" s="281"/>
      <c r="R42" s="281"/>
      <c r="S42" s="281"/>
      <c r="T42" s="281"/>
      <c r="U42" s="281"/>
      <c r="V42" s="281"/>
      <c r="W42" s="281"/>
      <c r="X42" s="281"/>
      <c r="Y42" s="281"/>
      <c r="Z42" s="281"/>
      <c r="AA42" s="64"/>
      <c r="AB42" s="286"/>
      <c r="AC42" s="287"/>
      <c r="AD42" s="283"/>
      <c r="AE42" s="283"/>
      <c r="AF42" s="64"/>
      <c r="AG42" s="64"/>
      <c r="AH42" s="64"/>
      <c r="AI42" s="64"/>
      <c r="AJ42" s="64"/>
      <c r="AK42" s="64"/>
      <c r="AL42" s="64"/>
      <c r="AM42" s="64"/>
      <c r="AN42" s="64"/>
      <c r="AO42" s="64"/>
      <c r="AP42" s="64"/>
      <c r="AQ42" s="191"/>
      <c r="AR42" s="191"/>
      <c r="AS42" s="191"/>
      <c r="AT42" s="191"/>
      <c r="AU42" s="191"/>
      <c r="AV42" s="191"/>
      <c r="AW42" s="191"/>
      <c r="AX42" s="191"/>
      <c r="AY42" s="191"/>
      <c r="AZ42" s="191"/>
    </row>
    <row r="43" spans="1:52" s="26" customFormat="1" ht="74.25" customHeight="1">
      <c r="A43" s="31"/>
      <c r="B43" s="70" t="str">
        <f>"(p) Attachment 15(" &amp; Basic!$B$2 &amp; ") :"</f>
        <v>(p) Attachment 15(OH01) :</v>
      </c>
      <c r="C43" s="71"/>
      <c r="D43" s="823" t="s">
        <v>548</v>
      </c>
      <c r="E43" s="823"/>
      <c r="F43" s="823"/>
      <c r="G43" s="93"/>
      <c r="H43" s="93"/>
      <c r="I43" s="64"/>
      <c r="J43" s="64"/>
      <c r="K43" s="281"/>
      <c r="L43" s="281"/>
      <c r="M43" s="281"/>
      <c r="N43" s="281"/>
      <c r="O43" s="281"/>
      <c r="P43" s="281"/>
      <c r="Q43" s="281"/>
      <c r="R43" s="281"/>
      <c r="S43" s="281"/>
      <c r="T43" s="281"/>
      <c r="U43" s="281"/>
      <c r="V43" s="281"/>
      <c r="W43" s="281"/>
      <c r="X43" s="281"/>
      <c r="Y43" s="281"/>
      <c r="Z43" s="281"/>
      <c r="AA43" s="64"/>
      <c r="AB43" s="286"/>
      <c r="AC43" s="287"/>
      <c r="AD43" s="283"/>
      <c r="AE43" s="283"/>
      <c r="AF43" s="64"/>
      <c r="AG43" s="64"/>
      <c r="AH43" s="64"/>
      <c r="AI43" s="64"/>
      <c r="AJ43" s="64"/>
      <c r="AK43" s="64"/>
      <c r="AL43" s="64"/>
      <c r="AM43" s="64"/>
      <c r="AN43" s="64"/>
      <c r="AO43" s="64"/>
      <c r="AP43" s="64"/>
      <c r="AQ43" s="191"/>
      <c r="AR43" s="191"/>
      <c r="AS43" s="191"/>
      <c r="AT43" s="191"/>
      <c r="AU43" s="191"/>
      <c r="AV43" s="191"/>
      <c r="AW43" s="191"/>
      <c r="AX43" s="191"/>
      <c r="AY43" s="191"/>
      <c r="AZ43" s="191"/>
    </row>
    <row r="44" spans="1:52" ht="44.25" customHeight="1">
      <c r="B44" s="70" t="str">
        <f>"(q) Attachment 16(" &amp; Basic!$B$2 &amp; ") :"</f>
        <v>(q) Attachment 16(OH01) :</v>
      </c>
      <c r="C44" s="71"/>
      <c r="D44" s="823" t="s">
        <v>297</v>
      </c>
      <c r="E44" s="823"/>
      <c r="F44" s="823"/>
      <c r="G44" s="93"/>
      <c r="H44" s="93"/>
      <c r="AB44" s="286"/>
      <c r="AC44" s="287"/>
      <c r="AQ44" s="194"/>
      <c r="AR44" s="194"/>
      <c r="AS44" s="194"/>
      <c r="AT44" s="194"/>
      <c r="AU44" s="194"/>
      <c r="AV44" s="194"/>
      <c r="AW44" s="194"/>
      <c r="AX44" s="194"/>
      <c r="AY44" s="194"/>
      <c r="AZ44" s="194"/>
    </row>
    <row r="45" spans="1:52" ht="40.5" customHeight="1">
      <c r="B45" s="70" t="str">
        <f>"(r) Attachment 17(" &amp; Basic!$B$2 &amp; ") :"</f>
        <v>(r) Attachment 17(OH01) :</v>
      </c>
      <c r="C45" s="71"/>
      <c r="D45" s="823" t="s">
        <v>547</v>
      </c>
      <c r="E45" s="823"/>
      <c r="F45" s="823"/>
      <c r="G45" s="93"/>
      <c r="H45" s="93"/>
      <c r="AB45" s="286"/>
      <c r="AC45" s="287"/>
      <c r="AQ45" s="194"/>
      <c r="AR45" s="194"/>
      <c r="AS45" s="194"/>
      <c r="AT45" s="194"/>
      <c r="AU45" s="194"/>
      <c r="AV45" s="194"/>
      <c r="AW45" s="194"/>
      <c r="AX45" s="194"/>
      <c r="AY45" s="194"/>
      <c r="AZ45" s="194"/>
    </row>
    <row r="46" spans="1:52" ht="32.25" customHeight="1">
      <c r="B46" s="70" t="str">
        <f>"(s) Attachment 18(" &amp; Basic!$B$2 &amp; ") :"</f>
        <v>(s) Attachment 18(OH01) :</v>
      </c>
      <c r="C46" s="71"/>
      <c r="D46" s="823" t="s">
        <v>552</v>
      </c>
      <c r="E46" s="823"/>
      <c r="F46" s="823"/>
      <c r="G46" s="93"/>
      <c r="H46" s="93"/>
      <c r="AB46" s="286"/>
      <c r="AC46" s="287"/>
      <c r="AQ46" s="194"/>
      <c r="AR46" s="194"/>
      <c r="AS46" s="194"/>
      <c r="AT46" s="194"/>
      <c r="AU46" s="194"/>
      <c r="AV46" s="194"/>
      <c r="AW46" s="194"/>
      <c r="AX46" s="194"/>
      <c r="AY46" s="194"/>
      <c r="AZ46" s="194"/>
    </row>
    <row r="47" spans="1:52" ht="33" customHeight="1">
      <c r="B47" s="70" t="str">
        <f>"(t) Attachment 19 (" &amp; Basic!$B$2 &amp; ") :"</f>
        <v>(t) Attachment 19 (OH01) :</v>
      </c>
      <c r="C47" s="71"/>
      <c r="D47" s="823" t="s">
        <v>298</v>
      </c>
      <c r="E47" s="823"/>
      <c r="F47" s="823"/>
      <c r="G47" s="93"/>
      <c r="H47" s="93"/>
      <c r="AB47" s="286"/>
      <c r="AC47" s="287"/>
      <c r="AQ47" s="194"/>
      <c r="AR47" s="194"/>
      <c r="AS47" s="194"/>
      <c r="AT47" s="194"/>
      <c r="AU47" s="194"/>
      <c r="AV47" s="194"/>
      <c r="AW47" s="194"/>
      <c r="AX47" s="194"/>
      <c r="AY47" s="194"/>
      <c r="AZ47" s="194"/>
    </row>
    <row r="48" spans="1:52" ht="41.25" customHeight="1">
      <c r="B48" s="70" t="str">
        <f>"(u) Attachment 20 (" &amp; Basic!$B$2 &amp; ") :"</f>
        <v>(u) Attachment 20 (OH01) :</v>
      </c>
      <c r="C48" s="71"/>
      <c r="D48" s="781" t="s">
        <v>598</v>
      </c>
      <c r="E48" s="781"/>
      <c r="F48" s="781"/>
      <c r="G48" s="93"/>
      <c r="H48" s="93"/>
      <c r="AB48" s="286"/>
      <c r="AC48" s="287"/>
      <c r="AQ48" s="194"/>
      <c r="AR48" s="194"/>
      <c r="AS48" s="194"/>
      <c r="AT48" s="194"/>
      <c r="AU48" s="194"/>
      <c r="AV48" s="194"/>
      <c r="AW48" s="194"/>
      <c r="AX48" s="194"/>
      <c r="AY48" s="194"/>
      <c r="AZ48" s="194"/>
    </row>
    <row r="49" spans="1:52" ht="41.25" customHeight="1">
      <c r="B49" s="70" t="str">
        <f>"(v) Attachment 21 (" &amp; Basic!$B$2 &amp; ") :"</f>
        <v>(v) Attachment 21 (OH01) :</v>
      </c>
      <c r="C49" s="71"/>
      <c r="D49" s="781" t="s">
        <v>624</v>
      </c>
      <c r="E49" s="781"/>
      <c r="F49" s="781"/>
      <c r="G49" s="93"/>
      <c r="H49" s="93"/>
      <c r="AB49" s="286"/>
      <c r="AC49" s="287"/>
      <c r="AQ49" s="194"/>
      <c r="AR49" s="194"/>
      <c r="AS49" s="194"/>
      <c r="AT49" s="194"/>
      <c r="AU49" s="194"/>
      <c r="AV49" s="194"/>
      <c r="AW49" s="194"/>
      <c r="AX49" s="194"/>
      <c r="AY49" s="194"/>
      <c r="AZ49" s="194"/>
    </row>
    <row r="50" spans="1:52" ht="41.25" customHeight="1">
      <c r="B50" s="70" t="str">
        <f>"(w) Attachment 22 (" &amp; Basic!$B$2 &amp; ") :"</f>
        <v>(w) Attachment 22 (OH01) :</v>
      </c>
      <c r="C50" s="71"/>
      <c r="D50" s="781" t="s">
        <v>632</v>
      </c>
      <c r="E50" s="781"/>
      <c r="F50" s="781"/>
      <c r="G50" s="93"/>
      <c r="H50" s="93"/>
      <c r="AB50" s="286"/>
      <c r="AC50" s="287"/>
      <c r="AQ50" s="194"/>
      <c r="AR50" s="194"/>
      <c r="AS50" s="194"/>
      <c r="AT50" s="194"/>
      <c r="AU50" s="194"/>
      <c r="AV50" s="194"/>
      <c r="AW50" s="194"/>
      <c r="AX50" s="194"/>
      <c r="AY50" s="194"/>
      <c r="AZ50" s="194"/>
    </row>
    <row r="51" spans="1:52" ht="45.75" customHeight="1">
      <c r="B51" s="70" t="str">
        <f>"(x) Attachment 23 (" &amp; Basic!$B$2 &amp; ") :"</f>
        <v>(x) Attachment 23 (OH01) :</v>
      </c>
      <c r="C51" s="71"/>
      <c r="D51" s="781" t="s">
        <v>668</v>
      </c>
      <c r="E51" s="781"/>
      <c r="F51" s="781"/>
      <c r="G51" s="93"/>
      <c r="H51" s="93"/>
      <c r="AB51" s="286"/>
      <c r="AC51" s="287"/>
      <c r="AQ51" s="194"/>
      <c r="AR51" s="194"/>
      <c r="AS51" s="194"/>
      <c r="AT51" s="194"/>
      <c r="AU51" s="194"/>
      <c r="AV51" s="194"/>
      <c r="AW51" s="194"/>
      <c r="AX51" s="194"/>
      <c r="AY51" s="194"/>
      <c r="AZ51" s="194"/>
    </row>
    <row r="52" spans="1:52" ht="99.75" customHeight="1">
      <c r="B52" s="70" t="str">
        <f>"(y) Attachment 24 (" &amp; Basic!$B$2 &amp; ") :"</f>
        <v>(y) Attachment 24 (OH01) :</v>
      </c>
      <c r="C52" s="71"/>
      <c r="D52" s="781" t="s">
        <v>669</v>
      </c>
      <c r="E52" s="781"/>
      <c r="F52" s="781"/>
      <c r="G52" s="93"/>
      <c r="H52" s="93"/>
      <c r="AB52" s="286"/>
      <c r="AC52" s="287"/>
      <c r="AQ52" s="194"/>
      <c r="AR52" s="194"/>
      <c r="AS52" s="194"/>
      <c r="AT52" s="194"/>
      <c r="AU52" s="194"/>
      <c r="AV52" s="194"/>
      <c r="AW52" s="194"/>
      <c r="AX52" s="194"/>
      <c r="AY52" s="194"/>
      <c r="AZ52" s="194"/>
    </row>
    <row r="53" spans="1:52" ht="48.75" customHeight="1">
      <c r="B53" s="70" t="str">
        <f>"(z) Attachment 25 (" &amp; Basic!$B$2 &amp; ") :"</f>
        <v>(z) Attachment 25 (OH01) :</v>
      </c>
      <c r="C53" s="71"/>
      <c r="D53" s="781" t="s">
        <v>626</v>
      </c>
      <c r="E53" s="781"/>
      <c r="F53" s="781"/>
      <c r="G53" s="93"/>
      <c r="H53" s="93"/>
      <c r="AB53" s="286"/>
      <c r="AC53" s="287"/>
      <c r="AQ53" s="194"/>
      <c r="AR53" s="194"/>
      <c r="AS53" s="194"/>
      <c r="AT53" s="194"/>
      <c r="AU53" s="194"/>
      <c r="AV53" s="194"/>
      <c r="AW53" s="194"/>
      <c r="AX53" s="194"/>
      <c r="AY53" s="194"/>
      <c r="AZ53" s="194"/>
    </row>
    <row r="54" spans="1:52" ht="48.75" customHeight="1">
      <c r="B54" s="70" t="str">
        <f>"(aa) Attachment 26 (" &amp; Basic!$B$2 &amp; ") :"</f>
        <v>(aa) Attachment 26 (OH01) :</v>
      </c>
      <c r="C54" s="71"/>
      <c r="D54" s="781" t="s">
        <v>670</v>
      </c>
      <c r="E54" s="781"/>
      <c r="F54" s="781"/>
      <c r="G54" s="93"/>
      <c r="H54" s="93"/>
      <c r="AB54" s="286"/>
      <c r="AC54" s="287"/>
      <c r="AQ54" s="194"/>
      <c r="AR54" s="194"/>
      <c r="AS54" s="194"/>
      <c r="AT54" s="194"/>
      <c r="AU54" s="194"/>
      <c r="AV54" s="194"/>
      <c r="AW54" s="194"/>
      <c r="AX54" s="194"/>
      <c r="AY54" s="194"/>
      <c r="AZ54" s="194"/>
    </row>
    <row r="55" spans="1:52" ht="48.75" customHeight="1">
      <c r="B55" s="70" t="str">
        <f>"(ab) Attachment 27 (" &amp; Basic!$B$2 &amp; ") :"</f>
        <v>(ab) Attachment 27 (OH01) :</v>
      </c>
      <c r="C55" s="71"/>
      <c r="D55" s="781" t="s">
        <v>671</v>
      </c>
      <c r="E55" s="781"/>
      <c r="F55" s="781"/>
      <c r="G55" s="93"/>
      <c r="H55" s="93"/>
      <c r="AB55" s="286"/>
      <c r="AC55" s="287"/>
      <c r="AQ55" s="194"/>
      <c r="AR55" s="194"/>
      <c r="AS55" s="194"/>
      <c r="AT55" s="194"/>
      <c r="AU55" s="194"/>
      <c r="AV55" s="194"/>
      <c r="AW55" s="194"/>
      <c r="AX55" s="194"/>
      <c r="AY55" s="194"/>
      <c r="AZ55" s="194"/>
    </row>
    <row r="56" spans="1:52" ht="33.75" customHeight="1">
      <c r="B56" s="70" t="str">
        <f>"(ac) Attachment 28 (" &amp; Basic!$B$2 &amp; ") :"</f>
        <v>(ac) Attachment 28 (OH01) :</v>
      </c>
      <c r="C56" s="71"/>
      <c r="D56" s="781" t="s">
        <v>673</v>
      </c>
      <c r="E56" s="781"/>
      <c r="F56" s="781"/>
      <c r="G56" s="93"/>
      <c r="H56" s="93"/>
      <c r="AB56" s="286"/>
      <c r="AC56" s="287"/>
      <c r="AQ56" s="194"/>
      <c r="AR56" s="194"/>
      <c r="AS56" s="194"/>
      <c r="AT56" s="194"/>
      <c r="AU56" s="194"/>
      <c r="AV56" s="194"/>
      <c r="AW56" s="194"/>
      <c r="AX56" s="194"/>
      <c r="AY56" s="194"/>
      <c r="AZ56" s="194"/>
    </row>
    <row r="57" spans="1:52" ht="42.75" customHeight="1">
      <c r="B57" s="70" t="str">
        <f>"(ad) Attachment 29 (" &amp; Basic!$B$2 &amp; ") :"</f>
        <v>(ad) Attachment 29 (OH01) :</v>
      </c>
      <c r="C57" s="71"/>
      <c r="D57" s="781" t="s">
        <v>672</v>
      </c>
      <c r="E57" s="781"/>
      <c r="F57" s="781"/>
      <c r="G57" s="93"/>
      <c r="H57" s="93"/>
      <c r="AB57" s="286"/>
      <c r="AC57" s="287"/>
      <c r="AQ57" s="194"/>
      <c r="AR57" s="194"/>
      <c r="AS57" s="194"/>
      <c r="AT57" s="194"/>
      <c r="AU57" s="194"/>
      <c r="AV57" s="194"/>
      <c r="AW57" s="194"/>
      <c r="AX57" s="194"/>
      <c r="AY57" s="194"/>
      <c r="AZ57" s="194"/>
    </row>
    <row r="58" spans="1:52" s="102" customFormat="1" ht="42.75" customHeight="1">
      <c r="A58" s="31"/>
      <c r="B58" s="70" t="str">
        <f>"(ae) Attachment 30 (" &amp; Basic!$B$2 &amp; ") :"</f>
        <v>(ae) Attachment 30 (OH01) :</v>
      </c>
      <c r="C58" s="577"/>
      <c r="D58" s="781" t="s">
        <v>697</v>
      </c>
      <c r="E58" s="781"/>
      <c r="F58" s="781"/>
      <c r="G58" s="93"/>
      <c r="H58" s="93"/>
      <c r="I58" s="103"/>
      <c r="J58" s="103"/>
      <c r="K58" s="578"/>
      <c r="L58" s="578"/>
      <c r="M58" s="578"/>
      <c r="N58" s="578"/>
      <c r="O58" s="578"/>
      <c r="P58" s="578"/>
      <c r="Q58" s="578"/>
      <c r="R58" s="578"/>
      <c r="S58" s="578"/>
      <c r="T58" s="578"/>
      <c r="U58" s="578"/>
      <c r="V58" s="578"/>
      <c r="W58" s="578"/>
      <c r="X58" s="578"/>
      <c r="Y58" s="578"/>
      <c r="Z58" s="578"/>
      <c r="AA58" s="103"/>
      <c r="AB58" s="286"/>
      <c r="AC58" s="287"/>
      <c r="AD58" s="579"/>
      <c r="AE58" s="579"/>
      <c r="AQ58" s="194"/>
      <c r="AR58" s="194"/>
      <c r="AS58" s="194"/>
      <c r="AT58" s="194"/>
      <c r="AU58" s="194"/>
      <c r="AV58" s="194"/>
      <c r="AW58" s="194"/>
      <c r="AX58" s="194"/>
      <c r="AY58" s="194"/>
      <c r="AZ58" s="194"/>
    </row>
    <row r="59" spans="1:52" ht="34.5" customHeight="1">
      <c r="A59" s="91">
        <v>2.2000000000000002</v>
      </c>
      <c r="B59" s="836" t="s">
        <v>563</v>
      </c>
      <c r="C59" s="836"/>
      <c r="D59" s="836"/>
      <c r="E59" s="836"/>
      <c r="F59" s="424"/>
      <c r="G59" s="95"/>
      <c r="H59" s="95"/>
      <c r="AB59" s="286"/>
      <c r="AC59" s="287"/>
      <c r="AQ59" s="194"/>
      <c r="AR59" s="194"/>
      <c r="AS59" s="194"/>
      <c r="AT59" s="194"/>
      <c r="AU59" s="194"/>
      <c r="AV59" s="194"/>
      <c r="AW59" s="194"/>
      <c r="AX59" s="194"/>
      <c r="AY59" s="194"/>
      <c r="AZ59" s="194"/>
    </row>
    <row r="60" spans="1:52" ht="74.25" customHeight="1">
      <c r="A60" s="91"/>
      <c r="B60" s="837" t="s">
        <v>699</v>
      </c>
      <c r="C60" s="837"/>
      <c r="D60" s="837"/>
      <c r="E60" s="837"/>
      <c r="F60" s="837"/>
      <c r="G60" s="95"/>
      <c r="H60" s="95"/>
      <c r="AB60" s="286"/>
      <c r="AC60" s="287"/>
      <c r="AQ60" s="194"/>
      <c r="AR60" s="194"/>
      <c r="AS60" s="194"/>
      <c r="AT60" s="194"/>
      <c r="AU60" s="194"/>
      <c r="AV60" s="194"/>
      <c r="AW60" s="194"/>
      <c r="AX60" s="194"/>
      <c r="AY60" s="194"/>
      <c r="AZ60" s="194"/>
    </row>
    <row r="61" spans="1:52" ht="78" customHeight="1">
      <c r="A61" s="91">
        <v>3</v>
      </c>
      <c r="B61" s="824" t="s">
        <v>70</v>
      </c>
      <c r="C61" s="824"/>
      <c r="D61" s="824"/>
      <c r="E61" s="824"/>
      <c r="F61" s="824"/>
      <c r="G61" s="95"/>
      <c r="H61" s="95"/>
      <c r="AB61" s="286"/>
      <c r="AC61" s="287"/>
      <c r="AQ61" s="194"/>
      <c r="AR61" s="194"/>
      <c r="AS61" s="194"/>
      <c r="AT61" s="194"/>
      <c r="AU61" s="194"/>
      <c r="AV61" s="194"/>
      <c r="AW61" s="194"/>
      <c r="AX61" s="194"/>
      <c r="AY61" s="194"/>
      <c r="AZ61" s="194"/>
    </row>
    <row r="62" spans="1:52" s="26" customFormat="1" ht="96" customHeight="1">
      <c r="A62" s="91">
        <v>3.1</v>
      </c>
      <c r="B62" s="824" t="s">
        <v>346</v>
      </c>
      <c r="C62" s="824"/>
      <c r="D62" s="824"/>
      <c r="E62" s="824"/>
      <c r="F62" s="824"/>
      <c r="G62" s="95"/>
      <c r="H62" s="95"/>
      <c r="I62" s="64"/>
      <c r="J62" s="64"/>
      <c r="K62" s="281"/>
      <c r="L62" s="281"/>
      <c r="M62" s="281"/>
      <c r="N62" s="281"/>
      <c r="O62" s="281"/>
      <c r="P62" s="281"/>
      <c r="Q62" s="281"/>
      <c r="R62" s="281"/>
      <c r="S62" s="281"/>
      <c r="T62" s="281"/>
      <c r="U62" s="281"/>
      <c r="V62" s="281"/>
      <c r="W62" s="281"/>
      <c r="X62" s="281"/>
      <c r="Y62" s="281"/>
      <c r="Z62" s="281"/>
      <c r="AA62" s="64"/>
      <c r="AB62" s="286"/>
      <c r="AC62" s="287"/>
      <c r="AD62" s="283"/>
      <c r="AE62" s="283"/>
      <c r="AF62" s="64"/>
      <c r="AG62" s="64"/>
      <c r="AH62" s="64"/>
      <c r="AI62" s="64"/>
      <c r="AJ62" s="64"/>
      <c r="AK62" s="64"/>
      <c r="AL62" s="64"/>
      <c r="AM62" s="64"/>
      <c r="AN62" s="64"/>
      <c r="AO62" s="64"/>
      <c r="AP62" s="64"/>
      <c r="AQ62" s="191"/>
      <c r="AR62" s="191"/>
      <c r="AS62" s="191"/>
      <c r="AT62" s="191"/>
      <c r="AU62" s="191"/>
      <c r="AV62" s="191"/>
      <c r="AW62" s="191"/>
      <c r="AX62" s="191"/>
      <c r="AY62" s="191"/>
      <c r="AZ62" s="191"/>
    </row>
    <row r="63" spans="1:52" ht="80.25" customHeight="1">
      <c r="A63" s="91">
        <v>3.2</v>
      </c>
      <c r="B63" s="824" t="s">
        <v>347</v>
      </c>
      <c r="C63" s="824"/>
      <c r="D63" s="824"/>
      <c r="E63" s="824"/>
      <c r="F63" s="824"/>
      <c r="G63" s="95"/>
      <c r="H63" s="95"/>
      <c r="AB63" s="286"/>
      <c r="AC63" s="287"/>
      <c r="AQ63" s="194"/>
      <c r="AR63" s="194"/>
      <c r="AS63" s="194"/>
      <c r="AT63" s="194"/>
      <c r="AU63" s="194"/>
      <c r="AV63" s="194"/>
      <c r="AW63" s="194"/>
      <c r="AX63" s="194"/>
      <c r="AY63" s="194"/>
      <c r="AZ63" s="194"/>
    </row>
    <row r="64" spans="1:52" ht="83.25" customHeight="1">
      <c r="A64" s="91">
        <v>4</v>
      </c>
      <c r="B64" s="824" t="s">
        <v>516</v>
      </c>
      <c r="C64" s="824"/>
      <c r="D64" s="824"/>
      <c r="E64" s="824"/>
      <c r="F64" s="824"/>
      <c r="G64" s="95"/>
      <c r="H64" s="95"/>
      <c r="AB64" s="286"/>
      <c r="AC64" s="287"/>
      <c r="AQ64" s="194"/>
      <c r="AR64" s="194"/>
      <c r="AS64" s="194"/>
      <c r="AT64" s="194"/>
      <c r="AU64" s="194"/>
      <c r="AV64" s="194"/>
      <c r="AW64" s="194"/>
      <c r="AX64" s="194"/>
      <c r="AY64" s="194"/>
      <c r="AZ64" s="194"/>
    </row>
    <row r="65" spans="1:52" ht="59.25" customHeight="1">
      <c r="A65" s="91">
        <v>4.0999999999999996</v>
      </c>
      <c r="B65" s="824" t="s">
        <v>599</v>
      </c>
      <c r="C65" s="824"/>
      <c r="D65" s="824"/>
      <c r="E65" s="824"/>
      <c r="F65" s="824"/>
      <c r="G65" s="95"/>
      <c r="H65" s="95"/>
      <c r="AB65" s="286"/>
      <c r="AC65" s="287"/>
      <c r="AQ65" s="194"/>
      <c r="AR65" s="194"/>
      <c r="AS65" s="194"/>
      <c r="AT65" s="194"/>
      <c r="AU65" s="194"/>
      <c r="AV65" s="194"/>
      <c r="AW65" s="194"/>
      <c r="AX65" s="194"/>
      <c r="AY65" s="194"/>
      <c r="AZ65" s="194"/>
    </row>
    <row r="66" spans="1:52" ht="108" customHeight="1">
      <c r="A66" s="91">
        <v>4.2</v>
      </c>
      <c r="B66" s="824" t="s">
        <v>600</v>
      </c>
      <c r="C66" s="824"/>
      <c r="D66" s="824"/>
      <c r="E66" s="824"/>
      <c r="F66" s="824"/>
      <c r="G66" s="95"/>
      <c r="H66" s="95"/>
      <c r="AB66" s="286"/>
      <c r="AC66" s="287"/>
      <c r="AQ66" s="194"/>
      <c r="AR66" s="194"/>
      <c r="AS66" s="194"/>
      <c r="AT66" s="194"/>
      <c r="AU66" s="194"/>
      <c r="AV66" s="194"/>
      <c r="AW66" s="194"/>
      <c r="AX66" s="194"/>
      <c r="AY66" s="194"/>
      <c r="AZ66" s="194"/>
    </row>
    <row r="67" spans="1:52" ht="53.25" customHeight="1">
      <c r="A67" s="91">
        <v>4.3</v>
      </c>
      <c r="B67" s="824" t="s">
        <v>601</v>
      </c>
      <c r="C67" s="824"/>
      <c r="D67" s="824"/>
      <c r="E67" s="824"/>
      <c r="F67" s="824"/>
      <c r="G67" s="90"/>
      <c r="H67" s="90"/>
      <c r="AB67" s="286"/>
      <c r="AC67" s="287"/>
      <c r="AQ67" s="194"/>
      <c r="AR67" s="194"/>
      <c r="AS67" s="194"/>
      <c r="AT67" s="194"/>
      <c r="AU67" s="194"/>
      <c r="AV67" s="194"/>
      <c r="AW67" s="194"/>
      <c r="AX67" s="194"/>
      <c r="AY67" s="194"/>
      <c r="AZ67" s="194"/>
    </row>
    <row r="68" spans="1:52" s="26" customFormat="1" ht="29.25" customHeight="1">
      <c r="A68" s="65">
        <v>5</v>
      </c>
      <c r="B68" s="852" t="s">
        <v>71</v>
      </c>
      <c r="C68" s="852"/>
      <c r="D68" s="852"/>
      <c r="E68" s="852"/>
      <c r="F68" s="852"/>
      <c r="G68" s="95"/>
      <c r="H68" s="95"/>
      <c r="I68" s="64"/>
      <c r="J68" s="64"/>
      <c r="K68" s="281"/>
      <c r="L68" s="281"/>
      <c r="M68" s="281"/>
      <c r="N68" s="281"/>
      <c r="O68" s="281"/>
      <c r="P68" s="281"/>
      <c r="Q68" s="281"/>
      <c r="R68" s="281"/>
      <c r="S68" s="281"/>
      <c r="T68" s="281"/>
      <c r="U68" s="281"/>
      <c r="V68" s="281"/>
      <c r="W68" s="281"/>
      <c r="X68" s="281"/>
      <c r="Y68" s="281"/>
      <c r="Z68" s="281"/>
      <c r="AA68" s="64"/>
      <c r="AB68" s="286"/>
      <c r="AC68" s="287"/>
      <c r="AD68" s="283"/>
      <c r="AE68" s="283"/>
      <c r="AF68" s="64"/>
      <c r="AG68" s="64"/>
      <c r="AH68" s="64"/>
      <c r="AI68" s="64"/>
      <c r="AJ68" s="64"/>
      <c r="AK68" s="64"/>
      <c r="AL68" s="64"/>
      <c r="AM68" s="64"/>
      <c r="AN68" s="64"/>
      <c r="AO68" s="64"/>
      <c r="AP68" s="64"/>
      <c r="AQ68" s="191"/>
      <c r="AR68" s="191"/>
      <c r="AS68" s="191"/>
      <c r="AT68" s="191"/>
      <c r="AU68" s="191"/>
      <c r="AV68" s="191"/>
      <c r="AW68" s="191"/>
      <c r="AX68" s="191"/>
      <c r="AY68" s="191"/>
      <c r="AZ68" s="191"/>
    </row>
    <row r="69" spans="1:52" s="26" customFormat="1" ht="241.5" customHeight="1">
      <c r="A69" s="91">
        <v>5.0999999999999996</v>
      </c>
      <c r="B69" s="824" t="s">
        <v>602</v>
      </c>
      <c r="C69" s="824"/>
      <c r="D69" s="824"/>
      <c r="E69" s="824"/>
      <c r="F69" s="824"/>
      <c r="G69" s="281"/>
      <c r="H69" s="281"/>
      <c r="I69" s="64"/>
      <c r="J69" s="254"/>
      <c r="K69" s="295"/>
      <c r="L69" s="295"/>
      <c r="M69" s="295"/>
      <c r="N69" s="295"/>
      <c r="O69" s="295"/>
      <c r="P69" s="295"/>
      <c r="Q69" s="295"/>
      <c r="R69" s="295"/>
      <c r="S69" s="295"/>
      <c r="T69" s="295"/>
      <c r="U69" s="295"/>
      <c r="V69" s="295"/>
      <c r="W69" s="295"/>
      <c r="X69" s="295"/>
      <c r="Y69" s="295"/>
      <c r="Z69" s="295"/>
      <c r="AA69" s="254"/>
      <c r="AB69" s="68"/>
      <c r="AC69" s="287"/>
      <c r="AD69" s="283"/>
      <c r="AE69" s="283"/>
      <c r="AF69" s="64"/>
      <c r="AG69" s="64"/>
      <c r="AH69" s="64"/>
      <c r="AI69" s="64"/>
      <c r="AJ69" s="64"/>
      <c r="AK69" s="64"/>
      <c r="AL69" s="64"/>
      <c r="AM69" s="64"/>
      <c r="AN69" s="64"/>
      <c r="AO69" s="64"/>
      <c r="AP69" s="64"/>
      <c r="AQ69" s="191"/>
      <c r="AR69" s="191"/>
      <c r="AS69" s="191"/>
      <c r="AT69" s="191"/>
      <c r="AU69" s="191"/>
      <c r="AV69" s="191"/>
      <c r="AW69" s="191"/>
      <c r="AX69" s="191"/>
      <c r="AY69" s="191"/>
      <c r="AZ69" s="191"/>
    </row>
    <row r="70" spans="1:52" s="26" customFormat="1" ht="48" customHeight="1">
      <c r="A70" s="91">
        <v>6</v>
      </c>
      <c r="B70" s="824" t="s">
        <v>72</v>
      </c>
      <c r="C70" s="824"/>
      <c r="D70" s="824"/>
      <c r="E70" s="824"/>
      <c r="F70" s="824"/>
      <c r="G70" s="281"/>
      <c r="H70" s="281"/>
      <c r="I70" s="64"/>
      <c r="J70" s="254"/>
      <c r="K70" s="295"/>
      <c r="L70" s="295"/>
      <c r="M70" s="295"/>
      <c r="N70" s="295"/>
      <c r="O70" s="295"/>
      <c r="P70" s="295"/>
      <c r="Q70" s="295"/>
      <c r="R70" s="295"/>
      <c r="S70" s="295"/>
      <c r="T70" s="295"/>
      <c r="U70" s="295"/>
      <c r="V70" s="295"/>
      <c r="W70" s="295"/>
      <c r="X70" s="295"/>
      <c r="Y70" s="295"/>
      <c r="Z70" s="295"/>
      <c r="AA70" s="254"/>
      <c r="AB70" s="68"/>
      <c r="AC70" s="287"/>
      <c r="AD70" s="283"/>
      <c r="AE70" s="283"/>
      <c r="AF70" s="64"/>
      <c r="AG70" s="64"/>
      <c r="AH70" s="64"/>
      <c r="AI70" s="64"/>
      <c r="AJ70" s="64"/>
      <c r="AK70" s="64"/>
      <c r="AL70" s="64"/>
      <c r="AM70" s="64"/>
      <c r="AN70" s="64"/>
      <c r="AO70" s="64"/>
      <c r="AP70" s="64"/>
      <c r="AQ70" s="191"/>
      <c r="AR70" s="191"/>
      <c r="AS70" s="191"/>
      <c r="AT70" s="191"/>
      <c r="AU70" s="191"/>
      <c r="AV70" s="191"/>
      <c r="AW70" s="191"/>
      <c r="AX70" s="191"/>
      <c r="AY70" s="191"/>
      <c r="AZ70" s="191"/>
    </row>
    <row r="71" spans="1:52" s="26" customFormat="1" ht="26.1" customHeight="1">
      <c r="A71" s="65"/>
      <c r="B71" s="56" t="s">
        <v>373</v>
      </c>
      <c r="C71" s="486" t="s">
        <v>73</v>
      </c>
      <c r="D71" s="31"/>
      <c r="E71" s="86" t="s">
        <v>74</v>
      </c>
      <c r="G71" s="281"/>
      <c r="H71" s="281"/>
      <c r="I71" s="64"/>
      <c r="J71" s="64"/>
      <c r="K71" s="281"/>
      <c r="L71" s="281"/>
      <c r="M71" s="281"/>
      <c r="N71" s="281"/>
      <c r="O71" s="281"/>
      <c r="P71" s="281"/>
      <c r="Q71" s="281"/>
      <c r="R71" s="281"/>
      <c r="S71" s="281"/>
      <c r="T71" s="281"/>
      <c r="U71" s="281"/>
      <c r="V71" s="281"/>
      <c r="W71" s="281"/>
      <c r="X71" s="281"/>
      <c r="Y71" s="281"/>
      <c r="Z71" s="281"/>
      <c r="AA71" s="64"/>
      <c r="AB71" s="67"/>
      <c r="AC71" s="287"/>
      <c r="AD71" s="283"/>
      <c r="AE71" s="283"/>
      <c r="AF71" s="64"/>
      <c r="AG71" s="64"/>
      <c r="AH71" s="64"/>
      <c r="AI71" s="64"/>
      <c r="AJ71" s="64"/>
      <c r="AK71" s="64"/>
      <c r="AL71" s="64"/>
      <c r="AM71" s="64"/>
      <c r="AN71" s="64"/>
      <c r="AO71" s="64"/>
      <c r="AP71" s="64"/>
      <c r="AQ71" s="191"/>
      <c r="AR71" s="191"/>
      <c r="AS71" s="191"/>
      <c r="AT71" s="191"/>
      <c r="AU71" s="191"/>
      <c r="AV71" s="191"/>
      <c r="AW71" s="191"/>
      <c r="AX71" s="191"/>
      <c r="AY71" s="191"/>
      <c r="AZ71" s="191"/>
    </row>
    <row r="72" spans="1:52" s="26" customFormat="1" ht="26.1" customHeight="1">
      <c r="A72" s="65"/>
      <c r="B72" s="56" t="s">
        <v>374</v>
      </c>
      <c r="C72" s="486" t="s">
        <v>75</v>
      </c>
      <c r="D72" s="31"/>
      <c r="E72" s="86" t="s">
        <v>76</v>
      </c>
      <c r="G72" s="281"/>
      <c r="H72" s="281"/>
      <c r="I72" s="64"/>
      <c r="J72" s="64"/>
      <c r="K72" s="281"/>
      <c r="L72" s="281"/>
      <c r="M72" s="281"/>
      <c r="N72" s="281"/>
      <c r="O72" s="281"/>
      <c r="P72" s="281"/>
      <c r="Q72" s="281"/>
      <c r="R72" s="281"/>
      <c r="S72" s="281"/>
      <c r="T72" s="281"/>
      <c r="U72" s="281"/>
      <c r="V72" s="281"/>
      <c r="W72" s="281"/>
      <c r="X72" s="281"/>
      <c r="Y72" s="281"/>
      <c r="Z72" s="281"/>
      <c r="AA72" s="64"/>
      <c r="AB72" s="68"/>
      <c r="AC72" s="287"/>
      <c r="AD72" s="283"/>
      <c r="AE72" s="283"/>
      <c r="AF72" s="64"/>
      <c r="AG72" s="64"/>
      <c r="AH72" s="64"/>
      <c r="AI72" s="64"/>
      <c r="AJ72" s="64"/>
      <c r="AK72" s="64"/>
      <c r="AL72" s="64"/>
      <c r="AM72" s="64"/>
      <c r="AN72" s="64"/>
      <c r="AO72" s="64"/>
      <c r="AP72" s="64"/>
      <c r="AQ72" s="191"/>
      <c r="AR72" s="191"/>
      <c r="AS72" s="191"/>
      <c r="AT72" s="191"/>
      <c r="AU72" s="191"/>
      <c r="AV72" s="191"/>
      <c r="AW72" s="191"/>
      <c r="AX72" s="191"/>
      <c r="AY72" s="191"/>
      <c r="AZ72" s="191"/>
    </row>
    <row r="73" spans="1:52" s="26" customFormat="1" ht="26.1" customHeight="1">
      <c r="A73" s="65"/>
      <c r="B73" s="468" t="s">
        <v>375</v>
      </c>
      <c r="C73" s="486" t="s">
        <v>78</v>
      </c>
      <c r="D73" s="31"/>
      <c r="E73" s="86" t="s">
        <v>79</v>
      </c>
      <c r="G73" s="281"/>
      <c r="H73" s="281"/>
      <c r="I73" s="64"/>
      <c r="J73" s="64"/>
      <c r="K73" s="281"/>
      <c r="L73" s="281"/>
      <c r="M73" s="281"/>
      <c r="N73" s="281"/>
      <c r="O73" s="281"/>
      <c r="P73" s="281"/>
      <c r="Q73" s="281"/>
      <c r="R73" s="281"/>
      <c r="S73" s="281"/>
      <c r="T73" s="281"/>
      <c r="U73" s="281"/>
      <c r="V73" s="281"/>
      <c r="W73" s="281"/>
      <c r="X73" s="281"/>
      <c r="Y73" s="281"/>
      <c r="Z73" s="281"/>
      <c r="AA73" s="64"/>
      <c r="AB73" s="68"/>
      <c r="AC73" s="287"/>
      <c r="AD73" s="283"/>
      <c r="AE73" s="283"/>
      <c r="AF73" s="64"/>
      <c r="AG73" s="64"/>
      <c r="AH73" s="64"/>
      <c r="AI73" s="64"/>
      <c r="AJ73" s="64"/>
      <c r="AK73" s="64"/>
      <c r="AL73" s="64"/>
      <c r="AM73" s="64"/>
      <c r="AN73" s="64"/>
      <c r="AO73" s="64"/>
      <c r="AP73" s="64"/>
      <c r="AQ73" s="191"/>
      <c r="AR73" s="191"/>
      <c r="AS73" s="191"/>
      <c r="AT73" s="191"/>
      <c r="AU73" s="191"/>
      <c r="AV73" s="191"/>
      <c r="AW73" s="191"/>
      <c r="AX73" s="191"/>
      <c r="AY73" s="191"/>
      <c r="AZ73" s="191"/>
    </row>
    <row r="74" spans="1:52" s="26" customFormat="1" ht="26.1" customHeight="1">
      <c r="A74" s="65"/>
      <c r="B74" s="468" t="s">
        <v>77</v>
      </c>
      <c r="C74" s="486" t="s">
        <v>81</v>
      </c>
      <c r="D74" s="31"/>
      <c r="E74" s="86" t="s">
        <v>82</v>
      </c>
      <c r="G74" s="281"/>
      <c r="H74" s="281"/>
      <c r="I74" s="64"/>
      <c r="J74" s="254"/>
      <c r="K74" s="295"/>
      <c r="L74" s="295"/>
      <c r="M74" s="295"/>
      <c r="N74" s="295"/>
      <c r="O74" s="295"/>
      <c r="P74" s="295"/>
      <c r="Q74" s="295"/>
      <c r="R74" s="295"/>
      <c r="S74" s="295"/>
      <c r="T74" s="295"/>
      <c r="U74" s="295"/>
      <c r="V74" s="295"/>
      <c r="W74" s="295"/>
      <c r="X74" s="295"/>
      <c r="Y74" s="295"/>
      <c r="Z74" s="295"/>
      <c r="AA74" s="254"/>
      <c r="AB74" s="68"/>
      <c r="AC74" s="287"/>
      <c r="AD74" s="283"/>
      <c r="AE74" s="283"/>
      <c r="AF74" s="64"/>
      <c r="AG74" s="64"/>
      <c r="AH74" s="64"/>
      <c r="AI74" s="64"/>
      <c r="AJ74" s="64"/>
      <c r="AK74" s="64"/>
      <c r="AL74" s="64"/>
      <c r="AM74" s="64"/>
      <c r="AN74" s="64"/>
      <c r="AO74" s="64"/>
      <c r="AP74" s="64"/>
      <c r="AQ74" s="191"/>
      <c r="AR74" s="191"/>
      <c r="AS74" s="191"/>
      <c r="AT74" s="191"/>
      <c r="AU74" s="191"/>
      <c r="AV74" s="191"/>
      <c r="AW74" s="191"/>
      <c r="AX74" s="191"/>
      <c r="AY74" s="191"/>
      <c r="AZ74" s="191"/>
    </row>
    <row r="75" spans="1:52" s="26" customFormat="1" ht="26.1" customHeight="1">
      <c r="A75" s="65"/>
      <c r="B75" s="468" t="s">
        <v>80</v>
      </c>
      <c r="C75" s="486" t="s">
        <v>84</v>
      </c>
      <c r="D75" s="31"/>
      <c r="E75" s="86" t="s">
        <v>85</v>
      </c>
      <c r="G75" s="281"/>
      <c r="H75" s="281"/>
      <c r="I75" s="64"/>
      <c r="J75" s="64"/>
      <c r="K75" s="281"/>
      <c r="L75" s="281"/>
      <c r="M75" s="281"/>
      <c r="N75" s="281"/>
      <c r="O75" s="281"/>
      <c r="P75" s="281"/>
      <c r="Q75" s="281"/>
      <c r="R75" s="281"/>
      <c r="S75" s="281"/>
      <c r="T75" s="281"/>
      <c r="U75" s="281"/>
      <c r="V75" s="281"/>
      <c r="W75" s="281"/>
      <c r="X75" s="281"/>
      <c r="Y75" s="281"/>
      <c r="Z75" s="281"/>
      <c r="AA75" s="64"/>
      <c r="AB75" s="68"/>
      <c r="AC75" s="287"/>
      <c r="AD75" s="283"/>
      <c r="AE75" s="283"/>
      <c r="AF75" s="64"/>
      <c r="AG75" s="64"/>
      <c r="AH75" s="64"/>
      <c r="AI75" s="64"/>
      <c r="AJ75" s="64"/>
      <c r="AK75" s="64"/>
      <c r="AL75" s="64"/>
      <c r="AM75" s="64"/>
      <c r="AN75" s="64"/>
      <c r="AO75" s="64"/>
      <c r="AP75" s="64"/>
      <c r="AQ75" s="191"/>
      <c r="AR75" s="191"/>
      <c r="AS75" s="191"/>
      <c r="AT75" s="191"/>
      <c r="AU75" s="191"/>
      <c r="AV75" s="191"/>
      <c r="AW75" s="191"/>
      <c r="AX75" s="191"/>
      <c r="AY75" s="191"/>
      <c r="AZ75" s="191"/>
    </row>
    <row r="76" spans="1:52" s="26" customFormat="1" ht="26.1" customHeight="1">
      <c r="A76" s="65"/>
      <c r="B76" s="468" t="s">
        <v>83</v>
      </c>
      <c r="C76" s="486" t="s">
        <v>87</v>
      </c>
      <c r="D76" s="31"/>
      <c r="E76" s="86" t="s">
        <v>88</v>
      </c>
      <c r="G76" s="281"/>
      <c r="H76" s="281"/>
      <c r="I76" s="64"/>
      <c r="J76" s="64"/>
      <c r="K76" s="281"/>
      <c r="L76" s="281"/>
      <c r="M76" s="281"/>
      <c r="N76" s="281"/>
      <c r="O76" s="281"/>
      <c r="P76" s="281"/>
      <c r="Q76" s="281"/>
      <c r="R76" s="281"/>
      <c r="S76" s="281"/>
      <c r="T76" s="281"/>
      <c r="U76" s="281"/>
      <c r="V76" s="281"/>
      <c r="W76" s="281"/>
      <c r="X76" s="281"/>
      <c r="Y76" s="281"/>
      <c r="Z76" s="281"/>
      <c r="AA76" s="64"/>
      <c r="AB76" s="68"/>
      <c r="AC76" s="287"/>
      <c r="AD76" s="283"/>
      <c r="AE76" s="283"/>
      <c r="AF76" s="64"/>
      <c r="AG76" s="64"/>
      <c r="AH76" s="64"/>
      <c r="AI76" s="64"/>
      <c r="AJ76" s="64"/>
      <c r="AK76" s="64"/>
      <c r="AL76" s="64"/>
      <c r="AM76" s="64"/>
      <c r="AN76" s="64"/>
      <c r="AO76" s="64"/>
      <c r="AP76" s="64"/>
      <c r="AQ76" s="191"/>
      <c r="AR76" s="191"/>
      <c r="AS76" s="191"/>
      <c r="AT76" s="191"/>
      <c r="AU76" s="191"/>
      <c r="AV76" s="191"/>
      <c r="AW76" s="191"/>
      <c r="AX76" s="191"/>
      <c r="AY76" s="191"/>
      <c r="AZ76" s="191"/>
    </row>
    <row r="77" spans="1:52" ht="26.1" customHeight="1">
      <c r="A77" s="65"/>
      <c r="B77" s="468" t="s">
        <v>86</v>
      </c>
      <c r="C77" s="486" t="s">
        <v>90</v>
      </c>
      <c r="E77" s="86" t="s">
        <v>91</v>
      </c>
      <c r="F77" s="26"/>
      <c r="G77" s="295"/>
      <c r="H77" s="295"/>
      <c r="J77" s="254"/>
      <c r="K77" s="295"/>
      <c r="L77" s="295"/>
      <c r="M77" s="295"/>
      <c r="N77" s="295"/>
      <c r="O77" s="295"/>
      <c r="P77" s="295"/>
      <c r="Q77" s="295"/>
      <c r="R77" s="295"/>
      <c r="S77" s="295"/>
      <c r="T77" s="295"/>
      <c r="U77" s="295"/>
      <c r="V77" s="295"/>
      <c r="W77" s="295"/>
      <c r="X77" s="295"/>
      <c r="Y77" s="295"/>
      <c r="Z77" s="295"/>
      <c r="AA77" s="254"/>
      <c r="AB77" s="68"/>
      <c r="AC77" s="287"/>
      <c r="AQ77" s="194"/>
      <c r="AR77" s="194"/>
      <c r="AS77" s="194"/>
      <c r="AT77" s="194"/>
      <c r="AU77" s="194"/>
      <c r="AV77" s="194"/>
      <c r="AW77" s="194"/>
      <c r="AX77" s="194"/>
      <c r="AY77" s="194"/>
      <c r="AZ77" s="194"/>
    </row>
    <row r="78" spans="1:52" ht="26.1" customHeight="1">
      <c r="A78" s="65"/>
      <c r="B78" s="468" t="s">
        <v>89</v>
      </c>
      <c r="C78" s="486" t="s">
        <v>92</v>
      </c>
      <c r="E78" s="86" t="s">
        <v>93</v>
      </c>
      <c r="F78" s="26"/>
      <c r="G78" s="295"/>
      <c r="H78" s="295"/>
      <c r="J78" s="254"/>
      <c r="K78" s="295"/>
      <c r="L78" s="295"/>
      <c r="M78" s="295"/>
      <c r="N78" s="295"/>
      <c r="O78" s="295"/>
      <c r="P78" s="295"/>
      <c r="Q78" s="295"/>
      <c r="R78" s="295"/>
      <c r="S78" s="295"/>
      <c r="T78" s="295"/>
      <c r="U78" s="295"/>
      <c r="V78" s="295"/>
      <c r="W78" s="295"/>
      <c r="X78" s="295"/>
      <c r="Y78" s="295"/>
      <c r="Z78" s="295"/>
      <c r="AA78" s="254"/>
      <c r="AB78" s="68"/>
      <c r="AC78" s="287"/>
      <c r="AQ78" s="194"/>
      <c r="AR78" s="194"/>
      <c r="AS78" s="194"/>
      <c r="AT78" s="194"/>
      <c r="AU78" s="194"/>
      <c r="AV78" s="194"/>
      <c r="AW78" s="194"/>
      <c r="AX78" s="194"/>
      <c r="AY78" s="194"/>
      <c r="AZ78" s="194"/>
    </row>
    <row r="79" spans="1:52" ht="26.1" customHeight="1">
      <c r="A79" s="56"/>
      <c r="B79" s="468" t="s">
        <v>24</v>
      </c>
      <c r="C79" s="486" t="s">
        <v>95</v>
      </c>
      <c r="E79" s="86" t="s">
        <v>96</v>
      </c>
      <c r="F79" s="27"/>
      <c r="G79" s="295"/>
      <c r="H79" s="295"/>
      <c r="J79" s="254"/>
      <c r="K79" s="295"/>
      <c r="L79" s="295"/>
      <c r="M79" s="295"/>
      <c r="N79" s="295"/>
      <c r="O79" s="295"/>
      <c r="P79" s="295"/>
      <c r="Q79" s="295"/>
      <c r="R79" s="295"/>
      <c r="S79" s="295"/>
      <c r="T79" s="295"/>
      <c r="U79" s="295"/>
      <c r="V79" s="295"/>
      <c r="W79" s="295"/>
      <c r="X79" s="295"/>
      <c r="Y79" s="295"/>
      <c r="Z79" s="295"/>
      <c r="AA79" s="254"/>
      <c r="AB79" s="68"/>
      <c r="AC79" s="287"/>
      <c r="AQ79" s="194"/>
      <c r="AR79" s="194"/>
      <c r="AS79" s="194"/>
      <c r="AT79" s="194"/>
      <c r="AU79" s="194"/>
      <c r="AV79" s="194"/>
      <c r="AW79" s="194"/>
      <c r="AX79" s="194"/>
      <c r="AY79" s="194"/>
      <c r="AZ79" s="194"/>
    </row>
    <row r="80" spans="1:52" ht="26.1" customHeight="1">
      <c r="A80" s="56"/>
      <c r="B80" s="468" t="s">
        <v>94</v>
      </c>
      <c r="C80" s="486" t="s">
        <v>98</v>
      </c>
      <c r="E80" s="86" t="s">
        <v>99</v>
      </c>
      <c r="F80" s="27"/>
      <c r="G80" s="295"/>
      <c r="H80" s="295"/>
      <c r="J80" s="254"/>
      <c r="K80" s="295"/>
      <c r="L80" s="295"/>
      <c r="M80" s="295"/>
      <c r="N80" s="295"/>
      <c r="O80" s="295"/>
      <c r="P80" s="295"/>
      <c r="Q80" s="295"/>
      <c r="R80" s="295"/>
      <c r="S80" s="295"/>
      <c r="T80" s="295"/>
      <c r="U80" s="295"/>
      <c r="V80" s="295"/>
      <c r="W80" s="295"/>
      <c r="X80" s="295"/>
      <c r="Y80" s="295"/>
      <c r="Z80" s="295"/>
      <c r="AA80" s="254"/>
      <c r="AB80" s="68"/>
      <c r="AC80" s="287"/>
      <c r="AQ80" s="194"/>
      <c r="AR80" s="194"/>
      <c r="AS80" s="194"/>
      <c r="AT80" s="194"/>
      <c r="AU80" s="194"/>
      <c r="AV80" s="194"/>
      <c r="AW80" s="194"/>
      <c r="AX80" s="194"/>
      <c r="AY80" s="194"/>
      <c r="AZ80" s="194"/>
    </row>
    <row r="81" spans="1:52" ht="26.1" customHeight="1">
      <c r="A81" s="56"/>
      <c r="B81" s="468" t="s">
        <v>97</v>
      </c>
      <c r="C81" s="486" t="s">
        <v>101</v>
      </c>
      <c r="E81" s="86" t="s">
        <v>102</v>
      </c>
      <c r="F81" s="27"/>
      <c r="G81" s="295"/>
      <c r="H81" s="295"/>
      <c r="J81" s="254"/>
      <c r="K81" s="295"/>
      <c r="L81" s="295"/>
      <c r="M81" s="295"/>
      <c r="N81" s="295"/>
      <c r="O81" s="295"/>
      <c r="P81" s="295"/>
      <c r="Q81" s="295"/>
      <c r="R81" s="295"/>
      <c r="S81" s="295"/>
      <c r="T81" s="295"/>
      <c r="U81" s="295"/>
      <c r="V81" s="295"/>
      <c r="W81" s="295"/>
      <c r="X81" s="295"/>
      <c r="Y81" s="295"/>
      <c r="Z81" s="295"/>
      <c r="AA81" s="254"/>
      <c r="AB81" s="68"/>
      <c r="AC81" s="287"/>
      <c r="AQ81" s="194"/>
      <c r="AR81" s="194"/>
      <c r="AS81" s="194"/>
      <c r="AT81" s="194"/>
      <c r="AU81" s="194"/>
      <c r="AV81" s="194"/>
      <c r="AW81" s="194"/>
      <c r="AX81" s="194"/>
      <c r="AY81" s="194"/>
      <c r="AZ81" s="194"/>
    </row>
    <row r="82" spans="1:52" ht="41.25" customHeight="1">
      <c r="A82" s="56"/>
      <c r="B82" s="468" t="s">
        <v>100</v>
      </c>
      <c r="C82" s="781" t="s">
        <v>104</v>
      </c>
      <c r="D82" s="781"/>
      <c r="E82" s="96" t="s">
        <v>103</v>
      </c>
      <c r="F82" s="27"/>
      <c r="G82" s="295"/>
      <c r="H82" s="295"/>
      <c r="AB82" s="286"/>
      <c r="AC82" s="287"/>
      <c r="AQ82" s="194"/>
      <c r="AR82" s="194"/>
      <c r="AS82" s="194"/>
      <c r="AT82" s="194"/>
      <c r="AU82" s="194"/>
      <c r="AV82" s="194"/>
      <c r="AW82" s="194"/>
      <c r="AX82" s="194"/>
      <c r="AY82" s="194"/>
      <c r="AZ82" s="194"/>
    </row>
    <row r="83" spans="1:52" ht="38.25" hidden="1" customHeight="1">
      <c r="A83" s="56"/>
      <c r="B83" s="91"/>
      <c r="C83" s="781"/>
      <c r="D83" s="781"/>
      <c r="E83" s="96"/>
      <c r="F83" s="27"/>
      <c r="G83" s="95"/>
      <c r="H83" s="95"/>
      <c r="AB83" s="286"/>
      <c r="AC83" s="287"/>
      <c r="AQ83" s="194"/>
      <c r="AR83" s="194"/>
      <c r="AS83" s="194"/>
      <c r="AT83" s="194"/>
      <c r="AU83" s="194"/>
      <c r="AV83" s="194"/>
      <c r="AW83" s="194"/>
      <c r="AX83" s="194"/>
      <c r="AY83" s="194"/>
      <c r="AZ83" s="194"/>
    </row>
    <row r="84" spans="1:52">
      <c r="B84" s="91"/>
      <c r="C84" s="781"/>
      <c r="D84" s="781"/>
      <c r="E84" s="96"/>
      <c r="F84" s="27"/>
      <c r="G84" s="95"/>
      <c r="H84" s="95"/>
      <c r="AB84" s="286"/>
      <c r="AC84" s="287"/>
      <c r="AQ84" s="194"/>
      <c r="AR84" s="194"/>
      <c r="AS84" s="194"/>
      <c r="AT84" s="194"/>
      <c r="AU84" s="194"/>
      <c r="AV84" s="194"/>
      <c r="AW84" s="194"/>
      <c r="AX84" s="194"/>
      <c r="AY84" s="194"/>
      <c r="AZ84" s="194"/>
    </row>
    <row r="85" spans="1:52" ht="47.25" customHeight="1">
      <c r="B85" s="824" t="s">
        <v>105</v>
      </c>
      <c r="C85" s="824"/>
      <c r="D85" s="824"/>
      <c r="E85" s="824"/>
      <c r="F85" s="824"/>
      <c r="G85" s="95"/>
      <c r="H85" s="95"/>
      <c r="AB85" s="286"/>
      <c r="AC85" s="287"/>
      <c r="AQ85" s="194"/>
      <c r="AR85" s="194"/>
      <c r="AS85" s="194"/>
      <c r="AT85" s="194"/>
      <c r="AU85" s="194"/>
      <c r="AV85" s="194"/>
      <c r="AW85" s="194"/>
      <c r="AX85" s="194"/>
      <c r="AY85" s="194"/>
      <c r="AZ85" s="194"/>
    </row>
    <row r="86" spans="1:52" ht="60.75" customHeight="1">
      <c r="A86" s="91">
        <v>7</v>
      </c>
      <c r="B86" s="824" t="s">
        <v>107</v>
      </c>
      <c r="C86" s="824"/>
      <c r="D86" s="824"/>
      <c r="E86" s="824"/>
      <c r="F86" s="824"/>
      <c r="G86" s="95"/>
      <c r="H86" s="95"/>
      <c r="AB86" s="286"/>
      <c r="AC86" s="287"/>
      <c r="AQ86" s="194"/>
      <c r="AR86" s="194"/>
      <c r="AS86" s="194"/>
      <c r="AT86" s="194"/>
      <c r="AU86" s="194"/>
      <c r="AV86" s="194"/>
      <c r="AW86" s="194"/>
      <c r="AX86" s="194"/>
      <c r="AY86" s="194"/>
      <c r="AZ86" s="194"/>
    </row>
    <row r="87" spans="1:52" ht="51.75" customHeight="1">
      <c r="A87" s="91">
        <v>8</v>
      </c>
      <c r="B87" s="824" t="s">
        <v>108</v>
      </c>
      <c r="C87" s="824"/>
      <c r="D87" s="824"/>
      <c r="E87" s="824"/>
      <c r="F87" s="824"/>
      <c r="G87" s="95"/>
      <c r="H87" s="95"/>
      <c r="AB87" s="286"/>
      <c r="AC87" s="287"/>
      <c r="AQ87" s="194"/>
      <c r="AR87" s="194"/>
      <c r="AS87" s="194"/>
      <c r="AT87" s="194"/>
      <c r="AU87" s="194"/>
      <c r="AV87" s="194"/>
      <c r="AW87" s="194"/>
      <c r="AX87" s="194"/>
      <c r="AY87" s="194"/>
      <c r="AZ87" s="194"/>
    </row>
    <row r="88" spans="1:52" ht="60.75" customHeight="1">
      <c r="A88" s="91">
        <v>9</v>
      </c>
      <c r="B88" s="824" t="s">
        <v>109</v>
      </c>
      <c r="C88" s="824"/>
      <c r="D88" s="824"/>
      <c r="E88" s="824"/>
      <c r="F88" s="824"/>
      <c r="G88" s="95"/>
      <c r="H88" s="95"/>
      <c r="AB88" s="286"/>
      <c r="AC88" s="287"/>
      <c r="AQ88" s="194"/>
      <c r="AR88" s="194"/>
      <c r="AS88" s="194"/>
      <c r="AT88" s="194"/>
      <c r="AU88" s="194"/>
      <c r="AV88" s="194"/>
      <c r="AW88" s="194"/>
      <c r="AX88" s="194"/>
      <c r="AY88" s="194"/>
      <c r="AZ88" s="194"/>
    </row>
    <row r="89" spans="1:52" ht="58.5" customHeight="1">
      <c r="A89" s="91">
        <v>10</v>
      </c>
      <c r="B89" s="824" t="s">
        <v>110</v>
      </c>
      <c r="C89" s="824"/>
      <c r="D89" s="824"/>
      <c r="E89" s="824"/>
      <c r="F89" s="824"/>
      <c r="G89" s="95"/>
      <c r="H89" s="95"/>
      <c r="AB89" s="286"/>
      <c r="AC89" s="287"/>
      <c r="AQ89" s="194"/>
      <c r="AR89" s="194"/>
      <c r="AS89" s="194"/>
      <c r="AT89" s="194"/>
      <c r="AU89" s="194"/>
      <c r="AV89" s="194"/>
      <c r="AW89" s="194"/>
      <c r="AX89" s="194"/>
      <c r="AY89" s="194"/>
      <c r="AZ89" s="194"/>
    </row>
    <row r="90" spans="1:52" ht="45" customHeight="1">
      <c r="A90" s="91">
        <v>11</v>
      </c>
      <c r="B90" s="824" t="s">
        <v>111</v>
      </c>
      <c r="C90" s="824"/>
      <c r="D90" s="824"/>
      <c r="E90" s="824"/>
      <c r="F90" s="824"/>
      <c r="G90" s="69"/>
      <c r="H90" s="69"/>
      <c r="AB90" s="286"/>
      <c r="AC90" s="287"/>
      <c r="AQ90" s="194"/>
      <c r="AR90" s="194"/>
      <c r="AS90" s="194"/>
      <c r="AT90" s="194"/>
      <c r="AU90" s="194"/>
      <c r="AV90" s="194"/>
      <c r="AW90" s="194"/>
      <c r="AX90" s="194"/>
      <c r="AY90" s="194"/>
      <c r="AZ90" s="194"/>
    </row>
    <row r="91" spans="1:52" ht="47.25" customHeight="1">
      <c r="A91" s="91">
        <v>12</v>
      </c>
      <c r="B91" s="824" t="s">
        <v>112</v>
      </c>
      <c r="C91" s="824"/>
      <c r="D91" s="824"/>
      <c r="E91" s="824"/>
      <c r="F91" s="824"/>
      <c r="G91" s="69"/>
      <c r="H91" s="69"/>
      <c r="AB91" s="286"/>
      <c r="AC91" s="287"/>
      <c r="AQ91" s="194"/>
      <c r="AR91" s="194"/>
      <c r="AS91" s="194"/>
      <c r="AT91" s="194"/>
      <c r="AU91" s="194"/>
      <c r="AV91" s="194"/>
      <c r="AW91" s="194"/>
      <c r="AX91" s="194"/>
      <c r="AY91" s="194"/>
      <c r="AZ91" s="194"/>
    </row>
    <row r="92" spans="1:52" ht="35.1" customHeight="1">
      <c r="A92" s="65"/>
      <c r="B92" s="685" t="s">
        <v>113</v>
      </c>
      <c r="C92" s="685"/>
      <c r="D92" s="685" t="s">
        <v>114</v>
      </c>
      <c r="E92" s="685"/>
      <c r="F92" s="48" t="s">
        <v>315</v>
      </c>
      <c r="G92" s="69"/>
      <c r="H92" s="69"/>
      <c r="AB92" s="286"/>
      <c r="AC92" s="287"/>
      <c r="AQ92" s="194"/>
      <c r="AR92" s="194"/>
      <c r="AS92" s="194"/>
      <c r="AT92" s="194"/>
      <c r="AU92" s="194"/>
      <c r="AV92" s="194"/>
      <c r="AW92" s="194"/>
      <c r="AX92" s="194"/>
      <c r="AY92" s="194"/>
      <c r="AZ92" s="194"/>
    </row>
    <row r="93" spans="1:52" ht="35.1" customHeight="1">
      <c r="A93" s="65"/>
      <c r="B93" s="849"/>
      <c r="C93" s="849"/>
      <c r="D93" s="684"/>
      <c r="E93" s="684"/>
      <c r="F93" s="108"/>
      <c r="G93" s="69"/>
      <c r="H93" s="69"/>
      <c r="AB93" s="286"/>
      <c r="AC93" s="287"/>
      <c r="AQ93" s="194"/>
      <c r="AR93" s="194"/>
      <c r="AS93" s="194"/>
      <c r="AT93" s="194"/>
      <c r="AU93" s="194"/>
      <c r="AV93" s="194"/>
      <c r="AW93" s="194"/>
      <c r="AX93" s="194"/>
      <c r="AY93" s="194"/>
      <c r="AZ93" s="194"/>
    </row>
    <row r="94" spans="1:52" ht="33" customHeight="1">
      <c r="A94" s="65"/>
      <c r="B94" s="849"/>
      <c r="C94" s="849"/>
      <c r="D94" s="684"/>
      <c r="E94" s="684"/>
      <c r="F94" s="108"/>
      <c r="G94" s="69"/>
      <c r="H94" s="69"/>
      <c r="AB94" s="286"/>
      <c r="AC94" s="287"/>
      <c r="AQ94" s="194"/>
      <c r="AR94" s="194"/>
      <c r="AS94" s="194"/>
      <c r="AT94" s="194"/>
      <c r="AU94" s="194"/>
      <c r="AV94" s="194"/>
      <c r="AW94" s="194"/>
      <c r="AX94" s="194"/>
      <c r="AY94" s="194"/>
      <c r="AZ94" s="194"/>
    </row>
    <row r="95" spans="1:52" ht="66.75" customHeight="1">
      <c r="A95" s="65"/>
      <c r="B95" s="849"/>
      <c r="C95" s="849"/>
      <c r="D95" s="684"/>
      <c r="E95" s="684"/>
      <c r="F95" s="108"/>
      <c r="G95" s="95"/>
      <c r="H95" s="95"/>
      <c r="AB95" s="286"/>
      <c r="AC95" s="287"/>
      <c r="AQ95" s="194"/>
      <c r="AR95" s="194"/>
      <c r="AS95" s="194"/>
      <c r="AT95" s="194"/>
      <c r="AU95" s="194"/>
      <c r="AV95" s="194"/>
      <c r="AW95" s="194"/>
      <c r="AX95" s="194"/>
      <c r="AY95" s="194"/>
      <c r="AZ95" s="194"/>
    </row>
    <row r="96" spans="1:52" ht="42" customHeight="1">
      <c r="A96" s="65"/>
      <c r="B96" s="633" t="s">
        <v>316</v>
      </c>
      <c r="C96" s="633"/>
      <c r="D96" s="851"/>
      <c r="E96" s="851"/>
      <c r="F96" s="97"/>
      <c r="G96" s="95"/>
      <c r="H96" s="95"/>
      <c r="AB96" s="286"/>
      <c r="AC96" s="287"/>
      <c r="AQ96" s="194"/>
      <c r="AR96" s="194"/>
      <c r="AS96" s="194"/>
      <c r="AT96" s="194"/>
      <c r="AU96" s="194"/>
      <c r="AV96" s="194"/>
      <c r="AW96" s="194"/>
      <c r="AX96" s="194"/>
      <c r="AY96" s="194"/>
      <c r="AZ96" s="194"/>
    </row>
    <row r="97" spans="1:52" ht="80.25" customHeight="1">
      <c r="A97" s="91">
        <v>13</v>
      </c>
      <c r="B97" s="824" t="s">
        <v>348</v>
      </c>
      <c r="C97" s="824"/>
      <c r="D97" s="824"/>
      <c r="E97" s="824"/>
      <c r="F97" s="824"/>
      <c r="G97" s="69"/>
      <c r="H97" s="69"/>
      <c r="AB97" s="286"/>
      <c r="AC97" s="287"/>
      <c r="AQ97" s="194"/>
      <c r="AR97" s="194"/>
      <c r="AS97" s="194"/>
      <c r="AT97" s="194"/>
      <c r="AU97" s="194"/>
      <c r="AV97" s="194"/>
      <c r="AW97" s="194"/>
      <c r="AX97" s="194"/>
      <c r="AY97" s="194"/>
      <c r="AZ97" s="194"/>
    </row>
    <row r="98" spans="1:52" ht="109.5" customHeight="1">
      <c r="A98" s="96">
        <v>14</v>
      </c>
      <c r="B98" s="824" t="s">
        <v>317</v>
      </c>
      <c r="C98" s="824"/>
      <c r="D98" s="824"/>
      <c r="E98" s="824"/>
      <c r="F98" s="824"/>
      <c r="G98" s="81"/>
      <c r="H98" s="81"/>
      <c r="AB98" s="286"/>
      <c r="AC98" s="287"/>
      <c r="AQ98" s="194"/>
      <c r="AR98" s="194"/>
      <c r="AS98" s="194"/>
      <c r="AT98" s="194"/>
      <c r="AU98" s="194"/>
      <c r="AV98" s="194"/>
      <c r="AW98" s="194"/>
      <c r="AX98" s="194"/>
      <c r="AY98" s="194"/>
      <c r="AZ98" s="194"/>
    </row>
    <row r="99" spans="1:52" ht="15.9" customHeight="1">
      <c r="A99" s="98"/>
      <c r="B99" s="31" t="str">
        <f>IF(ISERROR("Dated this " &amp; AI6 &amp; LOOKUP(AI6,AG1:AG37,AH1:AH37) &amp; " day of " &amp; AI8 &amp; " " &amp;AI9), "", "Dated this " &amp; AI6 &amp; LOOKUP(AI6,AG1:AG37,AH1:AH37) &amp; " day of " &amp; AI8 &amp; " " &amp;AI9)</f>
        <v/>
      </c>
      <c r="E99" s="97"/>
      <c r="F99" s="97"/>
      <c r="G99" s="81"/>
      <c r="H99" s="81"/>
      <c r="AB99" s="286"/>
      <c r="AC99" s="287"/>
      <c r="AQ99" s="194"/>
      <c r="AR99" s="194"/>
      <c r="AS99" s="194"/>
      <c r="AT99" s="194"/>
      <c r="AU99" s="194"/>
      <c r="AV99" s="194"/>
      <c r="AW99" s="194"/>
      <c r="AX99" s="194"/>
      <c r="AY99" s="194"/>
      <c r="AZ99" s="194"/>
    </row>
    <row r="100" spans="1:52" ht="21" customHeight="1">
      <c r="A100" s="98"/>
      <c r="B100" s="40" t="s">
        <v>318</v>
      </c>
      <c r="C100" s="27"/>
      <c r="D100" s="34"/>
      <c r="E100" s="34"/>
      <c r="F100" s="34"/>
      <c r="G100" s="99"/>
      <c r="H100" s="99"/>
      <c r="AB100" s="286"/>
      <c r="AC100" s="287"/>
      <c r="AQ100" s="194"/>
      <c r="AR100" s="194"/>
      <c r="AS100" s="194"/>
      <c r="AT100" s="194"/>
      <c r="AU100" s="194"/>
      <c r="AV100" s="194"/>
      <c r="AW100" s="194"/>
      <c r="AX100" s="194"/>
      <c r="AY100" s="194"/>
      <c r="AZ100" s="194"/>
    </row>
    <row r="101" spans="1:52" ht="21" customHeight="1">
      <c r="A101" s="98"/>
      <c r="B101" s="65"/>
      <c r="C101" s="34"/>
      <c r="D101" s="34"/>
      <c r="E101" s="34"/>
      <c r="F101" s="34"/>
      <c r="G101" s="99"/>
      <c r="H101" s="99"/>
      <c r="AB101" s="286"/>
      <c r="AC101" s="287"/>
      <c r="AQ101" s="194"/>
      <c r="AR101" s="194"/>
      <c r="AS101" s="194"/>
      <c r="AT101" s="194"/>
      <c r="AU101" s="194"/>
      <c r="AV101" s="194"/>
      <c r="AW101" s="194"/>
      <c r="AX101" s="194"/>
      <c r="AY101" s="194"/>
      <c r="AZ101" s="194"/>
    </row>
    <row r="102" spans="1:52" ht="27.9" customHeight="1">
      <c r="A102" s="98"/>
      <c r="B102" s="65"/>
      <c r="C102" s="34"/>
      <c r="D102" s="34"/>
      <c r="F102" s="46" t="s">
        <v>319</v>
      </c>
      <c r="G102" s="89"/>
      <c r="H102" s="89"/>
      <c r="AQ102" s="194"/>
      <c r="AR102" s="194"/>
      <c r="AS102" s="194"/>
      <c r="AT102" s="194"/>
      <c r="AU102" s="194"/>
      <c r="AV102" s="194"/>
      <c r="AW102" s="194"/>
      <c r="AX102" s="194"/>
      <c r="AY102" s="194"/>
      <c r="AZ102" s="194"/>
    </row>
    <row r="103" spans="1:52" ht="27.9" customHeight="1">
      <c r="A103" s="98"/>
      <c r="B103" s="65"/>
      <c r="C103" s="34"/>
      <c r="F103" s="46" t="str">
        <f>"For and on behalf of " &amp; 'Attach 3(JV)'!B9</f>
        <v>For and on behalf of 0</v>
      </c>
      <c r="G103" s="90"/>
      <c r="H103" s="90"/>
      <c r="AQ103" s="194"/>
      <c r="AR103" s="194"/>
      <c r="AS103" s="194"/>
      <c r="AT103" s="194"/>
      <c r="AU103" s="194"/>
      <c r="AV103" s="194"/>
      <c r="AW103" s="194"/>
      <c r="AX103" s="194"/>
      <c r="AY103" s="194"/>
      <c r="AZ103" s="194"/>
    </row>
    <row r="104" spans="1:52" ht="27.9" customHeight="1">
      <c r="A104" s="87"/>
      <c r="D104" s="63"/>
      <c r="E104" s="63"/>
      <c r="F104" s="40"/>
      <c r="G104" s="90"/>
      <c r="H104" s="90"/>
      <c r="AQ104" s="194"/>
      <c r="AR104" s="194"/>
      <c r="AS104" s="194"/>
      <c r="AT104" s="194"/>
      <c r="AU104" s="194"/>
      <c r="AV104" s="194"/>
      <c r="AW104" s="194"/>
      <c r="AX104" s="194"/>
      <c r="AY104" s="194"/>
      <c r="AZ104" s="194"/>
    </row>
    <row r="105" spans="1:52" ht="27.9" customHeight="1">
      <c r="A105" s="85" t="s">
        <v>6</v>
      </c>
      <c r="B105" s="38"/>
      <c r="C105" s="231">
        <f>'Attach 3(JV)'!B25</f>
        <v>0</v>
      </c>
      <c r="D105" s="63" t="s">
        <v>4</v>
      </c>
      <c r="E105" s="795">
        <f>'Attach 3(JV)'!E25</f>
        <v>0</v>
      </c>
      <c r="F105" s="795"/>
      <c r="AQ105" s="194"/>
      <c r="AR105" s="194"/>
      <c r="AS105" s="194"/>
      <c r="AT105" s="194"/>
      <c r="AU105" s="194"/>
      <c r="AV105" s="194"/>
      <c r="AW105" s="194"/>
      <c r="AX105" s="194"/>
      <c r="AY105" s="194"/>
      <c r="AZ105" s="194"/>
    </row>
    <row r="106" spans="1:52" ht="30.75" customHeight="1">
      <c r="A106" s="85" t="s">
        <v>7</v>
      </c>
      <c r="B106" s="38"/>
      <c r="C106" s="329">
        <f>'Attach 3(JV)'!B26</f>
        <v>0</v>
      </c>
      <c r="D106" s="63" t="s">
        <v>5</v>
      </c>
      <c r="E106" s="795">
        <f>'Attach 3(JV)'!E26</f>
        <v>0</v>
      </c>
      <c r="F106" s="795"/>
      <c r="AQ106" s="194"/>
      <c r="AR106" s="194"/>
      <c r="AS106" s="194"/>
      <c r="AT106" s="194"/>
      <c r="AU106" s="194"/>
      <c r="AV106" s="194"/>
      <c r="AW106" s="194"/>
      <c r="AX106" s="194"/>
      <c r="AY106" s="194"/>
      <c r="AZ106" s="194"/>
    </row>
    <row r="107" spans="1:52" ht="39.9" customHeight="1">
      <c r="D107" s="63"/>
      <c r="E107" s="63"/>
      <c r="AQ107" s="194"/>
      <c r="AR107" s="194"/>
      <c r="AS107" s="194"/>
      <c r="AT107" s="194"/>
      <c r="AU107" s="194"/>
      <c r="AV107" s="194"/>
      <c r="AW107" s="194"/>
      <c r="AX107" s="194"/>
      <c r="AY107" s="194"/>
      <c r="AZ107" s="194"/>
    </row>
    <row r="108" spans="1:52" ht="16.5" customHeight="1">
      <c r="A108" s="85"/>
      <c r="B108" s="38"/>
      <c r="C108" s="75"/>
      <c r="E108" s="63"/>
      <c r="G108" s="269"/>
      <c r="AQ108" s="194"/>
      <c r="AR108" s="194"/>
      <c r="AS108" s="194"/>
      <c r="AT108" s="194"/>
      <c r="AU108" s="194"/>
      <c r="AV108" s="194"/>
      <c r="AW108" s="194"/>
      <c r="AX108" s="194"/>
      <c r="AY108" s="194"/>
      <c r="AZ108" s="194"/>
    </row>
    <row r="109" spans="1:52" ht="45.75" customHeight="1">
      <c r="A109" s="848" t="s">
        <v>414</v>
      </c>
      <c r="B109" s="848"/>
      <c r="C109" s="848"/>
      <c r="D109" s="848"/>
      <c r="E109" s="848"/>
      <c r="F109" s="848"/>
      <c r="AQ109" s="194"/>
      <c r="AR109" s="194"/>
      <c r="AS109" s="194"/>
      <c r="AT109" s="194"/>
      <c r="AU109" s="194"/>
      <c r="AV109" s="194"/>
      <c r="AW109" s="194"/>
      <c r="AX109" s="194"/>
      <c r="AY109" s="194"/>
      <c r="AZ109" s="194"/>
    </row>
    <row r="110" spans="1:52" ht="27.9" customHeight="1">
      <c r="A110" s="844" t="str">
        <f>IF(AND(H29="JV (Joint Venture)",H30=1), "", "Other Partner -1")</f>
        <v>Other Partner -1</v>
      </c>
      <c r="B110" s="844"/>
      <c r="D110" s="296"/>
      <c r="E110" s="156"/>
      <c r="F110" s="156" t="str">
        <f>IF(AND(H29="JV (Joint Venture)",H30=1), "Other Partner", "Other Partner -2")</f>
        <v>Other Partner -2</v>
      </c>
      <c r="H110" s="358">
        <f>IF(AND(H29="JV (Joint Venture)",H30=1), 1,2)</f>
        <v>2</v>
      </c>
      <c r="AQ110" s="194"/>
      <c r="AR110" s="194"/>
      <c r="AS110" s="194"/>
      <c r="AT110" s="194"/>
      <c r="AU110" s="194"/>
      <c r="AV110" s="194"/>
      <c r="AW110" s="194"/>
      <c r="AX110" s="194"/>
      <c r="AY110" s="194"/>
      <c r="AZ110" s="194"/>
    </row>
    <row r="111" spans="1:52" ht="27.9" customHeight="1">
      <c r="B111" s="46"/>
      <c r="C111" s="75"/>
      <c r="E111" s="46"/>
      <c r="AQ111" s="194"/>
      <c r="AR111" s="194"/>
      <c r="AS111" s="194"/>
      <c r="AT111" s="194"/>
      <c r="AU111" s="194"/>
      <c r="AV111" s="194"/>
      <c r="AW111" s="194"/>
      <c r="AX111" s="194"/>
      <c r="AY111" s="194"/>
      <c r="AZ111" s="194"/>
    </row>
    <row r="112" spans="1:52" ht="27.9" customHeight="1">
      <c r="A112" s="63" t="str">
        <f>IF(AND(H29="JV (Joint Venture)",H30=1), "", "Printed Name :")</f>
        <v>Printed Name :</v>
      </c>
      <c r="B112" s="850"/>
      <c r="C112" s="850"/>
      <c r="E112" s="63" t="s">
        <v>4</v>
      </c>
      <c r="F112" s="331"/>
      <c r="AQ112" s="194"/>
      <c r="AR112" s="194"/>
      <c r="AS112" s="194"/>
      <c r="AT112" s="194"/>
      <c r="AU112" s="194"/>
      <c r="AV112" s="194"/>
      <c r="AW112" s="194"/>
      <c r="AX112" s="194"/>
      <c r="AY112" s="194"/>
      <c r="AZ112" s="194"/>
    </row>
    <row r="113" spans="1:52" ht="33" customHeight="1">
      <c r="A113" s="63" t="str">
        <f>IF(AND(H29="JV (Joint Venture)",H30=1), "", "Designation :")</f>
        <v>Designation :</v>
      </c>
      <c r="B113" s="850"/>
      <c r="C113" s="850"/>
      <c r="E113" s="63" t="s">
        <v>5</v>
      </c>
      <c r="F113" s="331"/>
      <c r="AQ113" s="194"/>
      <c r="AR113" s="194"/>
      <c r="AS113" s="194"/>
      <c r="AT113" s="194"/>
      <c r="AU113" s="194"/>
      <c r="AV113" s="194"/>
      <c r="AW113" s="194"/>
      <c r="AX113" s="194"/>
      <c r="AY113" s="194"/>
      <c r="AZ113" s="194"/>
    </row>
    <row r="114" spans="1:52" s="26" customFormat="1" ht="21" customHeight="1">
      <c r="A114" s="31"/>
      <c r="B114" s="46"/>
      <c r="C114" s="75"/>
      <c r="D114" s="31"/>
      <c r="E114" s="46"/>
      <c r="F114" s="43"/>
      <c r="G114" s="43"/>
      <c r="H114" s="43"/>
      <c r="I114" s="64"/>
      <c r="J114" s="64"/>
      <c r="K114" s="281"/>
      <c r="L114" s="281"/>
      <c r="M114" s="281"/>
      <c r="N114" s="281"/>
      <c r="O114" s="281"/>
      <c r="P114" s="281"/>
      <c r="Q114" s="281"/>
      <c r="R114" s="281"/>
      <c r="S114" s="281"/>
      <c r="T114" s="281"/>
      <c r="U114" s="281"/>
      <c r="V114" s="281"/>
      <c r="W114" s="281"/>
      <c r="X114" s="281"/>
      <c r="Y114" s="281"/>
      <c r="Z114" s="281"/>
      <c r="AA114" s="64"/>
      <c r="AB114" s="67"/>
      <c r="AC114" s="67"/>
      <c r="AD114" s="283"/>
      <c r="AE114" s="283"/>
      <c r="AF114" s="64"/>
      <c r="AG114" s="64"/>
      <c r="AH114" s="64"/>
      <c r="AI114" s="64"/>
      <c r="AJ114" s="64"/>
      <c r="AK114" s="64"/>
      <c r="AL114" s="64"/>
      <c r="AM114" s="64"/>
      <c r="AN114" s="64"/>
      <c r="AO114" s="64"/>
      <c r="AP114" s="64"/>
      <c r="AQ114" s="191"/>
      <c r="AR114" s="191"/>
      <c r="AS114" s="191"/>
      <c r="AT114" s="191"/>
      <c r="AU114" s="191"/>
      <c r="AV114" s="191"/>
      <c r="AW114" s="191"/>
      <c r="AX114" s="191"/>
      <c r="AY114" s="191"/>
      <c r="AZ114" s="191"/>
    </row>
    <row r="115" spans="1:52" s="26" customFormat="1" ht="21" customHeight="1">
      <c r="A115" s="131" t="s">
        <v>133</v>
      </c>
      <c r="B115" s="90"/>
      <c r="C115" s="130"/>
      <c r="D115" s="43"/>
      <c r="E115" s="99"/>
      <c r="F115" s="297"/>
      <c r="G115" s="43"/>
      <c r="H115" s="43"/>
      <c r="I115" s="64"/>
      <c r="J115" s="64"/>
      <c r="K115" s="281"/>
      <c r="L115" s="281"/>
      <c r="M115" s="281"/>
      <c r="N115" s="281"/>
      <c r="O115" s="281"/>
      <c r="P115" s="281"/>
      <c r="Q115" s="281"/>
      <c r="R115" s="281"/>
      <c r="S115" s="281"/>
      <c r="T115" s="281"/>
      <c r="U115" s="281"/>
      <c r="V115" s="281"/>
      <c r="W115" s="281"/>
      <c r="X115" s="281"/>
      <c r="Y115" s="281"/>
      <c r="Z115" s="281"/>
      <c r="AA115" s="64"/>
      <c r="AB115" s="67"/>
      <c r="AC115" s="67"/>
      <c r="AD115" s="283"/>
      <c r="AE115" s="283"/>
      <c r="AF115" s="64"/>
      <c r="AG115" s="64"/>
      <c r="AH115" s="64"/>
      <c r="AI115" s="64"/>
      <c r="AJ115" s="64"/>
      <c r="AK115" s="64"/>
      <c r="AL115" s="64"/>
      <c r="AM115" s="64"/>
      <c r="AN115" s="64"/>
      <c r="AO115" s="64"/>
      <c r="AP115" s="64"/>
      <c r="AQ115" s="191"/>
      <c r="AR115" s="191"/>
      <c r="AS115" s="191"/>
      <c r="AT115" s="191"/>
      <c r="AU115" s="191"/>
      <c r="AV115" s="191"/>
      <c r="AW115" s="191"/>
      <c r="AX115" s="191"/>
      <c r="AY115" s="191"/>
      <c r="AZ115" s="191"/>
    </row>
    <row r="116" spans="1:52" s="26" customFormat="1" ht="21" customHeight="1">
      <c r="A116" s="846" t="s">
        <v>184</v>
      </c>
      <c r="B116" s="846"/>
      <c r="C116" s="846"/>
      <c r="D116" s="843"/>
      <c r="E116" s="843"/>
      <c r="F116" s="843"/>
      <c r="G116" s="43"/>
      <c r="H116" s="43"/>
      <c r="I116" s="64"/>
      <c r="J116" s="64"/>
      <c r="K116" s="281"/>
      <c r="L116" s="281"/>
      <c r="M116" s="281"/>
      <c r="N116" s="281"/>
      <c r="O116" s="281"/>
      <c r="P116" s="281"/>
      <c r="Q116" s="281"/>
      <c r="R116" s="281"/>
      <c r="S116" s="281"/>
      <c r="T116" s="281"/>
      <c r="U116" s="281"/>
      <c r="V116" s="281"/>
      <c r="W116" s="281"/>
      <c r="X116" s="281"/>
      <c r="Y116" s="281"/>
      <c r="Z116" s="281"/>
      <c r="AA116" s="64"/>
      <c r="AB116" s="67"/>
      <c r="AC116" s="67"/>
      <c r="AD116" s="283"/>
      <c r="AE116" s="283"/>
      <c r="AF116" s="64"/>
      <c r="AG116" s="64"/>
      <c r="AH116" s="64"/>
      <c r="AI116" s="64"/>
      <c r="AJ116" s="64"/>
      <c r="AK116" s="64"/>
      <c r="AL116" s="64"/>
      <c r="AM116" s="64"/>
      <c r="AN116" s="64"/>
      <c r="AO116" s="64"/>
      <c r="AP116" s="64"/>
      <c r="AQ116" s="191"/>
      <c r="AR116" s="191"/>
      <c r="AS116" s="191"/>
      <c r="AT116" s="191"/>
      <c r="AU116" s="191"/>
      <c r="AV116" s="191"/>
      <c r="AW116" s="191"/>
      <c r="AX116" s="191"/>
      <c r="AY116" s="191"/>
      <c r="AZ116" s="191"/>
    </row>
    <row r="117" spans="1:52" s="26" customFormat="1" ht="21" customHeight="1">
      <c r="A117" s="847"/>
      <c r="B117" s="847"/>
      <c r="C117" s="847"/>
      <c r="D117" s="843"/>
      <c r="E117" s="843"/>
      <c r="F117" s="843"/>
      <c r="G117" s="43"/>
      <c r="H117" s="43"/>
      <c r="I117" s="64"/>
      <c r="J117" s="64"/>
      <c r="K117" s="281"/>
      <c r="L117" s="281"/>
      <c r="M117" s="281"/>
      <c r="N117" s="281"/>
      <c r="O117" s="281"/>
      <c r="P117" s="281"/>
      <c r="Q117" s="281"/>
      <c r="R117" s="281"/>
      <c r="S117" s="281"/>
      <c r="T117" s="281"/>
      <c r="U117" s="281"/>
      <c r="V117" s="281"/>
      <c r="W117" s="281"/>
      <c r="X117" s="281"/>
      <c r="Y117" s="281"/>
      <c r="Z117" s="281"/>
      <c r="AA117" s="64"/>
      <c r="AB117" s="67"/>
      <c r="AC117" s="67"/>
      <c r="AD117" s="283"/>
      <c r="AE117" s="283"/>
      <c r="AF117" s="64"/>
      <c r="AG117" s="64"/>
      <c r="AH117" s="64"/>
      <c r="AI117" s="64"/>
      <c r="AJ117" s="64"/>
      <c r="AK117" s="64"/>
      <c r="AL117" s="64"/>
      <c r="AM117" s="64"/>
      <c r="AN117" s="64"/>
      <c r="AO117" s="64"/>
      <c r="AP117" s="64"/>
      <c r="AQ117" s="191"/>
      <c r="AR117" s="191"/>
      <c r="AS117" s="191"/>
      <c r="AT117" s="191"/>
      <c r="AU117" s="191"/>
      <c r="AV117" s="191"/>
      <c r="AW117" s="191"/>
      <c r="AX117" s="191"/>
      <c r="AY117" s="191"/>
      <c r="AZ117" s="191"/>
    </row>
    <row r="118" spans="1:52" s="26" customFormat="1" ht="21" customHeight="1">
      <c r="A118" s="845"/>
      <c r="B118" s="845"/>
      <c r="C118" s="845"/>
      <c r="D118" s="843"/>
      <c r="E118" s="843"/>
      <c r="F118" s="843"/>
      <c r="G118" s="43"/>
      <c r="H118" s="43"/>
      <c r="I118" s="64"/>
      <c r="J118" s="64"/>
      <c r="K118" s="281"/>
      <c r="L118" s="281"/>
      <c r="M118" s="281"/>
      <c r="N118" s="281"/>
      <c r="O118" s="281"/>
      <c r="P118" s="281"/>
      <c r="Q118" s="281"/>
      <c r="R118" s="281"/>
      <c r="S118" s="281"/>
      <c r="T118" s="281"/>
      <c r="U118" s="281"/>
      <c r="V118" s="281"/>
      <c r="W118" s="281"/>
      <c r="X118" s="281"/>
      <c r="Y118" s="281"/>
      <c r="Z118" s="281"/>
      <c r="AA118" s="64"/>
      <c r="AB118" s="67"/>
      <c r="AC118" s="67"/>
      <c r="AD118" s="283"/>
      <c r="AE118" s="283"/>
      <c r="AF118" s="64"/>
      <c r="AG118" s="64"/>
      <c r="AH118" s="64"/>
      <c r="AI118" s="64"/>
      <c r="AJ118" s="64"/>
      <c r="AK118" s="64"/>
      <c r="AL118" s="64"/>
      <c r="AM118" s="64"/>
      <c r="AN118" s="64"/>
      <c r="AO118" s="64"/>
      <c r="AP118" s="64"/>
      <c r="AQ118" s="191"/>
      <c r="AR118" s="191"/>
      <c r="AS118" s="191"/>
      <c r="AT118" s="191"/>
      <c r="AU118" s="191"/>
      <c r="AV118" s="191"/>
      <c r="AW118" s="191"/>
      <c r="AX118" s="191"/>
      <c r="AY118" s="191"/>
      <c r="AZ118" s="191"/>
    </row>
    <row r="119" spans="1:52" s="26" customFormat="1" ht="52.5" customHeight="1">
      <c r="A119" s="842" t="s">
        <v>185</v>
      </c>
      <c r="B119" s="842"/>
      <c r="C119" s="842"/>
      <c r="D119" s="843"/>
      <c r="E119" s="843"/>
      <c r="F119" s="843"/>
      <c r="G119" s="100"/>
      <c r="H119" s="100"/>
      <c r="I119" s="64"/>
      <c r="J119" s="64"/>
      <c r="K119" s="281"/>
      <c r="L119" s="281"/>
      <c r="M119" s="281"/>
      <c r="N119" s="281"/>
      <c r="O119" s="281"/>
      <c r="P119" s="281"/>
      <c r="Q119" s="281"/>
      <c r="R119" s="281"/>
      <c r="S119" s="281"/>
      <c r="T119" s="281"/>
      <c r="U119" s="281"/>
      <c r="V119" s="281"/>
      <c r="W119" s="281"/>
      <c r="X119" s="281"/>
      <c r="Y119" s="281"/>
      <c r="Z119" s="281"/>
      <c r="AA119" s="64"/>
      <c r="AB119" s="67"/>
      <c r="AC119" s="67"/>
      <c r="AD119" s="283"/>
      <c r="AE119" s="283"/>
      <c r="AF119" s="64"/>
      <c r="AG119" s="64"/>
      <c r="AH119" s="64"/>
      <c r="AI119" s="64"/>
      <c r="AJ119" s="64"/>
      <c r="AK119" s="64"/>
      <c r="AL119" s="64"/>
      <c r="AM119" s="64"/>
      <c r="AN119" s="64"/>
      <c r="AO119" s="64"/>
      <c r="AP119" s="64"/>
      <c r="AQ119" s="191"/>
      <c r="AR119" s="191"/>
      <c r="AS119" s="191"/>
      <c r="AT119" s="191"/>
      <c r="AU119" s="191"/>
      <c r="AV119" s="191"/>
      <c r="AW119" s="191"/>
      <c r="AX119" s="191"/>
      <c r="AY119" s="191"/>
      <c r="AZ119" s="191"/>
    </row>
    <row r="120" spans="1:52" s="26" customFormat="1" ht="21" customHeight="1">
      <c r="A120" s="842" t="s">
        <v>186</v>
      </c>
      <c r="B120" s="842"/>
      <c r="C120" s="842"/>
      <c r="D120" s="843"/>
      <c r="E120" s="843"/>
      <c r="F120" s="843"/>
      <c r="G120" s="43"/>
      <c r="H120" s="43"/>
      <c r="I120" s="64"/>
      <c r="J120" s="64"/>
      <c r="K120" s="281"/>
      <c r="L120" s="281"/>
      <c r="M120" s="281"/>
      <c r="N120" s="281"/>
      <c r="O120" s="281"/>
      <c r="P120" s="281"/>
      <c r="Q120" s="281"/>
      <c r="R120" s="281"/>
      <c r="S120" s="281"/>
      <c r="T120" s="281"/>
      <c r="U120" s="281"/>
      <c r="V120" s="281"/>
      <c r="W120" s="281"/>
      <c r="X120" s="281"/>
      <c r="Y120" s="281"/>
      <c r="Z120" s="281"/>
      <c r="AA120" s="64"/>
      <c r="AB120" s="67"/>
      <c r="AC120" s="67"/>
      <c r="AD120" s="283"/>
      <c r="AE120" s="283"/>
      <c r="AF120" s="64"/>
      <c r="AG120" s="64"/>
      <c r="AH120" s="64"/>
      <c r="AI120" s="64"/>
      <c r="AJ120" s="64"/>
      <c r="AK120" s="64"/>
      <c r="AL120" s="64"/>
      <c r="AM120" s="64"/>
      <c r="AN120" s="64"/>
      <c r="AO120" s="64"/>
      <c r="AP120" s="64"/>
    </row>
    <row r="121" spans="1:52" s="26" customFormat="1" ht="21" customHeight="1">
      <c r="A121" s="842" t="s">
        <v>187</v>
      </c>
      <c r="B121" s="842"/>
      <c r="C121" s="842"/>
      <c r="D121" s="843"/>
      <c r="E121" s="843"/>
      <c r="F121" s="843"/>
      <c r="G121" s="43"/>
      <c r="H121" s="43"/>
      <c r="I121" s="64"/>
      <c r="J121" s="64"/>
      <c r="K121" s="281"/>
      <c r="L121" s="281"/>
      <c r="M121" s="281"/>
      <c r="N121" s="281"/>
      <c r="O121" s="281"/>
      <c r="P121" s="281"/>
      <c r="Q121" s="281"/>
      <c r="R121" s="281"/>
      <c r="S121" s="281"/>
      <c r="T121" s="281"/>
      <c r="U121" s="281"/>
      <c r="V121" s="281"/>
      <c r="W121" s="281"/>
      <c r="X121" s="281"/>
      <c r="Y121" s="281"/>
      <c r="Z121" s="281"/>
      <c r="AA121" s="64"/>
      <c r="AB121" s="67"/>
      <c r="AC121" s="67"/>
      <c r="AD121" s="283"/>
      <c r="AE121" s="283"/>
      <c r="AF121" s="64"/>
      <c r="AG121" s="64"/>
      <c r="AH121" s="64"/>
      <c r="AI121" s="64"/>
      <c r="AJ121" s="64"/>
      <c r="AK121" s="64"/>
      <c r="AL121" s="64"/>
      <c r="AM121" s="64"/>
      <c r="AN121" s="64"/>
      <c r="AO121" s="64"/>
      <c r="AP121" s="64"/>
    </row>
    <row r="122" spans="1:52">
      <c r="A122" s="846" t="s">
        <v>188</v>
      </c>
      <c r="B122" s="846"/>
      <c r="C122" s="846"/>
      <c r="D122" s="843"/>
      <c r="E122" s="843"/>
      <c r="F122" s="843"/>
    </row>
    <row r="123" spans="1:52">
      <c r="A123" s="847"/>
      <c r="B123" s="847"/>
      <c r="C123" s="847"/>
      <c r="D123" s="843"/>
      <c r="E123" s="843"/>
      <c r="F123" s="843"/>
    </row>
    <row r="124" spans="1:52" ht="47.25" customHeight="1">
      <c r="A124" s="845"/>
      <c r="B124" s="845"/>
      <c r="C124" s="845"/>
      <c r="D124" s="843"/>
      <c r="E124" s="843"/>
      <c r="F124" s="843"/>
      <c r="H124" s="335" t="s">
        <v>518</v>
      </c>
      <c r="I124" s="336" t="str">
        <f>"Attachment 2(" &amp; Basic!$B$2 &amp; ") "</f>
        <v xml:space="preserve">Attachment 2(OH01) </v>
      </c>
      <c r="J124" s="336" t="s">
        <v>517</v>
      </c>
    </row>
    <row r="125" spans="1:52">
      <c r="A125" s="181"/>
      <c r="B125" s="181"/>
      <c r="C125" s="181"/>
      <c r="D125" s="182"/>
      <c r="E125" s="182"/>
      <c r="F125" s="182"/>
    </row>
    <row r="126" spans="1:52" s="570" customFormat="1" ht="24" customHeight="1">
      <c r="A126" s="569" t="s">
        <v>688</v>
      </c>
      <c r="B126" s="838" t="s">
        <v>689</v>
      </c>
      <c r="C126" s="838"/>
      <c r="D126" s="838"/>
      <c r="E126" s="838"/>
      <c r="F126" s="838"/>
      <c r="H126" s="571"/>
      <c r="Z126" s="572"/>
      <c r="AA126" s="572"/>
      <c r="AB126" s="572"/>
      <c r="AC126" s="572"/>
      <c r="AD126" s="572"/>
      <c r="AE126" s="573"/>
      <c r="AF126" s="573"/>
      <c r="AG126" s="572"/>
      <c r="AH126" s="572"/>
      <c r="AI126" s="572"/>
      <c r="AJ126" s="572"/>
      <c r="AK126" s="572"/>
      <c r="AL126" s="572"/>
      <c r="AM126" s="572"/>
      <c r="AN126" s="572"/>
      <c r="AO126" s="572"/>
    </row>
    <row r="127" spans="1:52" s="570" customFormat="1" ht="24" customHeight="1">
      <c r="A127" s="574" t="s">
        <v>373</v>
      </c>
      <c r="B127" s="839" t="s">
        <v>690</v>
      </c>
      <c r="C127" s="839"/>
      <c r="D127" s="839"/>
      <c r="E127" s="839"/>
      <c r="F127" s="839"/>
      <c r="H127" s="571"/>
      <c r="Z127" s="572"/>
      <c r="AA127" s="572"/>
      <c r="AB127" s="572"/>
      <c r="AC127" s="572"/>
      <c r="AD127" s="572"/>
      <c r="AE127" s="573"/>
      <c r="AF127" s="573"/>
      <c r="AG127" s="572"/>
      <c r="AH127" s="572"/>
      <c r="AI127" s="572"/>
      <c r="AJ127" s="572"/>
      <c r="AK127" s="572"/>
      <c r="AL127" s="572"/>
      <c r="AM127" s="572"/>
      <c r="AN127" s="572"/>
      <c r="AO127" s="572"/>
    </row>
    <row r="128" spans="1:52" s="570" customFormat="1" ht="24" customHeight="1">
      <c r="A128" s="574"/>
      <c r="B128" s="840"/>
      <c r="C128" s="840"/>
      <c r="D128" s="840"/>
      <c r="E128" s="840"/>
      <c r="F128" s="840"/>
      <c r="H128" s="571"/>
      <c r="Z128" s="572"/>
      <c r="AA128" s="572"/>
      <c r="AB128" s="572"/>
      <c r="AC128" s="572"/>
      <c r="AD128" s="572"/>
      <c r="AE128" s="573"/>
      <c r="AF128" s="573"/>
      <c r="AG128" s="572"/>
      <c r="AH128" s="572"/>
      <c r="AI128" s="572"/>
      <c r="AJ128" s="572"/>
      <c r="AK128" s="572"/>
      <c r="AL128" s="572"/>
      <c r="AM128" s="572"/>
      <c r="AN128" s="572"/>
      <c r="AO128" s="572"/>
    </row>
    <row r="129" spans="1:41" s="575" customFormat="1" ht="51" customHeight="1">
      <c r="A129" s="574" t="s">
        <v>374</v>
      </c>
      <c r="B129" s="840" t="s">
        <v>692</v>
      </c>
      <c r="C129" s="840"/>
      <c r="D129" s="840"/>
      <c r="E129" s="840"/>
      <c r="F129" s="840"/>
      <c r="G129" s="570"/>
      <c r="H129" s="570"/>
      <c r="Z129" s="576"/>
      <c r="AA129" s="576"/>
      <c r="AB129" s="576"/>
      <c r="AC129" s="576"/>
      <c r="AD129" s="576"/>
      <c r="AE129" s="573"/>
      <c r="AF129" s="573"/>
      <c r="AG129" s="576"/>
      <c r="AH129" s="576"/>
      <c r="AI129" s="576"/>
      <c r="AJ129" s="576"/>
      <c r="AK129" s="576"/>
      <c r="AL129" s="576"/>
      <c r="AM129" s="576"/>
      <c r="AN129" s="576"/>
      <c r="AO129" s="576"/>
    </row>
    <row r="130" spans="1:41" s="575" customFormat="1" ht="46.5" customHeight="1">
      <c r="A130" s="574" t="s">
        <v>691</v>
      </c>
      <c r="B130" s="840" t="s">
        <v>693</v>
      </c>
      <c r="C130" s="840"/>
      <c r="D130" s="840"/>
      <c r="E130" s="840"/>
      <c r="F130" s="840"/>
      <c r="G130" s="570"/>
      <c r="H130" s="570"/>
      <c r="Z130" s="576"/>
      <c r="AA130" s="576"/>
      <c r="AB130" s="576"/>
      <c r="AC130" s="576"/>
      <c r="AD130" s="576"/>
      <c r="AE130" s="573"/>
      <c r="AF130" s="573"/>
      <c r="AG130" s="576"/>
      <c r="AH130" s="576"/>
      <c r="AI130" s="576"/>
      <c r="AJ130" s="576"/>
      <c r="AK130" s="576"/>
      <c r="AL130" s="576"/>
      <c r="AM130" s="576"/>
      <c r="AN130" s="576"/>
      <c r="AO130" s="576"/>
    </row>
    <row r="131" spans="1:41" s="575" customFormat="1" ht="30.75" customHeight="1">
      <c r="A131" s="841" t="s">
        <v>694</v>
      </c>
      <c r="B131" s="841"/>
      <c r="C131" s="841"/>
      <c r="D131" s="841"/>
      <c r="E131" s="841"/>
      <c r="F131" s="841"/>
      <c r="G131" s="570"/>
      <c r="H131" s="570"/>
      <c r="Z131" s="576"/>
      <c r="AA131" s="576"/>
      <c r="AB131" s="576"/>
      <c r="AC131" s="576"/>
      <c r="AD131" s="576"/>
      <c r="AE131" s="573"/>
      <c r="AF131" s="573"/>
      <c r="AG131" s="576"/>
      <c r="AH131" s="576"/>
      <c r="AI131" s="576"/>
      <c r="AJ131" s="576"/>
      <c r="AK131" s="576"/>
      <c r="AL131" s="576"/>
      <c r="AM131" s="576"/>
      <c r="AN131" s="576"/>
      <c r="AO131" s="576"/>
    </row>
  </sheetData>
  <sheetProtection algorithmName="SHA-512" hashValue="mAg02tt5L1efQ/8IojFMraCBwXZjyAHMv1LvMO5fl7w8aqmaoTUL5REiQdY1faYNE1fqEgRDDlZU5HHGj88MhA==" saltValue="fIQ3VTy/+OA2RpxAeApHmw==" spinCount="100000" sheet="1" selectLockedCells="1"/>
  <customSheetViews>
    <customSheetView guid="{645EA773-58FD-461A-A186-302B88D016A5}" scale="110" showPageBreaks="1" showGridLines="0" printArea="1" hiddenRows="1" hiddenColumns="1" view="pageBreakPreview" topLeftCell="A114">
      <selection activeCell="C5" sqref="C5:F5"/>
      <rowBreaks count="2" manualBreakCount="2">
        <brk id="84" max="5" man="1"/>
        <brk id="102" max="5" man="1"/>
      </rowBreaks>
      <colBreaks count="1" manualBreakCount="1">
        <brk id="6" max="107" man="1"/>
      </colBreaks>
      <pageMargins left="0.59" right="0.46" top="0.59055118110236227" bottom="0.59055118110236227" header="0.35433070866141736" footer="0.35433070866141736"/>
      <pageSetup scale="83" orientation="portrait" r:id="rId1"/>
      <headerFooter alignWithMargins="0">
        <oddFooter>&amp;R&amp;"Book Antiqua,Bold"&amp;8 Page &amp;P of &amp;N</oddFooter>
      </headerFooter>
    </customSheetView>
    <customSheetView guid="{0539A423-766D-4407-9B04-DD09D2A8C305}" scale="110" showPageBreaks="1" showGridLines="0" printArea="1" hiddenRows="1" hiddenColumns="1" view="pageBreakPreview">
      <selection activeCell="C5" sqref="C5:F5"/>
      <rowBreaks count="2" manualBreakCount="2">
        <brk id="84" max="5" man="1"/>
        <brk id="102" max="5" man="1"/>
      </rowBreaks>
      <colBreaks count="1" manualBreakCount="1">
        <brk id="6" max="107" man="1"/>
      </colBreaks>
      <pageMargins left="0.59" right="0.46" top="0.59055118110236227" bottom="0.59055118110236227" header="0.35433070866141736" footer="0.35433070866141736"/>
      <pageSetup scale="83" orientation="portrait" r:id="rId2"/>
      <headerFooter alignWithMargins="0">
        <oddFooter>&amp;R&amp;"Book Antiqua,Bold"&amp;8 Page &amp;P of &amp;N</oddFooter>
      </headerFooter>
    </customSheetView>
    <customSheetView guid="{FA4BDE0B-6AEB-4D9D-84E1-DAD93139D8D4}" scale="80" showPageBreaks="1" showGridLines="0" printArea="1" hiddenRows="1" hiddenColumns="1" view="pageBreakPreview" topLeftCell="A103">
      <selection activeCell="B94" sqref="B94:C94"/>
      <rowBreaks count="2" manualBreakCount="2">
        <brk id="85" max="5" man="1"/>
        <brk id="103" max="5" man="1"/>
      </rowBreaks>
      <colBreaks count="1" manualBreakCount="1">
        <brk id="6" max="107" man="1"/>
      </colBreaks>
      <pageMargins left="0.59" right="0.46" top="0.59055118110236227" bottom="0.59055118110236227" header="0.35433070866141736" footer="0.35433070866141736"/>
      <pageSetup scale="83" orientation="portrait" r:id="rId3"/>
      <headerFooter alignWithMargins="0">
        <oddFooter>&amp;R&amp;"Book Antiqua,Bold"&amp;8 Page &amp;P of &amp;N</oddFooter>
      </headerFooter>
    </customSheetView>
    <customSheetView guid="{A506B351-DE43-4CCA-818F-D2B51F2607AA}" scale="80" showPageBreaks="1" showGridLines="0" printArea="1" hiddenRows="1" hiddenColumns="1" view="pageBreakPreview" topLeftCell="A78">
      <selection activeCell="B93" sqref="B93:C93"/>
      <rowBreaks count="2" manualBreakCount="2">
        <brk id="84" max="5" man="1"/>
        <brk id="102" max="5" man="1"/>
      </rowBreaks>
      <colBreaks count="1" manualBreakCount="1">
        <brk id="6" max="107" man="1"/>
      </colBreaks>
      <pageMargins left="0.59" right="0.46" top="0.59055118110236227" bottom="0.59055118110236227" header="0.35433070866141736" footer="0.35433070866141736"/>
      <pageSetup scale="83" orientation="portrait" r:id="rId4"/>
      <headerFooter alignWithMargins="0">
        <oddFooter>&amp;R&amp;"Book Antiqua,Bold"&amp;8 Page &amp;P of &amp;N</oddFooter>
      </headerFooter>
    </customSheetView>
    <customSheetView guid="{70BF6F06-85BA-4CCF-BC67-75A4B6D4F833}" scale="110" showPageBreaks="1" showGridLines="0" printArea="1" hiddenRows="1" view="pageBreakPreview">
      <selection activeCell="B85" sqref="B85:C85"/>
      <rowBreaks count="2" manualBreakCount="2">
        <brk id="78" max="5" man="1"/>
        <brk id="98" max="5" man="1"/>
      </rowBreaks>
      <colBreaks count="1" manualBreakCount="1">
        <brk id="6" max="107" man="1"/>
      </colBreaks>
      <pageMargins left="0.59" right="0.46" top="0.59055118110236227" bottom="0.59055118110236227" header="0.35433070866141736" footer="0.35433070866141736"/>
      <pageSetup scale="83" orientation="portrait" r:id="rId5"/>
      <headerFooter alignWithMargins="0">
        <oddFooter>&amp;R&amp;"Book Antiqua,Bold"&amp;8 Page &amp;P of &amp;N</oddFooter>
      </headerFooter>
    </customSheetView>
    <customSheetView guid="{1F125E51-1799-42D0-B41E-DC039BB17D59}" scale="120" showPageBreaks="1" showGridLines="0" printArea="1" view="pageBreakPreview" topLeftCell="A16">
      <selection activeCell="F50" sqref="F50"/>
      <rowBreaks count="1" manualBreakCount="1">
        <brk id="105" max="5" man="1"/>
      </rowBreaks>
      <colBreaks count="1" manualBreakCount="1">
        <brk id="6" max="107" man="1"/>
      </colBreaks>
      <pageMargins left="0.59" right="0.46" top="0.59055118110236227" bottom="0.59055118110236227" header="0.35433070866141736" footer="0.35433070866141736"/>
      <pageSetup scale="84" orientation="portrait" r:id="rId6"/>
      <headerFooter alignWithMargins="0">
        <oddFooter>&amp;R&amp;"Book Antiqua,Bold"&amp;8 Page &amp;P of &amp;N</oddFooter>
      </headerFooter>
    </customSheetView>
    <customSheetView guid="{14C32814-5A59-4863-9FB1-822FBB75D7D1}" scale="140" showPageBreaks="1" showGridLines="0" printArea="1" view="pageBreakPreview">
      <selection activeCell="C5" sqref="C5:F5"/>
      <rowBreaks count="1" manualBreakCount="1">
        <brk id="100" max="5" man="1"/>
      </rowBreaks>
      <colBreaks count="1" manualBreakCount="1">
        <brk id="6" max="107" man="1"/>
      </colBreaks>
      <pageMargins left="0.59" right="0.46" top="0.59055118110236227" bottom="0.59055118110236227" header="0.35433070866141736" footer="0.35433070866141736"/>
      <pageSetup scale="84" orientation="portrait" r:id="rId7"/>
      <headerFooter alignWithMargins="0">
        <oddFooter>&amp;R&amp;"Book Antiqua,Bold"&amp;8 Page &amp;P of &amp;N</oddFooter>
      </headerFooter>
    </customSheetView>
    <customSheetView guid="{AA750348-930C-43DE-ADD0-8D60980F5013}" showPageBreaks="1" showGridLines="0" printArea="1" view="pageBreakPreview" topLeftCell="A39">
      <selection activeCell="F45" sqref="F45"/>
      <rowBreaks count="1" manualBreakCount="1">
        <brk id="99" max="5" man="1"/>
      </rowBreaks>
      <colBreaks count="1" manualBreakCount="1">
        <brk id="6" max="107" man="1"/>
      </colBreaks>
      <pageMargins left="0.59" right="0.46" top="0.59055118110236227" bottom="0.59055118110236227" header="0.35433070866141736" footer="0.35433070866141736"/>
      <pageSetup scale="84" orientation="portrait" r:id="rId8"/>
      <headerFooter alignWithMargins="0">
        <oddFooter>&amp;R&amp;"Book Antiqua,Bold"&amp;8 Page &amp;P of &amp;N</oddFooter>
      </headerFooter>
    </customSheetView>
    <customSheetView guid="{CFBF18EC-8277-4311-991B-395AF21BB33B}" showPageBreaks="1" showGridLines="0" printArea="1" view="pageBreakPreview" topLeftCell="A19">
      <selection activeCell="G17" sqref="G17"/>
      <rowBreaks count="1" manualBreakCount="1">
        <brk id="99" max="5" man="1"/>
      </rowBreaks>
      <colBreaks count="1" manualBreakCount="1">
        <brk id="6" max="107" man="1"/>
      </colBreaks>
      <pageMargins left="0.59" right="0.46" top="0.59055118110236227" bottom="0.59055118110236227" header="0.35433070866141736" footer="0.35433070866141736"/>
      <pageSetup scale="84" orientation="portrait" r:id="rId9"/>
      <headerFooter alignWithMargins="0">
        <oddFooter>&amp;R&amp;"Book Antiqua,Bold"&amp;8 Page &amp;P of &amp;N</oddFooter>
      </headerFooter>
    </customSheetView>
    <customSheetView guid="{82C64B11-1F50-45B5-B7BB-9F1DC733C833}" showPageBreaks="1" showGridLines="0" printArea="1" hiddenRows="1" view="pageBreakPreview" topLeftCell="A67">
      <selection activeCell="B75" sqref="B75:C75"/>
      <rowBreaks count="1" manualBreakCount="1">
        <brk id="96" max="5" man="1"/>
      </rowBreaks>
      <colBreaks count="1" manualBreakCount="1">
        <brk id="6" max="107" man="1"/>
      </colBreaks>
      <pageMargins left="0.59" right="0.46" top="0.59055118110236227" bottom="0.59055118110236227" header="0.35433070866141736" footer="0.35433070866141736"/>
      <pageSetup scale="90" orientation="portrait" r:id="rId10"/>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4"/>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2E8A0F5-0020-4355-95CF-28601763A783}" showPageBreaks="1" showGridLines="0" printArea="1" view="pageBreakPreview" topLeftCell="A10">
      <selection activeCell="H20" sqref="H20"/>
      <rowBreaks count="1" manualBreakCount="1">
        <brk id="95" max="9"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44C1C443-3199-4288-884A-D16AF7B2CD69}" showPageBreaks="1" showGridLines="0" printArea="1" hiddenRows="1" view="pageBreakPreview" topLeftCell="A52">
      <selection activeCell="B75" sqref="B75:C75"/>
      <rowBreaks count="1" manualBreakCount="1">
        <brk id="96" max="9"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CB7CD015-9A92-451A-BEF4-2BC98E3768DD}" showPageBreaks="1" showGridLines="0" printArea="1" hiddenRows="1" view="pageBreakPreview" topLeftCell="A67">
      <selection activeCell="B75" sqref="B75:C75"/>
      <rowBreaks count="1" manualBreakCount="1">
        <brk id="96" max="9"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0D490C87-B003-4943-9825-ACE0B8E7CC06}" showPageBreaks="1" showGridLines="0" printArea="1" hiddenRows="1" view="pageBreakPreview" topLeftCell="A67">
      <selection activeCell="B75" sqref="B75:C75"/>
      <rowBreaks count="1" manualBreakCount="1">
        <brk id="96" max="5" man="1"/>
      </rowBreaks>
      <colBreaks count="1" manualBreakCount="1">
        <brk id="6" max="107" man="1"/>
      </colBreaks>
      <pageMargins left="0.59" right="0.46" top="0.59055118110236227" bottom="0.59055118110236227" header="0.35433070866141736" footer="0.35433070866141736"/>
      <pageSetup scale="90" orientation="portrait" r:id="rId21"/>
      <headerFooter alignWithMargins="0">
        <oddFooter>&amp;R&amp;"Book Antiqua,Bold"&amp;8 Page &amp;P of &amp;N</oddFooter>
      </headerFooter>
    </customSheetView>
    <customSheetView guid="{7A88FC7A-7690-48AB-B789-172043AFADC8}" showPageBreaks="1" showGridLines="0" printArea="1" view="pageBreakPreview" topLeftCell="A60">
      <selection activeCell="B78" sqref="B78:C78"/>
      <rowBreaks count="1" manualBreakCount="1">
        <brk id="99" max="5" man="1"/>
      </rowBreaks>
      <colBreaks count="1" manualBreakCount="1">
        <brk id="6" max="107" man="1"/>
      </colBreaks>
      <pageMargins left="0.59" right="0.46" top="0.59055118110236227" bottom="0.59055118110236227" header="0.35433070866141736" footer="0.35433070866141736"/>
      <pageSetup scale="84" orientation="portrait" r:id="rId22"/>
      <headerFooter alignWithMargins="0">
        <oddFooter>&amp;R&amp;"Book Antiqua,Bold"&amp;8 Page &amp;P of &amp;N</oddFooter>
      </headerFooter>
    </customSheetView>
    <customSheetView guid="{1E2D7167-D6B7-4690-9A83-BF768C4223A4}" showPageBreaks="1" showGridLines="0" printArea="1" view="pageBreakPreview" topLeftCell="F39">
      <selection activeCell="F45" sqref="F45"/>
      <rowBreaks count="1" manualBreakCount="1">
        <brk id="99" max="5" man="1"/>
      </rowBreaks>
      <colBreaks count="1" manualBreakCount="1">
        <brk id="6" max="107" man="1"/>
      </colBreaks>
      <pageMargins left="0.59" right="0.46" top="0.59055118110236227" bottom="0.59055118110236227" header="0.35433070866141736" footer="0.35433070866141736"/>
      <pageSetup scale="84" orientation="portrait" r:id="rId23"/>
      <headerFooter alignWithMargins="0">
        <oddFooter>&amp;R&amp;"Book Antiqua,Bold"&amp;8 Page &amp;P of &amp;N</oddFooter>
      </headerFooter>
    </customSheetView>
    <customSheetView guid="{A36312D6-6542-430C-9B41-AC312BBA51FD}" scale="80" showPageBreaks="1" showGridLines="0" printArea="1" hiddenRows="1" hiddenColumns="1" view="pageBreakPreview">
      <selection activeCell="C5" sqref="C5:F5"/>
      <rowBreaks count="2" manualBreakCount="2">
        <brk id="83" max="5" man="1"/>
        <brk id="101" max="5" man="1"/>
      </rowBreaks>
      <colBreaks count="1" manualBreakCount="1">
        <brk id="6" max="107" man="1"/>
      </colBreaks>
      <pageMargins left="0.59" right="0.46" top="0.59055118110236227" bottom="0.59055118110236227" header="0.35433070866141736" footer="0.35433070866141736"/>
      <pageSetup scale="83" orientation="portrait" r:id="rId24"/>
      <headerFooter alignWithMargins="0">
        <oddFooter>&amp;R&amp;"Book Antiqua,Bold"&amp;8 Page &amp;P of &amp;N</oddFooter>
      </headerFooter>
    </customSheetView>
    <customSheetView guid="{BA05AF78-3740-4996-9CC5-E46CCE234E84}" scale="80" showPageBreaks="1" showGridLines="0" printArea="1" hiddenRows="1" hiddenColumns="1" view="pageBreakPreview">
      <selection activeCell="B94" sqref="B94:C94"/>
      <rowBreaks count="2" manualBreakCount="2">
        <brk id="85" max="5" man="1"/>
        <brk id="103" max="5" man="1"/>
      </rowBreaks>
      <colBreaks count="1" manualBreakCount="1">
        <brk id="6" max="107" man="1"/>
      </colBreaks>
      <pageMargins left="0.59" right="0.46" top="0.59055118110236227" bottom="0.59055118110236227" header="0.35433070866141736" footer="0.35433070866141736"/>
      <pageSetup scale="83" orientation="portrait" r:id="rId25"/>
      <headerFooter alignWithMargins="0">
        <oddFooter>&amp;R&amp;"Book Antiqua,Bold"&amp;8 Page &amp;P of &amp;N</oddFooter>
      </headerFooter>
    </customSheetView>
  </customSheetViews>
  <mergeCells count="113">
    <mergeCell ref="B91:F91"/>
    <mergeCell ref="B92:C92"/>
    <mergeCell ref="D92:E92"/>
    <mergeCell ref="B70:F70"/>
    <mergeCell ref="C84:D84"/>
    <mergeCell ref="B85:F85"/>
    <mergeCell ref="B86:F86"/>
    <mergeCell ref="D53:F53"/>
    <mergeCell ref="B88:F88"/>
    <mergeCell ref="B89:F89"/>
    <mergeCell ref="B90:F90"/>
    <mergeCell ref="B87:F87"/>
    <mergeCell ref="B67:F67"/>
    <mergeCell ref="B68:F68"/>
    <mergeCell ref="C83:D83"/>
    <mergeCell ref="C82:D82"/>
    <mergeCell ref="A109:F109"/>
    <mergeCell ref="B93:C93"/>
    <mergeCell ref="D93:E93"/>
    <mergeCell ref="B94:C94"/>
    <mergeCell ref="D94:E94"/>
    <mergeCell ref="B95:C95"/>
    <mergeCell ref="D95:E95"/>
    <mergeCell ref="D116:F116"/>
    <mergeCell ref="A117:C117"/>
    <mergeCell ref="B113:C113"/>
    <mergeCell ref="D117:F117"/>
    <mergeCell ref="B98:F98"/>
    <mergeCell ref="B112:C112"/>
    <mergeCell ref="A116:C116"/>
    <mergeCell ref="E105:F105"/>
    <mergeCell ref="E106:F106"/>
    <mergeCell ref="B96:C96"/>
    <mergeCell ref="D96:E96"/>
    <mergeCell ref="B97:F97"/>
    <mergeCell ref="B126:F126"/>
    <mergeCell ref="B127:F127"/>
    <mergeCell ref="B128:F128"/>
    <mergeCell ref="B129:F129"/>
    <mergeCell ref="B130:F130"/>
    <mergeCell ref="A131:F131"/>
    <mergeCell ref="A119:C119"/>
    <mergeCell ref="D119:F119"/>
    <mergeCell ref="A110:B110"/>
    <mergeCell ref="D118:F118"/>
    <mergeCell ref="A118:C118"/>
    <mergeCell ref="A120:C120"/>
    <mergeCell ref="D120:F120"/>
    <mergeCell ref="A121:C121"/>
    <mergeCell ref="D121:F121"/>
    <mergeCell ref="A122:C122"/>
    <mergeCell ref="A123:C123"/>
    <mergeCell ref="D123:F123"/>
    <mergeCell ref="D122:F122"/>
    <mergeCell ref="A124:C124"/>
    <mergeCell ref="D124:F124"/>
    <mergeCell ref="G27:J27"/>
    <mergeCell ref="B17:F17"/>
    <mergeCell ref="B61:F61"/>
    <mergeCell ref="D47:F47"/>
    <mergeCell ref="D46:F46"/>
    <mergeCell ref="D37:F37"/>
    <mergeCell ref="D38:F38"/>
    <mergeCell ref="D39:F39"/>
    <mergeCell ref="D40:F40"/>
    <mergeCell ref="D41:F41"/>
    <mergeCell ref="B59:E59"/>
    <mergeCell ref="B60:F60"/>
    <mergeCell ref="D42:F42"/>
    <mergeCell ref="D43:F43"/>
    <mergeCell ref="D44:F44"/>
    <mergeCell ref="D45:F45"/>
    <mergeCell ref="D28:F28"/>
    <mergeCell ref="D29:F29"/>
    <mergeCell ref="D30:F30"/>
    <mergeCell ref="B21:F21"/>
    <mergeCell ref="D56:F56"/>
    <mergeCell ref="D57:F57"/>
    <mergeCell ref="D58:F58"/>
    <mergeCell ref="G16:H16"/>
    <mergeCell ref="G21:J21"/>
    <mergeCell ref="D22:F22"/>
    <mergeCell ref="D26:F26"/>
    <mergeCell ref="G23:J23"/>
    <mergeCell ref="B18:F18"/>
    <mergeCell ref="B19:F19"/>
    <mergeCell ref="D23:F23"/>
    <mergeCell ref="G24:H24"/>
    <mergeCell ref="D24:F25"/>
    <mergeCell ref="A3:F3"/>
    <mergeCell ref="C5:F5"/>
    <mergeCell ref="B6:C6"/>
    <mergeCell ref="C15:F15"/>
    <mergeCell ref="D27:F27"/>
    <mergeCell ref="B69:F69"/>
    <mergeCell ref="B62:F62"/>
    <mergeCell ref="B63:F63"/>
    <mergeCell ref="B64:F64"/>
    <mergeCell ref="B65:F65"/>
    <mergeCell ref="B66:F66"/>
    <mergeCell ref="D31:F31"/>
    <mergeCell ref="D48:F48"/>
    <mergeCell ref="D32:F32"/>
    <mergeCell ref="D34:F34"/>
    <mergeCell ref="D35:F35"/>
    <mergeCell ref="D36:F36"/>
    <mergeCell ref="D33:F33"/>
    <mergeCell ref="D49:F49"/>
    <mergeCell ref="D50:F50"/>
    <mergeCell ref="D51:F51"/>
    <mergeCell ref="D52:F52"/>
    <mergeCell ref="D54:F54"/>
    <mergeCell ref="D55:F55"/>
  </mergeCells>
  <conditionalFormatting sqref="Z28">
    <cfRule type="expression" dxfId="11" priority="16" stopIfTrue="1">
      <formula>"if(right($I$21,1)=""."")"</formula>
    </cfRule>
  </conditionalFormatting>
  <conditionalFormatting sqref="H30">
    <cfRule type="expression" dxfId="10" priority="15" stopIfTrue="1">
      <formula>$G$30="Not Applicable"</formula>
    </cfRule>
  </conditionalFormatting>
  <conditionalFormatting sqref="D29:F29 H29:H30">
    <cfRule type="expression" dxfId="9" priority="14" stopIfTrue="1">
      <formula>$H$29="Sole Bidder"</formula>
    </cfRule>
  </conditionalFormatting>
  <conditionalFormatting sqref="F112:F113">
    <cfRule type="expression" dxfId="8" priority="13" stopIfTrue="1">
      <formula>$E$112=""</formula>
    </cfRule>
  </conditionalFormatting>
  <conditionalFormatting sqref="D30:F30">
    <cfRule type="expression" dxfId="7" priority="11" stopIfTrue="1">
      <formula>$G$30="No"</formula>
    </cfRule>
  </conditionalFormatting>
  <conditionalFormatting sqref="B97:F97">
    <cfRule type="expression" dxfId="6" priority="9">
      <formula>$H$29="Sole Bidder"</formula>
    </cfRule>
  </conditionalFormatting>
  <conditionalFormatting sqref="A109:F114">
    <cfRule type="expression" dxfId="5" priority="8">
      <formula>$H$29="Sole Bidder"</formula>
    </cfRule>
  </conditionalFormatting>
  <conditionalFormatting sqref="B112:C112">
    <cfRule type="expression" dxfId="4" priority="6">
      <formula>$A$112=""</formula>
    </cfRule>
  </conditionalFormatting>
  <conditionalFormatting sqref="B113:C113">
    <cfRule type="expression" dxfId="3" priority="5">
      <formula>$A$113=""</formula>
    </cfRule>
  </conditionalFormatting>
  <conditionalFormatting sqref="D22:F22">
    <cfRule type="expression" dxfId="2" priority="4">
      <formula>$P$16=1</formula>
    </cfRule>
  </conditionalFormatting>
  <conditionalFormatting sqref="D26:F26">
    <cfRule type="expression" dxfId="1" priority="3">
      <formula>$P$16=0</formula>
    </cfRule>
  </conditionalFormatting>
  <conditionalFormatting sqref="B59:F60">
    <cfRule type="expression" dxfId="0" priority="2" stopIfTrue="1">
      <formula>$P$16=0</formula>
    </cfRule>
  </conditionalFormatting>
  <dataValidations disablePrompts="1" xWindow="1301" yWindow="417" count="2">
    <dataValidation type="whole" allowBlank="1" showInputMessage="1" showErrorMessage="1" error="Enter numeric figure only !" prompt="Enter the Bid Security Amount in Figures" sqref="I22 H25" xr:uid="{00000000-0002-0000-1B00-000000000000}">
      <formula1>0</formula1>
      <formula2>990000000</formula2>
    </dataValidation>
    <dataValidation type="list" allowBlank="1" showInputMessage="1" showErrorMessage="1" sqref="G22" xr:uid="{00000000-0002-0000-1B00-000001000000}">
      <formula1>$AC$20:$AC$27</formula1>
    </dataValidation>
  </dataValidations>
  <pageMargins left="0.59" right="0.46" top="0.59055118110236227" bottom="0.59055118110236227" header="0.35433070866141736" footer="0.35433070866141736"/>
  <pageSetup scale="83" orientation="portrait" r:id="rId26"/>
  <headerFooter alignWithMargins="0">
    <oddFooter>&amp;R&amp;"Book Antiqua,Bold"&amp;8 Page &amp;P of &amp;N</oddFooter>
  </headerFooter>
  <rowBreaks count="2" manualBreakCount="2">
    <brk id="84" max="5" man="1"/>
    <brk id="102" max="5" man="1"/>
  </rowBreaks>
  <colBreaks count="1" manualBreakCount="1">
    <brk id="6" max="107" man="1"/>
  </colBreaks>
  <drawing r:id="rId2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O112"/>
  <sheetViews>
    <sheetView workbookViewId="0">
      <selection activeCell="V26" sqref="V26"/>
    </sheetView>
  </sheetViews>
  <sheetFormatPr defaultColWidth="9.109375" defaultRowHeight="13.2"/>
  <cols>
    <col min="1" max="1" width="13.33203125" style="262" customWidth="1"/>
    <col min="2" max="2" width="11.88671875" style="262" customWidth="1"/>
    <col min="3" max="15" width="9.109375" style="262"/>
    <col min="16" max="16384" width="9.109375" style="222"/>
  </cols>
  <sheetData>
    <row r="1" spans="1:15" s="221" customFormat="1" ht="30" customHeight="1">
      <c r="A1" s="491">
        <f>'Bid Form 1st Envelope '!I22</f>
        <v>0</v>
      </c>
      <c r="B1" s="491"/>
      <c r="C1" s="260"/>
      <c r="D1" s="260"/>
      <c r="E1" s="260"/>
      <c r="F1" s="260"/>
      <c r="G1" s="260"/>
      <c r="H1" s="260"/>
      <c r="I1" s="260"/>
      <c r="J1" s="260"/>
      <c r="K1" s="260"/>
      <c r="L1" s="260"/>
      <c r="M1" s="260"/>
      <c r="N1" s="260"/>
      <c r="O1" s="260"/>
    </row>
    <row r="2" spans="1:15" s="221" customFormat="1" ht="30" customHeight="1">
      <c r="A2" s="261"/>
      <c r="B2" s="260"/>
      <c r="C2" s="260"/>
      <c r="D2" s="260"/>
      <c r="E2" s="260"/>
      <c r="F2" s="260"/>
      <c r="G2" s="260"/>
      <c r="H2" s="260"/>
      <c r="I2" s="260"/>
      <c r="J2" s="260"/>
      <c r="K2" s="260"/>
      <c r="L2" s="260"/>
      <c r="M2" s="260"/>
      <c r="N2" s="260"/>
      <c r="O2" s="260"/>
    </row>
    <row r="3" spans="1:15">
      <c r="A3" s="261"/>
    </row>
    <row r="4" spans="1:15">
      <c r="A4" s="263" t="str">
        <f>IF(OR((A1&gt;9999999999),(A1&lt;0)),"Invalid Entry - More than 1000 crore OR -ve value",IF(A1=0, "Rs. Zero Only ",+CONCATENATE("Rs. ", B11,D11,B10,D10,B9,D9,B8,D8,B7,D7,B6," Only")))</f>
        <v xml:space="preserve">Rs. Zero Only </v>
      </c>
    </row>
    <row r="5" spans="1:15">
      <c r="A5" s="261"/>
    </row>
    <row r="6" spans="1:15">
      <c r="A6" s="264">
        <f>-INT(A1/100)*100+ROUND(A1,0)</f>
        <v>0</v>
      </c>
      <c r="B6" s="262" t="str">
        <f t="shared" ref="B6:B11" si="0">IF(A6=0,"",LOOKUP(A6,$A$13:$A$112,$B$13:$B$112))</f>
        <v/>
      </c>
      <c r="D6" s="263"/>
    </row>
    <row r="7" spans="1:15">
      <c r="A7" s="264">
        <f>-INT(A1/1000)*10+INT(A1/100)</f>
        <v>0</v>
      </c>
      <c r="B7" s="262" t="str">
        <f t="shared" si="0"/>
        <v/>
      </c>
      <c r="D7" s="263" t="str">
        <f>+IF(B7="",""," Hundred ")</f>
        <v/>
      </c>
    </row>
    <row r="8" spans="1:15">
      <c r="A8" s="264">
        <f>-INT(A1/100000)*100+INT(A1/1000)</f>
        <v>0</v>
      </c>
      <c r="B8" s="262" t="str">
        <f t="shared" si="0"/>
        <v/>
      </c>
      <c r="D8" s="263" t="str">
        <f>IF((B8=""),IF(C8="",""," Thousand ")," Thousand ")</f>
        <v/>
      </c>
    </row>
    <row r="9" spans="1:15">
      <c r="A9" s="264">
        <f>-INT(A1/10000000)*100+INT(A1/100000)</f>
        <v>0</v>
      </c>
      <c r="B9" s="262" t="str">
        <f t="shared" si="0"/>
        <v/>
      </c>
      <c r="D9" s="263" t="str">
        <f>IF((B9=""),IF(C9="",""," Lac ")," Lac ")</f>
        <v/>
      </c>
    </row>
    <row r="10" spans="1:15">
      <c r="A10" s="264">
        <f>-INT(A1/1000000000)*100+INT(A1/10000000)</f>
        <v>0</v>
      </c>
      <c r="B10" s="265" t="str">
        <f t="shared" si="0"/>
        <v/>
      </c>
      <c r="D10" s="263" t="str">
        <f>IF((B10=""),IF(C10="",""," Crore ")," Crore ")</f>
        <v/>
      </c>
    </row>
    <row r="11" spans="1:15">
      <c r="A11" s="266">
        <f>-INT(A1/10000000000)*1000+INT(A1/1000000000)</f>
        <v>0</v>
      </c>
      <c r="B11" s="265" t="str">
        <f t="shared" si="0"/>
        <v/>
      </c>
      <c r="D11" s="263" t="str">
        <f>IF((B11=""),IF(C11="",""," Hundred ")," Hundred ")</f>
        <v/>
      </c>
    </row>
    <row r="13" spans="1:15">
      <c r="A13" s="267">
        <v>1</v>
      </c>
      <c r="B13" s="268" t="s">
        <v>196</v>
      </c>
    </row>
    <row r="14" spans="1:15">
      <c r="A14" s="267">
        <v>2</v>
      </c>
      <c r="B14" s="268" t="s">
        <v>197</v>
      </c>
    </row>
    <row r="15" spans="1:15">
      <c r="A15" s="267">
        <v>3</v>
      </c>
      <c r="B15" s="268" t="s">
        <v>198</v>
      </c>
    </row>
    <row r="16" spans="1:15">
      <c r="A16" s="267">
        <v>4</v>
      </c>
      <c r="B16" s="268" t="s">
        <v>199</v>
      </c>
    </row>
    <row r="17" spans="1:2">
      <c r="A17" s="267">
        <v>5</v>
      </c>
      <c r="B17" s="268" t="s">
        <v>200</v>
      </c>
    </row>
    <row r="18" spans="1:2">
      <c r="A18" s="267">
        <v>6</v>
      </c>
      <c r="B18" s="268" t="s">
        <v>201</v>
      </c>
    </row>
    <row r="19" spans="1:2">
      <c r="A19" s="267">
        <v>7</v>
      </c>
      <c r="B19" s="268" t="s">
        <v>202</v>
      </c>
    </row>
    <row r="20" spans="1:2">
      <c r="A20" s="267">
        <v>8</v>
      </c>
      <c r="B20" s="268" t="s">
        <v>203</v>
      </c>
    </row>
    <row r="21" spans="1:2">
      <c r="A21" s="267">
        <v>9</v>
      </c>
      <c r="B21" s="268" t="s">
        <v>204</v>
      </c>
    </row>
    <row r="22" spans="1:2">
      <c r="A22" s="267">
        <v>10</v>
      </c>
      <c r="B22" s="268" t="s">
        <v>205</v>
      </c>
    </row>
    <row r="23" spans="1:2">
      <c r="A23" s="267">
        <v>11</v>
      </c>
      <c r="B23" s="268" t="s">
        <v>206</v>
      </c>
    </row>
    <row r="24" spans="1:2">
      <c r="A24" s="267">
        <v>12</v>
      </c>
      <c r="B24" s="268" t="s">
        <v>207</v>
      </c>
    </row>
    <row r="25" spans="1:2">
      <c r="A25" s="267">
        <v>13</v>
      </c>
      <c r="B25" s="268" t="s">
        <v>208</v>
      </c>
    </row>
    <row r="26" spans="1:2">
      <c r="A26" s="267">
        <v>14</v>
      </c>
      <c r="B26" s="268" t="s">
        <v>209</v>
      </c>
    </row>
    <row r="27" spans="1:2">
      <c r="A27" s="267">
        <v>15</v>
      </c>
      <c r="B27" s="268" t="s">
        <v>210</v>
      </c>
    </row>
    <row r="28" spans="1:2">
      <c r="A28" s="267">
        <v>16</v>
      </c>
      <c r="B28" s="268" t="s">
        <v>211</v>
      </c>
    </row>
    <row r="29" spans="1:2">
      <c r="A29" s="267">
        <v>17</v>
      </c>
      <c r="B29" s="268" t="s">
        <v>212</v>
      </c>
    </row>
    <row r="30" spans="1:2">
      <c r="A30" s="267">
        <v>18</v>
      </c>
      <c r="B30" s="268" t="s">
        <v>213</v>
      </c>
    </row>
    <row r="31" spans="1:2">
      <c r="A31" s="267">
        <v>19</v>
      </c>
      <c r="B31" s="268" t="s">
        <v>214</v>
      </c>
    </row>
    <row r="32" spans="1:2">
      <c r="A32" s="267">
        <v>20</v>
      </c>
      <c r="B32" s="268" t="s">
        <v>215</v>
      </c>
    </row>
    <row r="33" spans="1:2">
      <c r="A33" s="267">
        <v>21</v>
      </c>
      <c r="B33" s="268" t="s">
        <v>216</v>
      </c>
    </row>
    <row r="34" spans="1:2">
      <c r="A34" s="267">
        <v>22</v>
      </c>
      <c r="B34" s="268" t="s">
        <v>217</v>
      </c>
    </row>
    <row r="35" spans="1:2">
      <c r="A35" s="267">
        <v>23</v>
      </c>
      <c r="B35" s="268" t="s">
        <v>218</v>
      </c>
    </row>
    <row r="36" spans="1:2">
      <c r="A36" s="267">
        <v>24</v>
      </c>
      <c r="B36" s="268" t="s">
        <v>219</v>
      </c>
    </row>
    <row r="37" spans="1:2">
      <c r="A37" s="267">
        <v>25</v>
      </c>
      <c r="B37" s="268" t="s">
        <v>220</v>
      </c>
    </row>
    <row r="38" spans="1:2">
      <c r="A38" s="267">
        <v>26</v>
      </c>
      <c r="B38" s="268" t="s">
        <v>221</v>
      </c>
    </row>
    <row r="39" spans="1:2">
      <c r="A39" s="267">
        <v>27</v>
      </c>
      <c r="B39" s="268" t="s">
        <v>222</v>
      </c>
    </row>
    <row r="40" spans="1:2">
      <c r="A40" s="267">
        <v>28</v>
      </c>
      <c r="B40" s="268" t="s">
        <v>223</v>
      </c>
    </row>
    <row r="41" spans="1:2">
      <c r="A41" s="267">
        <v>29</v>
      </c>
      <c r="B41" s="268" t="s">
        <v>224</v>
      </c>
    </row>
    <row r="42" spans="1:2">
      <c r="A42" s="267">
        <v>30</v>
      </c>
      <c r="B42" s="268" t="s">
        <v>225</v>
      </c>
    </row>
    <row r="43" spans="1:2">
      <c r="A43" s="267">
        <v>31</v>
      </c>
      <c r="B43" s="268" t="s">
        <v>226</v>
      </c>
    </row>
    <row r="44" spans="1:2">
      <c r="A44" s="267">
        <v>32</v>
      </c>
      <c r="B44" s="268" t="s">
        <v>227</v>
      </c>
    </row>
    <row r="45" spans="1:2">
      <c r="A45" s="267">
        <v>33</v>
      </c>
      <c r="B45" s="268" t="s">
        <v>228</v>
      </c>
    </row>
    <row r="46" spans="1:2">
      <c r="A46" s="267">
        <v>34</v>
      </c>
      <c r="B46" s="268" t="s">
        <v>229</v>
      </c>
    </row>
    <row r="47" spans="1:2">
      <c r="A47" s="267">
        <v>35</v>
      </c>
      <c r="B47" s="268" t="s">
        <v>13</v>
      </c>
    </row>
    <row r="48" spans="1:2">
      <c r="A48" s="267">
        <v>36</v>
      </c>
      <c r="B48" s="268" t="s">
        <v>230</v>
      </c>
    </row>
    <row r="49" spans="1:2">
      <c r="A49" s="267">
        <v>37</v>
      </c>
      <c r="B49" s="268" t="s">
        <v>231</v>
      </c>
    </row>
    <row r="50" spans="1:2">
      <c r="A50" s="267">
        <v>38</v>
      </c>
      <c r="B50" s="268" t="s">
        <v>232</v>
      </c>
    </row>
    <row r="51" spans="1:2">
      <c r="A51" s="267">
        <v>39</v>
      </c>
      <c r="B51" s="268" t="s">
        <v>233</v>
      </c>
    </row>
    <row r="52" spans="1:2">
      <c r="A52" s="267">
        <v>40</v>
      </c>
      <c r="B52" s="268" t="s">
        <v>234</v>
      </c>
    </row>
    <row r="53" spans="1:2">
      <c r="A53" s="267">
        <v>41</v>
      </c>
      <c r="B53" s="268" t="s">
        <v>235</v>
      </c>
    </row>
    <row r="54" spans="1:2">
      <c r="A54" s="267">
        <v>42</v>
      </c>
      <c r="B54" s="268" t="s">
        <v>236</v>
      </c>
    </row>
    <row r="55" spans="1:2">
      <c r="A55" s="267">
        <v>43</v>
      </c>
      <c r="B55" s="268" t="s">
        <v>237</v>
      </c>
    </row>
    <row r="56" spans="1:2">
      <c r="A56" s="267">
        <v>44</v>
      </c>
      <c r="B56" s="268" t="s">
        <v>238</v>
      </c>
    </row>
    <row r="57" spans="1:2">
      <c r="A57" s="267">
        <v>45</v>
      </c>
      <c r="B57" s="268" t="s">
        <v>239</v>
      </c>
    </row>
    <row r="58" spans="1:2">
      <c r="A58" s="267">
        <v>46</v>
      </c>
      <c r="B58" s="268" t="s">
        <v>240</v>
      </c>
    </row>
    <row r="59" spans="1:2">
      <c r="A59" s="267">
        <v>47</v>
      </c>
      <c r="B59" s="268" t="s">
        <v>241</v>
      </c>
    </row>
    <row r="60" spans="1:2">
      <c r="A60" s="267">
        <v>48</v>
      </c>
      <c r="B60" s="268" t="s">
        <v>242</v>
      </c>
    </row>
    <row r="61" spans="1:2">
      <c r="A61" s="267">
        <v>49</v>
      </c>
      <c r="B61" s="268" t="s">
        <v>243</v>
      </c>
    </row>
    <row r="62" spans="1:2">
      <c r="A62" s="267">
        <v>50</v>
      </c>
      <c r="B62" s="268" t="s">
        <v>244</v>
      </c>
    </row>
    <row r="63" spans="1:2">
      <c r="A63" s="267">
        <v>51</v>
      </c>
      <c r="B63" s="268" t="s">
        <v>245</v>
      </c>
    </row>
    <row r="64" spans="1:2">
      <c r="A64" s="267">
        <v>52</v>
      </c>
      <c r="B64" s="268" t="s">
        <v>246</v>
      </c>
    </row>
    <row r="65" spans="1:2">
      <c r="A65" s="267">
        <v>53</v>
      </c>
      <c r="B65" s="268" t="s">
        <v>247</v>
      </c>
    </row>
    <row r="66" spans="1:2">
      <c r="A66" s="267">
        <v>54</v>
      </c>
      <c r="B66" s="268" t="s">
        <v>248</v>
      </c>
    </row>
    <row r="67" spans="1:2">
      <c r="A67" s="267">
        <v>55</v>
      </c>
      <c r="B67" s="268" t="s">
        <v>249</v>
      </c>
    </row>
    <row r="68" spans="1:2">
      <c r="A68" s="267">
        <v>56</v>
      </c>
      <c r="B68" s="268" t="s">
        <v>250</v>
      </c>
    </row>
    <row r="69" spans="1:2">
      <c r="A69" s="267">
        <v>57</v>
      </c>
      <c r="B69" s="268" t="s">
        <v>251</v>
      </c>
    </row>
    <row r="70" spans="1:2">
      <c r="A70" s="267">
        <v>58</v>
      </c>
      <c r="B70" s="268" t="s">
        <v>252</v>
      </c>
    </row>
    <row r="71" spans="1:2">
      <c r="A71" s="267">
        <v>59</v>
      </c>
      <c r="B71" s="268" t="s">
        <v>253</v>
      </c>
    </row>
    <row r="72" spans="1:2">
      <c r="A72" s="267">
        <v>60</v>
      </c>
      <c r="B72" s="268" t="s">
        <v>254</v>
      </c>
    </row>
    <row r="73" spans="1:2">
      <c r="A73" s="267">
        <v>61</v>
      </c>
      <c r="B73" s="268" t="s">
        <v>255</v>
      </c>
    </row>
    <row r="74" spans="1:2">
      <c r="A74" s="267">
        <v>62</v>
      </c>
      <c r="B74" s="268" t="s">
        <v>256</v>
      </c>
    </row>
    <row r="75" spans="1:2">
      <c r="A75" s="267">
        <v>63</v>
      </c>
      <c r="B75" s="268" t="s">
        <v>257</v>
      </c>
    </row>
    <row r="76" spans="1:2">
      <c r="A76" s="267">
        <v>64</v>
      </c>
      <c r="B76" s="268" t="s">
        <v>258</v>
      </c>
    </row>
    <row r="77" spans="1:2">
      <c r="A77" s="267">
        <v>65</v>
      </c>
      <c r="B77" s="268" t="s">
        <v>259</v>
      </c>
    </row>
    <row r="78" spans="1:2">
      <c r="A78" s="267">
        <v>66</v>
      </c>
      <c r="B78" s="268" t="s">
        <v>260</v>
      </c>
    </row>
    <row r="79" spans="1:2">
      <c r="A79" s="267">
        <v>67</v>
      </c>
      <c r="B79" s="268" t="s">
        <v>261</v>
      </c>
    </row>
    <row r="80" spans="1:2">
      <c r="A80" s="267">
        <v>68</v>
      </c>
      <c r="B80" s="268" t="s">
        <v>262</v>
      </c>
    </row>
    <row r="81" spans="1:2">
      <c r="A81" s="267">
        <v>69</v>
      </c>
      <c r="B81" s="268" t="s">
        <v>263</v>
      </c>
    </row>
    <row r="82" spans="1:2">
      <c r="A82" s="267">
        <v>70</v>
      </c>
      <c r="B82" s="268" t="s">
        <v>264</v>
      </c>
    </row>
    <row r="83" spans="1:2">
      <c r="A83" s="267">
        <v>71</v>
      </c>
      <c r="B83" s="268" t="s">
        <v>265</v>
      </c>
    </row>
    <row r="84" spans="1:2">
      <c r="A84" s="267">
        <v>72</v>
      </c>
      <c r="B84" s="268" t="s">
        <v>266</v>
      </c>
    </row>
    <row r="85" spans="1:2">
      <c r="A85" s="267">
        <v>73</v>
      </c>
      <c r="B85" s="268" t="s">
        <v>267</v>
      </c>
    </row>
    <row r="86" spans="1:2">
      <c r="A86" s="267">
        <v>74</v>
      </c>
      <c r="B86" s="268" t="s">
        <v>268</v>
      </c>
    </row>
    <row r="87" spans="1:2">
      <c r="A87" s="267">
        <v>75</v>
      </c>
      <c r="B87" s="268" t="s">
        <v>269</v>
      </c>
    </row>
    <row r="88" spans="1:2">
      <c r="A88" s="267">
        <v>76</v>
      </c>
      <c r="B88" s="268" t="s">
        <v>270</v>
      </c>
    </row>
    <row r="89" spans="1:2">
      <c r="A89" s="267">
        <v>77</v>
      </c>
      <c r="B89" s="268" t="s">
        <v>271</v>
      </c>
    </row>
    <row r="90" spans="1:2">
      <c r="A90" s="267">
        <v>78</v>
      </c>
      <c r="B90" s="268" t="s">
        <v>272</v>
      </c>
    </row>
    <row r="91" spans="1:2">
      <c r="A91" s="267">
        <v>79</v>
      </c>
      <c r="B91" s="268" t="s">
        <v>273</v>
      </c>
    </row>
    <row r="92" spans="1:2">
      <c r="A92" s="267">
        <v>80</v>
      </c>
      <c r="B92" s="268" t="s">
        <v>274</v>
      </c>
    </row>
    <row r="93" spans="1:2">
      <c r="A93" s="267">
        <v>81</v>
      </c>
      <c r="B93" s="268" t="s">
        <v>275</v>
      </c>
    </row>
    <row r="94" spans="1:2">
      <c r="A94" s="267">
        <v>82</v>
      </c>
      <c r="B94" s="268" t="s">
        <v>276</v>
      </c>
    </row>
    <row r="95" spans="1:2">
      <c r="A95" s="267">
        <v>83</v>
      </c>
      <c r="B95" s="268" t="s">
        <v>277</v>
      </c>
    </row>
    <row r="96" spans="1:2">
      <c r="A96" s="267">
        <v>84</v>
      </c>
      <c r="B96" s="268" t="s">
        <v>278</v>
      </c>
    </row>
    <row r="97" spans="1:2">
      <c r="A97" s="267">
        <v>85</v>
      </c>
      <c r="B97" s="268" t="s">
        <v>279</v>
      </c>
    </row>
    <row r="98" spans="1:2">
      <c r="A98" s="267">
        <v>86</v>
      </c>
      <c r="B98" s="268" t="s">
        <v>280</v>
      </c>
    </row>
    <row r="99" spans="1:2">
      <c r="A99" s="267">
        <v>87</v>
      </c>
      <c r="B99" s="268" t="s">
        <v>281</v>
      </c>
    </row>
    <row r="100" spans="1:2">
      <c r="A100" s="267">
        <v>88</v>
      </c>
      <c r="B100" s="268" t="s">
        <v>282</v>
      </c>
    </row>
    <row r="101" spans="1:2">
      <c r="A101" s="267">
        <v>89</v>
      </c>
      <c r="B101" s="268" t="s">
        <v>283</v>
      </c>
    </row>
    <row r="102" spans="1:2">
      <c r="A102" s="267">
        <v>90</v>
      </c>
      <c r="B102" s="268" t="s">
        <v>284</v>
      </c>
    </row>
    <row r="103" spans="1:2">
      <c r="A103" s="267">
        <v>91</v>
      </c>
      <c r="B103" s="268" t="s">
        <v>285</v>
      </c>
    </row>
    <row r="104" spans="1:2">
      <c r="A104" s="267">
        <v>92</v>
      </c>
      <c r="B104" s="268" t="s">
        <v>286</v>
      </c>
    </row>
    <row r="105" spans="1:2">
      <c r="A105" s="267">
        <v>93</v>
      </c>
      <c r="B105" s="268" t="s">
        <v>287</v>
      </c>
    </row>
    <row r="106" spans="1:2">
      <c r="A106" s="267">
        <v>94</v>
      </c>
      <c r="B106" s="268" t="s">
        <v>288</v>
      </c>
    </row>
    <row r="107" spans="1:2">
      <c r="A107" s="267">
        <v>95</v>
      </c>
      <c r="B107" s="268" t="s">
        <v>289</v>
      </c>
    </row>
    <row r="108" spans="1:2">
      <c r="A108" s="267">
        <v>96</v>
      </c>
      <c r="B108" s="268" t="s">
        <v>290</v>
      </c>
    </row>
    <row r="109" spans="1:2">
      <c r="A109" s="267">
        <v>97</v>
      </c>
      <c r="B109" s="268" t="s">
        <v>291</v>
      </c>
    </row>
    <row r="110" spans="1:2">
      <c r="A110" s="267">
        <v>98</v>
      </c>
      <c r="B110" s="268" t="s">
        <v>292</v>
      </c>
    </row>
    <row r="111" spans="1:2">
      <c r="A111" s="267">
        <v>99</v>
      </c>
      <c r="B111" s="268" t="s">
        <v>293</v>
      </c>
    </row>
    <row r="112" spans="1:2">
      <c r="A112" s="267">
        <v>100</v>
      </c>
      <c r="B112" s="268" t="s">
        <v>294</v>
      </c>
    </row>
  </sheetData>
  <sheetProtection sheet="1" objects="1" scenarios="1" selectLockedCells="1" selectUnlockedCells="1"/>
  <customSheetViews>
    <customSheetView guid="{645EA773-58FD-461A-A186-302B88D016A5}" state="hidden">
      <selection activeCell="V26" sqref="V26"/>
      <pageMargins left="0.75" right="0.75" top="1" bottom="1" header="0.5" footer="0.5"/>
      <pageSetup orientation="portrait" r:id="rId1"/>
      <headerFooter alignWithMargins="0"/>
    </customSheetView>
    <customSheetView guid="{0539A423-766D-4407-9B04-DD09D2A8C305}" state="hidden">
      <selection activeCell="V26" sqref="V26"/>
      <pageMargins left="0.75" right="0.75" top="1" bottom="1" header="0.5" footer="0.5"/>
      <pageSetup orientation="portrait" r:id="rId2"/>
      <headerFooter alignWithMargins="0"/>
    </customSheetView>
    <customSheetView guid="{FA4BDE0B-6AEB-4D9D-84E1-DAD93139D8D4}" state="hidden">
      <selection activeCell="V26" sqref="V26"/>
      <pageMargins left="0.75" right="0.75" top="1" bottom="1" header="0.5" footer="0.5"/>
      <pageSetup orientation="portrait" r:id="rId3"/>
      <headerFooter alignWithMargins="0"/>
    </customSheetView>
    <customSheetView guid="{A506B351-DE43-4CCA-818F-D2B51F2607AA}" state="hidden">
      <selection activeCell="V26" sqref="V26"/>
      <pageMargins left="0.75" right="0.75" top="1" bottom="1" header="0.5" footer="0.5"/>
      <pageSetup orientation="portrait" r:id="rId4"/>
      <headerFooter alignWithMargins="0"/>
    </customSheetView>
    <customSheetView guid="{70BF6F06-85BA-4CCF-BC67-75A4B6D4F833}" state="hidden">
      <selection activeCell="A4" sqref="A4"/>
      <pageMargins left="0.75" right="0.75" top="1" bottom="1" header="0.5" footer="0.5"/>
      <pageSetup orientation="portrait" r:id="rId5"/>
      <headerFooter alignWithMargins="0"/>
    </customSheetView>
    <customSheetView guid="{1F125E51-1799-42D0-B41E-DC039BB17D59}" state="hidden">
      <selection activeCell="A4" sqref="A4"/>
      <pageMargins left="0.75" right="0.75" top="1" bottom="1" header="0.5" footer="0.5"/>
      <pageSetup orientation="portrait" r:id="rId6"/>
      <headerFooter alignWithMargins="0"/>
    </customSheetView>
    <customSheetView guid="{14C32814-5A59-4863-9FB1-822FBB75D7D1}" state="hidden">
      <selection activeCell="A4" sqref="A4"/>
      <pageMargins left="0.75" right="0.75" top="1" bottom="1" header="0.5" footer="0.5"/>
      <pageSetup orientation="portrait" r:id="rId7"/>
      <headerFooter alignWithMargins="0"/>
    </customSheetView>
    <customSheetView guid="{AA750348-930C-43DE-ADD0-8D60980F5013}" state="hidden">
      <selection activeCell="A4" sqref="A4"/>
      <pageMargins left="0.75" right="0.75" top="1" bottom="1" header="0.5" footer="0.5"/>
      <pageSetup orientation="portrait" r:id="rId8"/>
      <headerFooter alignWithMargins="0"/>
    </customSheetView>
    <customSheetView guid="{CFBF18EC-8277-4311-991B-395AF21BB33B}" state="hidden">
      <selection activeCell="A4" sqref="A4"/>
      <pageMargins left="0.75" right="0.75" top="1" bottom="1" header="0.5" footer="0.5"/>
      <pageSetup orientation="portrait" r:id="rId9"/>
      <headerFooter alignWithMargins="0"/>
    </customSheetView>
    <customSheetView guid="{82C64B11-1F50-45B5-B7BB-9F1DC733C833}" state="hidden">
      <selection activeCell="A4" sqref="A4"/>
      <pageMargins left="0.75" right="0.75" top="1" bottom="1" header="0.5" footer="0.5"/>
      <pageSetup orientation="portrait" r:id="rId10"/>
      <headerFooter alignWithMargins="0"/>
    </customSheetView>
    <customSheetView guid="{FE4EC9C4-31B9-4D40-8323-5B16C3BC840F}" state="hidden">
      <selection activeCell="A4" sqref="A4"/>
      <pageMargins left="0.75" right="0.75" top="1" bottom="1" header="0.5" footer="0.5"/>
      <pageSetup orientation="portrait" r:id="rId11"/>
      <headerFooter alignWithMargins="0"/>
    </customSheetView>
    <customSheetView guid="{F9FE2C60-2849-4C32-B532-2B1A89FFA9CD}" state="hidden">
      <selection activeCell="A4" sqref="A4"/>
      <pageMargins left="0.75" right="0.75" top="1" bottom="1" header="0.5" footer="0.5"/>
      <pageSetup orientation="portrait" r:id="rId12"/>
      <headerFooter alignWithMargins="0"/>
    </customSheetView>
    <customSheetView guid="{494F6778-23FE-4AAC-B37D-6C7543FC13B9}" state="hidden">
      <selection activeCell="A4" sqref="A4"/>
      <pageMargins left="0.75" right="0.75" top="1" bottom="1" header="0.5" footer="0.5"/>
      <pageSetup orientation="portrait" r:id="rId13"/>
      <headerFooter alignWithMargins="0"/>
    </customSheetView>
    <customSheetView guid="{43BCBF1E-CDCF-4541-8D79-87EDCECBC1FD}" state="hidden">
      <selection activeCell="A4" sqref="A4"/>
      <pageMargins left="0.75" right="0.75" top="1" bottom="1" header="0.5" footer="0.5"/>
      <pageSetup orientation="portrait" r:id="rId14"/>
      <headerFooter alignWithMargins="0"/>
    </customSheetView>
    <customSheetView guid="{7A9EA6D6-4DDF-43D9-92E6-C6AFAD14E266}" state="hidden">
      <selection activeCell="A4" sqref="A4"/>
      <pageMargins left="0.75" right="0.75" top="1" bottom="1" header="0.5" footer="0.5"/>
      <pageSetup orientation="portrait" r:id="rId15"/>
      <headerFooter alignWithMargins="0"/>
    </customSheetView>
    <customSheetView guid="{DC28ED1E-3E35-4094-9C2B-5C0A1C1D459C}" state="hidden">
      <selection activeCell="A4" sqref="A4"/>
      <pageMargins left="0.75" right="0.75" top="1" bottom="1" header="0.5" footer="0.5"/>
      <pageSetup orientation="portrait" r:id="rId16"/>
      <headerFooter alignWithMargins="0"/>
    </customSheetView>
    <customSheetView guid="{240327DD-375F-45D4-BA52-89AFD79FE6A1}" state="hidden">
      <selection activeCell="A4" sqref="A4"/>
      <pageMargins left="0.75" right="0.75" top="1" bottom="1" header="0.5" footer="0.5"/>
      <pageSetup orientation="portrait" r:id="rId17"/>
      <headerFooter alignWithMargins="0"/>
    </customSheetView>
    <customSheetView guid="{82E8A0F5-0020-4355-95CF-28601763A783}" state="hidden">
      <selection activeCell="A4" sqref="A4"/>
      <pageMargins left="0.75" right="0.75" top="1" bottom="1" header="0.5" footer="0.5"/>
      <pageSetup orientation="portrait" r:id="rId18"/>
      <headerFooter alignWithMargins="0"/>
    </customSheetView>
    <customSheetView guid="{44C1C443-3199-4288-884A-D16AF7B2CD69}" state="hidden">
      <selection activeCell="A4" sqref="A4"/>
      <pageMargins left="0.75" right="0.75" top="1" bottom="1" header="0.5" footer="0.5"/>
      <pageSetup orientation="portrait" r:id="rId19"/>
      <headerFooter alignWithMargins="0"/>
    </customSheetView>
    <customSheetView guid="{CB7CD015-9A92-451A-BEF4-2BC98E3768DD}" state="hidden">
      <selection activeCell="A4" sqref="A4"/>
      <pageMargins left="0.75" right="0.75" top="1" bottom="1" header="0.5" footer="0.5"/>
      <pageSetup orientation="portrait" r:id="rId20"/>
      <headerFooter alignWithMargins="0"/>
    </customSheetView>
    <customSheetView guid="{0D490C87-B003-4943-9825-ACE0B8E7CC06}" state="hidden">
      <selection activeCell="A4" sqref="A4"/>
      <pageMargins left="0.75" right="0.75" top="1" bottom="1" header="0.5" footer="0.5"/>
      <pageSetup orientation="portrait" r:id="rId21"/>
      <headerFooter alignWithMargins="0"/>
    </customSheetView>
    <customSheetView guid="{7A88FC7A-7690-48AB-B789-172043AFADC8}" state="hidden">
      <selection activeCell="A4" sqref="A4"/>
      <pageMargins left="0.75" right="0.75" top="1" bottom="1" header="0.5" footer="0.5"/>
      <pageSetup orientation="portrait" r:id="rId22"/>
      <headerFooter alignWithMargins="0"/>
    </customSheetView>
    <customSheetView guid="{1E2D7167-D6B7-4690-9A83-BF768C4223A4}" state="hidden">
      <selection activeCell="A4" sqref="A4"/>
      <pageMargins left="0.75" right="0.75" top="1" bottom="1" header="0.5" footer="0.5"/>
      <pageSetup orientation="portrait" r:id="rId23"/>
      <headerFooter alignWithMargins="0"/>
    </customSheetView>
    <customSheetView guid="{A36312D6-6542-430C-9B41-AC312BBA51FD}" state="hidden">
      <selection activeCell="V26" sqref="V26"/>
      <pageMargins left="0.75" right="0.75" top="1" bottom="1" header="0.5" footer="0.5"/>
      <pageSetup orientation="portrait" r:id="rId24"/>
      <headerFooter alignWithMargins="0"/>
    </customSheetView>
    <customSheetView guid="{BA05AF78-3740-4996-9CC5-E46CCE234E84}" state="hidden">
      <selection activeCell="V26" sqref="V26"/>
      <pageMargins left="0.75" right="0.75" top="1" bottom="1" header="0.5" footer="0.5"/>
      <pageSetup orientation="portrait" r:id="rId25"/>
      <headerFooter alignWithMargins="0"/>
    </customSheetView>
  </customSheetViews>
  <pageMargins left="0.75" right="0.75" top="1" bottom="1" header="0.5" footer="0.5"/>
  <pageSetup orientation="portrait" r:id="rId26"/>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B39"/>
  <sheetViews>
    <sheetView showGridLines="0" view="pageBreakPreview" zoomScaleNormal="100" zoomScaleSheetLayoutView="100" workbookViewId="0">
      <selection activeCell="D9" sqref="D9"/>
    </sheetView>
  </sheetViews>
  <sheetFormatPr defaultColWidth="9.109375" defaultRowHeight="14.4"/>
  <cols>
    <col min="1" max="1" width="9.109375" style="27"/>
    <col min="2" max="2" width="31.88671875" style="31" customWidth="1"/>
    <col min="3" max="3" width="12.88671875" style="31" customWidth="1"/>
    <col min="4" max="4" width="55.6640625" style="31" customWidth="1"/>
    <col min="5" max="5" width="11.88671875" style="31" customWidth="1"/>
    <col min="6" max="8" width="11.88671875" style="155" customWidth="1"/>
    <col min="9" max="9" width="11.88671875" style="155" hidden="1" customWidth="1"/>
    <col min="10" max="25" width="11.88671875" style="155" customWidth="1"/>
    <col min="26" max="26" width="9.109375" style="27"/>
    <col min="27" max="27" width="15.33203125" style="27" customWidth="1"/>
    <col min="28" max="16384" width="9.109375" style="27"/>
  </cols>
  <sheetData>
    <row r="1" spans="1:28" ht="70.5" customHeight="1">
      <c r="B1" s="635" t="str">
        <f>Basic!B1</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C1" s="635"/>
      <c r="D1" s="635"/>
      <c r="E1" s="164"/>
      <c r="F1" s="150"/>
      <c r="G1" s="154"/>
      <c r="H1" s="154"/>
      <c r="I1" s="154"/>
      <c r="J1" s="154"/>
      <c r="K1" s="154"/>
      <c r="L1" s="154"/>
      <c r="M1" s="154"/>
      <c r="N1" s="154"/>
      <c r="O1" s="154"/>
      <c r="P1" s="154"/>
      <c r="Q1" s="154"/>
      <c r="R1" s="154"/>
      <c r="S1" s="154"/>
      <c r="T1" s="154"/>
      <c r="U1" s="154"/>
      <c r="V1" s="154"/>
      <c r="W1" s="154"/>
      <c r="X1" s="154"/>
      <c r="Y1" s="154"/>
    </row>
    <row r="2" spans="1:28" ht="20.100000000000001" customHeight="1">
      <c r="B2" s="636" t="str">
        <f>Basic!A3&amp;Basic!B3</f>
        <v>Specification No. :CC/NT/COND/DOM/A02/22/00509/RFx-5002002512</v>
      </c>
      <c r="C2" s="636"/>
      <c r="D2" s="636"/>
      <c r="E2" s="177"/>
      <c r="F2" s="31"/>
      <c r="G2" s="31"/>
      <c r="H2" s="31"/>
      <c r="I2" s="31"/>
      <c r="J2" s="31"/>
      <c r="K2" s="31"/>
      <c r="L2" s="31"/>
      <c r="M2" s="31"/>
      <c r="N2" s="31"/>
      <c r="O2" s="31"/>
      <c r="P2" s="31"/>
      <c r="Q2" s="31"/>
      <c r="R2" s="31"/>
      <c r="S2" s="31"/>
      <c r="T2" s="31"/>
      <c r="U2" s="31"/>
      <c r="V2" s="31"/>
      <c r="W2" s="31"/>
      <c r="X2" s="31"/>
      <c r="Y2" s="31"/>
      <c r="AA2" s="27" t="s">
        <v>175</v>
      </c>
      <c r="AB2" s="74">
        <v>1</v>
      </c>
    </row>
    <row r="3" spans="1:28" ht="12" customHeight="1">
      <c r="B3" s="163"/>
      <c r="C3" s="163"/>
      <c r="D3" s="163"/>
      <c r="E3" s="163"/>
      <c r="F3" s="31"/>
      <c r="G3" s="31"/>
      <c r="H3" s="31"/>
      <c r="I3" s="31"/>
      <c r="J3" s="31"/>
      <c r="K3" s="31"/>
      <c r="L3" s="31"/>
      <c r="M3" s="31"/>
      <c r="N3" s="31"/>
      <c r="O3" s="31"/>
      <c r="P3" s="31"/>
      <c r="Q3" s="31"/>
      <c r="R3" s="31"/>
      <c r="S3" s="31"/>
      <c r="T3" s="31"/>
      <c r="U3" s="31"/>
      <c r="V3" s="31"/>
      <c r="W3" s="31"/>
      <c r="X3" s="31"/>
      <c r="Y3" s="31"/>
      <c r="AA3" s="27" t="s">
        <v>176</v>
      </c>
      <c r="AB3" s="282" t="s">
        <v>10</v>
      </c>
    </row>
    <row r="4" spans="1:28" ht="49.5" customHeight="1">
      <c r="B4" s="638" t="s">
        <v>622</v>
      </c>
      <c r="C4" s="638"/>
      <c r="D4" s="467"/>
      <c r="E4" s="163"/>
      <c r="F4" s="31"/>
      <c r="G4" s="31"/>
      <c r="H4" s="31"/>
      <c r="I4" s="31">
        <f>IF(D4="Yes",1,0)</f>
        <v>0</v>
      </c>
      <c r="J4" s="31"/>
      <c r="K4" s="31"/>
      <c r="L4" s="31"/>
      <c r="M4" s="31"/>
      <c r="N4" s="31"/>
      <c r="O4" s="31"/>
      <c r="P4" s="31"/>
      <c r="Q4" s="31"/>
      <c r="R4" s="31"/>
      <c r="S4" s="31"/>
      <c r="T4" s="31"/>
      <c r="U4" s="31"/>
      <c r="V4" s="31"/>
      <c r="W4" s="31"/>
      <c r="X4" s="31"/>
      <c r="Y4" s="31"/>
      <c r="AB4" s="74"/>
    </row>
    <row r="5" spans="1:28" ht="37.200000000000003" customHeight="1">
      <c r="B5" s="638" t="str">
        <f>IF(I4=1,"Name of the Designated Authority of GoI under Public  Procurement Policy for MSE Order 2012","" )</f>
        <v/>
      </c>
      <c r="C5" s="638"/>
      <c r="D5" s="320"/>
      <c r="E5" s="163"/>
      <c r="F5" s="31"/>
      <c r="G5" s="31"/>
      <c r="H5" s="31"/>
      <c r="I5" s="31">
        <f>IF(D11="Yes",1,0)</f>
        <v>1</v>
      </c>
      <c r="J5" s="31"/>
      <c r="K5" s="31"/>
      <c r="L5" s="31"/>
      <c r="M5" s="31"/>
      <c r="N5" s="31"/>
      <c r="O5" s="31"/>
      <c r="P5" s="31"/>
      <c r="Q5" s="31"/>
      <c r="R5" s="31"/>
      <c r="S5" s="31"/>
      <c r="T5" s="31"/>
      <c r="U5" s="31"/>
      <c r="V5" s="31"/>
      <c r="W5" s="31"/>
      <c r="X5" s="31"/>
      <c r="Y5" s="31"/>
      <c r="AB5" s="74"/>
    </row>
    <row r="6" spans="1:28" ht="10.95" customHeight="1">
      <c r="B6" s="466"/>
      <c r="C6" s="466"/>
      <c r="D6" s="466"/>
      <c r="E6" s="163"/>
      <c r="F6" s="31"/>
      <c r="G6" s="31"/>
      <c r="H6" s="31"/>
      <c r="I6" s="31"/>
      <c r="J6" s="31"/>
      <c r="K6" s="31"/>
      <c r="L6" s="31"/>
      <c r="M6" s="31"/>
      <c r="N6" s="31"/>
      <c r="O6" s="31"/>
      <c r="P6" s="31"/>
      <c r="Q6" s="31"/>
      <c r="R6" s="31"/>
      <c r="S6" s="31"/>
      <c r="T6" s="31"/>
      <c r="U6" s="31"/>
      <c r="V6" s="31"/>
      <c r="W6" s="31"/>
      <c r="X6" s="31"/>
      <c r="Y6" s="31"/>
      <c r="AB6" s="74"/>
    </row>
    <row r="7" spans="1:28" ht="5.4" customHeight="1">
      <c r="B7" s="466"/>
      <c r="C7" s="466"/>
      <c r="D7" s="466"/>
      <c r="E7" s="163"/>
      <c r="F7" s="31"/>
      <c r="G7" s="31"/>
      <c r="H7" s="31"/>
      <c r="I7" s="31"/>
      <c r="J7" s="31"/>
      <c r="K7" s="31"/>
      <c r="L7" s="31"/>
      <c r="M7" s="31"/>
      <c r="N7" s="31"/>
      <c r="O7" s="31"/>
      <c r="P7" s="31"/>
      <c r="Q7" s="31"/>
      <c r="R7" s="31"/>
      <c r="S7" s="31"/>
      <c r="T7" s="31"/>
      <c r="U7" s="31"/>
      <c r="V7" s="31"/>
      <c r="W7" s="31"/>
      <c r="X7" s="31"/>
      <c r="Y7" s="31"/>
      <c r="AB7" s="74"/>
    </row>
    <row r="8" spans="1:28" ht="12" customHeight="1">
      <c r="B8" s="34"/>
      <c r="C8" s="34"/>
      <c r="F8" s="31"/>
      <c r="G8" s="31"/>
      <c r="H8" s="31"/>
      <c r="I8" s="31"/>
      <c r="J8" s="31"/>
      <c r="K8" s="31"/>
      <c r="L8" s="31"/>
      <c r="M8" s="31"/>
      <c r="N8" s="31"/>
      <c r="O8" s="31"/>
      <c r="P8" s="31"/>
      <c r="Q8" s="31"/>
      <c r="R8" s="31"/>
      <c r="S8" s="31"/>
      <c r="T8" s="31"/>
      <c r="U8" s="31"/>
      <c r="V8" s="31"/>
      <c r="W8" s="31"/>
      <c r="X8" s="31"/>
      <c r="Y8" s="31"/>
    </row>
    <row r="9" spans="1:28" s="26" customFormat="1" ht="43.5" customHeight="1">
      <c r="B9" s="165" t="s">
        <v>177</v>
      </c>
      <c r="C9" s="52"/>
      <c r="D9" s="179" t="s">
        <v>176</v>
      </c>
      <c r="F9" s="56"/>
      <c r="G9" s="56"/>
      <c r="H9" s="56"/>
      <c r="I9" s="56"/>
      <c r="J9" s="56"/>
      <c r="K9" s="56"/>
      <c r="L9" s="56"/>
      <c r="M9" s="56"/>
      <c r="N9" s="56"/>
      <c r="O9" s="56"/>
      <c r="P9" s="56"/>
      <c r="Q9" s="56"/>
      <c r="R9" s="56"/>
      <c r="S9" s="56"/>
      <c r="U9" s="56"/>
      <c r="V9" s="56"/>
      <c r="W9" s="56"/>
      <c r="X9" s="56"/>
      <c r="Y9" s="56"/>
      <c r="AA9" s="56">
        <f>IF(D9= "Sole Bidder", 0, D10)</f>
        <v>0</v>
      </c>
    </row>
    <row r="10" spans="1:28" ht="25.95" customHeight="1">
      <c r="A10" s="178"/>
      <c r="B10" s="165" t="str">
        <f>IF(D9= "JV (Joint Venture)", "Total Nos. of  Partners in the JV [excluding the Lead Partner]", "")</f>
        <v>Total Nos. of  Partners in the JV [excluding the Lead Partner]</v>
      </c>
      <c r="C10" s="51"/>
      <c r="D10" s="179"/>
    </row>
    <row r="11" spans="1:28" ht="34.5" hidden="1" customHeight="1">
      <c r="B11" s="639" t="str">
        <f>IF(D9= "JV (Joint Venture)", "Whether other partner of the JV is MSE or not   
[Select from drop down menu]", "")</f>
        <v>Whether other partner of the JV is MSE or not   
[Select from drop down menu]</v>
      </c>
      <c r="C11" s="639"/>
      <c r="D11" s="179" t="s">
        <v>608</v>
      </c>
    </row>
    <row r="12" spans="1:28" ht="19.5" customHeight="1">
      <c r="B12" s="156"/>
      <c r="C12" s="156"/>
      <c r="D12" s="477"/>
    </row>
    <row r="13" spans="1:28" ht="20.100000000000001" customHeight="1">
      <c r="B13" s="166" t="str">
        <f>IF(D9= "Sole Bidder", "Name of Sole Bidder", "Name of Lead Partner")</f>
        <v>Name of Lead Partner</v>
      </c>
      <c r="C13" s="167"/>
      <c r="D13" s="320"/>
    </row>
    <row r="14" spans="1:28" ht="20.100000000000001" customHeight="1">
      <c r="B14" s="168" t="str">
        <f>IF(D9= "Sole Bidder", "Address of Sole Bidder", "Address of Lead Partner")</f>
        <v>Address of Lead Partner</v>
      </c>
      <c r="C14" s="169"/>
      <c r="D14" s="320"/>
    </row>
    <row r="15" spans="1:28" ht="20.100000000000001" customHeight="1">
      <c r="B15" s="170"/>
      <c r="C15" s="171"/>
      <c r="D15" s="320"/>
    </row>
    <row r="16" spans="1:28" ht="20.100000000000001" customHeight="1">
      <c r="B16" s="172"/>
      <c r="C16" s="173"/>
      <c r="D16" s="320"/>
    </row>
    <row r="17" spans="2:6" ht="20.100000000000001" customHeight="1"/>
    <row r="18" spans="2:6" ht="20.100000000000001" customHeight="1">
      <c r="B18" s="166" t="str">
        <f>IF(D10=1,"Other Partner",IF(D10="2 or More","Other Partner-1",""))</f>
        <v/>
      </c>
      <c r="C18" s="167"/>
      <c r="D18" s="320"/>
      <c r="F18" s="219"/>
    </row>
    <row r="19" spans="2:6" ht="20.100000000000001" customHeight="1">
      <c r="B19" s="168" t="str">
        <f>IF(D10=1,"Address of other Partner",IF(D10="2 or More","Address of other Partner - 1",""))</f>
        <v/>
      </c>
      <c r="C19" s="169"/>
      <c r="D19" s="320"/>
    </row>
    <row r="20" spans="2:6" ht="20.100000000000001" customHeight="1">
      <c r="B20" s="170"/>
      <c r="C20" s="171"/>
      <c r="D20" s="320"/>
    </row>
    <row r="21" spans="2:6" ht="20.100000000000001" customHeight="1">
      <c r="B21" s="172"/>
      <c r="C21" s="173"/>
      <c r="D21" s="320"/>
    </row>
    <row r="22" spans="2:6" ht="20.100000000000001" customHeight="1"/>
    <row r="23" spans="2:6" ht="20.100000000000001" customHeight="1">
      <c r="B23" s="166" t="s">
        <v>11</v>
      </c>
      <c r="C23" s="167"/>
      <c r="D23" s="320" t="s">
        <v>535</v>
      </c>
    </row>
    <row r="24" spans="2:6" ht="20.100000000000001" customHeight="1">
      <c r="B24" s="168" t="s">
        <v>12</v>
      </c>
      <c r="C24" s="169"/>
      <c r="D24" s="320" t="s">
        <v>535</v>
      </c>
    </row>
    <row r="25" spans="2:6" ht="20.100000000000001" customHeight="1">
      <c r="B25" s="170"/>
      <c r="C25" s="171"/>
      <c r="D25" s="320" t="s">
        <v>535</v>
      </c>
    </row>
    <row r="26" spans="2:6" ht="20.100000000000001" customHeight="1">
      <c r="B26" s="172"/>
      <c r="C26" s="173"/>
      <c r="D26" s="320" t="s">
        <v>535</v>
      </c>
    </row>
    <row r="27" spans="2:6" ht="20.100000000000001" customHeight="1">
      <c r="B27" s="111"/>
      <c r="C27" s="111"/>
      <c r="D27" s="160"/>
    </row>
    <row r="28" spans="2:6" ht="39" hidden="1" customHeight="1">
      <c r="B28" s="637" t="s">
        <v>300</v>
      </c>
      <c r="C28" s="637"/>
      <c r="D28" s="153" t="s">
        <v>519</v>
      </c>
      <c r="E28" s="227" t="str">
        <f>IF(OR(D28="Yes",D28="No",D28="")=TRUE, "", "In Correct Entry")</f>
        <v/>
      </c>
    </row>
    <row r="29" spans="2:6" ht="19.5" hidden="1" customHeight="1">
      <c r="B29" s="637" t="s">
        <v>299</v>
      </c>
      <c r="C29" s="637"/>
      <c r="D29" s="320"/>
      <c r="E29" s="223"/>
    </row>
    <row r="30" spans="2:6" ht="19.5" hidden="1" customHeight="1">
      <c r="B30" s="637"/>
      <c r="C30" s="637"/>
      <c r="D30" s="233"/>
    </row>
    <row r="31" spans="2:6" ht="20.100000000000001" customHeight="1">
      <c r="B31" s="111"/>
      <c r="C31" s="111"/>
    </row>
    <row r="32" spans="2:6" ht="21" customHeight="1">
      <c r="B32" s="174" t="s">
        <v>181</v>
      </c>
      <c r="C32" s="175"/>
      <c r="D32" s="320"/>
    </row>
    <row r="33" spans="2:5" ht="21" customHeight="1">
      <c r="B33" s="174" t="s">
        <v>182</v>
      </c>
      <c r="C33" s="175"/>
      <c r="D33" s="342"/>
    </row>
    <row r="34" spans="2:5" ht="21" customHeight="1">
      <c r="B34" s="176"/>
      <c r="C34" s="176"/>
      <c r="D34" s="40"/>
    </row>
    <row r="35" spans="2:5" ht="21" customHeight="1">
      <c r="B35" s="174" t="s">
        <v>6</v>
      </c>
      <c r="C35" s="175"/>
      <c r="D35" s="226"/>
      <c r="E35" s="155"/>
    </row>
    <row r="36" spans="2:5" ht="21" customHeight="1">
      <c r="B36" s="174" t="s">
        <v>7</v>
      </c>
      <c r="C36" s="175"/>
      <c r="D36" s="342"/>
      <c r="E36" s="155"/>
    </row>
    <row r="37" spans="2:5">
      <c r="B37" s="633" t="s">
        <v>623</v>
      </c>
      <c r="C37" s="633"/>
      <c r="D37" s="633"/>
      <c r="E37" s="155"/>
    </row>
    <row r="38" spans="2:5">
      <c r="B38" s="634"/>
      <c r="C38" s="634"/>
      <c r="D38" s="634"/>
    </row>
    <row r="39" spans="2:5">
      <c r="B39" s="634"/>
      <c r="C39" s="634"/>
      <c r="D39" s="634"/>
    </row>
  </sheetData>
  <sheetProtection password="EE0B" sheet="1" objects="1" scenarios="1" selectLockedCells="1"/>
  <customSheetViews>
    <customSheetView guid="{645EA773-58FD-461A-A186-302B88D016A5}" showPageBreaks="1" showGridLines="0" printArea="1" hiddenRows="1" hiddenColumns="1" state="hidden" view="pageBreakPreview">
      <selection activeCell="D9" sqref="D9"/>
      <pageMargins left="0.75" right="0.64" top="0.55000000000000004" bottom="0.46" header="0.4" footer="0.33"/>
      <pageSetup orientation="portrait" r:id="rId1"/>
      <headerFooter alignWithMargins="0"/>
    </customSheetView>
    <customSheetView guid="{0539A423-766D-4407-9B04-DD09D2A8C305}" showPageBreaks="1" showGridLines="0" printArea="1" hiddenRows="1" hiddenColumns="1" state="hidden" view="pageBreakPreview">
      <selection activeCell="D9" sqref="D9"/>
      <pageMargins left="0.75" right="0.64" top="0.55000000000000004" bottom="0.46" header="0.4" footer="0.33"/>
      <pageSetup orientation="portrait" r:id="rId2"/>
      <headerFooter alignWithMargins="0"/>
    </customSheetView>
    <customSheetView guid="{FA4BDE0B-6AEB-4D9D-84E1-DAD93139D8D4}" showPageBreaks="1" showGridLines="0" printArea="1" hiddenRows="1" hiddenColumns="1" state="hidden" view="pageBreakPreview">
      <selection activeCell="D9" sqref="D9"/>
      <pageMargins left="0.75" right="0.64" top="0.55000000000000004" bottom="0.46" header="0.4" footer="0.33"/>
      <pageSetup orientation="portrait" r:id="rId3"/>
      <headerFooter alignWithMargins="0"/>
    </customSheetView>
    <customSheetView guid="{A506B351-DE43-4CCA-818F-D2B51F2607AA}" showPageBreaks="1" showGridLines="0" printArea="1" hiddenRows="1" hiddenColumns="1" state="hidden" view="pageBreakPreview">
      <selection activeCell="D9" sqref="D9"/>
      <pageMargins left="0.75" right="0.64" top="0.55000000000000004" bottom="0.46" header="0.4" footer="0.33"/>
      <pageSetup orientation="portrait" r:id="rId4"/>
      <headerFooter alignWithMargins="0"/>
    </customSheetView>
    <customSheetView guid="{70BF6F06-85BA-4CCF-BC67-75A4B6D4F833}" showPageBreaks="1" showGridLines="0" printArea="1" hiddenRows="1" hiddenColumns="1" view="pageBreakPreview">
      <selection activeCell="D4" sqref="D4"/>
      <pageMargins left="0.75" right="0.64" top="0.55000000000000004" bottom="0.46" header="0.4" footer="0.33"/>
      <pageSetup orientation="portrait" r:id="rId5"/>
      <headerFooter alignWithMargins="0"/>
    </customSheetView>
    <customSheetView guid="{1F125E51-1799-42D0-B41E-DC039BB17D59}" showPageBreaks="1" showGridLines="0" printArea="1" hiddenRows="1" hiddenColumns="1" view="pageBreakPreview">
      <selection activeCell="D4" sqref="D4"/>
      <pageMargins left="0.75" right="0.64" top="0.55000000000000004" bottom="0.46" header="0.4" footer="0.33"/>
      <pageSetup orientation="portrait" r:id="rId6"/>
      <headerFooter alignWithMargins="0"/>
    </customSheetView>
    <customSheetView guid="{14C32814-5A59-4863-9FB1-822FBB75D7D1}" showPageBreaks="1" showGridLines="0" printArea="1" hiddenRows="1" view="pageBreakPreview" topLeftCell="A6">
      <selection activeCell="D35" sqref="D35"/>
      <pageMargins left="0.75" right="0.64" top="0.55000000000000004" bottom="0.46" header="0.4" footer="0.33"/>
      <pageSetup orientation="portrait" r:id="rId7"/>
      <headerFooter alignWithMargins="0"/>
    </customSheetView>
    <customSheetView guid="{AA750348-930C-43DE-ADD0-8D60980F5013}" showPageBreaks="1" showGridLines="0" printArea="1" hiddenRows="1" view="pageBreakPreview" topLeftCell="A4">
      <selection activeCell="D6" sqref="D6"/>
      <pageMargins left="0.75" right="0.64" top="0.55000000000000004" bottom="0.46" header="0.4" footer="0.33"/>
      <pageSetup orientation="portrait" r:id="rId8"/>
      <headerFooter alignWithMargins="0"/>
    </customSheetView>
    <customSheetView guid="{CFBF18EC-8277-4311-991B-395AF21BB33B}" showPageBreaks="1" showGridLines="0" printArea="1" hiddenRows="1" view="pageBreakPreview" topLeftCell="A4">
      <selection activeCell="D6" sqref="D6"/>
      <pageMargins left="0.75" right="0.64" top="0.55000000000000004" bottom="0.46" header="0.4" footer="0.33"/>
      <pageSetup orientation="portrait" r:id="rId9"/>
      <headerFooter alignWithMargins="0"/>
    </customSheetView>
    <customSheetView guid="{82C64B11-1F50-45B5-B7BB-9F1DC733C833}" showPageBreaks="1" showGridLines="0" printArea="1" hiddenRows="1" view="pageBreakPreview" topLeftCell="A13">
      <selection activeCell="B75" sqref="B75:C75"/>
      <pageMargins left="0.75" right="0.64" top="0.55000000000000004" bottom="0.46" header="0.4" footer="0.33"/>
      <pageSetup orientation="portrait" r:id="rId10"/>
      <headerFooter alignWithMargins="0"/>
    </customSheetView>
    <customSheetView guid="{FE4EC9C4-31B9-4D40-8323-5B16C3BC840F}" showPageBreaks="1" showGridLines="0" printArea="1" hiddenRows="1" view="pageBreakPreview" topLeftCell="A16">
      <selection activeCell="D6" sqref="D6"/>
      <pageMargins left="0.75" right="0.64" top="0.55000000000000004" bottom="0.46" header="0.4" footer="0.33"/>
      <pageSetup orientation="portrait" r:id="rId11"/>
      <headerFooter alignWithMargins="0"/>
    </customSheetView>
    <customSheetView guid="{F9FE2C60-2849-4C32-B532-2B1A89FFA9CD}" showGridLines="0" hiddenRows="1">
      <selection activeCell="D6" sqref="D6"/>
      <pageMargins left="0.75" right="0.64" top="0.55000000000000004" bottom="0.46" header="0.4" footer="0.33"/>
      <pageSetup orientation="portrait" r:id="rId12"/>
      <headerFooter alignWithMargins="0"/>
    </customSheetView>
    <customSheetView guid="{494F6778-23FE-4AAC-B37D-6C7543FC13B9}" scale="90" showGridLines="0" hiddenRows="1">
      <selection activeCell="D6" sqref="D6"/>
      <pageMargins left="0.75" right="0.64" top="0.55000000000000004" bottom="0.46" header="0.4" footer="0.33"/>
      <pageSetup orientation="portrait" r:id="rId13"/>
      <headerFooter alignWithMargins="0"/>
    </customSheetView>
    <customSheetView guid="{CD4CA1A8-824A-452F-BDBA-32A47C1B3013}" showGridLines="0">
      <selection activeCell="D6" sqref="D6"/>
      <pageMargins left="0.75" right="0.64" top="0.55000000000000004" bottom="0.46" header="0.4" footer="0.33"/>
      <pageSetup orientation="portrait" r:id="rId14"/>
      <headerFooter alignWithMargins="0"/>
    </customSheetView>
    <customSheetView guid="{8E7B022F-1113-4BA2-B2BA-8EDBE02A2557}" showGridLines="0" showRuler="0">
      <selection activeCell="D6" sqref="D6"/>
      <pageMargins left="0.75" right="0.64" top="0.69" bottom="0.46" header="0.4" footer="0.33"/>
      <pageSetup orientation="portrait" r:id="rId15"/>
      <headerFooter alignWithMargins="0"/>
    </customSheetView>
    <customSheetView guid="{A3F641DF-CF1D-48E3-AFDC-E52726A449CB}" showPageBreaks="1" showGridLines="0" printArea="1" showRuler="0" topLeftCell="A4">
      <selection activeCell="D6" sqref="D6"/>
      <pageMargins left="0.75" right="0.64" top="0.69" bottom="0.7" header="0.4" footer="0.37"/>
      <pageSetup orientation="portrait" r:id="rId16"/>
      <headerFooter alignWithMargins="0"/>
    </customSheetView>
    <customSheetView guid="{ECEBABD0-566A-41C4-AA9A-38EA30EFEDA8}" showPageBreaks="1" showGridLines="0" printArea="1" showRuler="0">
      <selection activeCell="D24" sqref="D24"/>
      <pageMargins left="0.75" right="0.64" top="0.69" bottom="0.7" header="0.4" footer="0.37"/>
      <pageSetup orientation="portrait" r:id="rId17"/>
      <headerFooter alignWithMargins="0"/>
    </customSheetView>
    <customSheetView guid="{43BCBF1E-CDCF-4541-8D79-87EDCECBC1FD}" scale="90" showGridLines="0">
      <selection activeCell="D14" sqref="D14"/>
      <pageMargins left="0.75" right="0.64" top="0.55000000000000004" bottom="0.46" header="0.4" footer="0.33"/>
      <pageSetup orientation="portrait" r:id="rId18"/>
      <headerFooter alignWithMargins="0"/>
    </customSheetView>
    <customSheetView guid="{7A9EA6D6-4DDF-43D9-92E6-C6AFAD14E266}" showGridLines="0" hiddenRows="1">
      <selection activeCell="D6" sqref="D6"/>
      <pageMargins left="0.75" right="0.64" top="0.55000000000000004" bottom="0.46" header="0.4" footer="0.33"/>
      <pageSetup orientation="portrait" r:id="rId19"/>
      <headerFooter alignWithMargins="0"/>
    </customSheetView>
    <customSheetView guid="{DC28ED1E-3E35-4094-9C2B-5C0A1C1D459C}" showGridLines="0" hiddenRows="1">
      <selection activeCell="D6" sqref="D6"/>
      <pageMargins left="0.75" right="0.64" top="0.55000000000000004" bottom="0.46" header="0.4" footer="0.33"/>
      <pageSetup orientation="portrait" r:id="rId20"/>
      <headerFooter alignWithMargins="0"/>
    </customSheetView>
    <customSheetView guid="{240327DD-375F-45D4-BA52-89AFD79FE6A1}" showPageBreaks="1" showGridLines="0" printArea="1" hiddenRows="1" view="pageBreakPreview" topLeftCell="A19">
      <selection activeCell="D6" sqref="D6"/>
      <pageMargins left="0.75" right="0.64" top="0.55000000000000004" bottom="0.46" header="0.4" footer="0.33"/>
      <pageSetup orientation="portrait" r:id="rId21"/>
      <headerFooter alignWithMargins="0"/>
    </customSheetView>
    <customSheetView guid="{82E8A0F5-0020-4355-95CF-28601763A783}" showPageBreaks="1" showGridLines="0" printArea="1" hiddenRows="1" view="pageBreakPreview">
      <selection activeCell="D31" sqref="D31"/>
      <pageMargins left="0.75" right="0.64" top="0.55000000000000004" bottom="0.46" header="0.4" footer="0.33"/>
      <pageSetup orientation="portrait" r:id="rId22"/>
      <headerFooter alignWithMargins="0"/>
    </customSheetView>
    <customSheetView guid="{44C1C443-3199-4288-884A-D16AF7B2CD69}" showPageBreaks="1" showGridLines="0" printArea="1" hiddenRows="1" view="pageBreakPreview" topLeftCell="A4">
      <selection activeCell="D6" sqref="D6"/>
      <pageMargins left="0.75" right="0.64" top="0.55000000000000004" bottom="0.46" header="0.4" footer="0.33"/>
      <pageSetup orientation="portrait" r:id="rId23"/>
      <headerFooter alignWithMargins="0"/>
    </customSheetView>
    <customSheetView guid="{CB7CD015-9A92-451A-BEF4-2BC98E3768DD}" showPageBreaks="1" showGridLines="0" printArea="1" hiddenRows="1" view="pageBreakPreview" topLeftCell="A4">
      <selection activeCell="D6" sqref="D6"/>
      <pageMargins left="0.75" right="0.64" top="0.55000000000000004" bottom="0.46" header="0.4" footer="0.33"/>
      <pageSetup orientation="portrait" r:id="rId24"/>
      <headerFooter alignWithMargins="0"/>
    </customSheetView>
    <customSheetView guid="{0D490C87-B003-4943-9825-ACE0B8E7CC06}" showPageBreaks="1" showGridLines="0" printArea="1" hiddenRows="1" view="pageBreakPreview" topLeftCell="A13">
      <selection activeCell="B75" sqref="B75:C75"/>
      <pageMargins left="0.75" right="0.64" top="0.55000000000000004" bottom="0.46" header="0.4" footer="0.33"/>
      <pageSetup orientation="portrait" r:id="rId25"/>
      <headerFooter alignWithMargins="0"/>
    </customSheetView>
    <customSheetView guid="{7A88FC7A-7690-48AB-B789-172043AFADC8}" showPageBreaks="1" showGridLines="0" printArea="1" hiddenRows="1" view="pageBreakPreview" topLeftCell="A16">
      <selection activeCell="D31" sqref="D31"/>
      <pageMargins left="0.75" right="0.64" top="0.55000000000000004" bottom="0.46" header="0.4" footer="0.33"/>
      <pageSetup orientation="portrait" r:id="rId26"/>
      <headerFooter alignWithMargins="0"/>
    </customSheetView>
    <customSheetView guid="{1E2D7167-D6B7-4690-9A83-BF768C4223A4}" showPageBreaks="1" showGridLines="0" printArea="1" hiddenRows="1" view="pageBreakPreview" topLeftCell="A4">
      <selection activeCell="D6" sqref="D6"/>
      <pageMargins left="0.75" right="0.64" top="0.55000000000000004" bottom="0.46" header="0.4" footer="0.33"/>
      <pageSetup orientation="portrait" r:id="rId27"/>
      <headerFooter alignWithMargins="0"/>
    </customSheetView>
    <customSheetView guid="{A36312D6-6542-430C-9B41-AC312BBA51FD}" showPageBreaks="1" showGridLines="0" printArea="1" hiddenRows="1" hiddenColumns="1" state="hidden" view="pageBreakPreview">
      <selection activeCell="D9" sqref="D9"/>
      <pageMargins left="0.75" right="0.64" top="0.55000000000000004" bottom="0.46" header="0.4" footer="0.33"/>
      <pageSetup orientation="portrait" r:id="rId28"/>
      <headerFooter alignWithMargins="0"/>
    </customSheetView>
    <customSheetView guid="{BA05AF78-3740-4996-9CC5-E46CCE234E84}" showPageBreaks="1" showGridLines="0" printArea="1" hiddenRows="1" hiddenColumns="1" state="hidden" view="pageBreakPreview">
      <selection activeCell="D9" sqref="D9"/>
      <pageMargins left="0.75" right="0.64" top="0.55000000000000004" bottom="0.46" header="0.4" footer="0.33"/>
      <pageSetup orientation="portrait" r:id="rId29"/>
      <headerFooter alignWithMargins="0"/>
    </customSheetView>
  </customSheetViews>
  <mergeCells count="8">
    <mergeCell ref="B37:D39"/>
    <mergeCell ref="B1:D1"/>
    <mergeCell ref="B2:D2"/>
    <mergeCell ref="B29:C30"/>
    <mergeCell ref="B28:C28"/>
    <mergeCell ref="B4:C4"/>
    <mergeCell ref="B5:C5"/>
    <mergeCell ref="B11:C11"/>
  </mergeCells>
  <phoneticPr fontId="6" type="noConversion"/>
  <conditionalFormatting sqref="B23:C27 D27">
    <cfRule type="expression" dxfId="39" priority="3" stopIfTrue="1">
      <formula>$AA$9&lt;2</formula>
    </cfRule>
  </conditionalFormatting>
  <conditionalFormatting sqref="B18:C21">
    <cfRule type="expression" dxfId="38" priority="4" stopIfTrue="1">
      <formula>$AA$9&lt;1</formula>
    </cfRule>
  </conditionalFormatting>
  <conditionalFormatting sqref="D12">
    <cfRule type="expression" dxfId="37" priority="5" stopIfTrue="1">
      <formula>$AA$9=0</formula>
    </cfRule>
  </conditionalFormatting>
  <conditionalFormatting sqref="B10:D10">
    <cfRule type="expression" dxfId="36" priority="6" stopIfTrue="1">
      <formula>$D$9="Sole Bidder"</formula>
    </cfRule>
  </conditionalFormatting>
  <conditionalFormatting sqref="B29:D30">
    <cfRule type="expression" dxfId="35" priority="7" stopIfTrue="1">
      <formula>$D$28="No"</formula>
    </cfRule>
  </conditionalFormatting>
  <conditionalFormatting sqref="D22">
    <cfRule type="expression" dxfId="34" priority="2">
      <formula>$D$9="Sole Bidder"</formula>
    </cfRule>
  </conditionalFormatting>
  <conditionalFormatting sqref="D11">
    <cfRule type="expression" dxfId="33" priority="1" stopIfTrue="1">
      <formula>$D$9="Sole Bidder"</formula>
    </cfRule>
  </conditionalFormatting>
  <dataValidations count="3">
    <dataValidation type="list" allowBlank="1" showInputMessage="1" showErrorMessage="1" sqref="D9" xr:uid="{00000000-0002-0000-0200-000000000000}">
      <formula1>$AA$2:$AA$3</formula1>
    </dataValidation>
    <dataValidation type="list" allowBlank="1" showInputMessage="1" showErrorMessage="1" sqref="D10" xr:uid="{00000000-0002-0000-0200-000001000000}">
      <formula1>$AB$2:$AB$3</formula1>
    </dataValidation>
    <dataValidation type="list" allowBlank="1" showInputMessage="1" showErrorMessage="1" sqref="D28 D4 D11" xr:uid="{00000000-0002-0000-0200-000002000000}">
      <formula1>"Yes, No"</formula1>
    </dataValidation>
  </dataValidations>
  <pageMargins left="0.75" right="0.64" top="0.55000000000000004" bottom="0.46" header="0.4" footer="0.33"/>
  <pageSetup orientation="portrait" r:id="rId30"/>
  <headerFooter alignWithMargins="0"/>
  <drawing r:id="rId3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indexed="8"/>
  </sheetPr>
  <dimension ref="A1:O112"/>
  <sheetViews>
    <sheetView workbookViewId="0">
      <selection activeCell="A2" sqref="A2"/>
    </sheetView>
  </sheetViews>
  <sheetFormatPr defaultColWidth="9.109375" defaultRowHeight="13.2"/>
  <cols>
    <col min="1" max="1" width="13.33203125" style="262" customWidth="1"/>
    <col min="2" max="2" width="11.88671875" style="262" customWidth="1"/>
    <col min="3" max="15" width="9.109375" style="262"/>
    <col min="16" max="16384" width="9.109375" style="222"/>
  </cols>
  <sheetData>
    <row r="1" spans="1:15" s="221" customFormat="1" ht="30" customHeight="1">
      <c r="A1" s="491">
        <f>'Bid Form 1st Envelope '!H25</f>
        <v>0</v>
      </c>
      <c r="B1" s="491"/>
      <c r="C1" s="260"/>
      <c r="D1" s="260"/>
      <c r="E1" s="260"/>
      <c r="F1" s="260"/>
      <c r="G1" s="260"/>
      <c r="H1" s="260"/>
      <c r="I1" s="260"/>
      <c r="J1" s="260"/>
      <c r="K1" s="260"/>
      <c r="L1" s="260"/>
      <c r="M1" s="260"/>
      <c r="N1" s="260"/>
      <c r="O1" s="260"/>
    </row>
    <row r="2" spans="1:15" s="221" customFormat="1" ht="30" customHeight="1">
      <c r="A2" s="261"/>
      <c r="B2" s="260"/>
      <c r="C2" s="260"/>
      <c r="D2" s="260"/>
      <c r="E2" s="260"/>
      <c r="F2" s="260"/>
      <c r="G2" s="260"/>
      <c r="H2" s="260"/>
      <c r="I2" s="260"/>
      <c r="J2" s="260"/>
      <c r="K2" s="260"/>
      <c r="L2" s="260"/>
      <c r="M2" s="260"/>
      <c r="N2" s="260"/>
      <c r="O2" s="260"/>
    </row>
    <row r="3" spans="1:15">
      <c r="A3" s="261"/>
    </row>
    <row r="4" spans="1:15">
      <c r="A4" s="263" t="str">
        <f>IF(OR((A1&gt;9999999999),(A1&lt;0)),"Invalid Entry - More than 1000 crore OR -ve value",IF(A1=0, "Rs. Zero Only ",+CONCATENATE("Rs. ", B11,D11,B10,D10,B9,D9,B8,D8,B7,D7,B6," Only")))</f>
        <v xml:space="preserve">Rs. Zero Only </v>
      </c>
    </row>
    <row r="5" spans="1:15">
      <c r="A5" s="261"/>
    </row>
    <row r="6" spans="1:15">
      <c r="A6" s="264">
        <f>-INT(A1/100)*100+ROUND(A1,0)</f>
        <v>0</v>
      </c>
      <c r="B6" s="262" t="str">
        <f t="shared" ref="B6:B11" si="0">IF(A6=0,"",LOOKUP(A6,$A$13:$A$112,$B$13:$B$112))</f>
        <v/>
      </c>
      <c r="D6" s="263"/>
    </row>
    <row r="7" spans="1:15">
      <c r="A7" s="264">
        <f>-INT(A1/1000)*10+INT(A1/100)</f>
        <v>0</v>
      </c>
      <c r="B7" s="262" t="str">
        <f t="shared" si="0"/>
        <v/>
      </c>
      <c r="D7" s="263" t="str">
        <f>+IF(B7="",""," Hundred ")</f>
        <v/>
      </c>
    </row>
    <row r="8" spans="1:15">
      <c r="A8" s="264">
        <f>-INT(A1/100000)*100+INT(A1/1000)</f>
        <v>0</v>
      </c>
      <c r="B8" s="262" t="str">
        <f t="shared" si="0"/>
        <v/>
      </c>
      <c r="D8" s="263" t="str">
        <f>IF((B8=""),IF(C8="",""," Thousand ")," Thousand ")</f>
        <v/>
      </c>
    </row>
    <row r="9" spans="1:15">
      <c r="A9" s="264">
        <f>-INT(A1/10000000)*100+INT(A1/100000)</f>
        <v>0</v>
      </c>
      <c r="B9" s="262" t="str">
        <f t="shared" si="0"/>
        <v/>
      </c>
      <c r="D9" s="263" t="str">
        <f>IF((B9=""),IF(C9="",""," Lac ")," Lac ")</f>
        <v/>
      </c>
    </row>
    <row r="10" spans="1:15">
      <c r="A10" s="264">
        <f>-INT(A1/1000000000)*100+INT(A1/10000000)</f>
        <v>0</v>
      </c>
      <c r="B10" s="265" t="str">
        <f t="shared" si="0"/>
        <v/>
      </c>
      <c r="D10" s="263" t="str">
        <f>IF((B10=""),IF(C10="",""," Crore ")," Crore ")</f>
        <v/>
      </c>
    </row>
    <row r="11" spans="1:15">
      <c r="A11" s="266">
        <f>-INT(A1/10000000000)*1000+INT(A1/1000000000)</f>
        <v>0</v>
      </c>
      <c r="B11" s="265" t="str">
        <f t="shared" si="0"/>
        <v/>
      </c>
      <c r="D11" s="263" t="str">
        <f>IF((B11=""),IF(C11="",""," Hundred ")," Hundred ")</f>
        <v/>
      </c>
    </row>
    <row r="13" spans="1:15">
      <c r="A13" s="267">
        <v>1</v>
      </c>
      <c r="B13" s="268" t="s">
        <v>196</v>
      </c>
    </row>
    <row r="14" spans="1:15">
      <c r="A14" s="267">
        <v>2</v>
      </c>
      <c r="B14" s="268" t="s">
        <v>197</v>
      </c>
    </row>
    <row r="15" spans="1:15">
      <c r="A15" s="267">
        <v>3</v>
      </c>
      <c r="B15" s="268" t="s">
        <v>198</v>
      </c>
    </row>
    <row r="16" spans="1:15">
      <c r="A16" s="267">
        <v>4</v>
      </c>
      <c r="B16" s="268" t="s">
        <v>199</v>
      </c>
    </row>
    <row r="17" spans="1:2">
      <c r="A17" s="267">
        <v>5</v>
      </c>
      <c r="B17" s="268" t="s">
        <v>200</v>
      </c>
    </row>
    <row r="18" spans="1:2">
      <c r="A18" s="267">
        <v>6</v>
      </c>
      <c r="B18" s="268" t="s">
        <v>201</v>
      </c>
    </row>
    <row r="19" spans="1:2">
      <c r="A19" s="267">
        <v>7</v>
      </c>
      <c r="B19" s="268" t="s">
        <v>202</v>
      </c>
    </row>
    <row r="20" spans="1:2">
      <c r="A20" s="267">
        <v>8</v>
      </c>
      <c r="B20" s="268" t="s">
        <v>203</v>
      </c>
    </row>
    <row r="21" spans="1:2">
      <c r="A21" s="267">
        <v>9</v>
      </c>
      <c r="B21" s="268" t="s">
        <v>204</v>
      </c>
    </row>
    <row r="22" spans="1:2">
      <c r="A22" s="267">
        <v>10</v>
      </c>
      <c r="B22" s="268" t="s">
        <v>205</v>
      </c>
    </row>
    <row r="23" spans="1:2">
      <c r="A23" s="267">
        <v>11</v>
      </c>
      <c r="B23" s="268" t="s">
        <v>206</v>
      </c>
    </row>
    <row r="24" spans="1:2">
      <c r="A24" s="267">
        <v>12</v>
      </c>
      <c r="B24" s="268" t="s">
        <v>207</v>
      </c>
    </row>
    <row r="25" spans="1:2">
      <c r="A25" s="267">
        <v>13</v>
      </c>
      <c r="B25" s="268" t="s">
        <v>208</v>
      </c>
    </row>
    <row r="26" spans="1:2">
      <c r="A26" s="267">
        <v>14</v>
      </c>
      <c r="B26" s="268" t="s">
        <v>209</v>
      </c>
    </row>
    <row r="27" spans="1:2">
      <c r="A27" s="267">
        <v>15</v>
      </c>
      <c r="B27" s="268" t="s">
        <v>210</v>
      </c>
    </row>
    <row r="28" spans="1:2">
      <c r="A28" s="267">
        <v>16</v>
      </c>
      <c r="B28" s="268" t="s">
        <v>211</v>
      </c>
    </row>
    <row r="29" spans="1:2">
      <c r="A29" s="267">
        <v>17</v>
      </c>
      <c r="B29" s="268" t="s">
        <v>212</v>
      </c>
    </row>
    <row r="30" spans="1:2">
      <c r="A30" s="267">
        <v>18</v>
      </c>
      <c r="B30" s="268" t="s">
        <v>213</v>
      </c>
    </row>
    <row r="31" spans="1:2">
      <c r="A31" s="267">
        <v>19</v>
      </c>
      <c r="B31" s="268" t="s">
        <v>214</v>
      </c>
    </row>
    <row r="32" spans="1:2">
      <c r="A32" s="267">
        <v>20</v>
      </c>
      <c r="B32" s="268" t="s">
        <v>215</v>
      </c>
    </row>
    <row r="33" spans="1:2">
      <c r="A33" s="267">
        <v>21</v>
      </c>
      <c r="B33" s="268" t="s">
        <v>216</v>
      </c>
    </row>
    <row r="34" spans="1:2">
      <c r="A34" s="267">
        <v>22</v>
      </c>
      <c r="B34" s="268" t="s">
        <v>217</v>
      </c>
    </row>
    <row r="35" spans="1:2">
      <c r="A35" s="267">
        <v>23</v>
      </c>
      <c r="B35" s="268" t="s">
        <v>218</v>
      </c>
    </row>
    <row r="36" spans="1:2">
      <c r="A36" s="267">
        <v>24</v>
      </c>
      <c r="B36" s="268" t="s">
        <v>219</v>
      </c>
    </row>
    <row r="37" spans="1:2">
      <c r="A37" s="267">
        <v>25</v>
      </c>
      <c r="B37" s="268" t="s">
        <v>220</v>
      </c>
    </row>
    <row r="38" spans="1:2">
      <c r="A38" s="267">
        <v>26</v>
      </c>
      <c r="B38" s="268" t="s">
        <v>221</v>
      </c>
    </row>
    <row r="39" spans="1:2">
      <c r="A39" s="267">
        <v>27</v>
      </c>
      <c r="B39" s="268" t="s">
        <v>222</v>
      </c>
    </row>
    <row r="40" spans="1:2">
      <c r="A40" s="267">
        <v>28</v>
      </c>
      <c r="B40" s="268" t="s">
        <v>223</v>
      </c>
    </row>
    <row r="41" spans="1:2">
      <c r="A41" s="267">
        <v>29</v>
      </c>
      <c r="B41" s="268" t="s">
        <v>224</v>
      </c>
    </row>
    <row r="42" spans="1:2">
      <c r="A42" s="267">
        <v>30</v>
      </c>
      <c r="B42" s="268" t="s">
        <v>225</v>
      </c>
    </row>
    <row r="43" spans="1:2">
      <c r="A43" s="267">
        <v>31</v>
      </c>
      <c r="B43" s="268" t="s">
        <v>226</v>
      </c>
    </row>
    <row r="44" spans="1:2">
      <c r="A44" s="267">
        <v>32</v>
      </c>
      <c r="B44" s="268" t="s">
        <v>227</v>
      </c>
    </row>
    <row r="45" spans="1:2">
      <c r="A45" s="267">
        <v>33</v>
      </c>
      <c r="B45" s="268" t="s">
        <v>228</v>
      </c>
    </row>
    <row r="46" spans="1:2">
      <c r="A46" s="267">
        <v>34</v>
      </c>
      <c r="B46" s="268" t="s">
        <v>229</v>
      </c>
    </row>
    <row r="47" spans="1:2">
      <c r="A47" s="267">
        <v>35</v>
      </c>
      <c r="B47" s="268" t="s">
        <v>13</v>
      </c>
    </row>
    <row r="48" spans="1:2">
      <c r="A48" s="267">
        <v>36</v>
      </c>
      <c r="B48" s="268" t="s">
        <v>230</v>
      </c>
    </row>
    <row r="49" spans="1:2">
      <c r="A49" s="267">
        <v>37</v>
      </c>
      <c r="B49" s="268" t="s">
        <v>231</v>
      </c>
    </row>
    <row r="50" spans="1:2">
      <c r="A50" s="267">
        <v>38</v>
      </c>
      <c r="B50" s="268" t="s">
        <v>232</v>
      </c>
    </row>
    <row r="51" spans="1:2">
      <c r="A51" s="267">
        <v>39</v>
      </c>
      <c r="B51" s="268" t="s">
        <v>233</v>
      </c>
    </row>
    <row r="52" spans="1:2">
      <c r="A52" s="267">
        <v>40</v>
      </c>
      <c r="B52" s="268" t="s">
        <v>234</v>
      </c>
    </row>
    <row r="53" spans="1:2">
      <c r="A53" s="267">
        <v>41</v>
      </c>
      <c r="B53" s="268" t="s">
        <v>235</v>
      </c>
    </row>
    <row r="54" spans="1:2">
      <c r="A54" s="267">
        <v>42</v>
      </c>
      <c r="B54" s="268" t="s">
        <v>236</v>
      </c>
    </row>
    <row r="55" spans="1:2">
      <c r="A55" s="267">
        <v>43</v>
      </c>
      <c r="B55" s="268" t="s">
        <v>237</v>
      </c>
    </row>
    <row r="56" spans="1:2">
      <c r="A56" s="267">
        <v>44</v>
      </c>
      <c r="B56" s="268" t="s">
        <v>238</v>
      </c>
    </row>
    <row r="57" spans="1:2">
      <c r="A57" s="267">
        <v>45</v>
      </c>
      <c r="B57" s="268" t="s">
        <v>239</v>
      </c>
    </row>
    <row r="58" spans="1:2">
      <c r="A58" s="267">
        <v>46</v>
      </c>
      <c r="B58" s="268" t="s">
        <v>240</v>
      </c>
    </row>
    <row r="59" spans="1:2">
      <c r="A59" s="267">
        <v>47</v>
      </c>
      <c r="B59" s="268" t="s">
        <v>241</v>
      </c>
    </row>
    <row r="60" spans="1:2">
      <c r="A60" s="267">
        <v>48</v>
      </c>
      <c r="B60" s="268" t="s">
        <v>242</v>
      </c>
    </row>
    <row r="61" spans="1:2">
      <c r="A61" s="267">
        <v>49</v>
      </c>
      <c r="B61" s="268" t="s">
        <v>243</v>
      </c>
    </row>
    <row r="62" spans="1:2">
      <c r="A62" s="267">
        <v>50</v>
      </c>
      <c r="B62" s="268" t="s">
        <v>244</v>
      </c>
    </row>
    <row r="63" spans="1:2">
      <c r="A63" s="267">
        <v>51</v>
      </c>
      <c r="B63" s="268" t="s">
        <v>245</v>
      </c>
    </row>
    <row r="64" spans="1:2">
      <c r="A64" s="267">
        <v>52</v>
      </c>
      <c r="B64" s="268" t="s">
        <v>246</v>
      </c>
    </row>
    <row r="65" spans="1:2">
      <c r="A65" s="267">
        <v>53</v>
      </c>
      <c r="B65" s="268" t="s">
        <v>247</v>
      </c>
    </row>
    <row r="66" spans="1:2">
      <c r="A66" s="267">
        <v>54</v>
      </c>
      <c r="B66" s="268" t="s">
        <v>248</v>
      </c>
    </row>
    <row r="67" spans="1:2">
      <c r="A67" s="267">
        <v>55</v>
      </c>
      <c r="B67" s="268" t="s">
        <v>249</v>
      </c>
    </row>
    <row r="68" spans="1:2">
      <c r="A68" s="267">
        <v>56</v>
      </c>
      <c r="B68" s="268" t="s">
        <v>250</v>
      </c>
    </row>
    <row r="69" spans="1:2">
      <c r="A69" s="267">
        <v>57</v>
      </c>
      <c r="B69" s="268" t="s">
        <v>251</v>
      </c>
    </row>
    <row r="70" spans="1:2">
      <c r="A70" s="267">
        <v>58</v>
      </c>
      <c r="B70" s="268" t="s">
        <v>252</v>
      </c>
    </row>
    <row r="71" spans="1:2">
      <c r="A71" s="267">
        <v>59</v>
      </c>
      <c r="B71" s="268" t="s">
        <v>253</v>
      </c>
    </row>
    <row r="72" spans="1:2">
      <c r="A72" s="267">
        <v>60</v>
      </c>
      <c r="B72" s="268" t="s">
        <v>254</v>
      </c>
    </row>
    <row r="73" spans="1:2">
      <c r="A73" s="267">
        <v>61</v>
      </c>
      <c r="B73" s="268" t="s">
        <v>255</v>
      </c>
    </row>
    <row r="74" spans="1:2">
      <c r="A74" s="267">
        <v>62</v>
      </c>
      <c r="B74" s="268" t="s">
        <v>256</v>
      </c>
    </row>
    <row r="75" spans="1:2">
      <c r="A75" s="267">
        <v>63</v>
      </c>
      <c r="B75" s="268" t="s">
        <v>257</v>
      </c>
    </row>
    <row r="76" spans="1:2">
      <c r="A76" s="267">
        <v>64</v>
      </c>
      <c r="B76" s="268" t="s">
        <v>258</v>
      </c>
    </row>
    <row r="77" spans="1:2">
      <c r="A77" s="267">
        <v>65</v>
      </c>
      <c r="B77" s="268" t="s">
        <v>259</v>
      </c>
    </row>
    <row r="78" spans="1:2">
      <c r="A78" s="267">
        <v>66</v>
      </c>
      <c r="B78" s="268" t="s">
        <v>260</v>
      </c>
    </row>
    <row r="79" spans="1:2">
      <c r="A79" s="267">
        <v>67</v>
      </c>
      <c r="B79" s="268" t="s">
        <v>261</v>
      </c>
    </row>
    <row r="80" spans="1:2">
      <c r="A80" s="267">
        <v>68</v>
      </c>
      <c r="B80" s="268" t="s">
        <v>262</v>
      </c>
    </row>
    <row r="81" spans="1:2">
      <c r="A81" s="267">
        <v>69</v>
      </c>
      <c r="B81" s="268" t="s">
        <v>263</v>
      </c>
    </row>
    <row r="82" spans="1:2">
      <c r="A82" s="267">
        <v>70</v>
      </c>
      <c r="B82" s="268" t="s">
        <v>264</v>
      </c>
    </row>
    <row r="83" spans="1:2">
      <c r="A83" s="267">
        <v>71</v>
      </c>
      <c r="B83" s="268" t="s">
        <v>265</v>
      </c>
    </row>
    <row r="84" spans="1:2">
      <c r="A84" s="267">
        <v>72</v>
      </c>
      <c r="B84" s="268" t="s">
        <v>266</v>
      </c>
    </row>
    <row r="85" spans="1:2">
      <c r="A85" s="267">
        <v>73</v>
      </c>
      <c r="B85" s="268" t="s">
        <v>267</v>
      </c>
    </row>
    <row r="86" spans="1:2">
      <c r="A86" s="267">
        <v>74</v>
      </c>
      <c r="B86" s="268" t="s">
        <v>268</v>
      </c>
    </row>
    <row r="87" spans="1:2">
      <c r="A87" s="267">
        <v>75</v>
      </c>
      <c r="B87" s="268" t="s">
        <v>269</v>
      </c>
    </row>
    <row r="88" spans="1:2">
      <c r="A88" s="267">
        <v>76</v>
      </c>
      <c r="B88" s="268" t="s">
        <v>270</v>
      </c>
    </row>
    <row r="89" spans="1:2">
      <c r="A89" s="267">
        <v>77</v>
      </c>
      <c r="B89" s="268" t="s">
        <v>271</v>
      </c>
    </row>
    <row r="90" spans="1:2">
      <c r="A90" s="267">
        <v>78</v>
      </c>
      <c r="B90" s="268" t="s">
        <v>272</v>
      </c>
    </row>
    <row r="91" spans="1:2">
      <c r="A91" s="267">
        <v>79</v>
      </c>
      <c r="B91" s="268" t="s">
        <v>273</v>
      </c>
    </row>
    <row r="92" spans="1:2">
      <c r="A92" s="267">
        <v>80</v>
      </c>
      <c r="B92" s="268" t="s">
        <v>274</v>
      </c>
    </row>
    <row r="93" spans="1:2">
      <c r="A93" s="267">
        <v>81</v>
      </c>
      <c r="B93" s="268" t="s">
        <v>275</v>
      </c>
    </row>
    <row r="94" spans="1:2">
      <c r="A94" s="267">
        <v>82</v>
      </c>
      <c r="B94" s="268" t="s">
        <v>276</v>
      </c>
    </row>
    <row r="95" spans="1:2">
      <c r="A95" s="267">
        <v>83</v>
      </c>
      <c r="B95" s="268" t="s">
        <v>277</v>
      </c>
    </row>
    <row r="96" spans="1:2">
      <c r="A96" s="267">
        <v>84</v>
      </c>
      <c r="B96" s="268" t="s">
        <v>278</v>
      </c>
    </row>
    <row r="97" spans="1:2">
      <c r="A97" s="267">
        <v>85</v>
      </c>
      <c r="B97" s="268" t="s">
        <v>279</v>
      </c>
    </row>
    <row r="98" spans="1:2">
      <c r="A98" s="267">
        <v>86</v>
      </c>
      <c r="B98" s="268" t="s">
        <v>280</v>
      </c>
    </row>
    <row r="99" spans="1:2">
      <c r="A99" s="267">
        <v>87</v>
      </c>
      <c r="B99" s="268" t="s">
        <v>281</v>
      </c>
    </row>
    <row r="100" spans="1:2">
      <c r="A100" s="267">
        <v>88</v>
      </c>
      <c r="B100" s="268" t="s">
        <v>282</v>
      </c>
    </row>
    <row r="101" spans="1:2">
      <c r="A101" s="267">
        <v>89</v>
      </c>
      <c r="B101" s="268" t="s">
        <v>283</v>
      </c>
    </row>
    <row r="102" spans="1:2">
      <c r="A102" s="267">
        <v>90</v>
      </c>
      <c r="B102" s="268" t="s">
        <v>284</v>
      </c>
    </row>
    <row r="103" spans="1:2">
      <c r="A103" s="267">
        <v>91</v>
      </c>
      <c r="B103" s="268" t="s">
        <v>285</v>
      </c>
    </row>
    <row r="104" spans="1:2">
      <c r="A104" s="267">
        <v>92</v>
      </c>
      <c r="B104" s="268" t="s">
        <v>286</v>
      </c>
    </row>
    <row r="105" spans="1:2">
      <c r="A105" s="267">
        <v>93</v>
      </c>
      <c r="B105" s="268" t="s">
        <v>287</v>
      </c>
    </row>
    <row r="106" spans="1:2">
      <c r="A106" s="267">
        <v>94</v>
      </c>
      <c r="B106" s="268" t="s">
        <v>288</v>
      </c>
    </row>
    <row r="107" spans="1:2">
      <c r="A107" s="267">
        <v>95</v>
      </c>
      <c r="B107" s="268" t="s">
        <v>289</v>
      </c>
    </row>
    <row r="108" spans="1:2">
      <c r="A108" s="267">
        <v>96</v>
      </c>
      <c r="B108" s="268" t="s">
        <v>290</v>
      </c>
    </row>
    <row r="109" spans="1:2">
      <c r="A109" s="267">
        <v>97</v>
      </c>
      <c r="B109" s="268" t="s">
        <v>291</v>
      </c>
    </row>
    <row r="110" spans="1:2">
      <c r="A110" s="267">
        <v>98</v>
      </c>
      <c r="B110" s="268" t="s">
        <v>292</v>
      </c>
    </row>
    <row r="111" spans="1:2">
      <c r="A111" s="267">
        <v>99</v>
      </c>
      <c r="B111" s="268" t="s">
        <v>293</v>
      </c>
    </row>
    <row r="112" spans="1:2">
      <c r="A112" s="267">
        <v>100</v>
      </c>
      <c r="B112" s="268" t="s">
        <v>294</v>
      </c>
    </row>
  </sheetData>
  <sheetProtection sheet="1" objects="1" scenarios="1" selectLockedCells="1" selectUnlockedCells="1"/>
  <customSheetViews>
    <customSheetView guid="{645EA773-58FD-461A-A186-302B88D016A5}" state="hidden">
      <selection activeCell="A2" sqref="A2"/>
      <pageMargins left="0.75" right="0.75" top="1" bottom="1" header="0.5" footer="0.5"/>
      <pageSetup orientation="portrait" r:id="rId1"/>
      <headerFooter alignWithMargins="0"/>
    </customSheetView>
    <customSheetView guid="{0539A423-766D-4407-9B04-DD09D2A8C305}" state="hidden">
      <selection activeCell="A2" sqref="A2"/>
      <pageMargins left="0.75" right="0.75" top="1" bottom="1" header="0.5" footer="0.5"/>
      <pageSetup orientation="portrait" r:id="rId2"/>
      <headerFooter alignWithMargins="0"/>
    </customSheetView>
    <customSheetView guid="{FA4BDE0B-6AEB-4D9D-84E1-DAD93139D8D4}" state="hidden">
      <selection activeCell="A2" sqref="A2"/>
      <pageMargins left="0.75" right="0.75" top="1" bottom="1" header="0.5" footer="0.5"/>
      <pageSetup orientation="portrait" r:id="rId3"/>
      <headerFooter alignWithMargins="0"/>
    </customSheetView>
    <customSheetView guid="{A506B351-DE43-4CCA-818F-D2B51F2607AA}" state="hidden">
      <selection activeCell="A2" sqref="A2"/>
      <pageMargins left="0.75" right="0.75" top="1" bottom="1" header="0.5" footer="0.5"/>
      <pageSetup orientation="portrait" r:id="rId4"/>
      <headerFooter alignWithMargins="0"/>
    </customSheetView>
    <customSheetView guid="{A36312D6-6542-430C-9B41-AC312BBA51FD}" state="hidden">
      <selection activeCell="A2" sqref="A2"/>
      <pageMargins left="0.75" right="0.75" top="1" bottom="1" header="0.5" footer="0.5"/>
      <pageSetup orientation="portrait" r:id="rId5"/>
      <headerFooter alignWithMargins="0"/>
    </customSheetView>
    <customSheetView guid="{BA05AF78-3740-4996-9CC5-E46CCE234E84}" state="hidden">
      <selection activeCell="A2" sqref="A2"/>
      <pageMargins left="0.75" right="0.75" top="1" bottom="1" header="0.5" footer="0.5"/>
      <pageSetup orientation="portrait" r:id="rId6"/>
      <headerFooter alignWithMargins="0"/>
    </customSheetView>
  </customSheetViews>
  <pageMargins left="0.75" right="0.75" top="1" bottom="1" header="0.5" footer="0.5"/>
  <pageSetup orientation="portrait" r:id="rId7"/>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
  <sheetViews>
    <sheetView workbookViewId="0">
      <selection activeCell="N21" sqref="N21"/>
    </sheetView>
  </sheetViews>
  <sheetFormatPr defaultRowHeight="13.8"/>
  <sheetData/>
  <customSheetViews>
    <customSheetView guid="{645EA773-58FD-461A-A186-302B88D016A5}" state="hidden">
      <selection activeCell="N21" sqref="N21"/>
      <pageMargins left="0.7" right="0.7" top="0.75" bottom="0.75" header="0.3" footer="0.3"/>
    </customSheetView>
    <customSheetView guid="{0539A423-766D-4407-9B04-DD09D2A8C305}" state="hidden">
      <selection activeCell="N21" sqref="N21"/>
      <pageMargins left="0.7" right="0.7" top="0.75" bottom="0.75" header="0.3" footer="0.3"/>
    </customSheetView>
    <customSheetView guid="{FA4BDE0B-6AEB-4D9D-84E1-DAD93139D8D4}" state="hidden">
      <selection activeCell="N21" sqref="N21"/>
      <pageMargins left="0.7" right="0.7" top="0.75" bottom="0.75" header="0.3" footer="0.3"/>
    </customSheetView>
    <customSheetView guid="{A506B351-DE43-4CCA-818F-D2B51F2607AA}" state="hidden">
      <selection activeCell="N21" sqref="N21"/>
      <pageMargins left="0.7" right="0.7" top="0.75" bottom="0.75" header="0.3" footer="0.3"/>
    </customSheetView>
    <customSheetView guid="{70BF6F06-85BA-4CCF-BC67-75A4B6D4F833}" state="hidden">
      <selection activeCell="N21" sqref="N21"/>
      <pageMargins left="0.7" right="0.7" top="0.75" bottom="0.75" header="0.3" footer="0.3"/>
    </customSheetView>
    <customSheetView guid="{1F125E51-1799-42D0-B41E-DC039BB17D59}" state="hidden">
      <selection activeCell="N21" sqref="N21"/>
      <pageMargins left="0.7" right="0.7" top="0.75" bottom="0.75" header="0.3" footer="0.3"/>
    </customSheetView>
    <customSheetView guid="{14C32814-5A59-4863-9FB1-822FBB75D7D1}" state="hidden">
      <selection activeCell="N21" sqref="N21"/>
      <pageMargins left="0.7" right="0.7" top="0.75" bottom="0.75" header="0.3" footer="0.3"/>
    </customSheetView>
    <customSheetView guid="{AA750348-930C-43DE-ADD0-8D60980F5013}" state="hidden">
      <selection activeCell="N21" sqref="N21"/>
      <pageMargins left="0.7" right="0.7" top="0.75" bottom="0.75" header="0.3" footer="0.3"/>
    </customSheetView>
    <customSheetView guid="{CFBF18EC-8277-4311-991B-395AF21BB33B}" state="hidden">
      <selection activeCell="N21" sqref="N21"/>
      <pageMargins left="0.7" right="0.7" top="0.75" bottom="0.75" header="0.3" footer="0.3"/>
    </customSheetView>
    <customSheetView guid="{7A88FC7A-7690-48AB-B789-172043AFADC8}" state="hidden">
      <selection activeCell="N21" sqref="N21"/>
      <pageMargins left="0.7" right="0.7" top="0.75" bottom="0.75" header="0.3" footer="0.3"/>
    </customSheetView>
    <customSheetView guid="{1E2D7167-D6B7-4690-9A83-BF768C4223A4}" state="hidden">
      <selection activeCell="N21" sqref="N21"/>
      <pageMargins left="0.7" right="0.7" top="0.75" bottom="0.75" header="0.3" footer="0.3"/>
    </customSheetView>
    <customSheetView guid="{A36312D6-6542-430C-9B41-AC312BBA51FD}" state="hidden">
      <selection activeCell="N21" sqref="N21"/>
      <pageMargins left="0.7" right="0.7" top="0.75" bottom="0.75" header="0.3" footer="0.3"/>
    </customSheetView>
    <customSheetView guid="{BA05AF78-3740-4996-9CC5-E46CCE234E84}" state="hidden">
      <selection activeCell="N21" sqref="N21"/>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6"/>
  </sheetPr>
  <dimension ref="A1:J35"/>
  <sheetViews>
    <sheetView view="pageBreakPreview" topLeftCell="B1" zoomScaleNormal="100" zoomScaleSheetLayoutView="100" workbookViewId="0">
      <selection activeCell="C6" sqref="C6"/>
    </sheetView>
  </sheetViews>
  <sheetFormatPr defaultRowHeight="15.6"/>
  <cols>
    <col min="1" max="1" width="9.109375" style="504" hidden="1" customWidth="1"/>
    <col min="2" max="2" width="62.33203125" style="504" customWidth="1"/>
    <col min="3" max="3" width="45.88671875" style="504" customWidth="1"/>
    <col min="4" max="4" width="9.109375" style="504" hidden="1" customWidth="1"/>
    <col min="5" max="5" width="54.88671875" style="504" hidden="1" customWidth="1"/>
    <col min="6" max="6" width="54.6640625" style="504" hidden="1" customWidth="1"/>
    <col min="7" max="7" width="44.88671875" style="504" hidden="1" customWidth="1"/>
    <col min="8" max="8" width="10.33203125" style="504" hidden="1" customWidth="1"/>
    <col min="9" max="9" width="9.109375" style="504" hidden="1" customWidth="1"/>
    <col min="10" max="10" width="9.109375" style="504" customWidth="1"/>
    <col min="11" max="256" width="9.109375" style="504"/>
    <col min="257" max="257" width="0" style="504" hidden="1" customWidth="1"/>
    <col min="258" max="258" width="74.5546875" style="504" customWidth="1"/>
    <col min="259" max="259" width="46.6640625" style="504" customWidth="1"/>
    <col min="260" max="260" width="9.109375" style="504"/>
    <col min="261" max="261" width="54.88671875" style="504" customWidth="1"/>
    <col min="262" max="262" width="54.6640625" style="504" customWidth="1"/>
    <col min="263" max="263" width="44.88671875" style="504" customWidth="1"/>
    <col min="264" max="264" width="10.33203125" style="504" customWidth="1"/>
    <col min="265" max="512" width="9.109375" style="504"/>
    <col min="513" max="513" width="0" style="504" hidden="1" customWidth="1"/>
    <col min="514" max="514" width="74.5546875" style="504" customWidth="1"/>
    <col min="515" max="515" width="46.6640625" style="504" customWidth="1"/>
    <col min="516" max="516" width="9.109375" style="504"/>
    <col min="517" max="517" width="54.88671875" style="504" customWidth="1"/>
    <col min="518" max="518" width="54.6640625" style="504" customWidth="1"/>
    <col min="519" max="519" width="44.88671875" style="504" customWidth="1"/>
    <col min="520" max="520" width="10.33203125" style="504" customWidth="1"/>
    <col min="521" max="768" width="9.109375" style="504"/>
    <col min="769" max="769" width="0" style="504" hidden="1" customWidth="1"/>
    <col min="770" max="770" width="74.5546875" style="504" customWidth="1"/>
    <col min="771" max="771" width="46.6640625" style="504" customWidth="1"/>
    <col min="772" max="772" width="9.109375" style="504"/>
    <col min="773" max="773" width="54.88671875" style="504" customWidth="1"/>
    <col min="774" max="774" width="54.6640625" style="504" customWidth="1"/>
    <col min="775" max="775" width="44.88671875" style="504" customWidth="1"/>
    <col min="776" max="776" width="10.33203125" style="504" customWidth="1"/>
    <col min="777" max="1024" width="9.109375" style="504"/>
    <col min="1025" max="1025" width="0" style="504" hidden="1" customWidth="1"/>
    <col min="1026" max="1026" width="74.5546875" style="504" customWidth="1"/>
    <col min="1027" max="1027" width="46.6640625" style="504" customWidth="1"/>
    <col min="1028" max="1028" width="9.109375" style="504"/>
    <col min="1029" max="1029" width="54.88671875" style="504" customWidth="1"/>
    <col min="1030" max="1030" width="54.6640625" style="504" customWidth="1"/>
    <col min="1031" max="1031" width="44.88671875" style="504" customWidth="1"/>
    <col min="1032" max="1032" width="10.33203125" style="504" customWidth="1"/>
    <col min="1033" max="1280" width="9.109375" style="504"/>
    <col min="1281" max="1281" width="0" style="504" hidden="1" customWidth="1"/>
    <col min="1282" max="1282" width="74.5546875" style="504" customWidth="1"/>
    <col min="1283" max="1283" width="46.6640625" style="504" customWidth="1"/>
    <col min="1284" max="1284" width="9.109375" style="504"/>
    <col min="1285" max="1285" width="54.88671875" style="504" customWidth="1"/>
    <col min="1286" max="1286" width="54.6640625" style="504" customWidth="1"/>
    <col min="1287" max="1287" width="44.88671875" style="504" customWidth="1"/>
    <col min="1288" max="1288" width="10.33203125" style="504" customWidth="1"/>
    <col min="1289" max="1536" width="9.109375" style="504"/>
    <col min="1537" max="1537" width="0" style="504" hidden="1" customWidth="1"/>
    <col min="1538" max="1538" width="74.5546875" style="504" customWidth="1"/>
    <col min="1539" max="1539" width="46.6640625" style="504" customWidth="1"/>
    <col min="1540" max="1540" width="9.109375" style="504"/>
    <col min="1541" max="1541" width="54.88671875" style="504" customWidth="1"/>
    <col min="1542" max="1542" width="54.6640625" style="504" customWidth="1"/>
    <col min="1543" max="1543" width="44.88671875" style="504" customWidth="1"/>
    <col min="1544" max="1544" width="10.33203125" style="504" customWidth="1"/>
    <col min="1545" max="1792" width="9.109375" style="504"/>
    <col min="1793" max="1793" width="0" style="504" hidden="1" customWidth="1"/>
    <col min="1794" max="1794" width="74.5546875" style="504" customWidth="1"/>
    <col min="1795" max="1795" width="46.6640625" style="504" customWidth="1"/>
    <col min="1796" max="1796" width="9.109375" style="504"/>
    <col min="1797" max="1797" width="54.88671875" style="504" customWidth="1"/>
    <col min="1798" max="1798" width="54.6640625" style="504" customWidth="1"/>
    <col min="1799" max="1799" width="44.88671875" style="504" customWidth="1"/>
    <col min="1800" max="1800" width="10.33203125" style="504" customWidth="1"/>
    <col min="1801" max="2048" width="9.109375" style="504"/>
    <col min="2049" max="2049" width="0" style="504" hidden="1" customWidth="1"/>
    <col min="2050" max="2050" width="74.5546875" style="504" customWidth="1"/>
    <col min="2051" max="2051" width="46.6640625" style="504" customWidth="1"/>
    <col min="2052" max="2052" width="9.109375" style="504"/>
    <col min="2053" max="2053" width="54.88671875" style="504" customWidth="1"/>
    <col min="2054" max="2054" width="54.6640625" style="504" customWidth="1"/>
    <col min="2055" max="2055" width="44.88671875" style="504" customWidth="1"/>
    <col min="2056" max="2056" width="10.33203125" style="504" customWidth="1"/>
    <col min="2057" max="2304" width="9.109375" style="504"/>
    <col min="2305" max="2305" width="0" style="504" hidden="1" customWidth="1"/>
    <col min="2306" max="2306" width="74.5546875" style="504" customWidth="1"/>
    <col min="2307" max="2307" width="46.6640625" style="504" customWidth="1"/>
    <col min="2308" max="2308" width="9.109375" style="504"/>
    <col min="2309" max="2309" width="54.88671875" style="504" customWidth="1"/>
    <col min="2310" max="2310" width="54.6640625" style="504" customWidth="1"/>
    <col min="2311" max="2311" width="44.88671875" style="504" customWidth="1"/>
    <col min="2312" max="2312" width="10.33203125" style="504" customWidth="1"/>
    <col min="2313" max="2560" width="9.109375" style="504"/>
    <col min="2561" max="2561" width="0" style="504" hidden="1" customWidth="1"/>
    <col min="2562" max="2562" width="74.5546875" style="504" customWidth="1"/>
    <col min="2563" max="2563" width="46.6640625" style="504" customWidth="1"/>
    <col min="2564" max="2564" width="9.109375" style="504"/>
    <col min="2565" max="2565" width="54.88671875" style="504" customWidth="1"/>
    <col min="2566" max="2566" width="54.6640625" style="504" customWidth="1"/>
    <col min="2567" max="2567" width="44.88671875" style="504" customWidth="1"/>
    <col min="2568" max="2568" width="10.33203125" style="504" customWidth="1"/>
    <col min="2569" max="2816" width="9.109375" style="504"/>
    <col min="2817" max="2817" width="0" style="504" hidden="1" customWidth="1"/>
    <col min="2818" max="2818" width="74.5546875" style="504" customWidth="1"/>
    <col min="2819" max="2819" width="46.6640625" style="504" customWidth="1"/>
    <col min="2820" max="2820" width="9.109375" style="504"/>
    <col min="2821" max="2821" width="54.88671875" style="504" customWidth="1"/>
    <col min="2822" max="2822" width="54.6640625" style="504" customWidth="1"/>
    <col min="2823" max="2823" width="44.88671875" style="504" customWidth="1"/>
    <col min="2824" max="2824" width="10.33203125" style="504" customWidth="1"/>
    <col min="2825" max="3072" width="9.109375" style="504"/>
    <col min="3073" max="3073" width="0" style="504" hidden="1" customWidth="1"/>
    <col min="3074" max="3074" width="74.5546875" style="504" customWidth="1"/>
    <col min="3075" max="3075" width="46.6640625" style="504" customWidth="1"/>
    <col min="3076" max="3076" width="9.109375" style="504"/>
    <col min="3077" max="3077" width="54.88671875" style="504" customWidth="1"/>
    <col min="3078" max="3078" width="54.6640625" style="504" customWidth="1"/>
    <col min="3079" max="3079" width="44.88671875" style="504" customWidth="1"/>
    <col min="3080" max="3080" width="10.33203125" style="504" customWidth="1"/>
    <col min="3081" max="3328" width="9.109375" style="504"/>
    <col min="3329" max="3329" width="0" style="504" hidden="1" customWidth="1"/>
    <col min="3330" max="3330" width="74.5546875" style="504" customWidth="1"/>
    <col min="3331" max="3331" width="46.6640625" style="504" customWidth="1"/>
    <col min="3332" max="3332" width="9.109375" style="504"/>
    <col min="3333" max="3333" width="54.88671875" style="504" customWidth="1"/>
    <col min="3334" max="3334" width="54.6640625" style="504" customWidth="1"/>
    <col min="3335" max="3335" width="44.88671875" style="504" customWidth="1"/>
    <col min="3336" max="3336" width="10.33203125" style="504" customWidth="1"/>
    <col min="3337" max="3584" width="9.109375" style="504"/>
    <col min="3585" max="3585" width="0" style="504" hidden="1" customWidth="1"/>
    <col min="3586" max="3586" width="74.5546875" style="504" customWidth="1"/>
    <col min="3587" max="3587" width="46.6640625" style="504" customWidth="1"/>
    <col min="3588" max="3588" width="9.109375" style="504"/>
    <col min="3589" max="3589" width="54.88671875" style="504" customWidth="1"/>
    <col min="3590" max="3590" width="54.6640625" style="504" customWidth="1"/>
    <col min="3591" max="3591" width="44.88671875" style="504" customWidth="1"/>
    <col min="3592" max="3592" width="10.33203125" style="504" customWidth="1"/>
    <col min="3593" max="3840" width="9.109375" style="504"/>
    <col min="3841" max="3841" width="0" style="504" hidden="1" customWidth="1"/>
    <col min="3842" max="3842" width="74.5546875" style="504" customWidth="1"/>
    <col min="3843" max="3843" width="46.6640625" style="504" customWidth="1"/>
    <col min="3844" max="3844" width="9.109375" style="504"/>
    <col min="3845" max="3845" width="54.88671875" style="504" customWidth="1"/>
    <col min="3846" max="3846" width="54.6640625" style="504" customWidth="1"/>
    <col min="3847" max="3847" width="44.88671875" style="504" customWidth="1"/>
    <col min="3848" max="3848" width="10.33203125" style="504" customWidth="1"/>
    <col min="3849" max="4096" width="9.109375" style="504"/>
    <col min="4097" max="4097" width="0" style="504" hidden="1" customWidth="1"/>
    <col min="4098" max="4098" width="74.5546875" style="504" customWidth="1"/>
    <col min="4099" max="4099" width="46.6640625" style="504" customWidth="1"/>
    <col min="4100" max="4100" width="9.109375" style="504"/>
    <col min="4101" max="4101" width="54.88671875" style="504" customWidth="1"/>
    <col min="4102" max="4102" width="54.6640625" style="504" customWidth="1"/>
    <col min="4103" max="4103" width="44.88671875" style="504" customWidth="1"/>
    <col min="4104" max="4104" width="10.33203125" style="504" customWidth="1"/>
    <col min="4105" max="4352" width="9.109375" style="504"/>
    <col min="4353" max="4353" width="0" style="504" hidden="1" customWidth="1"/>
    <col min="4354" max="4354" width="74.5546875" style="504" customWidth="1"/>
    <col min="4355" max="4355" width="46.6640625" style="504" customWidth="1"/>
    <col min="4356" max="4356" width="9.109375" style="504"/>
    <col min="4357" max="4357" width="54.88671875" style="504" customWidth="1"/>
    <col min="4358" max="4358" width="54.6640625" style="504" customWidth="1"/>
    <col min="4359" max="4359" width="44.88671875" style="504" customWidth="1"/>
    <col min="4360" max="4360" width="10.33203125" style="504" customWidth="1"/>
    <col min="4361" max="4608" width="9.109375" style="504"/>
    <col min="4609" max="4609" width="0" style="504" hidden="1" customWidth="1"/>
    <col min="4610" max="4610" width="74.5546875" style="504" customWidth="1"/>
    <col min="4611" max="4611" width="46.6640625" style="504" customWidth="1"/>
    <col min="4612" max="4612" width="9.109375" style="504"/>
    <col min="4613" max="4613" width="54.88671875" style="504" customWidth="1"/>
    <col min="4614" max="4614" width="54.6640625" style="504" customWidth="1"/>
    <col min="4615" max="4615" width="44.88671875" style="504" customWidth="1"/>
    <col min="4616" max="4616" width="10.33203125" style="504" customWidth="1"/>
    <col min="4617" max="4864" width="9.109375" style="504"/>
    <col min="4865" max="4865" width="0" style="504" hidden="1" customWidth="1"/>
    <col min="4866" max="4866" width="74.5546875" style="504" customWidth="1"/>
    <col min="4867" max="4867" width="46.6640625" style="504" customWidth="1"/>
    <col min="4868" max="4868" width="9.109375" style="504"/>
    <col min="4869" max="4869" width="54.88671875" style="504" customWidth="1"/>
    <col min="4870" max="4870" width="54.6640625" style="504" customWidth="1"/>
    <col min="4871" max="4871" width="44.88671875" style="504" customWidth="1"/>
    <col min="4872" max="4872" width="10.33203125" style="504" customWidth="1"/>
    <col min="4873" max="5120" width="9.109375" style="504"/>
    <col min="5121" max="5121" width="0" style="504" hidden="1" customWidth="1"/>
    <col min="5122" max="5122" width="74.5546875" style="504" customWidth="1"/>
    <col min="5123" max="5123" width="46.6640625" style="504" customWidth="1"/>
    <col min="5124" max="5124" width="9.109375" style="504"/>
    <col min="5125" max="5125" width="54.88671875" style="504" customWidth="1"/>
    <col min="5126" max="5126" width="54.6640625" style="504" customWidth="1"/>
    <col min="5127" max="5127" width="44.88671875" style="504" customWidth="1"/>
    <col min="5128" max="5128" width="10.33203125" style="504" customWidth="1"/>
    <col min="5129" max="5376" width="9.109375" style="504"/>
    <col min="5377" max="5377" width="0" style="504" hidden="1" customWidth="1"/>
    <col min="5378" max="5378" width="74.5546875" style="504" customWidth="1"/>
    <col min="5379" max="5379" width="46.6640625" style="504" customWidth="1"/>
    <col min="5380" max="5380" width="9.109375" style="504"/>
    <col min="5381" max="5381" width="54.88671875" style="504" customWidth="1"/>
    <col min="5382" max="5382" width="54.6640625" style="504" customWidth="1"/>
    <col min="5383" max="5383" width="44.88671875" style="504" customWidth="1"/>
    <col min="5384" max="5384" width="10.33203125" style="504" customWidth="1"/>
    <col min="5385" max="5632" width="9.109375" style="504"/>
    <col min="5633" max="5633" width="0" style="504" hidden="1" customWidth="1"/>
    <col min="5634" max="5634" width="74.5546875" style="504" customWidth="1"/>
    <col min="5635" max="5635" width="46.6640625" style="504" customWidth="1"/>
    <col min="5636" max="5636" width="9.109375" style="504"/>
    <col min="5637" max="5637" width="54.88671875" style="504" customWidth="1"/>
    <col min="5638" max="5638" width="54.6640625" style="504" customWidth="1"/>
    <col min="5639" max="5639" width="44.88671875" style="504" customWidth="1"/>
    <col min="5640" max="5640" width="10.33203125" style="504" customWidth="1"/>
    <col min="5641" max="5888" width="9.109375" style="504"/>
    <col min="5889" max="5889" width="0" style="504" hidden="1" customWidth="1"/>
    <col min="5890" max="5890" width="74.5546875" style="504" customWidth="1"/>
    <col min="5891" max="5891" width="46.6640625" style="504" customWidth="1"/>
    <col min="5892" max="5892" width="9.109375" style="504"/>
    <col min="5893" max="5893" width="54.88671875" style="504" customWidth="1"/>
    <col min="5894" max="5894" width="54.6640625" style="504" customWidth="1"/>
    <col min="5895" max="5895" width="44.88671875" style="504" customWidth="1"/>
    <col min="5896" max="5896" width="10.33203125" style="504" customWidth="1"/>
    <col min="5897" max="6144" width="9.109375" style="504"/>
    <col min="6145" max="6145" width="0" style="504" hidden="1" customWidth="1"/>
    <col min="6146" max="6146" width="74.5546875" style="504" customWidth="1"/>
    <col min="6147" max="6147" width="46.6640625" style="504" customWidth="1"/>
    <col min="6148" max="6148" width="9.109375" style="504"/>
    <col min="6149" max="6149" width="54.88671875" style="504" customWidth="1"/>
    <col min="6150" max="6150" width="54.6640625" style="504" customWidth="1"/>
    <col min="6151" max="6151" width="44.88671875" style="504" customWidth="1"/>
    <col min="6152" max="6152" width="10.33203125" style="504" customWidth="1"/>
    <col min="6153" max="6400" width="9.109375" style="504"/>
    <col min="6401" max="6401" width="0" style="504" hidden="1" customWidth="1"/>
    <col min="6402" max="6402" width="74.5546875" style="504" customWidth="1"/>
    <col min="6403" max="6403" width="46.6640625" style="504" customWidth="1"/>
    <col min="6404" max="6404" width="9.109375" style="504"/>
    <col min="6405" max="6405" width="54.88671875" style="504" customWidth="1"/>
    <col min="6406" max="6406" width="54.6640625" style="504" customWidth="1"/>
    <col min="6407" max="6407" width="44.88671875" style="504" customWidth="1"/>
    <col min="6408" max="6408" width="10.33203125" style="504" customWidth="1"/>
    <col min="6409" max="6656" width="9.109375" style="504"/>
    <col min="6657" max="6657" width="0" style="504" hidden="1" customWidth="1"/>
    <col min="6658" max="6658" width="74.5546875" style="504" customWidth="1"/>
    <col min="6659" max="6659" width="46.6640625" style="504" customWidth="1"/>
    <col min="6660" max="6660" width="9.109375" style="504"/>
    <col min="6661" max="6661" width="54.88671875" style="504" customWidth="1"/>
    <col min="6662" max="6662" width="54.6640625" style="504" customWidth="1"/>
    <col min="6663" max="6663" width="44.88671875" style="504" customWidth="1"/>
    <col min="6664" max="6664" width="10.33203125" style="504" customWidth="1"/>
    <col min="6665" max="6912" width="9.109375" style="504"/>
    <col min="6913" max="6913" width="0" style="504" hidden="1" customWidth="1"/>
    <col min="6914" max="6914" width="74.5546875" style="504" customWidth="1"/>
    <col min="6915" max="6915" width="46.6640625" style="504" customWidth="1"/>
    <col min="6916" max="6916" width="9.109375" style="504"/>
    <col min="6917" max="6917" width="54.88671875" style="504" customWidth="1"/>
    <col min="6918" max="6918" width="54.6640625" style="504" customWidth="1"/>
    <col min="6919" max="6919" width="44.88671875" style="504" customWidth="1"/>
    <col min="6920" max="6920" width="10.33203125" style="504" customWidth="1"/>
    <col min="6921" max="7168" width="9.109375" style="504"/>
    <col min="7169" max="7169" width="0" style="504" hidden="1" customWidth="1"/>
    <col min="7170" max="7170" width="74.5546875" style="504" customWidth="1"/>
    <col min="7171" max="7171" width="46.6640625" style="504" customWidth="1"/>
    <col min="7172" max="7172" width="9.109375" style="504"/>
    <col min="7173" max="7173" width="54.88671875" style="504" customWidth="1"/>
    <col min="7174" max="7174" width="54.6640625" style="504" customWidth="1"/>
    <col min="7175" max="7175" width="44.88671875" style="504" customWidth="1"/>
    <col min="7176" max="7176" width="10.33203125" style="504" customWidth="1"/>
    <col min="7177" max="7424" width="9.109375" style="504"/>
    <col min="7425" max="7425" width="0" style="504" hidden="1" customWidth="1"/>
    <col min="7426" max="7426" width="74.5546875" style="504" customWidth="1"/>
    <col min="7427" max="7427" width="46.6640625" style="504" customWidth="1"/>
    <col min="7428" max="7428" width="9.109375" style="504"/>
    <col min="7429" max="7429" width="54.88671875" style="504" customWidth="1"/>
    <col min="7430" max="7430" width="54.6640625" style="504" customWidth="1"/>
    <col min="7431" max="7431" width="44.88671875" style="504" customWidth="1"/>
    <col min="7432" max="7432" width="10.33203125" style="504" customWidth="1"/>
    <col min="7433" max="7680" width="9.109375" style="504"/>
    <col min="7681" max="7681" width="0" style="504" hidden="1" customWidth="1"/>
    <col min="7682" max="7682" width="74.5546875" style="504" customWidth="1"/>
    <col min="7683" max="7683" width="46.6640625" style="504" customWidth="1"/>
    <col min="7684" max="7684" width="9.109375" style="504"/>
    <col min="7685" max="7685" width="54.88671875" style="504" customWidth="1"/>
    <col min="7686" max="7686" width="54.6640625" style="504" customWidth="1"/>
    <col min="7687" max="7687" width="44.88671875" style="504" customWidth="1"/>
    <col min="7688" max="7688" width="10.33203125" style="504" customWidth="1"/>
    <col min="7689" max="7936" width="9.109375" style="504"/>
    <col min="7937" max="7937" width="0" style="504" hidden="1" customWidth="1"/>
    <col min="7938" max="7938" width="74.5546875" style="504" customWidth="1"/>
    <col min="7939" max="7939" width="46.6640625" style="504" customWidth="1"/>
    <col min="7940" max="7940" width="9.109375" style="504"/>
    <col min="7941" max="7941" width="54.88671875" style="504" customWidth="1"/>
    <col min="7942" max="7942" width="54.6640625" style="504" customWidth="1"/>
    <col min="7943" max="7943" width="44.88671875" style="504" customWidth="1"/>
    <col min="7944" max="7944" width="10.33203125" style="504" customWidth="1"/>
    <col min="7945" max="8192" width="9.109375" style="504"/>
    <col min="8193" max="8193" width="0" style="504" hidden="1" customWidth="1"/>
    <col min="8194" max="8194" width="74.5546875" style="504" customWidth="1"/>
    <col min="8195" max="8195" width="46.6640625" style="504" customWidth="1"/>
    <col min="8196" max="8196" width="9.109375" style="504"/>
    <col min="8197" max="8197" width="54.88671875" style="504" customWidth="1"/>
    <col min="8198" max="8198" width="54.6640625" style="504" customWidth="1"/>
    <col min="8199" max="8199" width="44.88671875" style="504" customWidth="1"/>
    <col min="8200" max="8200" width="10.33203125" style="504" customWidth="1"/>
    <col min="8201" max="8448" width="9.109375" style="504"/>
    <col min="8449" max="8449" width="0" style="504" hidden="1" customWidth="1"/>
    <col min="8450" max="8450" width="74.5546875" style="504" customWidth="1"/>
    <col min="8451" max="8451" width="46.6640625" style="504" customWidth="1"/>
    <col min="8452" max="8452" width="9.109375" style="504"/>
    <col min="8453" max="8453" width="54.88671875" style="504" customWidth="1"/>
    <col min="8454" max="8454" width="54.6640625" style="504" customWidth="1"/>
    <col min="8455" max="8455" width="44.88671875" style="504" customWidth="1"/>
    <col min="8456" max="8456" width="10.33203125" style="504" customWidth="1"/>
    <col min="8457" max="8704" width="9.109375" style="504"/>
    <col min="8705" max="8705" width="0" style="504" hidden="1" customWidth="1"/>
    <col min="8706" max="8706" width="74.5546875" style="504" customWidth="1"/>
    <col min="8707" max="8707" width="46.6640625" style="504" customWidth="1"/>
    <col min="8708" max="8708" width="9.109375" style="504"/>
    <col min="8709" max="8709" width="54.88671875" style="504" customWidth="1"/>
    <col min="8710" max="8710" width="54.6640625" style="504" customWidth="1"/>
    <col min="8711" max="8711" width="44.88671875" style="504" customWidth="1"/>
    <col min="8712" max="8712" width="10.33203125" style="504" customWidth="1"/>
    <col min="8713" max="8960" width="9.109375" style="504"/>
    <col min="8961" max="8961" width="0" style="504" hidden="1" customWidth="1"/>
    <col min="8962" max="8962" width="74.5546875" style="504" customWidth="1"/>
    <col min="8963" max="8963" width="46.6640625" style="504" customWidth="1"/>
    <col min="8964" max="8964" width="9.109375" style="504"/>
    <col min="8965" max="8965" width="54.88671875" style="504" customWidth="1"/>
    <col min="8966" max="8966" width="54.6640625" style="504" customWidth="1"/>
    <col min="8967" max="8967" width="44.88671875" style="504" customWidth="1"/>
    <col min="8968" max="8968" width="10.33203125" style="504" customWidth="1"/>
    <col min="8969" max="9216" width="9.109375" style="504"/>
    <col min="9217" max="9217" width="0" style="504" hidden="1" customWidth="1"/>
    <col min="9218" max="9218" width="74.5546875" style="504" customWidth="1"/>
    <col min="9219" max="9219" width="46.6640625" style="504" customWidth="1"/>
    <col min="9220" max="9220" width="9.109375" style="504"/>
    <col min="9221" max="9221" width="54.88671875" style="504" customWidth="1"/>
    <col min="9222" max="9222" width="54.6640625" style="504" customWidth="1"/>
    <col min="9223" max="9223" width="44.88671875" style="504" customWidth="1"/>
    <col min="9224" max="9224" width="10.33203125" style="504" customWidth="1"/>
    <col min="9225" max="9472" width="9.109375" style="504"/>
    <col min="9473" max="9473" width="0" style="504" hidden="1" customWidth="1"/>
    <col min="9474" max="9474" width="74.5546875" style="504" customWidth="1"/>
    <col min="9475" max="9475" width="46.6640625" style="504" customWidth="1"/>
    <col min="9476" max="9476" width="9.109375" style="504"/>
    <col min="9477" max="9477" width="54.88671875" style="504" customWidth="1"/>
    <col min="9478" max="9478" width="54.6640625" style="504" customWidth="1"/>
    <col min="9479" max="9479" width="44.88671875" style="504" customWidth="1"/>
    <col min="9480" max="9480" width="10.33203125" style="504" customWidth="1"/>
    <col min="9481" max="9728" width="9.109375" style="504"/>
    <col min="9729" max="9729" width="0" style="504" hidden="1" customWidth="1"/>
    <col min="9730" max="9730" width="74.5546875" style="504" customWidth="1"/>
    <col min="9731" max="9731" width="46.6640625" style="504" customWidth="1"/>
    <col min="9732" max="9732" width="9.109375" style="504"/>
    <col min="9733" max="9733" width="54.88671875" style="504" customWidth="1"/>
    <col min="9734" max="9734" width="54.6640625" style="504" customWidth="1"/>
    <col min="9735" max="9735" width="44.88671875" style="504" customWidth="1"/>
    <col min="9736" max="9736" width="10.33203125" style="504" customWidth="1"/>
    <col min="9737" max="9984" width="9.109375" style="504"/>
    <col min="9985" max="9985" width="0" style="504" hidden="1" customWidth="1"/>
    <col min="9986" max="9986" width="74.5546875" style="504" customWidth="1"/>
    <col min="9987" max="9987" width="46.6640625" style="504" customWidth="1"/>
    <col min="9988" max="9988" width="9.109375" style="504"/>
    <col min="9989" max="9989" width="54.88671875" style="504" customWidth="1"/>
    <col min="9990" max="9990" width="54.6640625" style="504" customWidth="1"/>
    <col min="9991" max="9991" width="44.88671875" style="504" customWidth="1"/>
    <col min="9992" max="9992" width="10.33203125" style="504" customWidth="1"/>
    <col min="9993" max="10240" width="9.109375" style="504"/>
    <col min="10241" max="10241" width="0" style="504" hidden="1" customWidth="1"/>
    <col min="10242" max="10242" width="74.5546875" style="504" customWidth="1"/>
    <col min="10243" max="10243" width="46.6640625" style="504" customWidth="1"/>
    <col min="10244" max="10244" width="9.109375" style="504"/>
    <col min="10245" max="10245" width="54.88671875" style="504" customWidth="1"/>
    <col min="10246" max="10246" width="54.6640625" style="504" customWidth="1"/>
    <col min="10247" max="10247" width="44.88671875" style="504" customWidth="1"/>
    <col min="10248" max="10248" width="10.33203125" style="504" customWidth="1"/>
    <col min="10249" max="10496" width="9.109375" style="504"/>
    <col min="10497" max="10497" width="0" style="504" hidden="1" customWidth="1"/>
    <col min="10498" max="10498" width="74.5546875" style="504" customWidth="1"/>
    <col min="10499" max="10499" width="46.6640625" style="504" customWidth="1"/>
    <col min="10500" max="10500" width="9.109375" style="504"/>
    <col min="10501" max="10501" width="54.88671875" style="504" customWidth="1"/>
    <col min="10502" max="10502" width="54.6640625" style="504" customWidth="1"/>
    <col min="10503" max="10503" width="44.88671875" style="504" customWidth="1"/>
    <col min="10504" max="10504" width="10.33203125" style="504" customWidth="1"/>
    <col min="10505" max="10752" width="9.109375" style="504"/>
    <col min="10753" max="10753" width="0" style="504" hidden="1" customWidth="1"/>
    <col min="10754" max="10754" width="74.5546875" style="504" customWidth="1"/>
    <col min="10755" max="10755" width="46.6640625" style="504" customWidth="1"/>
    <col min="10756" max="10756" width="9.109375" style="504"/>
    <col min="10757" max="10757" width="54.88671875" style="504" customWidth="1"/>
    <col min="10758" max="10758" width="54.6640625" style="504" customWidth="1"/>
    <col min="10759" max="10759" width="44.88671875" style="504" customWidth="1"/>
    <col min="10760" max="10760" width="10.33203125" style="504" customWidth="1"/>
    <col min="10761" max="11008" width="9.109375" style="504"/>
    <col min="11009" max="11009" width="0" style="504" hidden="1" customWidth="1"/>
    <col min="11010" max="11010" width="74.5546875" style="504" customWidth="1"/>
    <col min="11011" max="11011" width="46.6640625" style="504" customWidth="1"/>
    <col min="11012" max="11012" width="9.109375" style="504"/>
    <col min="11013" max="11013" width="54.88671875" style="504" customWidth="1"/>
    <col min="11014" max="11014" width="54.6640625" style="504" customWidth="1"/>
    <col min="11015" max="11015" width="44.88671875" style="504" customWidth="1"/>
    <col min="11016" max="11016" width="10.33203125" style="504" customWidth="1"/>
    <col min="11017" max="11264" width="9.109375" style="504"/>
    <col min="11265" max="11265" width="0" style="504" hidden="1" customWidth="1"/>
    <col min="11266" max="11266" width="74.5546875" style="504" customWidth="1"/>
    <col min="11267" max="11267" width="46.6640625" style="504" customWidth="1"/>
    <col min="11268" max="11268" width="9.109375" style="504"/>
    <col min="11269" max="11269" width="54.88671875" style="504" customWidth="1"/>
    <col min="11270" max="11270" width="54.6640625" style="504" customWidth="1"/>
    <col min="11271" max="11271" width="44.88671875" style="504" customWidth="1"/>
    <col min="11272" max="11272" width="10.33203125" style="504" customWidth="1"/>
    <col min="11273" max="11520" width="9.109375" style="504"/>
    <col min="11521" max="11521" width="0" style="504" hidden="1" customWidth="1"/>
    <col min="11522" max="11522" width="74.5546875" style="504" customWidth="1"/>
    <col min="11523" max="11523" width="46.6640625" style="504" customWidth="1"/>
    <col min="11524" max="11524" width="9.109375" style="504"/>
    <col min="11525" max="11525" width="54.88671875" style="504" customWidth="1"/>
    <col min="11526" max="11526" width="54.6640625" style="504" customWidth="1"/>
    <col min="11527" max="11527" width="44.88671875" style="504" customWidth="1"/>
    <col min="11528" max="11528" width="10.33203125" style="504" customWidth="1"/>
    <col min="11529" max="11776" width="9.109375" style="504"/>
    <col min="11777" max="11777" width="0" style="504" hidden="1" customWidth="1"/>
    <col min="11778" max="11778" width="74.5546875" style="504" customWidth="1"/>
    <col min="11779" max="11779" width="46.6640625" style="504" customWidth="1"/>
    <col min="11780" max="11780" width="9.109375" style="504"/>
    <col min="11781" max="11781" width="54.88671875" style="504" customWidth="1"/>
    <col min="11782" max="11782" width="54.6640625" style="504" customWidth="1"/>
    <col min="11783" max="11783" width="44.88671875" style="504" customWidth="1"/>
    <col min="11784" max="11784" width="10.33203125" style="504" customWidth="1"/>
    <col min="11785" max="12032" width="9.109375" style="504"/>
    <col min="12033" max="12033" width="0" style="504" hidden="1" customWidth="1"/>
    <col min="12034" max="12034" width="74.5546875" style="504" customWidth="1"/>
    <col min="12035" max="12035" width="46.6640625" style="504" customWidth="1"/>
    <col min="12036" max="12036" width="9.109375" style="504"/>
    <col min="12037" max="12037" width="54.88671875" style="504" customWidth="1"/>
    <col min="12038" max="12038" width="54.6640625" style="504" customWidth="1"/>
    <col min="12039" max="12039" width="44.88671875" style="504" customWidth="1"/>
    <col min="12040" max="12040" width="10.33203125" style="504" customWidth="1"/>
    <col min="12041" max="12288" width="9.109375" style="504"/>
    <col min="12289" max="12289" width="0" style="504" hidden="1" customWidth="1"/>
    <col min="12290" max="12290" width="74.5546875" style="504" customWidth="1"/>
    <col min="12291" max="12291" width="46.6640625" style="504" customWidth="1"/>
    <col min="12292" max="12292" width="9.109375" style="504"/>
    <col min="12293" max="12293" width="54.88671875" style="504" customWidth="1"/>
    <col min="12294" max="12294" width="54.6640625" style="504" customWidth="1"/>
    <col min="12295" max="12295" width="44.88671875" style="504" customWidth="1"/>
    <col min="12296" max="12296" width="10.33203125" style="504" customWidth="1"/>
    <col min="12297" max="12544" width="9.109375" style="504"/>
    <col min="12545" max="12545" width="0" style="504" hidden="1" customWidth="1"/>
    <col min="12546" max="12546" width="74.5546875" style="504" customWidth="1"/>
    <col min="12547" max="12547" width="46.6640625" style="504" customWidth="1"/>
    <col min="12548" max="12548" width="9.109375" style="504"/>
    <col min="12549" max="12549" width="54.88671875" style="504" customWidth="1"/>
    <col min="12550" max="12550" width="54.6640625" style="504" customWidth="1"/>
    <col min="12551" max="12551" width="44.88671875" style="504" customWidth="1"/>
    <col min="12552" max="12552" width="10.33203125" style="504" customWidth="1"/>
    <col min="12553" max="12800" width="9.109375" style="504"/>
    <col min="12801" max="12801" width="0" style="504" hidden="1" customWidth="1"/>
    <col min="12802" max="12802" width="74.5546875" style="504" customWidth="1"/>
    <col min="12803" max="12803" width="46.6640625" style="504" customWidth="1"/>
    <col min="12804" max="12804" width="9.109375" style="504"/>
    <col min="12805" max="12805" width="54.88671875" style="504" customWidth="1"/>
    <col min="12806" max="12806" width="54.6640625" style="504" customWidth="1"/>
    <col min="12807" max="12807" width="44.88671875" style="504" customWidth="1"/>
    <col min="12808" max="12808" width="10.33203125" style="504" customWidth="1"/>
    <col min="12809" max="13056" width="9.109375" style="504"/>
    <col min="13057" max="13057" width="0" style="504" hidden="1" customWidth="1"/>
    <col min="13058" max="13058" width="74.5546875" style="504" customWidth="1"/>
    <col min="13059" max="13059" width="46.6640625" style="504" customWidth="1"/>
    <col min="13060" max="13060" width="9.109375" style="504"/>
    <col min="13061" max="13061" width="54.88671875" style="504" customWidth="1"/>
    <col min="13062" max="13062" width="54.6640625" style="504" customWidth="1"/>
    <col min="13063" max="13063" width="44.88671875" style="504" customWidth="1"/>
    <col min="13064" max="13064" width="10.33203125" style="504" customWidth="1"/>
    <col min="13065" max="13312" width="9.109375" style="504"/>
    <col min="13313" max="13313" width="0" style="504" hidden="1" customWidth="1"/>
    <col min="13314" max="13314" width="74.5546875" style="504" customWidth="1"/>
    <col min="13315" max="13315" width="46.6640625" style="504" customWidth="1"/>
    <col min="13316" max="13316" width="9.109375" style="504"/>
    <col min="13317" max="13317" width="54.88671875" style="504" customWidth="1"/>
    <col min="13318" max="13318" width="54.6640625" style="504" customWidth="1"/>
    <col min="13319" max="13319" width="44.88671875" style="504" customWidth="1"/>
    <col min="13320" max="13320" width="10.33203125" style="504" customWidth="1"/>
    <col min="13321" max="13568" width="9.109375" style="504"/>
    <col min="13569" max="13569" width="0" style="504" hidden="1" customWidth="1"/>
    <col min="13570" max="13570" width="74.5546875" style="504" customWidth="1"/>
    <col min="13571" max="13571" width="46.6640625" style="504" customWidth="1"/>
    <col min="13572" max="13572" width="9.109375" style="504"/>
    <col min="13573" max="13573" width="54.88671875" style="504" customWidth="1"/>
    <col min="13574" max="13574" width="54.6640625" style="504" customWidth="1"/>
    <col min="13575" max="13575" width="44.88671875" style="504" customWidth="1"/>
    <col min="13576" max="13576" width="10.33203125" style="504" customWidth="1"/>
    <col min="13577" max="13824" width="9.109375" style="504"/>
    <col min="13825" max="13825" width="0" style="504" hidden="1" customWidth="1"/>
    <col min="13826" max="13826" width="74.5546875" style="504" customWidth="1"/>
    <col min="13827" max="13827" width="46.6640625" style="504" customWidth="1"/>
    <col min="13828" max="13828" width="9.109375" style="504"/>
    <col min="13829" max="13829" width="54.88671875" style="504" customWidth="1"/>
    <col min="13830" max="13830" width="54.6640625" style="504" customWidth="1"/>
    <col min="13831" max="13831" width="44.88671875" style="504" customWidth="1"/>
    <col min="13832" max="13832" width="10.33203125" style="504" customWidth="1"/>
    <col min="13833" max="14080" width="9.109375" style="504"/>
    <col min="14081" max="14081" width="0" style="504" hidden="1" customWidth="1"/>
    <col min="14082" max="14082" width="74.5546875" style="504" customWidth="1"/>
    <col min="14083" max="14083" width="46.6640625" style="504" customWidth="1"/>
    <col min="14084" max="14084" width="9.109375" style="504"/>
    <col min="14085" max="14085" width="54.88671875" style="504" customWidth="1"/>
    <col min="14086" max="14086" width="54.6640625" style="504" customWidth="1"/>
    <col min="14087" max="14087" width="44.88671875" style="504" customWidth="1"/>
    <col min="14088" max="14088" width="10.33203125" style="504" customWidth="1"/>
    <col min="14089" max="14336" width="9.109375" style="504"/>
    <col min="14337" max="14337" width="0" style="504" hidden="1" customWidth="1"/>
    <col min="14338" max="14338" width="74.5546875" style="504" customWidth="1"/>
    <col min="14339" max="14339" width="46.6640625" style="504" customWidth="1"/>
    <col min="14340" max="14340" width="9.109375" style="504"/>
    <col min="14341" max="14341" width="54.88671875" style="504" customWidth="1"/>
    <col min="14342" max="14342" width="54.6640625" style="504" customWidth="1"/>
    <col min="14343" max="14343" width="44.88671875" style="504" customWidth="1"/>
    <col min="14344" max="14344" width="10.33203125" style="504" customWidth="1"/>
    <col min="14345" max="14592" width="9.109375" style="504"/>
    <col min="14593" max="14593" width="0" style="504" hidden="1" customWidth="1"/>
    <col min="14594" max="14594" width="74.5546875" style="504" customWidth="1"/>
    <col min="14595" max="14595" width="46.6640625" style="504" customWidth="1"/>
    <col min="14596" max="14596" width="9.109375" style="504"/>
    <col min="14597" max="14597" width="54.88671875" style="504" customWidth="1"/>
    <col min="14598" max="14598" width="54.6640625" style="504" customWidth="1"/>
    <col min="14599" max="14599" width="44.88671875" style="504" customWidth="1"/>
    <col min="14600" max="14600" width="10.33203125" style="504" customWidth="1"/>
    <col min="14601" max="14848" width="9.109375" style="504"/>
    <col min="14849" max="14849" width="0" style="504" hidden="1" customWidth="1"/>
    <col min="14850" max="14850" width="74.5546875" style="504" customWidth="1"/>
    <col min="14851" max="14851" width="46.6640625" style="504" customWidth="1"/>
    <col min="14852" max="14852" width="9.109375" style="504"/>
    <col min="14853" max="14853" width="54.88671875" style="504" customWidth="1"/>
    <col min="14854" max="14854" width="54.6640625" style="504" customWidth="1"/>
    <col min="14855" max="14855" width="44.88671875" style="504" customWidth="1"/>
    <col min="14856" max="14856" width="10.33203125" style="504" customWidth="1"/>
    <col min="14857" max="15104" width="9.109375" style="504"/>
    <col min="15105" max="15105" width="0" style="504" hidden="1" customWidth="1"/>
    <col min="15106" max="15106" width="74.5546875" style="504" customWidth="1"/>
    <col min="15107" max="15107" width="46.6640625" style="504" customWidth="1"/>
    <col min="15108" max="15108" width="9.109375" style="504"/>
    <col min="15109" max="15109" width="54.88671875" style="504" customWidth="1"/>
    <col min="15110" max="15110" width="54.6640625" style="504" customWidth="1"/>
    <col min="15111" max="15111" width="44.88671875" style="504" customWidth="1"/>
    <col min="15112" max="15112" width="10.33203125" style="504" customWidth="1"/>
    <col min="15113" max="15360" width="9.109375" style="504"/>
    <col min="15361" max="15361" width="0" style="504" hidden="1" customWidth="1"/>
    <col min="15362" max="15362" width="74.5546875" style="504" customWidth="1"/>
    <col min="15363" max="15363" width="46.6640625" style="504" customWidth="1"/>
    <col min="15364" max="15364" width="9.109375" style="504"/>
    <col min="15365" max="15365" width="54.88671875" style="504" customWidth="1"/>
    <col min="15366" max="15366" width="54.6640625" style="504" customWidth="1"/>
    <col min="15367" max="15367" width="44.88671875" style="504" customWidth="1"/>
    <col min="15368" max="15368" width="10.33203125" style="504" customWidth="1"/>
    <col min="15369" max="15616" width="9.109375" style="504"/>
    <col min="15617" max="15617" width="0" style="504" hidden="1" customWidth="1"/>
    <col min="15618" max="15618" width="74.5546875" style="504" customWidth="1"/>
    <col min="15619" max="15619" width="46.6640625" style="504" customWidth="1"/>
    <col min="15620" max="15620" width="9.109375" style="504"/>
    <col min="15621" max="15621" width="54.88671875" style="504" customWidth="1"/>
    <col min="15622" max="15622" width="54.6640625" style="504" customWidth="1"/>
    <col min="15623" max="15623" width="44.88671875" style="504" customWidth="1"/>
    <col min="15624" max="15624" width="10.33203125" style="504" customWidth="1"/>
    <col min="15625" max="15872" width="9.109375" style="504"/>
    <col min="15873" max="15873" width="0" style="504" hidden="1" customWidth="1"/>
    <col min="15874" max="15874" width="74.5546875" style="504" customWidth="1"/>
    <col min="15875" max="15875" width="46.6640625" style="504" customWidth="1"/>
    <col min="15876" max="15876" width="9.109375" style="504"/>
    <col min="15877" max="15877" width="54.88671875" style="504" customWidth="1"/>
    <col min="15878" max="15878" width="54.6640625" style="504" customWidth="1"/>
    <col min="15879" max="15879" width="44.88671875" style="504" customWidth="1"/>
    <col min="15880" max="15880" width="10.33203125" style="504" customWidth="1"/>
    <col min="15881" max="16128" width="9.109375" style="504"/>
    <col min="16129" max="16129" width="0" style="504" hidden="1" customWidth="1"/>
    <col min="16130" max="16130" width="74.5546875" style="504" customWidth="1"/>
    <col min="16131" max="16131" width="46.6640625" style="504" customWidth="1"/>
    <col min="16132" max="16132" width="9.109375" style="504"/>
    <col min="16133" max="16133" width="54.88671875" style="504" customWidth="1"/>
    <col min="16134" max="16134" width="54.6640625" style="504" customWidth="1"/>
    <col min="16135" max="16135" width="44.88671875" style="504" customWidth="1"/>
    <col min="16136" max="16136" width="10.33203125" style="504" customWidth="1"/>
    <col min="16137" max="16384" width="9.109375" style="504"/>
  </cols>
  <sheetData>
    <row r="1" spans="2:8" ht="101.25" customHeight="1">
      <c r="B1" s="640" t="str">
        <f>Basic!B1</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C1" s="640"/>
    </row>
    <row r="2" spans="2:8" ht="16.5" customHeight="1">
      <c r="B2" s="641" t="str">
        <f>Basic!B3</f>
        <v>CC/NT/COND/DOM/A02/22/00509/RFx-5002002512</v>
      </c>
      <c r="C2" s="641"/>
      <c r="D2" s="505">
        <v>1</v>
      </c>
      <c r="E2" s="506" t="s">
        <v>655</v>
      </c>
      <c r="F2" s="507" t="s">
        <v>656</v>
      </c>
      <c r="H2" s="508"/>
    </row>
    <row r="3" spans="2:8">
      <c r="B3" s="509"/>
      <c r="C3" s="509"/>
      <c r="D3" s="505">
        <v>2</v>
      </c>
      <c r="E3" s="506" t="s">
        <v>657</v>
      </c>
      <c r="F3" s="507" t="s">
        <v>658</v>
      </c>
      <c r="H3" s="508"/>
    </row>
    <row r="4" spans="2:8">
      <c r="B4" s="642" t="s">
        <v>659</v>
      </c>
      <c r="C4" s="642"/>
      <c r="D4" s="505">
        <v>3</v>
      </c>
      <c r="E4" s="506" t="s">
        <v>660</v>
      </c>
      <c r="F4" s="507" t="s">
        <v>661</v>
      </c>
      <c r="H4" s="508"/>
    </row>
    <row r="5" spans="2:8" ht="16.2" thickBot="1">
      <c r="B5" s="510"/>
      <c r="C5" s="511"/>
      <c r="D5" s="505">
        <v>4</v>
      </c>
      <c r="E5" s="507" t="s">
        <v>662</v>
      </c>
      <c r="F5" s="507" t="s">
        <v>663</v>
      </c>
      <c r="H5" s="508"/>
    </row>
    <row r="6" spans="2:8" ht="33" customHeight="1" thickBot="1">
      <c r="B6" s="512" t="s">
        <v>664</v>
      </c>
      <c r="C6" s="513"/>
      <c r="D6" s="514">
        <f>IF(C6=E2,1,IF(C6=E3,2,IF(C6=E4,3,4)))</f>
        <v>4</v>
      </c>
      <c r="F6" s="508"/>
      <c r="G6" s="508"/>
      <c r="H6" s="508"/>
    </row>
    <row r="7" spans="2:8" ht="51" customHeight="1">
      <c r="B7" s="515"/>
      <c r="C7" s="516" t="str">
        <f>IF(D6=1,F2,IF(D6=2,F3,IF(D6=3,F4,F5)))</f>
        <v>{Meeting the requirements specific to Joint Ventures given under para 1.5 of Annexure-A (BDS)}</v>
      </c>
      <c r="E7" s="517"/>
      <c r="F7" s="518"/>
    </row>
    <row r="8" spans="2:8" ht="38.25" hidden="1" customHeight="1" thickBot="1">
      <c r="B8" s="519" t="str">
        <f>IF(D6=4,"Requirements Specific to Joint Ventures","")</f>
        <v>Requirements Specific to Joint Ventures</v>
      </c>
      <c r="C8" s="520"/>
      <c r="D8" s="521"/>
      <c r="E8" s="517"/>
      <c r="F8" s="522"/>
    </row>
    <row r="9" spans="2:8" ht="34.5" customHeight="1">
      <c r="B9" s="523" t="str">
        <f>IF(D6=1,"Name of Qualified Manufacturer",IF(D6=2,"Name of Individual Firm",IF(D6=3,"Name of the Licensee of Licensor",IF(D6=4,"Name of the Lead Partner "))))</f>
        <v xml:space="preserve">Name of the Lead Partner </v>
      </c>
      <c r="C9" s="524"/>
      <c r="F9" s="525"/>
    </row>
    <row r="10" spans="2:8" ht="23.25" customHeight="1">
      <c r="B10" s="526" t="s">
        <v>665</v>
      </c>
      <c r="C10" s="527"/>
      <c r="F10" s="525"/>
    </row>
    <row r="11" spans="2:8" ht="19.5" customHeight="1">
      <c r="B11" s="528"/>
      <c r="C11" s="527"/>
    </row>
    <row r="12" spans="2:8" ht="21.75" customHeight="1">
      <c r="B12" s="529"/>
      <c r="C12" s="530"/>
    </row>
    <row r="13" spans="2:8" ht="18.75" customHeight="1">
      <c r="B13" s="531"/>
      <c r="C13" s="532"/>
    </row>
    <row r="14" spans="2:8" ht="30.75" customHeight="1">
      <c r="B14" s="523" t="str">
        <f>IF(D6=3,"Name of the Licensor",IF(D6=4,"Name of the Other Partner", IF(OR(D6=1,2),"")))</f>
        <v>Name of the Other Partner</v>
      </c>
      <c r="C14" s="533"/>
      <c r="D14" s="534"/>
    </row>
    <row r="15" spans="2:8" ht="21.75" customHeight="1">
      <c r="B15" s="535" t="s">
        <v>665</v>
      </c>
      <c r="C15" s="527"/>
    </row>
    <row r="16" spans="2:8" ht="21.75" customHeight="1">
      <c r="B16" s="528"/>
      <c r="C16" s="527"/>
    </row>
    <row r="17" spans="2:9" ht="21.75" customHeight="1">
      <c r="B17" s="529"/>
      <c r="C17" s="530"/>
    </row>
    <row r="18" spans="2:9" ht="20.25" customHeight="1">
      <c r="B18" s="531"/>
      <c r="C18" s="532"/>
    </row>
    <row r="19" spans="2:9" ht="21.75" hidden="1" customHeight="1">
      <c r="B19" s="526" t="e">
        <f>IF(AND(F7=2,#REF!="2 or More"),"Other Partner-2","")</f>
        <v>#REF!</v>
      </c>
      <c r="C19" s="530"/>
    </row>
    <row r="20" spans="2:9" ht="21.75" hidden="1" customHeight="1">
      <c r="B20" s="536" t="e">
        <f>IF(AND(F7=2,#REF!= "2 or more"), "Address of Registered Office","")</f>
        <v>#REF!</v>
      </c>
      <c r="C20" s="530"/>
    </row>
    <row r="21" spans="2:9" ht="21.75" hidden="1" customHeight="1">
      <c r="B21" s="537"/>
      <c r="C21" s="530"/>
    </row>
    <row r="22" spans="2:9" ht="21.75" hidden="1" customHeight="1">
      <c r="B22" s="538"/>
      <c r="C22" s="530"/>
    </row>
    <row r="23" spans="2:9" ht="20.25" hidden="1" customHeight="1">
      <c r="B23" s="539" t="e">
        <f>IF(AND(C6="JV (Joint Venture)",#REF!= "2 or More"),"Other Partner-2","")</f>
        <v>#REF!</v>
      </c>
      <c r="C23" s="540"/>
    </row>
    <row r="24" spans="2:9" ht="18" hidden="1" customHeight="1">
      <c r="B24" s="541" t="s">
        <v>106</v>
      </c>
      <c r="C24" s="542"/>
    </row>
    <row r="25" spans="2:9" ht="18" hidden="1" customHeight="1">
      <c r="B25" s="543"/>
      <c r="C25" s="542"/>
    </row>
    <row r="26" spans="2:9" ht="21" hidden="1" customHeight="1">
      <c r="B26" s="544"/>
      <c r="C26" s="545"/>
    </row>
    <row r="27" spans="2:9" ht="18.75" hidden="1" customHeight="1">
      <c r="B27" s="546"/>
      <c r="C27" s="547"/>
    </row>
    <row r="28" spans="2:9" ht="21.75" customHeight="1">
      <c r="B28" s="548" t="s">
        <v>181</v>
      </c>
      <c r="C28" s="549"/>
    </row>
    <row r="29" spans="2:9" ht="23.25" customHeight="1">
      <c r="B29" s="548" t="s">
        <v>182</v>
      </c>
      <c r="C29" s="550"/>
    </row>
    <row r="30" spans="2:9" ht="19.5" customHeight="1">
      <c r="B30" s="551"/>
      <c r="C30" s="552"/>
      <c r="D30" s="553"/>
    </row>
    <row r="31" spans="2:9" ht="21.75" customHeight="1">
      <c r="B31" s="548" t="s">
        <v>666</v>
      </c>
      <c r="C31" s="554"/>
      <c r="D31" s="643"/>
      <c r="E31" s="643"/>
      <c r="F31" s="643"/>
      <c r="G31" s="643"/>
      <c r="H31" s="643"/>
      <c r="I31" s="643"/>
    </row>
    <row r="32" spans="2:9" ht="22.5" customHeight="1" thickBot="1">
      <c r="B32" s="555" t="s">
        <v>667</v>
      </c>
      <c r="C32" s="556"/>
    </row>
    <row r="33" spans="2:10">
      <c r="J33" s="557"/>
    </row>
    <row r="35" spans="2:10">
      <c r="B35" s="558"/>
    </row>
  </sheetData>
  <sheetProtection password="EE0B" sheet="1" objects="1" scenarios="1" formatColumns="0" formatRows="0" selectLockedCells="1"/>
  <customSheetViews>
    <customSheetView guid="{645EA773-58FD-461A-A186-302B88D016A5}" showPageBreaks="1" printArea="1" hiddenRows="1" hiddenColumns="1" view="pageBreakPreview" topLeftCell="B1">
      <selection activeCell="C6" sqref="C6"/>
      <pageMargins left="0.86" right="0.32" top="0.71" bottom="0.31" header="0.54" footer="0.19"/>
      <pageSetup scale="78" orientation="portrait" r:id="rId1"/>
      <headerFooter alignWithMargins="0"/>
    </customSheetView>
    <customSheetView guid="{0539A423-766D-4407-9B04-DD09D2A8C305}" showPageBreaks="1" printArea="1" hiddenRows="1" hiddenColumns="1" view="pageBreakPreview" topLeftCell="B4">
      <selection activeCell="C31" sqref="C31"/>
      <pageMargins left="0.86" right="0.32" top="0.71" bottom="0.31" header="0.54" footer="0.19"/>
      <pageSetup scale="78" orientation="portrait" r:id="rId2"/>
      <headerFooter alignWithMargins="0"/>
    </customSheetView>
    <customSheetView guid="{FA4BDE0B-6AEB-4D9D-84E1-DAD93139D8D4}" showPageBreaks="1" printArea="1" hiddenRows="1" hiddenColumns="1" view="pageBreakPreview" topLeftCell="B13">
      <selection activeCell="C31" sqref="C31"/>
      <pageMargins left="0.86" right="0.32" top="0.71" bottom="0.31" header="0.54" footer="0.19"/>
      <pageSetup scale="78" orientation="portrait" r:id="rId3"/>
      <headerFooter alignWithMargins="0"/>
    </customSheetView>
    <customSheetView guid="{A506B351-DE43-4CCA-818F-D2B51F2607AA}" showPageBreaks="1" printArea="1" hiddenRows="1" hiddenColumns="1" view="pageBreakPreview" topLeftCell="B7">
      <selection activeCell="C6" sqref="C6"/>
      <pageMargins left="0.86" right="0.32" top="0.71" bottom="0.31" header="0.54" footer="0.19"/>
      <pageSetup scale="78" orientation="portrait" r:id="rId4"/>
      <headerFooter alignWithMargins="0"/>
    </customSheetView>
    <customSheetView guid="{A36312D6-6542-430C-9B41-AC312BBA51FD}" showPageBreaks="1" printArea="1" hiddenRows="1" hiddenColumns="1" view="pageBreakPreview" topLeftCell="B7">
      <selection activeCell="C6" sqref="C6"/>
      <pageMargins left="0.86" right="0.32" top="0.71" bottom="0.31" header="0.54" footer="0.19"/>
      <pageSetup scale="78" orientation="portrait" r:id="rId5"/>
      <headerFooter alignWithMargins="0"/>
    </customSheetView>
    <customSheetView guid="{BA05AF78-3740-4996-9CC5-E46CCE234E84}" showPageBreaks="1" printArea="1" hiddenRows="1" hiddenColumns="1" view="pageBreakPreview" topLeftCell="B1">
      <selection activeCell="C31" sqref="C31"/>
      <pageMargins left="0.86" right="0.32" top="0.71" bottom="0.31" header="0.54" footer="0.19"/>
      <pageSetup scale="78" orientation="portrait" r:id="rId6"/>
      <headerFooter alignWithMargins="0"/>
    </customSheetView>
  </customSheetViews>
  <mergeCells count="4">
    <mergeCell ref="B1:C1"/>
    <mergeCell ref="B2:C2"/>
    <mergeCell ref="B4:C4"/>
    <mergeCell ref="D31:I31"/>
  </mergeCells>
  <conditionalFormatting sqref="C23:C26">
    <cfRule type="expression" dxfId="32" priority="8" stopIfTrue="1">
      <formula>$C$6="Joint Venture Bid {as per sl. no. 3.0 of Annexure-A (BDS) of Vol-I (Conditions of Contract)}"</formula>
    </cfRule>
  </conditionalFormatting>
  <conditionalFormatting sqref="B23:B27">
    <cfRule type="expression" dxfId="31" priority="6" stopIfTrue="1">
      <formula>$C$6="765kV Reactor Manufacturer {as per sl. no. 1.1 of Annexure-A (BDS) of Vol-I (Conditions of Contract)}"</formula>
    </cfRule>
    <cfRule type="expression" dxfId="30" priority="7" stopIfTrue="1">
      <formula>$C$6="Indian 765kV Reactor Manufacturer {as per sl. no. 1.2 of Annexure-A (BDS) of Vol-I (Conditions of Contract)}"</formula>
    </cfRule>
  </conditionalFormatting>
  <conditionalFormatting sqref="B19:C22">
    <cfRule type="expression" dxfId="29" priority="4" stopIfTrue="1">
      <formula>$F$7&lt;2</formula>
    </cfRule>
    <cfRule type="expression" dxfId="28" priority="5" stopIfTrue="1">
      <formula>#REF!=1</formula>
    </cfRule>
  </conditionalFormatting>
  <conditionalFormatting sqref="C8">
    <cfRule type="expression" dxfId="27" priority="2" stopIfTrue="1">
      <formula>$D$6=4</formula>
    </cfRule>
    <cfRule type="expression" dxfId="26" priority="3">
      <formula>$D$6=4</formula>
    </cfRule>
  </conditionalFormatting>
  <conditionalFormatting sqref="B15">
    <cfRule type="expression" dxfId="25" priority="1">
      <formula>"D6=1"</formula>
    </cfRule>
  </conditionalFormatting>
  <dataValidations count="3">
    <dataValidation type="date" allowBlank="1" showInputMessage="1" showErrorMessage="1" error="Enter date in dd-mmm-yy format. Example 01-oct-10" sqref="C31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C65567 IY65567 SU65567 ACQ65567 AMM65567 AWI65567 BGE65567 BQA65567 BZW65567 CJS65567 CTO65567 DDK65567 DNG65567 DXC65567 EGY65567 EQU65567 FAQ65567 FKM65567 FUI65567 GEE65567 GOA65567 GXW65567 HHS65567 HRO65567 IBK65567 ILG65567 IVC65567 JEY65567 JOU65567 JYQ65567 KIM65567 KSI65567 LCE65567 LMA65567 LVW65567 MFS65567 MPO65567 MZK65567 NJG65567 NTC65567 OCY65567 OMU65567 OWQ65567 PGM65567 PQI65567 QAE65567 QKA65567 QTW65567 RDS65567 RNO65567 RXK65567 SHG65567 SRC65567 TAY65567 TKU65567 TUQ65567 UEM65567 UOI65567 UYE65567 VIA65567 VRW65567 WBS65567 WLO65567 WVK65567 C131103 IY131103 SU131103 ACQ131103 AMM131103 AWI131103 BGE131103 BQA131103 BZW131103 CJS131103 CTO131103 DDK131103 DNG131103 DXC131103 EGY131103 EQU131103 FAQ131103 FKM131103 FUI131103 GEE131103 GOA131103 GXW131103 HHS131103 HRO131103 IBK131103 ILG131103 IVC131103 JEY131103 JOU131103 JYQ131103 KIM131103 KSI131103 LCE131103 LMA131103 LVW131103 MFS131103 MPO131103 MZK131103 NJG131103 NTC131103 OCY131103 OMU131103 OWQ131103 PGM131103 PQI131103 QAE131103 QKA131103 QTW131103 RDS131103 RNO131103 RXK131103 SHG131103 SRC131103 TAY131103 TKU131103 TUQ131103 UEM131103 UOI131103 UYE131103 VIA131103 VRW131103 WBS131103 WLO131103 WVK131103 C196639 IY196639 SU196639 ACQ196639 AMM196639 AWI196639 BGE196639 BQA196639 BZW196639 CJS196639 CTO196639 DDK196639 DNG196639 DXC196639 EGY196639 EQU196639 FAQ196639 FKM196639 FUI196639 GEE196639 GOA196639 GXW196639 HHS196639 HRO196639 IBK196639 ILG196639 IVC196639 JEY196639 JOU196639 JYQ196639 KIM196639 KSI196639 LCE196639 LMA196639 LVW196639 MFS196639 MPO196639 MZK196639 NJG196639 NTC196639 OCY196639 OMU196639 OWQ196639 PGM196639 PQI196639 QAE196639 QKA196639 QTW196639 RDS196639 RNO196639 RXK196639 SHG196639 SRC196639 TAY196639 TKU196639 TUQ196639 UEM196639 UOI196639 UYE196639 VIA196639 VRW196639 WBS196639 WLO196639 WVK196639 C262175 IY262175 SU262175 ACQ262175 AMM262175 AWI262175 BGE262175 BQA262175 BZW262175 CJS262175 CTO262175 DDK262175 DNG262175 DXC262175 EGY262175 EQU262175 FAQ262175 FKM262175 FUI262175 GEE262175 GOA262175 GXW262175 HHS262175 HRO262175 IBK262175 ILG262175 IVC262175 JEY262175 JOU262175 JYQ262175 KIM262175 KSI262175 LCE262175 LMA262175 LVW262175 MFS262175 MPO262175 MZK262175 NJG262175 NTC262175 OCY262175 OMU262175 OWQ262175 PGM262175 PQI262175 QAE262175 QKA262175 QTW262175 RDS262175 RNO262175 RXK262175 SHG262175 SRC262175 TAY262175 TKU262175 TUQ262175 UEM262175 UOI262175 UYE262175 VIA262175 VRW262175 WBS262175 WLO262175 WVK262175 C327711 IY327711 SU327711 ACQ327711 AMM327711 AWI327711 BGE327711 BQA327711 BZW327711 CJS327711 CTO327711 DDK327711 DNG327711 DXC327711 EGY327711 EQU327711 FAQ327711 FKM327711 FUI327711 GEE327711 GOA327711 GXW327711 HHS327711 HRO327711 IBK327711 ILG327711 IVC327711 JEY327711 JOU327711 JYQ327711 KIM327711 KSI327711 LCE327711 LMA327711 LVW327711 MFS327711 MPO327711 MZK327711 NJG327711 NTC327711 OCY327711 OMU327711 OWQ327711 PGM327711 PQI327711 QAE327711 QKA327711 QTW327711 RDS327711 RNO327711 RXK327711 SHG327711 SRC327711 TAY327711 TKU327711 TUQ327711 UEM327711 UOI327711 UYE327711 VIA327711 VRW327711 WBS327711 WLO327711 WVK327711 C393247 IY393247 SU393247 ACQ393247 AMM393247 AWI393247 BGE393247 BQA393247 BZW393247 CJS393247 CTO393247 DDK393247 DNG393247 DXC393247 EGY393247 EQU393247 FAQ393247 FKM393247 FUI393247 GEE393247 GOA393247 GXW393247 HHS393247 HRO393247 IBK393247 ILG393247 IVC393247 JEY393247 JOU393247 JYQ393247 KIM393247 KSI393247 LCE393247 LMA393247 LVW393247 MFS393247 MPO393247 MZK393247 NJG393247 NTC393247 OCY393247 OMU393247 OWQ393247 PGM393247 PQI393247 QAE393247 QKA393247 QTW393247 RDS393247 RNO393247 RXK393247 SHG393247 SRC393247 TAY393247 TKU393247 TUQ393247 UEM393247 UOI393247 UYE393247 VIA393247 VRW393247 WBS393247 WLO393247 WVK393247 C458783 IY458783 SU458783 ACQ458783 AMM458783 AWI458783 BGE458783 BQA458783 BZW458783 CJS458783 CTO458783 DDK458783 DNG458783 DXC458783 EGY458783 EQU458783 FAQ458783 FKM458783 FUI458783 GEE458783 GOA458783 GXW458783 HHS458783 HRO458783 IBK458783 ILG458783 IVC458783 JEY458783 JOU458783 JYQ458783 KIM458783 KSI458783 LCE458783 LMA458783 LVW458783 MFS458783 MPO458783 MZK458783 NJG458783 NTC458783 OCY458783 OMU458783 OWQ458783 PGM458783 PQI458783 QAE458783 QKA458783 QTW458783 RDS458783 RNO458783 RXK458783 SHG458783 SRC458783 TAY458783 TKU458783 TUQ458783 UEM458783 UOI458783 UYE458783 VIA458783 VRW458783 WBS458783 WLO458783 WVK458783 C524319 IY524319 SU524319 ACQ524319 AMM524319 AWI524319 BGE524319 BQA524319 BZW524319 CJS524319 CTO524319 DDK524319 DNG524319 DXC524319 EGY524319 EQU524319 FAQ524319 FKM524319 FUI524319 GEE524319 GOA524319 GXW524319 HHS524319 HRO524319 IBK524319 ILG524319 IVC524319 JEY524319 JOU524319 JYQ524319 KIM524319 KSI524319 LCE524319 LMA524319 LVW524319 MFS524319 MPO524319 MZK524319 NJG524319 NTC524319 OCY524319 OMU524319 OWQ524319 PGM524319 PQI524319 QAE524319 QKA524319 QTW524319 RDS524319 RNO524319 RXK524319 SHG524319 SRC524319 TAY524319 TKU524319 TUQ524319 UEM524319 UOI524319 UYE524319 VIA524319 VRW524319 WBS524319 WLO524319 WVK524319 C589855 IY589855 SU589855 ACQ589855 AMM589855 AWI589855 BGE589855 BQA589855 BZW589855 CJS589855 CTO589855 DDK589855 DNG589855 DXC589855 EGY589855 EQU589855 FAQ589855 FKM589855 FUI589855 GEE589855 GOA589855 GXW589855 HHS589855 HRO589855 IBK589855 ILG589855 IVC589855 JEY589855 JOU589855 JYQ589855 KIM589855 KSI589855 LCE589855 LMA589855 LVW589855 MFS589855 MPO589855 MZK589855 NJG589855 NTC589855 OCY589855 OMU589855 OWQ589855 PGM589855 PQI589855 QAE589855 QKA589855 QTW589855 RDS589855 RNO589855 RXK589855 SHG589855 SRC589855 TAY589855 TKU589855 TUQ589855 UEM589855 UOI589855 UYE589855 VIA589855 VRW589855 WBS589855 WLO589855 WVK589855 C655391 IY655391 SU655391 ACQ655391 AMM655391 AWI655391 BGE655391 BQA655391 BZW655391 CJS655391 CTO655391 DDK655391 DNG655391 DXC655391 EGY655391 EQU655391 FAQ655391 FKM655391 FUI655391 GEE655391 GOA655391 GXW655391 HHS655391 HRO655391 IBK655391 ILG655391 IVC655391 JEY655391 JOU655391 JYQ655391 KIM655391 KSI655391 LCE655391 LMA655391 LVW655391 MFS655391 MPO655391 MZK655391 NJG655391 NTC655391 OCY655391 OMU655391 OWQ655391 PGM655391 PQI655391 QAE655391 QKA655391 QTW655391 RDS655391 RNO655391 RXK655391 SHG655391 SRC655391 TAY655391 TKU655391 TUQ655391 UEM655391 UOI655391 UYE655391 VIA655391 VRW655391 WBS655391 WLO655391 WVK655391 C720927 IY720927 SU720927 ACQ720927 AMM720927 AWI720927 BGE720927 BQA720927 BZW720927 CJS720927 CTO720927 DDK720927 DNG720927 DXC720927 EGY720927 EQU720927 FAQ720927 FKM720927 FUI720927 GEE720927 GOA720927 GXW720927 HHS720927 HRO720927 IBK720927 ILG720927 IVC720927 JEY720927 JOU720927 JYQ720927 KIM720927 KSI720927 LCE720927 LMA720927 LVW720927 MFS720927 MPO720927 MZK720927 NJG720927 NTC720927 OCY720927 OMU720927 OWQ720927 PGM720927 PQI720927 QAE720927 QKA720927 QTW720927 RDS720927 RNO720927 RXK720927 SHG720927 SRC720927 TAY720927 TKU720927 TUQ720927 UEM720927 UOI720927 UYE720927 VIA720927 VRW720927 WBS720927 WLO720927 WVK720927 C786463 IY786463 SU786463 ACQ786463 AMM786463 AWI786463 BGE786463 BQA786463 BZW786463 CJS786463 CTO786463 DDK786463 DNG786463 DXC786463 EGY786463 EQU786463 FAQ786463 FKM786463 FUI786463 GEE786463 GOA786463 GXW786463 HHS786463 HRO786463 IBK786463 ILG786463 IVC786463 JEY786463 JOU786463 JYQ786463 KIM786463 KSI786463 LCE786463 LMA786463 LVW786463 MFS786463 MPO786463 MZK786463 NJG786463 NTC786463 OCY786463 OMU786463 OWQ786463 PGM786463 PQI786463 QAE786463 QKA786463 QTW786463 RDS786463 RNO786463 RXK786463 SHG786463 SRC786463 TAY786463 TKU786463 TUQ786463 UEM786463 UOI786463 UYE786463 VIA786463 VRW786463 WBS786463 WLO786463 WVK786463 C851999 IY851999 SU851999 ACQ851999 AMM851999 AWI851999 BGE851999 BQA851999 BZW851999 CJS851999 CTO851999 DDK851999 DNG851999 DXC851999 EGY851999 EQU851999 FAQ851999 FKM851999 FUI851999 GEE851999 GOA851999 GXW851999 HHS851999 HRO851999 IBK851999 ILG851999 IVC851999 JEY851999 JOU851999 JYQ851999 KIM851999 KSI851999 LCE851999 LMA851999 LVW851999 MFS851999 MPO851999 MZK851999 NJG851999 NTC851999 OCY851999 OMU851999 OWQ851999 PGM851999 PQI851999 QAE851999 QKA851999 QTW851999 RDS851999 RNO851999 RXK851999 SHG851999 SRC851999 TAY851999 TKU851999 TUQ851999 UEM851999 UOI851999 UYE851999 VIA851999 VRW851999 WBS851999 WLO851999 WVK851999 C917535 IY917535 SU917535 ACQ917535 AMM917535 AWI917535 BGE917535 BQA917535 BZW917535 CJS917535 CTO917535 DDK917535 DNG917535 DXC917535 EGY917535 EQU917535 FAQ917535 FKM917535 FUI917535 GEE917535 GOA917535 GXW917535 HHS917535 HRO917535 IBK917535 ILG917535 IVC917535 JEY917535 JOU917535 JYQ917535 KIM917535 KSI917535 LCE917535 LMA917535 LVW917535 MFS917535 MPO917535 MZK917535 NJG917535 NTC917535 OCY917535 OMU917535 OWQ917535 PGM917535 PQI917535 QAE917535 QKA917535 QTW917535 RDS917535 RNO917535 RXK917535 SHG917535 SRC917535 TAY917535 TKU917535 TUQ917535 UEM917535 UOI917535 UYE917535 VIA917535 VRW917535 WBS917535 WLO917535 WVK917535 C983071 IY983071 SU983071 ACQ983071 AMM983071 AWI983071 BGE983071 BQA983071 BZW983071 CJS983071 CTO983071 DDK983071 DNG983071 DXC983071 EGY983071 EQU983071 FAQ983071 FKM983071 FUI983071 GEE983071 GOA983071 GXW983071 HHS983071 HRO983071 IBK983071 ILG983071 IVC983071 JEY983071 JOU983071 JYQ983071 KIM983071 KSI983071 LCE983071 LMA983071 LVW983071 MFS983071 MPO983071 MZK983071 NJG983071 NTC983071 OCY983071 OMU983071 OWQ983071 PGM983071 PQI983071 QAE983071 QKA983071 QTW983071 RDS983071 RNO983071 RXK983071 SHG983071 SRC983071 TAY983071 TKU983071 TUQ983071 UEM983071 UOI983071 UYE983071 VIA983071 VRW983071 WBS983071 WLO983071 WVK983071" xr:uid="{00000000-0002-0000-0300-000000000000}">
      <formula1>AA26</formula1>
      <formula2>AA28</formula2>
    </dataValidation>
    <dataValidation type="list" allowBlank="1" showInputMessage="1" showErrorMessage="1" sqref="C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42 IY65542 SU65542 ACQ65542 AMM65542 AWI65542 BGE65542 BQA65542 BZW65542 CJS65542 CTO65542 DDK65542 DNG65542 DXC65542 EGY65542 EQU65542 FAQ65542 FKM65542 FUI65542 GEE65542 GOA65542 GXW65542 HHS65542 HRO65542 IBK65542 ILG65542 IVC65542 JEY65542 JOU65542 JYQ65542 KIM65542 KSI65542 LCE65542 LMA65542 LVW65542 MFS65542 MPO65542 MZK65542 NJG65542 NTC65542 OCY65542 OMU65542 OWQ65542 PGM65542 PQI65542 QAE65542 QKA65542 QTW65542 RDS65542 RNO65542 RXK65542 SHG65542 SRC65542 TAY65542 TKU65542 TUQ65542 UEM65542 UOI65542 UYE65542 VIA65542 VRW65542 WBS65542 WLO65542 WVK65542 C131078 IY131078 SU131078 ACQ131078 AMM131078 AWI131078 BGE131078 BQA131078 BZW131078 CJS131078 CTO131078 DDK131078 DNG131078 DXC131078 EGY131078 EQU131078 FAQ131078 FKM131078 FUI131078 GEE131078 GOA131078 GXW131078 HHS131078 HRO131078 IBK131078 ILG131078 IVC131078 JEY131078 JOU131078 JYQ131078 KIM131078 KSI131078 LCE131078 LMA131078 LVW131078 MFS131078 MPO131078 MZK131078 NJG131078 NTC131078 OCY131078 OMU131078 OWQ131078 PGM131078 PQI131078 QAE131078 QKA131078 QTW131078 RDS131078 RNO131078 RXK131078 SHG131078 SRC131078 TAY131078 TKU131078 TUQ131078 UEM131078 UOI131078 UYE131078 VIA131078 VRW131078 WBS131078 WLO131078 WVK131078 C196614 IY196614 SU196614 ACQ196614 AMM196614 AWI196614 BGE196614 BQA196614 BZW196614 CJS196614 CTO196614 DDK196614 DNG196614 DXC196614 EGY196614 EQU196614 FAQ196614 FKM196614 FUI196614 GEE196614 GOA196614 GXW196614 HHS196614 HRO196614 IBK196614 ILG196614 IVC196614 JEY196614 JOU196614 JYQ196614 KIM196614 KSI196614 LCE196614 LMA196614 LVW196614 MFS196614 MPO196614 MZK196614 NJG196614 NTC196614 OCY196614 OMU196614 OWQ196614 PGM196614 PQI196614 QAE196614 QKA196614 QTW196614 RDS196614 RNO196614 RXK196614 SHG196614 SRC196614 TAY196614 TKU196614 TUQ196614 UEM196614 UOI196614 UYE196614 VIA196614 VRW196614 WBS196614 WLO196614 WVK196614 C262150 IY262150 SU262150 ACQ262150 AMM262150 AWI262150 BGE262150 BQA262150 BZW262150 CJS262150 CTO262150 DDK262150 DNG262150 DXC262150 EGY262150 EQU262150 FAQ262150 FKM262150 FUI262150 GEE262150 GOA262150 GXW262150 HHS262150 HRO262150 IBK262150 ILG262150 IVC262150 JEY262150 JOU262150 JYQ262150 KIM262150 KSI262150 LCE262150 LMA262150 LVW262150 MFS262150 MPO262150 MZK262150 NJG262150 NTC262150 OCY262150 OMU262150 OWQ262150 PGM262150 PQI262150 QAE262150 QKA262150 QTW262150 RDS262150 RNO262150 RXK262150 SHG262150 SRC262150 TAY262150 TKU262150 TUQ262150 UEM262150 UOI262150 UYE262150 VIA262150 VRW262150 WBS262150 WLO262150 WVK262150 C327686 IY327686 SU327686 ACQ327686 AMM327686 AWI327686 BGE327686 BQA327686 BZW327686 CJS327686 CTO327686 DDK327686 DNG327686 DXC327686 EGY327686 EQU327686 FAQ327686 FKM327686 FUI327686 GEE327686 GOA327686 GXW327686 HHS327686 HRO327686 IBK327686 ILG327686 IVC327686 JEY327686 JOU327686 JYQ327686 KIM327686 KSI327686 LCE327686 LMA327686 LVW327686 MFS327686 MPO327686 MZK327686 NJG327686 NTC327686 OCY327686 OMU327686 OWQ327686 PGM327686 PQI327686 QAE327686 QKA327686 QTW327686 RDS327686 RNO327686 RXK327686 SHG327686 SRC327686 TAY327686 TKU327686 TUQ327686 UEM327686 UOI327686 UYE327686 VIA327686 VRW327686 WBS327686 WLO327686 WVK327686 C393222 IY393222 SU393222 ACQ393222 AMM393222 AWI393222 BGE393222 BQA393222 BZW393222 CJS393222 CTO393222 DDK393222 DNG393222 DXC393222 EGY393222 EQU393222 FAQ393222 FKM393222 FUI393222 GEE393222 GOA393222 GXW393222 HHS393222 HRO393222 IBK393222 ILG393222 IVC393222 JEY393222 JOU393222 JYQ393222 KIM393222 KSI393222 LCE393222 LMA393222 LVW393222 MFS393222 MPO393222 MZK393222 NJG393222 NTC393222 OCY393222 OMU393222 OWQ393222 PGM393222 PQI393222 QAE393222 QKA393222 QTW393222 RDS393222 RNO393222 RXK393222 SHG393222 SRC393222 TAY393222 TKU393222 TUQ393222 UEM393222 UOI393222 UYE393222 VIA393222 VRW393222 WBS393222 WLO393222 WVK393222 C458758 IY458758 SU458758 ACQ458758 AMM458758 AWI458758 BGE458758 BQA458758 BZW458758 CJS458758 CTO458758 DDK458758 DNG458758 DXC458758 EGY458758 EQU458758 FAQ458758 FKM458758 FUI458758 GEE458758 GOA458758 GXW458758 HHS458758 HRO458758 IBK458758 ILG458758 IVC458758 JEY458758 JOU458758 JYQ458758 KIM458758 KSI458758 LCE458758 LMA458758 LVW458758 MFS458758 MPO458758 MZK458758 NJG458758 NTC458758 OCY458758 OMU458758 OWQ458758 PGM458758 PQI458758 QAE458758 QKA458758 QTW458758 RDS458758 RNO458758 RXK458758 SHG458758 SRC458758 TAY458758 TKU458758 TUQ458758 UEM458758 UOI458758 UYE458758 VIA458758 VRW458758 WBS458758 WLO458758 WVK458758 C524294 IY524294 SU524294 ACQ524294 AMM524294 AWI524294 BGE524294 BQA524294 BZW524294 CJS524294 CTO524294 DDK524294 DNG524294 DXC524294 EGY524294 EQU524294 FAQ524294 FKM524294 FUI524294 GEE524294 GOA524294 GXW524294 HHS524294 HRO524294 IBK524294 ILG524294 IVC524294 JEY524294 JOU524294 JYQ524294 KIM524294 KSI524294 LCE524294 LMA524294 LVW524294 MFS524294 MPO524294 MZK524294 NJG524294 NTC524294 OCY524294 OMU524294 OWQ524294 PGM524294 PQI524294 QAE524294 QKA524294 QTW524294 RDS524294 RNO524294 RXK524294 SHG524294 SRC524294 TAY524294 TKU524294 TUQ524294 UEM524294 UOI524294 UYE524294 VIA524294 VRW524294 WBS524294 WLO524294 WVK524294 C589830 IY589830 SU589830 ACQ589830 AMM589830 AWI589830 BGE589830 BQA589830 BZW589830 CJS589830 CTO589830 DDK589830 DNG589830 DXC589830 EGY589830 EQU589830 FAQ589830 FKM589830 FUI589830 GEE589830 GOA589830 GXW589830 HHS589830 HRO589830 IBK589830 ILG589830 IVC589830 JEY589830 JOU589830 JYQ589830 KIM589830 KSI589830 LCE589830 LMA589830 LVW589830 MFS589830 MPO589830 MZK589830 NJG589830 NTC589830 OCY589830 OMU589830 OWQ589830 PGM589830 PQI589830 QAE589830 QKA589830 QTW589830 RDS589830 RNO589830 RXK589830 SHG589830 SRC589830 TAY589830 TKU589830 TUQ589830 UEM589830 UOI589830 UYE589830 VIA589830 VRW589830 WBS589830 WLO589830 WVK589830 C655366 IY655366 SU655366 ACQ655366 AMM655366 AWI655366 BGE655366 BQA655366 BZW655366 CJS655366 CTO655366 DDK655366 DNG655366 DXC655366 EGY655366 EQU655366 FAQ655366 FKM655366 FUI655366 GEE655366 GOA655366 GXW655366 HHS655366 HRO655366 IBK655366 ILG655366 IVC655366 JEY655366 JOU655366 JYQ655366 KIM655366 KSI655366 LCE655366 LMA655366 LVW655366 MFS655366 MPO655366 MZK655366 NJG655366 NTC655366 OCY655366 OMU655366 OWQ655366 PGM655366 PQI655366 QAE655366 QKA655366 QTW655366 RDS655366 RNO655366 RXK655366 SHG655366 SRC655366 TAY655366 TKU655366 TUQ655366 UEM655366 UOI655366 UYE655366 VIA655366 VRW655366 WBS655366 WLO655366 WVK655366 C720902 IY720902 SU720902 ACQ720902 AMM720902 AWI720902 BGE720902 BQA720902 BZW720902 CJS720902 CTO720902 DDK720902 DNG720902 DXC720902 EGY720902 EQU720902 FAQ720902 FKM720902 FUI720902 GEE720902 GOA720902 GXW720902 HHS720902 HRO720902 IBK720902 ILG720902 IVC720902 JEY720902 JOU720902 JYQ720902 KIM720902 KSI720902 LCE720902 LMA720902 LVW720902 MFS720902 MPO720902 MZK720902 NJG720902 NTC720902 OCY720902 OMU720902 OWQ720902 PGM720902 PQI720902 QAE720902 QKA720902 QTW720902 RDS720902 RNO720902 RXK720902 SHG720902 SRC720902 TAY720902 TKU720902 TUQ720902 UEM720902 UOI720902 UYE720902 VIA720902 VRW720902 WBS720902 WLO720902 WVK720902 C786438 IY786438 SU786438 ACQ786438 AMM786438 AWI786438 BGE786438 BQA786438 BZW786438 CJS786438 CTO786438 DDK786438 DNG786438 DXC786438 EGY786438 EQU786438 FAQ786438 FKM786438 FUI786438 GEE786438 GOA786438 GXW786438 HHS786438 HRO786438 IBK786438 ILG786438 IVC786438 JEY786438 JOU786438 JYQ786438 KIM786438 KSI786438 LCE786438 LMA786438 LVW786438 MFS786438 MPO786438 MZK786438 NJG786438 NTC786438 OCY786438 OMU786438 OWQ786438 PGM786438 PQI786438 QAE786438 QKA786438 QTW786438 RDS786438 RNO786438 RXK786438 SHG786438 SRC786438 TAY786438 TKU786438 TUQ786438 UEM786438 UOI786438 UYE786438 VIA786438 VRW786438 WBS786438 WLO786438 WVK786438 C851974 IY851974 SU851974 ACQ851974 AMM851974 AWI851974 BGE851974 BQA851974 BZW851974 CJS851974 CTO851974 DDK851974 DNG851974 DXC851974 EGY851974 EQU851974 FAQ851974 FKM851974 FUI851974 GEE851974 GOA851974 GXW851974 HHS851974 HRO851974 IBK851974 ILG851974 IVC851974 JEY851974 JOU851974 JYQ851974 KIM851974 KSI851974 LCE851974 LMA851974 LVW851974 MFS851974 MPO851974 MZK851974 NJG851974 NTC851974 OCY851974 OMU851974 OWQ851974 PGM851974 PQI851974 QAE851974 QKA851974 QTW851974 RDS851974 RNO851974 RXK851974 SHG851974 SRC851974 TAY851974 TKU851974 TUQ851974 UEM851974 UOI851974 UYE851974 VIA851974 VRW851974 WBS851974 WLO851974 WVK851974 C917510 IY917510 SU917510 ACQ917510 AMM917510 AWI917510 BGE917510 BQA917510 BZW917510 CJS917510 CTO917510 DDK917510 DNG917510 DXC917510 EGY917510 EQU917510 FAQ917510 FKM917510 FUI917510 GEE917510 GOA917510 GXW917510 HHS917510 HRO917510 IBK917510 ILG917510 IVC917510 JEY917510 JOU917510 JYQ917510 KIM917510 KSI917510 LCE917510 LMA917510 LVW917510 MFS917510 MPO917510 MZK917510 NJG917510 NTC917510 OCY917510 OMU917510 OWQ917510 PGM917510 PQI917510 QAE917510 QKA917510 QTW917510 RDS917510 RNO917510 RXK917510 SHG917510 SRC917510 TAY917510 TKU917510 TUQ917510 UEM917510 UOI917510 UYE917510 VIA917510 VRW917510 WBS917510 WLO917510 WVK917510 C983046 IY983046 SU983046 ACQ983046 AMM983046 AWI983046 BGE983046 BQA983046 BZW983046 CJS983046 CTO983046 DDK983046 DNG983046 DXC983046 EGY983046 EQU983046 FAQ983046 FKM983046 FUI983046 GEE983046 GOA983046 GXW983046 HHS983046 HRO983046 IBK983046 ILG983046 IVC983046 JEY983046 JOU983046 JYQ983046 KIM983046 KSI983046 LCE983046 LMA983046 LVW983046 MFS983046 MPO983046 MZK983046 NJG983046 NTC983046 OCY983046 OMU983046 OWQ983046 PGM983046 PQI983046 QAE983046 QKA983046 QTW983046 RDS983046 RNO983046 RXK983046 SHG983046 SRC983046 TAY983046 TKU983046 TUQ983046 UEM983046 UOI983046 UYE983046 VIA983046 VRW983046 WBS983046 WLO983046 WVK983046" xr:uid="{00000000-0002-0000-0300-000001000000}">
      <formula1>$E$2:$E$5</formula1>
    </dataValidation>
    <dataValidation type="list" allowBlank="1" showInputMessage="1" showErrorMessage="1" sqref="WVK98304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xr:uid="{00000000-0002-0000-0300-000002000000}">
      <formula1>$E$7:$E$8</formula1>
    </dataValidation>
  </dataValidations>
  <pageMargins left="0.86" right="0.32" top="0.71" bottom="0.31" header="0.54" footer="0.19"/>
  <pageSetup scale="78" orientation="portrait" r:id="rId7"/>
  <headerFooter alignWithMargins="0"/>
  <legacy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34"/>
  </sheetPr>
  <dimension ref="A1:AT41"/>
  <sheetViews>
    <sheetView showGridLines="0" view="pageBreakPreview" zoomScaleNormal="100" zoomScaleSheetLayoutView="100" workbookViewId="0">
      <selection activeCell="A7" sqref="A7"/>
    </sheetView>
  </sheetViews>
  <sheetFormatPr defaultColWidth="9.109375" defaultRowHeight="14.4"/>
  <cols>
    <col min="1" max="1" width="12.109375" style="31" customWidth="1"/>
    <col min="2" max="2" width="15.6640625" style="31" customWidth="1"/>
    <col min="3" max="3" width="11.44140625" style="31" customWidth="1"/>
    <col min="4" max="4" width="20.44140625" style="31" customWidth="1"/>
    <col min="5" max="5" width="40.88671875" style="31" customWidth="1"/>
    <col min="6" max="6" width="12.88671875" style="43" customWidth="1"/>
    <col min="7" max="25" width="9.6640625" style="43" customWidth="1"/>
    <col min="26" max="26" width="18" style="190" customWidth="1"/>
    <col min="27" max="27" width="9.109375" style="53"/>
    <col min="28" max="28" width="9.109375" style="26"/>
    <col min="29" max="16384" width="9.109375" style="27"/>
  </cols>
  <sheetData>
    <row r="1" spans="1:46">
      <c r="A1" s="23" t="str">
        <f>Basic!A3&amp;Basic!B3</f>
        <v>Specification No. :CC/NT/COND/DOM/A02/22/00509/RFx-5002002512</v>
      </c>
      <c r="B1" s="24"/>
      <c r="C1" s="24"/>
      <c r="D1" s="24"/>
      <c r="E1" s="25" t="str">
        <f>"Attachment-3(JV) "</f>
        <v xml:space="preserve">Attachment-3(JV) </v>
      </c>
      <c r="F1" s="76"/>
      <c r="G1" s="76"/>
      <c r="H1" s="76"/>
      <c r="I1" s="76"/>
      <c r="J1" s="76"/>
      <c r="K1" s="76"/>
      <c r="L1" s="76"/>
      <c r="M1" s="76"/>
      <c r="N1" s="76"/>
      <c r="O1" s="76"/>
      <c r="P1" s="76"/>
      <c r="Q1" s="76"/>
      <c r="R1" s="76"/>
      <c r="S1" s="76"/>
      <c r="T1" s="76"/>
      <c r="U1" s="76"/>
      <c r="V1" s="76"/>
      <c r="W1" s="76"/>
      <c r="X1" s="76"/>
      <c r="Y1" s="76"/>
      <c r="Z1" s="196" t="str">
        <f>'Names Bidder'!D9</f>
        <v>JV (Joint Venture)</v>
      </c>
      <c r="AT1" s="194" t="str">
        <f>Basic!B2</f>
        <v>OH01</v>
      </c>
    </row>
    <row r="2" spans="1:46">
      <c r="Z2" s="196">
        <f>'Names Bidder'!AA9</f>
        <v>0</v>
      </c>
    </row>
    <row r="3" spans="1:46" ht="74.25" customHeight="1">
      <c r="A3" s="646" t="str">
        <f>Basic!B1</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77"/>
      <c r="G3" s="77"/>
      <c r="H3" s="77"/>
      <c r="I3" s="77"/>
      <c r="J3" s="77"/>
      <c r="K3" s="77"/>
      <c r="L3" s="77"/>
      <c r="M3" s="77"/>
      <c r="N3" s="77"/>
      <c r="O3" s="77"/>
      <c r="P3" s="77"/>
      <c r="Q3" s="77"/>
      <c r="R3" s="77"/>
      <c r="S3" s="77"/>
      <c r="T3" s="77"/>
      <c r="U3" s="77"/>
      <c r="V3" s="77"/>
      <c r="W3" s="77"/>
      <c r="X3" s="77"/>
      <c r="Y3" s="77"/>
      <c r="Z3" s="197"/>
      <c r="AA3" s="78"/>
      <c r="AB3" s="28"/>
    </row>
    <row r="4" spans="1:46" ht="20.100000000000001" customHeight="1">
      <c r="A4" s="30"/>
      <c r="AB4" s="32"/>
      <c r="AC4" s="10"/>
    </row>
    <row r="5" spans="1:46" ht="20.100000000000001" customHeight="1">
      <c r="A5" s="647" t="s">
        <v>357</v>
      </c>
      <c r="B5" s="647"/>
      <c r="C5" s="647"/>
      <c r="D5" s="647"/>
      <c r="E5" s="647"/>
      <c r="F5" s="79"/>
      <c r="G5" s="79"/>
      <c r="H5" s="79"/>
      <c r="I5" s="79"/>
      <c r="J5" s="79"/>
      <c r="K5" s="79"/>
      <c r="L5" s="79"/>
      <c r="M5" s="79"/>
      <c r="N5" s="79"/>
      <c r="O5" s="79"/>
      <c r="P5" s="79"/>
      <c r="Q5" s="79"/>
      <c r="R5" s="79"/>
      <c r="S5" s="79"/>
      <c r="T5" s="79"/>
      <c r="U5" s="79"/>
      <c r="V5" s="79"/>
      <c r="W5" s="79"/>
      <c r="X5" s="79"/>
      <c r="Y5" s="79"/>
      <c r="Z5" s="198"/>
      <c r="AB5" s="32"/>
      <c r="AC5" s="12"/>
    </row>
    <row r="6" spans="1:46" ht="20.100000000000001" customHeight="1">
      <c r="A6" s="34"/>
      <c r="AB6" s="32"/>
      <c r="AC6" s="12"/>
    </row>
    <row r="7" spans="1:46" ht="20.100000000000001" customHeight="1">
      <c r="A7" s="35" t="str">
        <f>"Bidder’s Name and Address (" &amp; MID('Name of Bidder'!B9,9, 29) &amp; ") :"</f>
        <v>Bidder’s Name and Address (the Lead Partner ) :</v>
      </c>
      <c r="E7" s="15" t="s">
        <v>363</v>
      </c>
      <c r="F7" s="15"/>
      <c r="G7" s="15"/>
      <c r="H7" s="15"/>
      <c r="I7" s="15"/>
      <c r="J7" s="15"/>
      <c r="K7" s="15"/>
      <c r="L7" s="15"/>
      <c r="M7" s="15"/>
      <c r="N7" s="15"/>
      <c r="O7" s="15"/>
      <c r="P7" s="15"/>
      <c r="Q7" s="15"/>
      <c r="R7" s="15"/>
      <c r="S7" s="15"/>
      <c r="T7" s="15"/>
      <c r="U7" s="15"/>
      <c r="V7" s="15"/>
      <c r="W7" s="15"/>
      <c r="X7" s="15"/>
      <c r="Y7" s="15"/>
      <c r="AB7" s="32"/>
      <c r="AC7" s="12"/>
    </row>
    <row r="8" spans="1:46" ht="36" customHeight="1">
      <c r="A8" s="645"/>
      <c r="B8" s="645"/>
      <c r="C8" s="645"/>
      <c r="D8" s="645"/>
      <c r="E8" s="11" t="s">
        <v>365</v>
      </c>
      <c r="F8" s="15"/>
      <c r="G8" s="15"/>
      <c r="I8" s="15"/>
      <c r="J8" s="15"/>
      <c r="K8" s="15"/>
      <c r="L8" s="15"/>
      <c r="M8" s="15"/>
      <c r="N8" s="15"/>
      <c r="O8" s="15"/>
      <c r="P8" s="15"/>
      <c r="Q8" s="15"/>
      <c r="R8" s="15"/>
      <c r="S8" s="15"/>
      <c r="T8" s="15"/>
      <c r="U8" s="15"/>
      <c r="V8" s="15"/>
      <c r="W8" s="15"/>
      <c r="X8" s="15"/>
      <c r="Y8" s="15"/>
      <c r="Z8" s="199" t="str">
        <f>IF('Names Bidder'!D10=1,'Names Bidder'!D13&amp;" &amp; "&amp;'Names Bidder'!D18,IF('Names Bidder'!D10="2 or More",'Names Bidder'!D13&amp;" , "&amp;'Names Bidder'!D18&amp;" &amp; "&amp;'Names Bidder'!D23,""))</f>
        <v/>
      </c>
      <c r="AB8" s="32"/>
      <c r="AC8" s="12"/>
    </row>
    <row r="9" spans="1:46" ht="20.100000000000001" customHeight="1">
      <c r="A9" s="13" t="s">
        <v>364</v>
      </c>
      <c r="B9" s="649">
        <f>'Name of Bidder'!C9</f>
        <v>0</v>
      </c>
      <c r="C9" s="649"/>
      <c r="D9" s="649"/>
      <c r="E9" s="11" t="s">
        <v>367</v>
      </c>
      <c r="F9" s="80"/>
      <c r="G9" s="80"/>
      <c r="H9" s="80"/>
      <c r="I9" s="80"/>
      <c r="J9" s="80"/>
      <c r="K9" s="80"/>
      <c r="L9" s="80"/>
      <c r="M9" s="80"/>
      <c r="N9" s="80"/>
      <c r="O9" s="80"/>
      <c r="P9" s="80"/>
      <c r="Q9" s="80"/>
      <c r="R9" s="80"/>
      <c r="S9" s="80"/>
      <c r="T9" s="80"/>
      <c r="U9" s="80"/>
      <c r="V9" s="80"/>
      <c r="W9" s="80"/>
      <c r="X9" s="80"/>
      <c r="Y9" s="80"/>
      <c r="AB9" s="32"/>
      <c r="AC9" s="12"/>
    </row>
    <row r="10" spans="1:46" ht="20.100000000000001" customHeight="1">
      <c r="A10" s="13" t="s">
        <v>366</v>
      </c>
      <c r="B10" s="649">
        <f>'Name of Bidder'!C10</f>
        <v>0</v>
      </c>
      <c r="C10" s="649"/>
      <c r="D10" s="649"/>
      <c r="E10" s="11" t="s">
        <v>190</v>
      </c>
      <c r="F10" s="80"/>
      <c r="G10" s="80"/>
      <c r="H10" s="80"/>
      <c r="I10" s="80"/>
      <c r="J10" s="80"/>
      <c r="K10" s="80"/>
      <c r="L10" s="80"/>
      <c r="M10" s="80"/>
      <c r="N10" s="80"/>
      <c r="O10" s="80"/>
      <c r="P10" s="80"/>
      <c r="Q10" s="80"/>
      <c r="R10" s="80"/>
      <c r="S10" s="80"/>
      <c r="T10" s="80"/>
      <c r="U10" s="80"/>
      <c r="V10" s="80"/>
      <c r="W10" s="80"/>
      <c r="X10" s="80"/>
      <c r="Y10" s="80"/>
      <c r="AB10" s="32"/>
      <c r="AC10" s="12"/>
    </row>
    <row r="11" spans="1:46" ht="20.100000000000001" customHeight="1">
      <c r="B11" s="649">
        <f>'Name of Bidder'!C11</f>
        <v>0</v>
      </c>
      <c r="C11" s="649"/>
      <c r="D11" s="649"/>
      <c r="E11" s="11" t="s">
        <v>368</v>
      </c>
      <c r="F11" s="80"/>
      <c r="G11" s="80"/>
      <c r="H11" s="80"/>
      <c r="I11" s="80"/>
      <c r="J11" s="80"/>
      <c r="K11" s="80"/>
      <c r="L11" s="80"/>
      <c r="M11" s="80"/>
      <c r="N11" s="80"/>
      <c r="O11" s="80"/>
      <c r="P11" s="80"/>
      <c r="Q11" s="80"/>
      <c r="R11" s="80"/>
      <c r="S11" s="80"/>
      <c r="T11" s="80"/>
      <c r="U11" s="80"/>
      <c r="V11" s="80"/>
      <c r="W11" s="80"/>
      <c r="X11" s="80"/>
      <c r="Y11" s="80"/>
    </row>
    <row r="12" spans="1:46" ht="20.100000000000001" customHeight="1">
      <c r="A12" s="34"/>
      <c r="B12" s="649">
        <f>'Name of Bidder'!C12</f>
        <v>0</v>
      </c>
      <c r="C12" s="649"/>
      <c r="D12" s="649"/>
      <c r="E12" s="11"/>
      <c r="F12" s="80"/>
      <c r="G12" s="80"/>
      <c r="H12" s="80"/>
      <c r="I12" s="80"/>
      <c r="J12" s="80"/>
      <c r="K12" s="80"/>
      <c r="L12" s="80"/>
      <c r="M12" s="80"/>
      <c r="N12" s="80"/>
      <c r="O12" s="80"/>
      <c r="P12" s="80"/>
      <c r="Q12" s="80"/>
      <c r="R12" s="80"/>
      <c r="S12" s="80"/>
      <c r="T12" s="80"/>
      <c r="U12" s="80"/>
      <c r="V12" s="80"/>
      <c r="W12" s="80"/>
      <c r="X12" s="80"/>
      <c r="Y12" s="80"/>
    </row>
    <row r="13" spans="1:46" ht="9.9" customHeight="1">
      <c r="A13" s="34"/>
      <c r="B13" s="157"/>
      <c r="C13" s="157"/>
      <c r="D13" s="157"/>
      <c r="E13" s="27"/>
      <c r="F13" s="80"/>
      <c r="G13" s="80"/>
      <c r="H13" s="80"/>
      <c r="I13" s="80"/>
      <c r="J13" s="80"/>
      <c r="K13" s="80"/>
      <c r="L13" s="80"/>
      <c r="M13" s="80"/>
      <c r="N13" s="80"/>
      <c r="O13" s="80"/>
      <c r="P13" s="80"/>
      <c r="Q13" s="80"/>
      <c r="R13" s="80"/>
      <c r="S13" s="80"/>
      <c r="T13" s="80"/>
      <c r="U13" s="80"/>
      <c r="V13" s="80"/>
      <c r="W13" s="80"/>
      <c r="X13" s="80"/>
      <c r="Y13" s="80"/>
    </row>
    <row r="14" spans="1:46" ht="20.100000000000001" customHeight="1">
      <c r="A14" s="647" t="str">
        <f>IF('Names Bidder'!D9="Sole Bidder", "This Attachment is Not Applicable", "")</f>
        <v/>
      </c>
      <c r="B14" s="647"/>
      <c r="C14" s="647"/>
      <c r="D14" s="647"/>
      <c r="E14" s="647"/>
      <c r="F14" s="80"/>
      <c r="G14" s="80"/>
      <c r="H14" s="80"/>
      <c r="I14" s="80"/>
      <c r="J14" s="80"/>
      <c r="K14" s="80"/>
      <c r="L14" s="80"/>
      <c r="M14" s="80"/>
      <c r="N14" s="80"/>
      <c r="O14" s="80"/>
      <c r="P14" s="80"/>
      <c r="Q14" s="80"/>
      <c r="R14" s="80"/>
      <c r="S14" s="80"/>
      <c r="T14" s="80"/>
      <c r="U14" s="80"/>
      <c r="V14" s="80"/>
      <c r="W14" s="80"/>
      <c r="X14" s="80"/>
      <c r="Y14" s="80"/>
    </row>
    <row r="15" spans="1:46" ht="20.100000000000001" customHeight="1">
      <c r="A15" s="35" t="s">
        <v>685</v>
      </c>
      <c r="B15" s="157"/>
      <c r="C15" s="157"/>
      <c r="D15" s="157"/>
      <c r="E15" s="11"/>
      <c r="F15" s="80"/>
      <c r="G15" s="80"/>
      <c r="H15" s="80"/>
      <c r="I15" s="80"/>
      <c r="J15" s="80"/>
      <c r="K15" s="80"/>
      <c r="L15" s="80"/>
      <c r="M15" s="80"/>
      <c r="N15" s="80"/>
      <c r="O15" s="80"/>
      <c r="P15" s="80"/>
      <c r="Q15" s="80"/>
      <c r="R15" s="80"/>
      <c r="S15" s="80"/>
      <c r="T15" s="80"/>
      <c r="U15" s="80"/>
      <c r="V15" s="80"/>
      <c r="W15" s="80"/>
      <c r="X15" s="80"/>
      <c r="Y15" s="80"/>
    </row>
    <row r="16" spans="1:46" ht="20.100000000000001" customHeight="1">
      <c r="A16" s="35"/>
      <c r="B16" s="644" t="str">
        <f>IF(Z2=1,"Other Partner",IF(Z2="2 or More","Other Partner-1",""))</f>
        <v/>
      </c>
      <c r="C16" s="644"/>
      <c r="D16" s="644"/>
      <c r="E16" s="180" t="str">
        <f>IF(Z2="2 or More", "Other Partner-2", "")</f>
        <v/>
      </c>
      <c r="F16" s="80"/>
      <c r="G16" s="80"/>
      <c r="H16" s="80"/>
      <c r="I16" s="80"/>
      <c r="J16" s="80"/>
      <c r="K16" s="80"/>
      <c r="L16" s="80"/>
      <c r="M16" s="80"/>
      <c r="N16" s="80"/>
      <c r="O16" s="80"/>
      <c r="P16" s="80"/>
      <c r="Q16" s="80"/>
      <c r="R16" s="80"/>
      <c r="S16" s="80"/>
      <c r="T16" s="80"/>
      <c r="U16" s="80"/>
      <c r="V16" s="80"/>
      <c r="W16" s="80"/>
      <c r="X16" s="80"/>
      <c r="Y16" s="80"/>
    </row>
    <row r="17" spans="1:28" ht="20.100000000000001" customHeight="1">
      <c r="A17" s="13" t="s">
        <v>364</v>
      </c>
      <c r="B17" s="649">
        <f>'Name of Bidder'!C14</f>
        <v>0</v>
      </c>
      <c r="C17" s="649"/>
      <c r="D17" s="649"/>
      <c r="E17" s="323" t="str">
        <f>IF($Z$2="2 or More", IF('Names Bidder'!D23=0, "", 'Names Bidder'!D23), "")</f>
        <v/>
      </c>
      <c r="F17" s="80"/>
      <c r="G17" s="80"/>
      <c r="H17" s="80"/>
      <c r="I17" s="80"/>
      <c r="J17" s="80"/>
      <c r="K17" s="80"/>
      <c r="L17" s="80"/>
      <c r="M17" s="80"/>
      <c r="N17" s="80"/>
      <c r="O17" s="80"/>
      <c r="P17" s="80"/>
      <c r="Q17" s="80"/>
      <c r="R17" s="80"/>
      <c r="S17" s="80"/>
      <c r="T17" s="80"/>
      <c r="U17" s="80"/>
      <c r="V17" s="80"/>
      <c r="W17" s="80"/>
      <c r="X17" s="80"/>
      <c r="Y17" s="80"/>
    </row>
    <row r="18" spans="1:28" ht="20.100000000000001" customHeight="1">
      <c r="A18" s="13" t="s">
        <v>366</v>
      </c>
      <c r="B18" s="649">
        <f>'Name of Bidder'!C15</f>
        <v>0</v>
      </c>
      <c r="C18" s="649"/>
      <c r="D18" s="649"/>
      <c r="E18" s="323" t="str">
        <f>IF($Z$2="2 or More", IF('Names Bidder'!D24=0, "", 'Names Bidder'!D24), "")</f>
        <v/>
      </c>
      <c r="F18" s="80"/>
      <c r="G18" s="80"/>
      <c r="H18" s="80"/>
      <c r="I18" s="80"/>
      <c r="J18" s="80"/>
      <c r="K18" s="80"/>
      <c r="L18" s="80"/>
      <c r="M18" s="80"/>
      <c r="N18" s="80"/>
      <c r="O18" s="80"/>
      <c r="P18" s="80"/>
      <c r="Q18" s="80"/>
      <c r="R18" s="80"/>
      <c r="S18" s="80"/>
      <c r="T18" s="80"/>
      <c r="U18" s="80"/>
      <c r="V18" s="80"/>
      <c r="W18" s="80"/>
      <c r="X18" s="80"/>
      <c r="Y18" s="80"/>
    </row>
    <row r="19" spans="1:28" ht="20.100000000000001" customHeight="1">
      <c r="A19" s="34"/>
      <c r="B19" s="649">
        <f>'Name of Bidder'!C16</f>
        <v>0</v>
      </c>
      <c r="C19" s="649"/>
      <c r="D19" s="649"/>
      <c r="E19" s="323" t="str">
        <f>IF($Z$2="2 or More", IF('Names Bidder'!D25=0, "", 'Names Bidder'!D25), "")</f>
        <v/>
      </c>
      <c r="AA19" s="80"/>
    </row>
    <row r="20" spans="1:28" ht="20.100000000000001" customHeight="1">
      <c r="A20" s="34"/>
      <c r="B20" s="649">
        <f>'Name of Bidder'!C17</f>
        <v>0</v>
      </c>
      <c r="C20" s="649"/>
      <c r="D20" s="649"/>
      <c r="E20" s="323" t="str">
        <f>IF($Z$2="2 or More", IF('Names Bidder'!D26=0, "", 'Names Bidder'!D26), "")</f>
        <v/>
      </c>
      <c r="AA20" s="80"/>
    </row>
    <row r="21" spans="1:28" ht="20.100000000000001" customHeight="1">
      <c r="A21" s="560"/>
      <c r="B21" s="561"/>
      <c r="C21" s="561"/>
      <c r="D21" s="561"/>
      <c r="E21" s="323"/>
      <c r="AA21" s="80"/>
    </row>
    <row r="22" spans="1:28" ht="20.100000000000001" customHeight="1">
      <c r="A22" s="31" t="s">
        <v>358</v>
      </c>
    </row>
    <row r="23" spans="1:28" ht="84" customHeight="1">
      <c r="A23" s="648" t="s">
        <v>359</v>
      </c>
      <c r="B23" s="648"/>
      <c r="C23" s="648"/>
      <c r="D23" s="648"/>
      <c r="E23" s="648"/>
      <c r="F23" s="81"/>
      <c r="G23" s="81"/>
      <c r="H23" s="81"/>
      <c r="I23" s="81"/>
      <c r="J23" s="81"/>
      <c r="K23" s="81"/>
      <c r="L23" s="81"/>
      <c r="M23" s="81"/>
      <c r="N23" s="81"/>
      <c r="O23" s="81"/>
      <c r="P23" s="81"/>
      <c r="Q23" s="81"/>
      <c r="R23" s="81"/>
      <c r="S23" s="81"/>
      <c r="T23" s="81"/>
      <c r="U23" s="81"/>
      <c r="V23" s="81"/>
      <c r="W23" s="81"/>
      <c r="X23" s="81"/>
      <c r="Y23" s="81"/>
      <c r="Z23" s="200"/>
      <c r="AA23" s="82"/>
      <c r="AB23" s="36"/>
    </row>
    <row r="24" spans="1:28" ht="33" customHeight="1">
      <c r="D24" s="162"/>
    </row>
    <row r="25" spans="1:28" ht="33" customHeight="1">
      <c r="A25" s="38" t="s">
        <v>6</v>
      </c>
      <c r="B25" s="130">
        <f>'Name of Bidder'!C31</f>
        <v>0</v>
      </c>
      <c r="C25" s="83"/>
      <c r="D25" s="162" t="s">
        <v>4</v>
      </c>
      <c r="E25" s="321">
        <f>'Name of Bidder'!C28</f>
        <v>0</v>
      </c>
      <c r="F25" s="83"/>
      <c r="G25" s="83"/>
      <c r="H25" s="83"/>
      <c r="I25" s="83"/>
      <c r="J25" s="83"/>
      <c r="K25" s="83"/>
      <c r="L25" s="83"/>
      <c r="M25" s="83"/>
      <c r="N25" s="83"/>
      <c r="O25" s="83"/>
      <c r="P25" s="83"/>
      <c r="Q25" s="83"/>
      <c r="R25" s="83"/>
      <c r="S25" s="83"/>
      <c r="T25" s="83"/>
      <c r="U25" s="83"/>
      <c r="V25" s="83"/>
      <c r="W25" s="83"/>
      <c r="X25" s="83"/>
      <c r="Y25" s="83"/>
      <c r="AA25" s="53">
        <f>Basic!B4</f>
        <v>0</v>
      </c>
    </row>
    <row r="26" spans="1:28" ht="33" customHeight="1">
      <c r="A26" s="38" t="s">
        <v>7</v>
      </c>
      <c r="B26" s="321">
        <f>'Name of Bidder'!C32</f>
        <v>0</v>
      </c>
      <c r="C26" s="83"/>
      <c r="D26" s="162" t="s">
        <v>5</v>
      </c>
      <c r="E26" s="321">
        <f>'Name of Bidder'!C29</f>
        <v>0</v>
      </c>
      <c r="F26" s="150"/>
      <c r="G26" s="150"/>
      <c r="H26" s="150"/>
      <c r="I26" s="150"/>
      <c r="J26" s="150"/>
      <c r="K26" s="150"/>
      <c r="L26" s="150"/>
      <c r="M26" s="150"/>
      <c r="N26" s="150"/>
      <c r="O26" s="150"/>
      <c r="P26" s="150"/>
      <c r="Q26" s="150"/>
      <c r="R26" s="150"/>
      <c r="S26" s="150"/>
      <c r="T26" s="150"/>
      <c r="U26" s="150"/>
      <c r="V26" s="150"/>
      <c r="W26" s="150"/>
      <c r="X26" s="150"/>
      <c r="Y26" s="150"/>
      <c r="AA26" s="53">
        <f>Basic!B5</f>
        <v>12</v>
      </c>
    </row>
    <row r="27" spans="1:28" ht="33" customHeight="1">
      <c r="C27" s="83"/>
      <c r="D27" s="162"/>
      <c r="F27" s="150"/>
      <c r="G27" s="150"/>
      <c r="H27" s="150"/>
      <c r="I27" s="150"/>
      <c r="J27" s="150"/>
      <c r="K27" s="150"/>
      <c r="L27" s="150"/>
      <c r="M27" s="150"/>
      <c r="N27" s="150"/>
      <c r="O27" s="150"/>
      <c r="P27" s="150"/>
      <c r="Q27" s="150"/>
      <c r="R27" s="150"/>
      <c r="S27" s="150"/>
      <c r="T27" s="150"/>
      <c r="U27" s="150"/>
      <c r="V27" s="150"/>
      <c r="W27" s="150"/>
      <c r="X27" s="150"/>
      <c r="Y27" s="150"/>
    </row>
    <row r="28" spans="1:28" ht="33" customHeight="1">
      <c r="A28" s="35"/>
      <c r="C28" s="35"/>
      <c r="E28" s="35"/>
      <c r="F28" s="83"/>
      <c r="G28" s="83"/>
      <c r="H28" s="83"/>
      <c r="I28" s="83"/>
      <c r="J28" s="83"/>
      <c r="K28" s="83"/>
      <c r="L28" s="83"/>
      <c r="M28" s="83"/>
      <c r="N28" s="83"/>
      <c r="O28" s="83"/>
      <c r="P28" s="83"/>
      <c r="Q28" s="83"/>
      <c r="R28" s="83"/>
      <c r="S28" s="83"/>
      <c r="T28" s="83"/>
      <c r="U28" s="83"/>
      <c r="V28" s="83"/>
      <c r="W28" s="83"/>
      <c r="X28" s="83"/>
      <c r="Y28" s="83"/>
    </row>
    <row r="29" spans="1:28" ht="20.100000000000001" customHeight="1"/>
    <row r="30" spans="1:28" ht="20.100000000000001" customHeight="1">
      <c r="A30" s="40"/>
    </row>
    <row r="31" spans="1:28" ht="20.100000000000001" customHeight="1"/>
    <row r="32" spans="1:28" ht="20.100000000000001" customHeight="1"/>
    <row r="33" spans="1:1" ht="20.100000000000001" customHeight="1">
      <c r="A33" s="40"/>
    </row>
    <row r="34" spans="1:1" ht="20.100000000000001" customHeight="1"/>
    <row r="35" spans="1:1" ht="20.100000000000001" customHeight="1">
      <c r="A35" s="40"/>
    </row>
    <row r="36" spans="1:1" ht="20.100000000000001" customHeight="1"/>
    <row r="37" spans="1:1" ht="20.100000000000001" customHeight="1">
      <c r="A37" s="40"/>
    </row>
    <row r="38" spans="1:1" ht="20.100000000000001" customHeight="1"/>
    <row r="39" spans="1:1" ht="20.100000000000001" customHeight="1"/>
    <row r="40" spans="1:1" ht="20.100000000000001" customHeight="1"/>
    <row r="41" spans="1:1" ht="20.100000000000001" customHeight="1"/>
  </sheetData>
  <sheetProtection password="EE0B" sheet="1" objects="1" scenarios="1" selectLockedCells="1"/>
  <customSheetViews>
    <customSheetView guid="{645EA773-58FD-461A-A186-302B88D016A5}" showPageBreaks="1" showGridLines="0" printArea="1" view="pageBreakPreview">
      <selection activeCell="A7" sqref="A7"/>
      <pageMargins left="0.75" right="0.63" top="0.57999999999999996" bottom="0.6" header="0.34" footer="0.35"/>
      <pageSetup scale="97" orientation="portrait" r:id="rId1"/>
      <headerFooter alignWithMargins="0">
        <oddFooter>&amp;R&amp;"Book Antiqua,Bold"&amp;8 Page &amp;P of &amp;N</oddFooter>
      </headerFooter>
    </customSheetView>
    <customSheetView guid="{0539A423-766D-4407-9B04-DD09D2A8C305}" showPageBreaks="1" showGridLines="0" printArea="1" view="pageBreakPreview" topLeftCell="A10">
      <selection activeCell="A7" sqref="A7"/>
      <pageMargins left="0.75" right="0.63" top="0.57999999999999996" bottom="0.6" header="0.34" footer="0.35"/>
      <pageSetup scale="97" orientation="portrait" r:id="rId2"/>
      <headerFooter alignWithMargins="0">
        <oddFooter>&amp;R&amp;"Book Antiqua,Bold"&amp;8 Page &amp;P of &amp;N</oddFooter>
      </headerFooter>
    </customSheetView>
    <customSheetView guid="{FA4BDE0B-6AEB-4D9D-84E1-DAD93139D8D4}" showPageBreaks="1" showGridLines="0" printArea="1" view="pageBreakPreview" topLeftCell="A10">
      <selection activeCell="A7" sqref="A7"/>
      <pageMargins left="0.75" right="0.63" top="0.57999999999999996" bottom="0.6" header="0.34" footer="0.35"/>
      <pageSetup scale="97" orientation="portrait" r:id="rId3"/>
      <headerFooter alignWithMargins="0">
        <oddFooter>&amp;R&amp;"Book Antiqua,Bold"&amp;8 Page &amp;P of &amp;N</oddFooter>
      </headerFooter>
    </customSheetView>
    <customSheetView guid="{A506B351-DE43-4CCA-818F-D2B51F2607AA}" showPageBreaks="1" showGridLines="0" printArea="1" view="pageBreakPreview">
      <selection activeCell="A7" sqref="A7"/>
      <pageMargins left="0.75" right="0.63" top="0.57999999999999996" bottom="0.6" header="0.34" footer="0.35"/>
      <pageSetup scale="97" orientation="portrait" r:id="rId4"/>
      <headerFooter alignWithMargins="0">
        <oddFooter>&amp;R&amp;"Book Antiqua,Bold"&amp;8 Page &amp;P of &amp;N</oddFooter>
      </headerFooter>
    </customSheetView>
    <customSheetView guid="{70BF6F06-85BA-4CCF-BC67-75A4B6D4F833}" showPageBreaks="1" showGridLines="0" printArea="1" view="pageBreakPreview" topLeftCell="A4">
      <selection activeCell="A3" sqref="A3:E3"/>
      <pageMargins left="0.75" right="0.63" top="0.57999999999999996" bottom="0.6" header="0.34" footer="0.35"/>
      <pageSetup scale="97" orientation="portrait" r:id="rId5"/>
      <headerFooter alignWithMargins="0">
        <oddFooter>&amp;R&amp;"Book Antiqua,Bold"&amp;8 Page &amp;P of &amp;N</oddFooter>
      </headerFooter>
    </customSheetView>
    <customSheetView guid="{1F125E51-1799-42D0-B41E-DC039BB17D59}" showPageBreaks="1" showGridLines="0" printArea="1" view="pageBreakPreview">
      <selection activeCell="E2" sqref="E2"/>
      <pageMargins left="0.75" right="0.63" top="0.57999999999999996" bottom="0.6" header="0.34" footer="0.35"/>
      <pageSetup scale="97" orientation="portrait" r:id="rId6"/>
      <headerFooter alignWithMargins="0">
        <oddFooter>&amp;R&amp;"Book Antiqua,Bold"&amp;8 Page &amp;P of &amp;N</oddFooter>
      </headerFooter>
    </customSheetView>
    <customSheetView guid="{14C32814-5A59-4863-9FB1-822FBB75D7D1}" showPageBreaks="1" showGridLines="0" printArea="1" view="pageBreakPreview">
      <selection activeCell="A22" sqref="A22:E22"/>
      <pageMargins left="0.75" right="0.63" top="0.57999999999999996" bottom="0.6" header="0.34" footer="0.35"/>
      <pageSetup scale="97" orientation="portrait" r:id="rId7"/>
      <headerFooter alignWithMargins="0">
        <oddFooter>&amp;R&amp;"Book Antiqua,Bold"&amp;8 Page &amp;P of &amp;N</oddFooter>
      </headerFooter>
    </customSheetView>
    <customSheetView guid="{AA750348-930C-43DE-ADD0-8D60980F5013}" showPageBreaks="1" showGridLines="0" printArea="1" view="pageBreakPreview" topLeftCell="A6">
      <selection activeCell="B75" sqref="B75:C75"/>
      <pageMargins left="0.75" right="0.63" top="0.57999999999999996" bottom="0.6" header="0.34" footer="0.35"/>
      <pageSetup scale="97" orientation="portrait" r:id="rId8"/>
      <headerFooter alignWithMargins="0">
        <oddFooter>&amp;R&amp;"Book Antiqua,Bold"&amp;8 Page &amp;P of &amp;N</oddFooter>
      </headerFooter>
    </customSheetView>
    <customSheetView guid="{CFBF18EC-8277-4311-991B-395AF21BB33B}" showPageBreaks="1" showGridLines="0" printArea="1" view="pageBreakPreview" topLeftCell="A6">
      <selection activeCell="B75" sqref="B75:C75"/>
      <pageMargins left="0.75" right="0.63" top="0.57999999999999996" bottom="0.6" header="0.34" footer="0.35"/>
      <pageSetup scale="97" orientation="portrait" r:id="rId9"/>
      <headerFooter alignWithMargins="0">
        <oddFooter>&amp;R&amp;"Book Antiqua,Bold"&amp;8 Page &amp;P of &amp;N</oddFooter>
      </headerFooter>
    </customSheetView>
    <customSheetView guid="{82C64B11-1F50-45B5-B7BB-9F1DC733C833}" showPageBreaks="1" showGridLines="0" printArea="1" view="pageBreakPreview" topLeftCell="A19">
      <selection activeCell="B75" sqref="B75:C75"/>
      <pageMargins left="0.75" right="0.63" top="0.57999999999999996" bottom="0.6" header="0.34" footer="0.35"/>
      <pageSetup scale="97"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1"/>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6"/>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1"/>
      <headerFooter alignWithMargins="0">
        <oddFooter>&amp;R&amp;"Book Antiqua,Bold"&amp;8 Page &amp;P of &amp;N</oddFooter>
      </headerFooter>
    </customSheetView>
    <customSheetView guid="{82E8A0F5-0020-4355-95CF-28601763A783}" showPageBreaks="1" showGridLines="0" printArea="1" view="pageBreakPreview">
      <selection activeCell="G9" sqref="G9"/>
      <pageMargins left="0.75" right="0.63" top="0.57999999999999996" bottom="0.6" header="0.34" footer="0.35"/>
      <pageSetup scale="97" orientation="portrait" r:id="rId22"/>
      <headerFooter alignWithMargins="0">
        <oddFooter>&amp;R&amp;"Book Antiqua,Bold"&amp;8 Page &amp;P of &amp;N</oddFooter>
      </headerFooter>
    </customSheetView>
    <customSheetView guid="{44C1C443-3199-4288-884A-D16AF7B2CD69}" showPageBreaks="1" showGridLines="0" printArea="1" view="pageBreakPreview">
      <selection activeCell="G9" sqref="G9"/>
      <pageMargins left="0.75" right="0.63" top="0.57999999999999996" bottom="0.6" header="0.34" footer="0.35"/>
      <pageSetup scale="97" orientation="portrait" r:id="rId23"/>
      <headerFooter alignWithMargins="0">
        <oddFooter>&amp;R&amp;"Book Antiqua,Bold"&amp;8 Page &amp;P of &amp;N</oddFooter>
      </headerFooter>
    </customSheetView>
    <customSheetView guid="{CB7CD015-9A92-451A-BEF4-2BC98E3768DD}" showPageBreaks="1" showGridLines="0" printArea="1" view="pageBreakPreview" topLeftCell="A4">
      <selection activeCell="G9" sqref="G9"/>
      <pageMargins left="0.75" right="0.63" top="0.57999999999999996" bottom="0.6" header="0.34" footer="0.35"/>
      <pageSetup scale="97" orientation="portrait" r:id="rId24"/>
      <headerFooter alignWithMargins="0">
        <oddFooter>&amp;R&amp;"Book Antiqua,Bold"&amp;8 Page &amp;P of &amp;N</oddFooter>
      </headerFooter>
    </customSheetView>
    <customSheetView guid="{0D490C87-B003-4943-9825-ACE0B8E7CC06}" showPageBreaks="1" showGridLines="0" printArea="1" view="pageBreakPreview" topLeftCell="A19">
      <selection activeCell="B75" sqref="B75:C75"/>
      <pageMargins left="0.75" right="0.63" top="0.57999999999999996" bottom="0.6" header="0.34" footer="0.35"/>
      <pageSetup scale="97" orientation="portrait" r:id="rId25"/>
      <headerFooter alignWithMargins="0">
        <oddFooter>&amp;R&amp;"Book Antiqua,Bold"&amp;8 Page &amp;P of &amp;N</oddFooter>
      </headerFooter>
    </customSheetView>
    <customSheetView guid="{7A88FC7A-7690-48AB-B789-172043AFADC8}" showPageBreaks="1" showGridLines="0" printArea="1" view="pageBreakPreview">
      <selection activeCell="B75" sqref="B75:C75"/>
      <pageMargins left="0.75" right="0.63" top="0.57999999999999996" bottom="0.6" header="0.34" footer="0.35"/>
      <pageSetup scale="97" orientation="portrait" r:id="rId26"/>
      <headerFooter alignWithMargins="0">
        <oddFooter>&amp;R&amp;"Book Antiqua,Bold"&amp;8 Page &amp;P of &amp;N</oddFooter>
      </headerFooter>
    </customSheetView>
    <customSheetView guid="{1E2D7167-D6B7-4690-9A83-BF768C4223A4}" showPageBreaks="1" showGridLines="0" printArea="1" view="pageBreakPreview" topLeftCell="A6">
      <selection activeCell="B75" sqref="B75:C75"/>
      <pageMargins left="0.75" right="0.63" top="0.57999999999999996" bottom="0.6" header="0.34" footer="0.35"/>
      <pageSetup scale="97" orientation="portrait" r:id="rId27"/>
      <headerFooter alignWithMargins="0">
        <oddFooter>&amp;R&amp;"Book Antiqua,Bold"&amp;8 Page &amp;P of &amp;N</oddFooter>
      </headerFooter>
    </customSheetView>
    <customSheetView guid="{A36312D6-6542-430C-9B41-AC312BBA51FD}" showPageBreaks="1" showGridLines="0" printArea="1" view="pageBreakPreview">
      <selection activeCell="A7" sqref="A7"/>
      <pageMargins left="0.75" right="0.63" top="0.57999999999999996" bottom="0.6" header="0.34" footer="0.35"/>
      <pageSetup scale="97" orientation="portrait" r:id="rId28"/>
      <headerFooter alignWithMargins="0">
        <oddFooter>&amp;R&amp;"Book Antiqua,Bold"&amp;8 Page &amp;P of &amp;N</oddFooter>
      </headerFooter>
    </customSheetView>
    <customSheetView guid="{BA05AF78-3740-4996-9CC5-E46CCE234E84}" showPageBreaks="1" showGridLines="0" printArea="1" view="pageBreakPreview">
      <selection activeCell="A7" sqref="A7"/>
      <pageMargins left="0.75" right="0.63" top="0.57999999999999996" bottom="0.6" header="0.34" footer="0.35"/>
      <pageSetup scale="97" orientation="portrait" r:id="rId29"/>
      <headerFooter alignWithMargins="0">
        <oddFooter>&amp;R&amp;"Book Antiqua,Bold"&amp;8 Page &amp;P of &amp;N</oddFooter>
      </headerFooter>
    </customSheetView>
  </customSheetViews>
  <mergeCells count="14">
    <mergeCell ref="B16:D16"/>
    <mergeCell ref="A8:D8"/>
    <mergeCell ref="A3:E3"/>
    <mergeCell ref="A5:E5"/>
    <mergeCell ref="A23:E23"/>
    <mergeCell ref="B9:D9"/>
    <mergeCell ref="B10:D10"/>
    <mergeCell ref="B11:D11"/>
    <mergeCell ref="B12:D12"/>
    <mergeCell ref="B20:D20"/>
    <mergeCell ref="A14:E14"/>
    <mergeCell ref="B17:D17"/>
    <mergeCell ref="B18:D18"/>
    <mergeCell ref="B19:D19"/>
  </mergeCells>
  <phoneticPr fontId="6" type="noConversion"/>
  <pageMargins left="0.75" right="0.63" top="0.57999999999999996" bottom="0.6" header="0.34" footer="0.35"/>
  <pageSetup scale="97" orientation="portrait" r:id="rId30"/>
  <headerFooter alignWithMargins="0">
    <oddFooter>&amp;R&amp;"Book Antiqua,Bold"&amp;8 Page &amp;P of &amp;N</oddFooter>
  </headerFooter>
  <drawing r:id="rId31"/>
  <extLst>
    <ext xmlns:x14="http://schemas.microsoft.com/office/spreadsheetml/2009/9/main" uri="{78C0D931-6437-407d-A8EE-F0AAD7539E65}">
      <x14:conditionalFormattings>
        <x14:conditionalFormatting xmlns:xm="http://schemas.microsoft.com/office/excel/2006/main">
          <x14:cfRule type="expression" priority="1" stopIfTrue="1" id="{560DCDEC-9F6E-4D5C-A224-A5AC92313F8C}">
            <xm:f>'Name of Bidder'!$D$6&lt;4</xm:f>
            <x14:dxf>
              <font>
                <condense val="0"/>
                <extend val="0"/>
                <color indexed="9"/>
              </font>
              <fill>
                <patternFill patternType="none">
                  <bgColor indexed="65"/>
                </patternFill>
              </fill>
              <border>
                <left/>
                <right/>
                <top/>
                <bottom/>
              </border>
            </x14:dxf>
          </x14:cfRule>
          <xm:sqref>A15:A19 B15:E21</xm:sqref>
        </x14:conditionalFormatting>
        <x14:conditionalFormatting xmlns:xm="http://schemas.microsoft.com/office/excel/2006/main">
          <x14:cfRule type="expression" priority="2" stopIfTrue="1" id="{9B2A7E90-6A28-4E01-8821-E74FF1E04112}">
            <xm:f>'Name of Bidder'!$D$6&lt;4</xm:f>
            <x14:dxf>
              <font>
                <strike/>
                <condense val="0"/>
                <extend val="0"/>
              </font>
            </x14:dxf>
          </x14:cfRule>
          <xm:sqref>A23:E23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sheetPr>
  <dimension ref="A1:I38"/>
  <sheetViews>
    <sheetView showGridLines="0" view="pageBreakPreview" zoomScaleNormal="100" zoomScaleSheetLayoutView="100" workbookViewId="0">
      <selection activeCell="H14" sqref="H14"/>
    </sheetView>
  </sheetViews>
  <sheetFormatPr defaultColWidth="9.109375" defaultRowHeight="14.4"/>
  <cols>
    <col min="1" max="1" width="12.109375" style="31" customWidth="1"/>
    <col min="2" max="2" width="20.5546875" style="31" customWidth="1"/>
    <col min="3" max="3" width="11.44140625" style="31" customWidth="1"/>
    <col min="4" max="4" width="17.6640625" style="31" customWidth="1"/>
    <col min="5" max="5" width="39.33203125" style="31" customWidth="1"/>
    <col min="6" max="8" width="9.109375" style="26"/>
    <col min="9" max="16384" width="9.109375" style="27"/>
  </cols>
  <sheetData>
    <row r="1" spans="1:9">
      <c r="A1" s="23" t="str">
        <f>'Attach 3(JV)'!A1</f>
        <v>Specification No. :CC/NT/COND/DOM/A02/22/00509/RFx-5002002512</v>
      </c>
      <c r="B1" s="24"/>
      <c r="C1" s="24"/>
      <c r="D1" s="24"/>
      <c r="E1" s="25" t="str">
        <f>"Attachment-3(QR) "</f>
        <v xml:space="preserve">Attachment-3(QR) </v>
      </c>
    </row>
    <row r="3" spans="1:9" ht="115.5" customHeight="1">
      <c r="A3" s="646"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28"/>
      <c r="G3" s="29"/>
      <c r="H3" s="28"/>
    </row>
    <row r="4" spans="1:9" ht="20.100000000000001" customHeight="1">
      <c r="A4" s="30"/>
      <c r="H4" s="32"/>
      <c r="I4" s="10"/>
    </row>
    <row r="5" spans="1:9" ht="20.100000000000001" customHeight="1">
      <c r="A5" s="647" t="s">
        <v>369</v>
      </c>
      <c r="B5" s="647"/>
      <c r="C5" s="647"/>
      <c r="D5" s="647"/>
      <c r="E5" s="647"/>
      <c r="F5" s="33"/>
      <c r="H5" s="32"/>
      <c r="I5" s="12"/>
    </row>
    <row r="6" spans="1:9" ht="20.100000000000001" customHeight="1">
      <c r="A6" s="34"/>
      <c r="H6" s="32"/>
      <c r="I6" s="12"/>
    </row>
    <row r="7" spans="1:9" ht="20.100000000000001" customHeight="1">
      <c r="A7" s="35" t="str">
        <f>'Attach 3(JV)'!A7</f>
        <v>Bidder’s Name and Address (the Lead Partner ) :</v>
      </c>
      <c r="E7" s="15" t="str">
        <f>'Attach 3(JV)'!E7</f>
        <v>To:</v>
      </c>
      <c r="H7" s="32"/>
      <c r="I7" s="12"/>
    </row>
    <row r="8" spans="1:9" ht="36" customHeight="1">
      <c r="A8" s="645"/>
      <c r="B8" s="645"/>
      <c r="C8" s="645"/>
      <c r="D8" s="645"/>
      <c r="E8" s="183" t="str">
        <f>'Attach 3(JV)'!E8</f>
        <v>Contract Services</v>
      </c>
      <c r="H8" s="32"/>
      <c r="I8" s="12"/>
    </row>
    <row r="9" spans="1:9" ht="20.100000000000001" customHeight="1">
      <c r="A9" s="13" t="s">
        <v>364</v>
      </c>
      <c r="B9" s="649">
        <f>'Attach 3(JV)'!B9</f>
        <v>0</v>
      </c>
      <c r="C9" s="649"/>
      <c r="D9" s="649"/>
      <c r="E9" s="183" t="str">
        <f>'Attach 3(JV)'!E9</f>
        <v>Power Grid Corporation of India Ltd.,</v>
      </c>
      <c r="H9" s="32"/>
      <c r="I9" s="12"/>
    </row>
    <row r="10" spans="1:9" ht="20.100000000000001" customHeight="1">
      <c r="A10" s="13" t="s">
        <v>366</v>
      </c>
      <c r="B10" s="651">
        <f>'Attach 3(JV)'!B10</f>
        <v>0</v>
      </c>
      <c r="C10" s="651"/>
      <c r="D10" s="651"/>
      <c r="E10" s="183" t="str">
        <f>'Attach 3(JV)'!E10</f>
        <v>"Saudamini", Plot No. 2, Sector 29</v>
      </c>
      <c r="H10" s="32"/>
      <c r="I10" s="12"/>
    </row>
    <row r="11" spans="1:9" ht="20.100000000000001" customHeight="1">
      <c r="B11" s="651">
        <f>'Attach 3(JV)'!B11</f>
        <v>0</v>
      </c>
      <c r="C11" s="651"/>
      <c r="D11" s="651"/>
      <c r="E11" s="183" t="str">
        <f>'Attach 3(JV)'!E11</f>
        <v>Gurgaon (Haryana) - 122001</v>
      </c>
    </row>
    <row r="12" spans="1:9" ht="20.100000000000001" customHeight="1">
      <c r="A12" s="34"/>
      <c r="B12" s="651">
        <f>'Attach 3(JV)'!B12</f>
        <v>0</v>
      </c>
      <c r="C12" s="651"/>
      <c r="D12" s="651"/>
      <c r="E12" s="15"/>
    </row>
    <row r="13" spans="1:9" ht="20.100000000000001" customHeight="1">
      <c r="A13" s="31" t="s">
        <v>358</v>
      </c>
      <c r="B13" s="111"/>
      <c r="C13" s="111"/>
      <c r="D13" s="111"/>
    </row>
    <row r="14" spans="1:9" ht="20.100000000000001" customHeight="1">
      <c r="A14" s="34"/>
      <c r="B14" s="111"/>
      <c r="C14" s="111"/>
      <c r="D14" s="111"/>
    </row>
    <row r="15" spans="1:9" ht="27.75" customHeight="1">
      <c r="A15" s="650" t="s">
        <v>674</v>
      </c>
      <c r="B15" s="650"/>
      <c r="C15" s="650"/>
      <c r="D15" s="650"/>
      <c r="E15" s="650"/>
      <c r="F15" s="36"/>
      <c r="G15" s="36"/>
      <c r="H15" s="36"/>
    </row>
    <row r="16" spans="1:9" ht="20.100000000000001" customHeight="1">
      <c r="A16" s="34"/>
    </row>
    <row r="17" spans="1:5" ht="20.100000000000001" customHeight="1">
      <c r="A17" s="37"/>
    </row>
    <row r="18" spans="1:5" ht="20.100000000000001" customHeight="1"/>
    <row r="19" spans="1:5" ht="20.100000000000001" customHeight="1">
      <c r="A19" s="37"/>
    </row>
    <row r="20" spans="1:5" ht="20.100000000000001" customHeight="1">
      <c r="A20" s="37"/>
    </row>
    <row r="21" spans="1:5" ht="33" customHeight="1">
      <c r="D21" s="39"/>
    </row>
    <row r="22" spans="1:5" ht="33" customHeight="1">
      <c r="A22" s="38" t="s">
        <v>6</v>
      </c>
      <c r="B22" s="75">
        <f>'Attach 3(JV)'!B25</f>
        <v>0</v>
      </c>
      <c r="C22" s="35"/>
      <c r="D22" s="39" t="s">
        <v>4</v>
      </c>
      <c r="E22" s="322">
        <f>'Attach 3(JV)'!E25</f>
        <v>0</v>
      </c>
    </row>
    <row r="23" spans="1:5" ht="33" customHeight="1">
      <c r="A23" s="38" t="s">
        <v>7</v>
      </c>
      <c r="B23" s="322">
        <f>'Attach 3(JV)'!B26</f>
        <v>0</v>
      </c>
      <c r="C23" s="35"/>
      <c r="D23" s="39" t="s">
        <v>5</v>
      </c>
      <c r="E23" s="322">
        <f>'Attach 3(JV)'!E26</f>
        <v>0</v>
      </c>
    </row>
    <row r="24" spans="1:5" ht="33" customHeight="1">
      <c r="C24" s="35"/>
      <c r="D24" s="39"/>
    </row>
    <row r="25" spans="1:5" ht="33" customHeight="1">
      <c r="A25" s="35"/>
      <c r="B25" s="35"/>
      <c r="C25" s="35"/>
      <c r="D25" s="39"/>
      <c r="E25" s="35"/>
    </row>
    <row r="26" spans="1:5" ht="20.100000000000001" customHeight="1"/>
    <row r="27" spans="1:5" ht="20.100000000000001" customHeight="1">
      <c r="A27" s="40"/>
    </row>
    <row r="28" spans="1:5" ht="20.100000000000001" customHeight="1"/>
    <row r="29" spans="1:5" ht="20.100000000000001" customHeight="1"/>
    <row r="30" spans="1:5" ht="20.100000000000001" customHeight="1">
      <c r="A30" s="40"/>
    </row>
    <row r="31" spans="1:5" ht="20.100000000000001" customHeight="1"/>
    <row r="32" spans="1:5" ht="20.100000000000001" customHeight="1">
      <c r="A32" s="40"/>
    </row>
    <row r="33" spans="1:1" ht="20.100000000000001" customHeight="1"/>
    <row r="34" spans="1:1" ht="20.100000000000001" customHeight="1">
      <c r="A34" s="40"/>
    </row>
    <row r="35" spans="1:1" ht="20.100000000000001" customHeight="1"/>
    <row r="36" spans="1:1" ht="20.100000000000001" customHeight="1"/>
    <row r="37" spans="1:1" ht="20.100000000000001" customHeight="1"/>
    <row r="38" spans="1:1" ht="20.100000000000001" customHeight="1"/>
  </sheetData>
  <sheetProtection password="EE0B" sheet="1" objects="1" scenarios="1" selectLockedCells="1"/>
  <customSheetViews>
    <customSheetView guid="{645EA773-58FD-461A-A186-302B88D016A5}" showPageBreaks="1" showGridLines="0" printArea="1" view="pageBreakPreview">
      <selection activeCell="H14" sqref="H14"/>
      <pageMargins left="0.75" right="0.63" top="0.57999999999999996" bottom="0.6" header="0.34" footer="0.35"/>
      <pageSetup orientation="portrait" r:id="rId1"/>
      <headerFooter alignWithMargins="0">
        <oddFooter>&amp;R&amp;"Book Antiqua,Bold"&amp;8 Page &amp;P of &amp;N</oddFooter>
      </headerFooter>
    </customSheetView>
    <customSheetView guid="{0539A423-766D-4407-9B04-DD09D2A8C305}" showPageBreaks="1" showGridLines="0" printArea="1" view="pageBreakPreview" topLeftCell="A4">
      <selection activeCell="H14" sqref="H14"/>
      <pageMargins left="0.75" right="0.63" top="0.57999999999999996" bottom="0.6" header="0.34" footer="0.35"/>
      <pageSetup orientation="portrait" r:id="rId2"/>
      <headerFooter alignWithMargins="0">
        <oddFooter>&amp;R&amp;"Book Antiqua,Bold"&amp;8 Page &amp;P of &amp;N</oddFooter>
      </headerFooter>
    </customSheetView>
    <customSheetView guid="{FA4BDE0B-6AEB-4D9D-84E1-DAD93139D8D4}" showPageBreaks="1" showGridLines="0" printArea="1" view="pageBreakPreview" topLeftCell="A4">
      <selection activeCell="H14" sqref="H14"/>
      <pageMargins left="0.75" right="0.63" top="0.57999999999999996" bottom="0.6" header="0.34" footer="0.35"/>
      <pageSetup orientation="portrait" r:id="rId3"/>
      <headerFooter alignWithMargins="0">
        <oddFooter>&amp;R&amp;"Book Antiqua,Bold"&amp;8 Page &amp;P of &amp;N</oddFooter>
      </headerFooter>
    </customSheetView>
    <customSheetView guid="{A506B351-DE43-4CCA-818F-D2B51F2607AA}" showPageBreaks="1" showGridLines="0" printArea="1" view="pageBreakPreview">
      <selection activeCell="H14" sqref="H14"/>
      <pageMargins left="0.75" right="0.63" top="0.57999999999999996" bottom="0.6" header="0.34" footer="0.35"/>
      <pageSetup orientation="portrait" r:id="rId4"/>
      <headerFooter alignWithMargins="0">
        <oddFooter>&amp;R&amp;"Book Antiqua,Bold"&amp;8 Page &amp;P of &amp;N</oddFooter>
      </headerFooter>
    </customSheetView>
    <customSheetView guid="{70BF6F06-85BA-4CCF-BC67-75A4B6D4F833}" showPageBreaks="1" showGridLines="0" printArea="1" view="pageBreakPreview">
      <selection activeCell="A15" sqref="A15:E15"/>
      <pageMargins left="0.75" right="0.63" top="0.57999999999999996" bottom="0.6" header="0.34" footer="0.35"/>
      <pageSetup orientation="portrait" r:id="rId5"/>
      <headerFooter alignWithMargins="0">
        <oddFooter>&amp;R&amp;"Book Antiqua,Bold"&amp;8 Page &amp;P of &amp;N</oddFooter>
      </headerFooter>
    </customSheetView>
    <customSheetView guid="{1F125E51-1799-42D0-B41E-DC039BB17D59}" showPageBreaks="1" showGridLines="0" printArea="1" view="pageBreakPreview">
      <selection activeCell="E2" sqref="E2"/>
      <pageMargins left="0.75" right="0.63" top="0.57999999999999996" bottom="0.6" header="0.34" footer="0.35"/>
      <pageSetup orientation="portrait" r:id="rId6"/>
      <headerFooter alignWithMargins="0">
        <oddFooter>&amp;R&amp;"Book Antiqua,Bold"&amp;8 Page &amp;P of &amp;N</oddFooter>
      </headerFooter>
    </customSheetView>
    <customSheetView guid="{14C32814-5A59-4863-9FB1-822FBB75D7D1}" showPageBreaks="1" showGridLines="0" printArea="1" view="pageBreakPreview">
      <selection activeCell="E6" sqref="E6"/>
      <pageMargins left="0.75" right="0.63" top="0.57999999999999996" bottom="0.6" header="0.34" footer="0.35"/>
      <pageSetup orientation="portrait" r:id="rId7"/>
      <headerFooter alignWithMargins="0">
        <oddFooter>&amp;R&amp;"Book Antiqua,Bold"&amp;8 Page &amp;P of &amp;N</oddFooter>
      </headerFooter>
    </customSheetView>
    <customSheetView guid="{AA750348-930C-43DE-ADD0-8D60980F5013}" showPageBreaks="1" showGridLines="0" printArea="1" view="pageBreakPreview" topLeftCell="A54">
      <selection activeCell="B75" sqref="B75:C75"/>
      <pageMargins left="0.75" right="0.63" top="0.57999999999999996" bottom="0.6" header="0.34" footer="0.35"/>
      <pageSetup orientation="portrait" r:id="rId8"/>
      <headerFooter alignWithMargins="0">
        <oddFooter>&amp;R&amp;"Book Antiqua,Bold"&amp;8 Page &amp;P of &amp;N</oddFooter>
      </headerFooter>
    </customSheetView>
    <customSheetView guid="{CFBF18EC-8277-4311-991B-395AF21BB33B}" showPageBreaks="1" showGridLines="0" printArea="1" view="pageBreakPreview" topLeftCell="A54">
      <selection activeCell="B75" sqref="B75:C75"/>
      <pageMargins left="0.75" right="0.63" top="0.57999999999999996" bottom="0.6" header="0.34" footer="0.35"/>
      <pageSetup orientation="portrait" r:id="rId9"/>
      <headerFooter alignWithMargins="0">
        <oddFooter>&amp;R&amp;"Book Antiqua,Bold"&amp;8 Page &amp;P of &amp;N</oddFooter>
      </headerFooter>
    </customSheetView>
    <customSheetView guid="{82C64B11-1F50-45B5-B7BB-9F1DC733C833}" showPageBreaks="1" showGridLines="0" printArea="1" view="pageBreakPreview" topLeftCell="A13">
      <selection activeCell="B75" sqref="B75:C75"/>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1"/>
      <headerFooter alignWithMargins="0">
        <oddFooter>&amp;R&amp;"Book Antiqua,Bold"&amp;8 Page &amp;P of &amp;N</oddFooter>
      </headerFooter>
    </customSheetView>
    <customSheetView guid="{82E8A0F5-0020-4355-95CF-28601763A783}" showPageBreaks="1" showGridLines="0" printArea="1" view="pageBreakPreview" topLeftCell="A22">
      <selection activeCell="E13" sqref="E13"/>
      <pageMargins left="0.75" right="0.63" top="0.57999999999999996" bottom="0.6" header="0.34" footer="0.35"/>
      <pageSetup orientation="portrait" r:id="rId22"/>
      <headerFooter alignWithMargins="0">
        <oddFooter>&amp;R&amp;"Book Antiqua,Bold"&amp;8 Page &amp;P of &amp;N</oddFooter>
      </headerFooter>
    </customSheetView>
    <customSheetView guid="{44C1C443-3199-4288-884A-D16AF7B2CD69}" showPageBreaks="1" showGridLines="0" printArea="1" view="pageBreakPreview" topLeftCell="A28">
      <selection activeCell="E13" sqref="E13"/>
      <pageMargins left="0.75" right="0.63" top="0.57999999999999996" bottom="0.6" header="0.34" footer="0.35"/>
      <pageSetup orientation="portrait" r:id="rId23"/>
      <headerFooter alignWithMargins="0">
        <oddFooter>&amp;R&amp;"Book Antiqua,Bold"&amp;8 Page &amp;P of &amp;N</oddFooter>
      </headerFooter>
    </customSheetView>
    <customSheetView guid="{CB7CD015-9A92-451A-BEF4-2BC98E3768DD}" showPageBreaks="1" showGridLines="0" printArea="1" view="pageBreakPreview" topLeftCell="A16">
      <selection activeCell="E13" sqref="E13"/>
      <pageMargins left="0.75" right="0.63" top="0.57999999999999996" bottom="0.6" header="0.34" footer="0.35"/>
      <pageSetup orientation="portrait" r:id="rId24"/>
      <headerFooter alignWithMargins="0">
        <oddFooter>&amp;R&amp;"Book Antiqua,Bold"&amp;8 Page &amp;P of &amp;N</oddFooter>
      </headerFooter>
    </customSheetView>
    <customSheetView guid="{0D490C87-B003-4943-9825-ACE0B8E7CC06}" showPageBreaks="1" showGridLines="0" printArea="1" view="pageBreakPreview" topLeftCell="A13">
      <selection activeCell="B75" sqref="B75:C75"/>
      <pageMargins left="0.75" right="0.63" top="0.57999999999999996" bottom="0.6" header="0.34" footer="0.35"/>
      <pageSetup orientation="portrait" r:id="rId25"/>
      <headerFooter alignWithMargins="0">
        <oddFooter>&amp;R&amp;"Book Antiqua,Bold"&amp;8 Page &amp;P of &amp;N</oddFooter>
      </headerFooter>
    </customSheetView>
    <customSheetView guid="{7A88FC7A-7690-48AB-B789-172043AFADC8}" showPageBreaks="1" showGridLines="0" printArea="1" view="pageBreakPreview" topLeftCell="A13">
      <selection activeCell="B75" sqref="B75:C75"/>
      <pageMargins left="0.75" right="0.63" top="0.57999999999999996" bottom="0.6" header="0.34" footer="0.35"/>
      <pageSetup orientation="portrait" r:id="rId26"/>
      <headerFooter alignWithMargins="0">
        <oddFooter>&amp;R&amp;"Book Antiqua,Bold"&amp;8 Page &amp;P of &amp;N</oddFooter>
      </headerFooter>
    </customSheetView>
    <customSheetView guid="{1E2D7167-D6B7-4690-9A83-BF768C4223A4}" showPageBreaks="1" showGridLines="0" printArea="1" view="pageBreakPreview" topLeftCell="A54">
      <selection activeCell="B75" sqref="B75:C75"/>
      <pageMargins left="0.75" right="0.63" top="0.57999999999999996" bottom="0.6" header="0.34" footer="0.35"/>
      <pageSetup orientation="portrait" r:id="rId27"/>
      <headerFooter alignWithMargins="0">
        <oddFooter>&amp;R&amp;"Book Antiqua,Bold"&amp;8 Page &amp;P of &amp;N</oddFooter>
      </headerFooter>
    </customSheetView>
    <customSheetView guid="{A36312D6-6542-430C-9B41-AC312BBA51FD}" showPageBreaks="1" showGridLines="0" printArea="1" view="pageBreakPreview">
      <selection activeCell="H14" sqref="H14"/>
      <pageMargins left="0.75" right="0.63" top="0.57999999999999996" bottom="0.6" header="0.34" footer="0.35"/>
      <pageSetup orientation="portrait" r:id="rId28"/>
      <headerFooter alignWithMargins="0">
        <oddFooter>&amp;R&amp;"Book Antiqua,Bold"&amp;8 Page &amp;P of &amp;N</oddFooter>
      </headerFooter>
    </customSheetView>
    <customSheetView guid="{BA05AF78-3740-4996-9CC5-E46CCE234E84}" showPageBreaks="1" showGridLines="0" printArea="1" view="pageBreakPreview" topLeftCell="A13">
      <selection activeCell="H14" sqref="H14"/>
      <pageMargins left="0.75" right="0.63" top="0.57999999999999996" bottom="0.6" header="0.34" footer="0.35"/>
      <pageSetup orientation="portrait" r:id="rId29"/>
      <headerFooter alignWithMargins="0">
        <oddFooter>&amp;R&amp;"Book Antiqua,Bold"&amp;8 Page &amp;P of &amp;N</oddFooter>
      </headerFooter>
    </customSheetView>
  </customSheetViews>
  <mergeCells count="8">
    <mergeCell ref="A3:E3"/>
    <mergeCell ref="A5:E5"/>
    <mergeCell ref="A15:E15"/>
    <mergeCell ref="B9:D9"/>
    <mergeCell ref="B10:D10"/>
    <mergeCell ref="B11:D11"/>
    <mergeCell ref="B12:D12"/>
    <mergeCell ref="A8:D8"/>
  </mergeCells>
  <phoneticPr fontId="6" type="noConversion"/>
  <pageMargins left="0.75" right="0.63" top="0.57999999999999996" bottom="0.6" header="0.34" footer="0.35"/>
  <pageSetup orientation="portrait" r:id="rId30"/>
  <headerFooter alignWithMargins="0">
    <oddFooter>&amp;R&amp;"Book Antiqua,Bold"&amp;8 Page &amp;P of &amp;N</oddFooter>
  </headerFooter>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I42"/>
  <sheetViews>
    <sheetView showGridLines="0" showZeros="0" view="pageBreakPreview" topLeftCell="A13" zoomScaleNormal="100" zoomScaleSheetLayoutView="100" workbookViewId="0">
      <selection activeCell="F18" sqref="F18"/>
    </sheetView>
  </sheetViews>
  <sheetFormatPr defaultColWidth="9.109375" defaultRowHeight="14.4"/>
  <cols>
    <col min="1" max="1" width="12.109375" style="31" customWidth="1"/>
    <col min="2" max="2" width="20.5546875" style="31" customWidth="1"/>
    <col min="3" max="3" width="11.44140625" style="31" customWidth="1"/>
    <col min="4" max="4" width="15.44140625" style="31" customWidth="1"/>
    <col min="5" max="5" width="39.33203125" style="31" customWidth="1"/>
    <col min="6" max="7" width="24.33203125" style="201" customWidth="1"/>
    <col min="8" max="9" width="9.109375" style="195"/>
    <col min="10" max="16384" width="9.109375" style="27"/>
  </cols>
  <sheetData>
    <row r="1" spans="1:8">
      <c r="A1" s="23" t="str">
        <f>'Attach 3(JV)'!A1</f>
        <v>Specification No. :CC/NT/COND/DOM/A02/22/00509/RFx-5002002512</v>
      </c>
      <c r="B1" s="24"/>
      <c r="C1" s="24"/>
      <c r="D1" s="24"/>
      <c r="E1" s="25" t="str">
        <f>"Attachment-4 "</f>
        <v xml:space="preserve">Attachment-4 </v>
      </c>
    </row>
    <row r="3" spans="1:8" ht="102.75" customHeight="1">
      <c r="A3" s="646"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202"/>
      <c r="G3" s="202"/>
    </row>
    <row r="4" spans="1:8" ht="20.100000000000001" customHeight="1">
      <c r="A4" s="30"/>
      <c r="H4" s="206"/>
    </row>
    <row r="5" spans="1:8" ht="20.100000000000001" customHeight="1">
      <c r="A5" s="647" t="s">
        <v>635</v>
      </c>
      <c r="B5" s="647"/>
      <c r="C5" s="647"/>
      <c r="D5" s="647"/>
      <c r="E5" s="647"/>
      <c r="F5" s="203"/>
      <c r="G5" s="203"/>
      <c r="H5" s="207"/>
    </row>
    <row r="6" spans="1:8" ht="20.100000000000001" customHeight="1">
      <c r="A6" s="34"/>
      <c r="H6" s="207"/>
    </row>
    <row r="7" spans="1:8" ht="20.100000000000001" customHeight="1">
      <c r="A7" s="35" t="str">
        <f>'Attach 3(JV)'!A7</f>
        <v>Bidder’s Name and Address (the Lead Partner ) :</v>
      </c>
      <c r="E7" s="15" t="str">
        <f>'Attach 3(JV)'!E7</f>
        <v>To:</v>
      </c>
      <c r="H7" s="207"/>
    </row>
    <row r="8" spans="1:8" ht="36" customHeight="1">
      <c r="A8" s="645"/>
      <c r="B8" s="645"/>
      <c r="C8" s="645"/>
      <c r="D8" s="645"/>
      <c r="E8" s="183" t="str">
        <f>'Attach 3(JV)'!E8</f>
        <v>Contract Services</v>
      </c>
      <c r="H8" s="207"/>
    </row>
    <row r="9" spans="1:8" ht="20.100000000000001" customHeight="1">
      <c r="A9" s="13" t="s">
        <v>364</v>
      </c>
      <c r="B9" s="653">
        <f>'Attach 3(JV)'!B9</f>
        <v>0</v>
      </c>
      <c r="C9" s="653"/>
      <c r="D9" s="653"/>
      <c r="E9" s="183" t="str">
        <f>'Attach 3(JV)'!E9</f>
        <v>Power Grid Corporation of India Ltd.,</v>
      </c>
      <c r="H9" s="207"/>
    </row>
    <row r="10" spans="1:8" ht="20.100000000000001" customHeight="1">
      <c r="A10" s="13" t="s">
        <v>366</v>
      </c>
      <c r="B10" s="653">
        <f>'Attach 3(JV)'!B10</f>
        <v>0</v>
      </c>
      <c r="C10" s="653"/>
      <c r="D10" s="653"/>
      <c r="E10" s="183" t="str">
        <f>'Attach 3(JV)'!E10</f>
        <v>"Saudamini", Plot No. 2, Sector 29</v>
      </c>
      <c r="H10" s="207"/>
    </row>
    <row r="11" spans="1:8" ht="20.100000000000001" customHeight="1">
      <c r="B11" s="653">
        <f>'Attach 3(JV)'!B11</f>
        <v>0</v>
      </c>
      <c r="C11" s="653"/>
      <c r="D11" s="653"/>
      <c r="E11" s="183" t="str">
        <f>'Attach 3(JV)'!E11</f>
        <v>Gurgaon (Haryana) - 122001</v>
      </c>
    </row>
    <row r="12" spans="1:8" ht="20.100000000000001" customHeight="1">
      <c r="A12" s="34"/>
      <c r="B12" s="653">
        <f>'Attach 3(JV)'!B12</f>
        <v>0</v>
      </c>
      <c r="C12" s="653"/>
      <c r="D12" s="653"/>
      <c r="E12" s="15"/>
    </row>
    <row r="13" spans="1:8" ht="20.100000000000001" customHeight="1">
      <c r="A13" s="34"/>
      <c r="B13" s="158"/>
      <c r="C13" s="158"/>
      <c r="D13" s="158"/>
      <c r="E13" s="27"/>
      <c r="F13" s="204"/>
      <c r="G13" s="204"/>
    </row>
    <row r="14" spans="1:8" ht="20.100000000000001" customHeight="1">
      <c r="A14" s="34"/>
      <c r="B14" s="158"/>
      <c r="C14" s="158"/>
      <c r="D14" s="158"/>
    </row>
    <row r="15" spans="1:8" ht="20.100000000000001" customHeight="1">
      <c r="A15" s="31" t="s">
        <v>358</v>
      </c>
    </row>
    <row r="16" spans="1:8" ht="20.100000000000001" customHeight="1">
      <c r="A16" s="34"/>
    </row>
    <row r="17" spans="1:9" ht="50.1" customHeight="1">
      <c r="A17" s="654"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654"/>
      <c r="C17" s="654"/>
      <c r="D17" s="654"/>
      <c r="E17" s="654"/>
      <c r="F17" s="205" t="s">
        <v>192</v>
      </c>
      <c r="G17" s="205" t="s">
        <v>193</v>
      </c>
    </row>
    <row r="18" spans="1:9" ht="45" customHeight="1">
      <c r="A18" s="652"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652"/>
      <c r="C18" s="652"/>
      <c r="D18" s="652"/>
      <c r="E18" s="652"/>
      <c r="F18" s="211"/>
      <c r="G18" s="211"/>
      <c r="H18" s="190" t="str">
        <f t="shared" ref="H18:I25" si="0">IF(F18 = "", "", F18&amp; ", ")</f>
        <v/>
      </c>
      <c r="I18" s="190" t="str">
        <f t="shared" si="0"/>
        <v/>
      </c>
    </row>
    <row r="19" spans="1:9" ht="33" customHeight="1">
      <c r="A19" s="209"/>
      <c r="B19" s="209"/>
      <c r="C19" s="209"/>
      <c r="D19" s="209"/>
      <c r="E19" s="209"/>
      <c r="F19" s="211"/>
      <c r="G19" s="211"/>
      <c r="H19" s="190" t="str">
        <f t="shared" si="0"/>
        <v/>
      </c>
      <c r="I19" s="190" t="str">
        <f t="shared" si="0"/>
        <v/>
      </c>
    </row>
    <row r="20" spans="1:9" ht="33" customHeight="1">
      <c r="A20" s="209"/>
      <c r="B20" s="209"/>
      <c r="C20" s="209"/>
      <c r="D20" s="39"/>
      <c r="E20" s="209"/>
      <c r="F20" s="211"/>
      <c r="G20" s="211"/>
      <c r="H20" s="190" t="str">
        <f t="shared" si="0"/>
        <v/>
      </c>
      <c r="I20" s="190" t="str">
        <f t="shared" si="0"/>
        <v/>
      </c>
    </row>
    <row r="21" spans="1:9" ht="33" customHeight="1">
      <c r="A21" s="38" t="s">
        <v>6</v>
      </c>
      <c r="B21" s="75">
        <f>'Attach 3(JV)'!B25</f>
        <v>0</v>
      </c>
      <c r="D21" s="39" t="s">
        <v>4</v>
      </c>
      <c r="E21" s="322">
        <f>'Attach 3(JV)'!E25</f>
        <v>0</v>
      </c>
      <c r="F21" s="211"/>
      <c r="G21" s="211"/>
      <c r="H21" s="190" t="str">
        <f t="shared" si="0"/>
        <v/>
      </c>
      <c r="I21" s="190" t="str">
        <f t="shared" si="0"/>
        <v/>
      </c>
    </row>
    <row r="22" spans="1:9" ht="33" customHeight="1">
      <c r="A22" s="38" t="s">
        <v>7</v>
      </c>
      <c r="B22" s="322">
        <f>'Attach 3(JV)'!B26</f>
        <v>0</v>
      </c>
      <c r="D22" s="39" t="s">
        <v>5</v>
      </c>
      <c r="E22" s="322">
        <f>'Attach 3(JV)'!E26</f>
        <v>0</v>
      </c>
      <c r="F22" s="211"/>
      <c r="G22" s="211"/>
      <c r="H22" s="190" t="str">
        <f t="shared" si="0"/>
        <v/>
      </c>
      <c r="I22" s="190" t="str">
        <f t="shared" si="0"/>
        <v/>
      </c>
    </row>
    <row r="23" spans="1:9" ht="33" customHeight="1">
      <c r="D23" s="39"/>
      <c r="F23" s="211"/>
      <c r="G23" s="211"/>
      <c r="H23" s="190" t="str">
        <f t="shared" si="0"/>
        <v/>
      </c>
      <c r="I23" s="190" t="str">
        <f t="shared" si="0"/>
        <v/>
      </c>
    </row>
    <row r="24" spans="1:9" ht="33" customHeight="1">
      <c r="D24" s="39"/>
      <c r="F24" s="211"/>
      <c r="G24" s="211"/>
      <c r="H24" s="190" t="str">
        <f t="shared" si="0"/>
        <v/>
      </c>
      <c r="I24" s="190" t="str">
        <f t="shared" si="0"/>
        <v/>
      </c>
    </row>
    <row r="25" spans="1:9" ht="33" customHeight="1">
      <c r="A25" s="27"/>
      <c r="B25" s="27"/>
      <c r="C25" s="27"/>
      <c r="D25" s="27"/>
      <c r="E25" s="27"/>
      <c r="F25" s="211"/>
      <c r="G25" s="211"/>
      <c r="H25" s="190" t="str">
        <f t="shared" si="0"/>
        <v/>
      </c>
      <c r="I25" s="190" t="str">
        <f t="shared" si="0"/>
        <v/>
      </c>
    </row>
    <row r="26" spans="1:9" ht="33" customHeight="1">
      <c r="A26" s="27"/>
      <c r="B26" s="27"/>
      <c r="C26" s="27"/>
      <c r="D26" s="27"/>
      <c r="E26" s="27"/>
      <c r="F26" s="208" t="str">
        <f>IF((8-COUNTBLANK(F18:F25)) &lt;2, "country.", "countries.")</f>
        <v>country.</v>
      </c>
      <c r="G26" s="208" t="str">
        <f>IF((8-COUNTBLANK(G18:G25)) &lt;2, "country.", "countries.")</f>
        <v>country.</v>
      </c>
      <c r="H26" s="190" t="str">
        <f>IF(COUNTBLANK(F18:F25) =8, "[Enter the name of country where from equipments &amp; material shall be supplied]",CONCATENATE(H18,H19,H20,H21,H22,H23,H24,H25))</f>
        <v>[Enter the name of country where from equipments &amp; material shall be supplied]</v>
      </c>
      <c r="I26" s="190" t="str">
        <f>IF(COUNTBLANK(G18:G25) =8, "[Enter the name of country where from equipments &amp; material shall be supplied]",CONCATENATE(I18,I19,I20,I21,I22,I23,I24,I25))</f>
        <v>[Enter the name of country where from equipments &amp; material shall be supplied]</v>
      </c>
    </row>
    <row r="27" spans="1:9" ht="33" customHeight="1">
      <c r="A27" s="27"/>
      <c r="B27" s="27"/>
      <c r="C27" s="27"/>
      <c r="D27" s="27"/>
      <c r="E27" s="27"/>
    </row>
    <row r="28" spans="1:9" ht="33" customHeight="1">
      <c r="A28" s="27"/>
      <c r="B28" s="27"/>
      <c r="C28" s="27"/>
      <c r="D28" s="27"/>
      <c r="E28" s="27"/>
    </row>
    <row r="29" spans="1:9" ht="33" customHeight="1">
      <c r="A29" s="27"/>
      <c r="B29" s="27"/>
      <c r="C29" s="27"/>
      <c r="D29" s="27"/>
      <c r="E29" s="27"/>
    </row>
    <row r="30" spans="1:9" ht="20.100000000000001" customHeight="1"/>
    <row r="31" spans="1:9" ht="20.100000000000001" customHeight="1">
      <c r="A31" s="40"/>
    </row>
    <row r="32" spans="1:9" ht="20.100000000000001" customHeight="1"/>
    <row r="33" spans="1:1" ht="20.100000000000001" customHeight="1"/>
    <row r="34" spans="1:1" ht="20.100000000000001" customHeight="1">
      <c r="A34" s="40"/>
    </row>
    <row r="35" spans="1:1" ht="20.100000000000001" customHeight="1"/>
    <row r="36" spans="1:1" ht="20.100000000000001" customHeight="1">
      <c r="A36" s="40"/>
    </row>
    <row r="37" spans="1:1" ht="20.100000000000001" customHeight="1"/>
    <row r="38" spans="1:1" ht="20.100000000000001" customHeight="1">
      <c r="A38" s="40"/>
    </row>
    <row r="39" spans="1:1" ht="20.100000000000001" customHeight="1"/>
    <row r="40" spans="1:1" ht="20.100000000000001" customHeight="1"/>
    <row r="41" spans="1:1" ht="20.100000000000001" customHeight="1"/>
    <row r="42" spans="1:1" ht="20.100000000000001" customHeight="1"/>
  </sheetData>
  <sheetProtection password="EE0B" sheet="1" objects="1" scenarios="1" selectLockedCells="1"/>
  <customSheetViews>
    <customSheetView guid="{645EA773-58FD-461A-A186-302B88D016A5}" showPageBreaks="1" showGridLines="0" zeroValues="0" printArea="1" view="pageBreakPreview" topLeftCell="A13">
      <selection activeCell="F18" sqref="F18"/>
      <pageMargins left="0.75" right="0.63" top="0.57999999999999996" bottom="0.6" header="0.34" footer="0.35"/>
      <pageSetup orientation="portrait" r:id="rId1"/>
      <headerFooter alignWithMargins="0">
        <oddFooter>&amp;R&amp;"Book Antiqua,Bold"&amp;8 Page &amp;P of &amp;N</oddFooter>
      </headerFooter>
    </customSheetView>
    <customSheetView guid="{0539A423-766D-4407-9B04-DD09D2A8C305}" showPageBreaks="1" showGridLines="0" zeroValues="0" printArea="1" view="pageBreakPreview">
      <selection activeCell="F18" sqref="F18"/>
      <pageMargins left="0.75" right="0.63" top="0.57999999999999996" bottom="0.6" header="0.34" footer="0.35"/>
      <pageSetup orientation="portrait" r:id="rId2"/>
      <headerFooter alignWithMargins="0">
        <oddFooter>&amp;R&amp;"Book Antiqua,Bold"&amp;8 Page &amp;P of &amp;N</oddFooter>
      </headerFooter>
    </customSheetView>
    <customSheetView guid="{FA4BDE0B-6AEB-4D9D-84E1-DAD93139D8D4}" showPageBreaks="1" showGridLines="0" zeroValues="0" printArea="1" view="pageBreakPreview" topLeftCell="A4">
      <selection activeCell="F18" sqref="F18"/>
      <pageMargins left="0.75" right="0.63" top="0.57999999999999996" bottom="0.6" header="0.34" footer="0.35"/>
      <pageSetup orientation="portrait" r:id="rId3"/>
      <headerFooter alignWithMargins="0">
        <oddFooter>&amp;R&amp;"Book Antiqua,Bold"&amp;8 Page &amp;P of &amp;N</oddFooter>
      </headerFooter>
    </customSheetView>
    <customSheetView guid="{A506B351-DE43-4CCA-818F-D2B51F2607AA}" showPageBreaks="1" showGridLines="0" zeroValues="0" printArea="1" view="pageBreakPreview">
      <selection activeCell="F18" sqref="F18"/>
      <pageMargins left="0.75" right="0.63" top="0.57999999999999996" bottom="0.6" header="0.34" footer="0.35"/>
      <pageSetup orientation="portrait" r:id="rId4"/>
      <headerFooter alignWithMargins="0">
        <oddFooter>&amp;R&amp;"Book Antiqua,Bold"&amp;8 Page &amp;P of &amp;N</oddFooter>
      </headerFooter>
    </customSheetView>
    <customSheetView guid="{70BF6F06-85BA-4CCF-BC67-75A4B6D4F833}" showPageBreaks="1" showGridLines="0" zeroValues="0" printArea="1" view="pageBreakPreview" topLeftCell="A4">
      <selection activeCell="F18" sqref="F18"/>
      <pageMargins left="0.75" right="0.63" top="0.57999999999999996" bottom="0.6" header="0.34" footer="0.35"/>
      <pageSetup orientation="portrait" r:id="rId5"/>
      <headerFooter alignWithMargins="0">
        <oddFooter>&amp;R&amp;"Book Antiqua,Bold"&amp;8 Page &amp;P of &amp;N</oddFooter>
      </headerFooter>
    </customSheetView>
    <customSheetView guid="{1F125E51-1799-42D0-B41E-DC039BB17D59}" showPageBreaks="1" showGridLines="0" zeroValues="0" printArea="1" view="pageBreakPreview">
      <selection activeCell="F18" sqref="F18"/>
      <pageMargins left="0.75" right="0.63" top="0.57999999999999996" bottom="0.6" header="0.34" footer="0.35"/>
      <pageSetup orientation="portrait" r:id="rId6"/>
      <headerFooter alignWithMargins="0">
        <oddFooter>&amp;R&amp;"Book Antiqua,Bold"&amp;8 Page &amp;P of &amp;N</oddFooter>
      </headerFooter>
    </customSheetView>
    <customSheetView guid="{14C32814-5A59-4863-9FB1-822FBB75D7D1}"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AA750348-930C-43DE-ADD0-8D60980F5013}" showPageBreaks="1" showGridLines="0" zeroValues="0" printArea="1" view="pageBreakPreview">
      <selection activeCell="F19" sqref="F19"/>
      <pageMargins left="0.75" right="0.63" top="0.57999999999999996" bottom="0.6" header="0.34" footer="0.35"/>
      <pageSetup orientation="portrait" r:id="rId8"/>
      <headerFooter alignWithMargins="0">
        <oddFooter>&amp;R&amp;"Book Antiqua,Bold"&amp;8 Page &amp;P of &amp;N</oddFooter>
      </headerFooter>
    </customSheetView>
    <customSheetView guid="{CFBF18EC-8277-4311-991B-395AF21BB33B}" showPageBreaks="1" showGridLines="0" zeroValues="0" printArea="1" view="pageBreakPreview">
      <selection activeCell="F19" sqref="F19"/>
      <pageMargins left="0.75" right="0.63" top="0.57999999999999996" bottom="0.6" header="0.34" footer="0.35"/>
      <pageSetup orientation="portrait" r:id="rId9"/>
      <headerFooter alignWithMargins="0">
        <oddFooter>&amp;R&amp;"Book Antiqua,Bold"&amp;8 Page &amp;P of &amp;N</oddFooter>
      </headerFooter>
    </customSheetView>
    <customSheetView guid="{82C64B11-1F50-45B5-B7BB-9F1DC733C833}" showPageBreaks="1" showGridLines="0" zeroValues="0" printArea="1" view="pageBreakPreview">
      <selection activeCell="B75" sqref="B75:C75"/>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6"/>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82E8A0F5-0020-4355-95CF-28601763A783}" showPageBreaks="1" showGridLines="0" zeroValues="0" printArea="1" view="pageBreakPreview" topLeftCell="A10">
      <selection activeCell="G19" sqref="G19"/>
      <pageMargins left="0.75" right="0.63" top="0.57999999999999996" bottom="0.6" header="0.34" footer="0.35"/>
      <pageSetup orientation="portrait" r:id="rId22"/>
      <headerFooter alignWithMargins="0">
        <oddFooter>&amp;R&amp;"Book Antiqua,Bold"&amp;8 Page &amp;P of &amp;N</oddFooter>
      </headerFooter>
    </customSheetView>
    <customSheetView guid="{44C1C443-3199-4288-884A-D16AF7B2CD69}" showPageBreaks="1" showGridLines="0" zeroValues="0" printArea="1" view="pageBreakPreview">
      <selection activeCell="G19" sqref="G19"/>
      <pageMargins left="0.75" right="0.63" top="0.57999999999999996" bottom="0.6" header="0.34" footer="0.35"/>
      <pageSetup orientation="portrait" r:id="rId23"/>
      <headerFooter alignWithMargins="0">
        <oddFooter>&amp;R&amp;"Book Antiqua,Bold"&amp;8 Page &amp;P of &amp;N</oddFooter>
      </headerFooter>
    </customSheetView>
    <customSheetView guid="{CB7CD015-9A92-451A-BEF4-2BC98E3768DD}" showPageBreaks="1" showGridLines="0" zeroValues="0" printArea="1" view="pageBreakPreview">
      <selection activeCell="G19" sqref="G19"/>
      <pageMargins left="0.75" right="0.63" top="0.57999999999999996" bottom="0.6" header="0.34" footer="0.35"/>
      <pageSetup orientation="portrait" r:id="rId24"/>
      <headerFooter alignWithMargins="0">
        <oddFooter>&amp;R&amp;"Book Antiqua,Bold"&amp;8 Page &amp;P of &amp;N</oddFooter>
      </headerFooter>
    </customSheetView>
    <customSheetView guid="{0D490C87-B003-4943-9825-ACE0B8E7CC06}" showPageBreaks="1" showGridLines="0" zeroValues="0" printArea="1" view="pageBreakPreview">
      <selection activeCell="B75" sqref="B75:C75"/>
      <pageMargins left="0.75" right="0.63" top="0.57999999999999996" bottom="0.6" header="0.34" footer="0.35"/>
      <pageSetup orientation="portrait" r:id="rId25"/>
      <headerFooter alignWithMargins="0">
        <oddFooter>&amp;R&amp;"Book Antiqua,Bold"&amp;8 Page &amp;P of &amp;N</oddFooter>
      </headerFooter>
    </customSheetView>
    <customSheetView guid="{7A88FC7A-7690-48AB-B789-172043AFADC8}" showPageBreaks="1" showGridLines="0" zeroValues="0" printArea="1" view="pageBreakPreview">
      <selection activeCell="F20" sqref="F20"/>
      <pageMargins left="0.75" right="0.63" top="0.57999999999999996" bottom="0.6" header="0.34" footer="0.35"/>
      <pageSetup orientation="portrait" r:id="rId26"/>
      <headerFooter alignWithMargins="0">
        <oddFooter>&amp;R&amp;"Book Antiqua,Bold"&amp;8 Page &amp;P of &amp;N</oddFooter>
      </headerFooter>
    </customSheetView>
    <customSheetView guid="{1E2D7167-D6B7-4690-9A83-BF768C4223A4}" showPageBreaks="1" showGridLines="0" zeroValues="0" printArea="1" view="pageBreakPreview">
      <selection activeCell="F19" sqref="F19"/>
      <pageMargins left="0.75" right="0.63" top="0.57999999999999996" bottom="0.6" header="0.34" footer="0.35"/>
      <pageSetup orientation="portrait" r:id="rId27"/>
      <headerFooter alignWithMargins="0">
        <oddFooter>&amp;R&amp;"Book Antiqua,Bold"&amp;8 Page &amp;P of &amp;N</oddFooter>
      </headerFooter>
    </customSheetView>
    <customSheetView guid="{A36312D6-6542-430C-9B41-AC312BBA51FD}" showPageBreaks="1" showGridLines="0" zeroValues="0" printArea="1" view="pageBreakPreview">
      <selection activeCell="F18" sqref="F18"/>
      <pageMargins left="0.75" right="0.63" top="0.57999999999999996" bottom="0.6" header="0.34" footer="0.35"/>
      <pageSetup orientation="portrait" r:id="rId28"/>
      <headerFooter alignWithMargins="0">
        <oddFooter>&amp;R&amp;"Book Antiqua,Bold"&amp;8 Page &amp;P of &amp;N</oddFooter>
      </headerFooter>
    </customSheetView>
    <customSheetView guid="{BA05AF78-3740-4996-9CC5-E46CCE234E84}" showPageBreaks="1" showGridLines="0" zeroValues="0" printArea="1" view="pageBreakPreview">
      <selection activeCell="F18" sqref="F18"/>
      <pageMargins left="0.75" right="0.63" top="0.57999999999999996" bottom="0.6" header="0.34" footer="0.35"/>
      <pageSetup orientation="portrait" r:id="rId29"/>
      <headerFooter alignWithMargins="0">
        <oddFooter>&amp;R&amp;"Book Antiqua,Bold"&amp;8 Page &amp;P of &amp;N</oddFooter>
      </headerFooter>
    </customSheetView>
  </customSheetViews>
  <mergeCells count="9">
    <mergeCell ref="A8:D8"/>
    <mergeCell ref="A18:E18"/>
    <mergeCell ref="B9:D9"/>
    <mergeCell ref="A3:E3"/>
    <mergeCell ref="A5:E5"/>
    <mergeCell ref="A17:E17"/>
    <mergeCell ref="B10:D10"/>
    <mergeCell ref="B11:D11"/>
    <mergeCell ref="B12:D12"/>
  </mergeCells>
  <phoneticPr fontId="6" type="noConversion"/>
  <pageMargins left="0.75" right="0.63" top="0.57999999999999996" bottom="0.6" header="0.34" footer="0.35"/>
  <pageSetup orientation="portrait" r:id="rId30"/>
  <headerFooter alignWithMargins="0">
    <oddFooter>&amp;R&amp;"Book Antiqua,Bold"&amp;8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10"/>
  </sheetPr>
  <dimension ref="A1:AL40"/>
  <sheetViews>
    <sheetView showGridLines="0" showZeros="0" view="pageBreakPreview" topLeftCell="A16" zoomScaleNormal="100" zoomScaleSheetLayoutView="100" workbookViewId="0">
      <selection activeCell="B16" sqref="B16"/>
    </sheetView>
  </sheetViews>
  <sheetFormatPr defaultColWidth="9.109375" defaultRowHeight="14.4"/>
  <cols>
    <col min="1" max="1" width="12.109375" style="31" customWidth="1"/>
    <col min="2" max="2" width="23.6640625" style="31" customWidth="1"/>
    <col min="3" max="3" width="26.44140625" style="31" customWidth="1"/>
    <col min="4" max="4" width="12.33203125" style="31" customWidth="1"/>
    <col min="5" max="5" width="26.6640625" style="31" customWidth="1"/>
    <col min="6" max="8" width="9.109375" style="270"/>
    <col min="9" max="38" width="9.109375" style="271"/>
    <col min="39" max="16384" width="9.109375" style="27"/>
  </cols>
  <sheetData>
    <row r="1" spans="1:38">
      <c r="A1" s="23" t="str">
        <f>'Attach 3(JV)'!A1</f>
        <v>Specification No. :CC/NT/COND/DOM/A02/22/00509/RFx-5002002512</v>
      </c>
      <c r="B1" s="24"/>
      <c r="C1" s="24"/>
      <c r="D1" s="24"/>
      <c r="E1" s="42" t="str">
        <f>"Attachment-4(A) "</f>
        <v xml:space="preserve">Attachment-4(A) </v>
      </c>
    </row>
    <row r="2" spans="1:38" ht="11.1" customHeight="1"/>
    <row r="3" spans="1:38" ht="108.75" customHeight="1">
      <c r="A3" s="646"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272"/>
      <c r="G3" s="273"/>
      <c r="H3" s="272"/>
    </row>
    <row r="4" spans="1:38" ht="11.1" customHeight="1">
      <c r="A4" s="30"/>
      <c r="H4" s="274"/>
      <c r="I4" s="275"/>
    </row>
    <row r="5" spans="1:38" ht="20.100000000000001" customHeight="1">
      <c r="A5" s="647" t="s">
        <v>370</v>
      </c>
      <c r="B5" s="647"/>
      <c r="C5" s="647"/>
      <c r="D5" s="647"/>
      <c r="E5" s="647"/>
      <c r="F5" s="272"/>
      <c r="H5" s="274"/>
      <c r="I5" s="276"/>
    </row>
    <row r="6" spans="1:38" ht="11.1" customHeight="1">
      <c r="A6" s="34"/>
      <c r="H6" s="274"/>
      <c r="I6" s="276"/>
    </row>
    <row r="7" spans="1:38" ht="20.100000000000001" customHeight="1">
      <c r="A7" s="35" t="str">
        <f>'Attach 3(JV)'!A7</f>
        <v>Bidder’s Name and Address (the Lead Partner ) :</v>
      </c>
      <c r="D7" s="15" t="str">
        <f>'Attach 3(JV)'!E7</f>
        <v>To:</v>
      </c>
      <c r="H7" s="274"/>
      <c r="I7" s="276"/>
    </row>
    <row r="8" spans="1:38" s="210" customFormat="1" ht="36" customHeight="1">
      <c r="A8" s="645"/>
      <c r="B8" s="645"/>
      <c r="C8" s="645"/>
      <c r="D8" s="11" t="str">
        <f>'Attach 3(JV)'!E8</f>
        <v>Contract Services</v>
      </c>
      <c r="E8" s="34"/>
      <c r="F8" s="277"/>
      <c r="G8" s="277"/>
      <c r="H8" s="278"/>
      <c r="I8" s="279"/>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0"/>
      <c r="AK8" s="280"/>
      <c r="AL8" s="280"/>
    </row>
    <row r="9" spans="1:38" ht="20.100000000000001" customHeight="1">
      <c r="A9" s="13" t="s">
        <v>364</v>
      </c>
      <c r="B9" s="653">
        <f>'Attach 3(JV)'!B9</f>
        <v>0</v>
      </c>
      <c r="C9" s="653"/>
      <c r="D9" s="11" t="str">
        <f>'Attach 3(JV)'!E9</f>
        <v>Power Grid Corporation of India Ltd.,</v>
      </c>
      <c r="H9" s="274"/>
      <c r="I9" s="276"/>
    </row>
    <row r="10" spans="1:38" ht="20.100000000000001" customHeight="1">
      <c r="A10" s="13" t="s">
        <v>366</v>
      </c>
      <c r="B10" s="653">
        <f>'Attach 3(JV)'!B10</f>
        <v>0</v>
      </c>
      <c r="C10" s="653"/>
      <c r="D10" s="11" t="str">
        <f>'Attach 3(JV)'!E10</f>
        <v>"Saudamini", Plot No. 2, Sector 29</v>
      </c>
      <c r="H10" s="274"/>
      <c r="I10" s="276"/>
    </row>
    <row r="11" spans="1:38" ht="20.100000000000001" customHeight="1">
      <c r="B11" s="653">
        <f>'Attach 3(JV)'!B11</f>
        <v>0</v>
      </c>
      <c r="C11" s="653"/>
      <c r="D11" s="11" t="str">
        <f>'Attach 3(JV)'!E11</f>
        <v>Gurgaon (Haryana) - 122001</v>
      </c>
    </row>
    <row r="12" spans="1:38" ht="15" customHeight="1">
      <c r="A12" s="34"/>
      <c r="B12" s="653">
        <f>'Attach 3(JV)'!B12</f>
        <v>0</v>
      </c>
      <c r="C12" s="653"/>
      <c r="D12" s="11"/>
    </row>
    <row r="13" spans="1:38" ht="20.100000000000001" customHeight="1">
      <c r="A13" s="31" t="s">
        <v>358</v>
      </c>
      <c r="D13" s="43"/>
    </row>
    <row r="14" spans="1:38" ht="72" customHeight="1">
      <c r="A14" s="655" t="s">
        <v>371</v>
      </c>
      <c r="B14" s="655"/>
      <c r="C14" s="655"/>
      <c r="D14" s="655"/>
      <c r="E14" s="655"/>
    </row>
    <row r="15" spans="1:38" ht="20.100000000000001" customHeight="1">
      <c r="A15" s="185" t="s">
        <v>377</v>
      </c>
      <c r="B15" s="185" t="s">
        <v>378</v>
      </c>
      <c r="C15" s="185" t="s">
        <v>379</v>
      </c>
      <c r="D15" s="185" t="s">
        <v>360</v>
      </c>
      <c r="E15" s="185" t="s">
        <v>361</v>
      </c>
    </row>
    <row r="16" spans="1:38" ht="20.100000000000001" customHeight="1">
      <c r="A16" s="186">
        <v>1</v>
      </c>
      <c r="B16" s="324"/>
      <c r="C16" s="324"/>
      <c r="D16" s="324"/>
      <c r="E16" s="324"/>
    </row>
    <row r="17" spans="1:38" ht="20.100000000000001" customHeight="1">
      <c r="A17" s="187">
        <v>2</v>
      </c>
      <c r="B17" s="325"/>
      <c r="C17" s="325"/>
      <c r="D17" s="325"/>
      <c r="E17" s="325"/>
    </row>
    <row r="18" spans="1:38" ht="20.100000000000001" customHeight="1">
      <c r="A18" s="187">
        <v>3</v>
      </c>
      <c r="B18" s="325"/>
      <c r="C18" s="325"/>
      <c r="D18" s="325"/>
      <c r="E18" s="325"/>
    </row>
    <row r="19" spans="1:38" ht="20.100000000000001" customHeight="1">
      <c r="A19" s="187">
        <v>4</v>
      </c>
      <c r="B19" s="325"/>
      <c r="C19" s="325"/>
      <c r="D19" s="325"/>
      <c r="E19" s="325"/>
    </row>
    <row r="20" spans="1:38" ht="19.5" customHeight="1">
      <c r="A20" s="188">
        <v>5</v>
      </c>
      <c r="B20" s="326"/>
      <c r="C20" s="326"/>
      <c r="D20" s="326"/>
      <c r="E20" s="326"/>
    </row>
    <row r="21" spans="1:38" ht="62.25" customHeight="1">
      <c r="A21" s="27"/>
      <c r="B21" s="27"/>
      <c r="C21" s="27"/>
      <c r="D21" s="27"/>
      <c r="E21" s="27"/>
    </row>
    <row r="22" spans="1:38" ht="62.25" customHeight="1">
      <c r="A22" s="655" t="s">
        <v>372</v>
      </c>
      <c r="B22" s="655"/>
      <c r="C22" s="655"/>
      <c r="D22" s="655"/>
      <c r="E22" s="655"/>
    </row>
    <row r="23" spans="1:38" s="178" customFormat="1" ht="15.9" customHeight="1">
      <c r="A23" s="111"/>
      <c r="B23" s="111"/>
      <c r="C23" s="111"/>
      <c r="D23" s="111"/>
      <c r="E23" s="111"/>
      <c r="F23" s="359"/>
      <c r="G23" s="359"/>
      <c r="H23" s="359"/>
      <c r="I23" s="360"/>
      <c r="J23" s="360"/>
      <c r="K23" s="360"/>
      <c r="L23" s="360"/>
      <c r="M23" s="360"/>
      <c r="N23" s="360"/>
      <c r="O23" s="360"/>
      <c r="P23" s="360"/>
      <c r="Q23" s="360"/>
      <c r="R23" s="360"/>
      <c r="S23" s="360"/>
      <c r="T23" s="360"/>
      <c r="U23" s="360"/>
      <c r="V23" s="360"/>
      <c r="W23" s="360"/>
      <c r="X23" s="360"/>
      <c r="Y23" s="360"/>
      <c r="Z23" s="360"/>
      <c r="AA23" s="360"/>
      <c r="AB23" s="360"/>
      <c r="AC23" s="360"/>
      <c r="AD23" s="360"/>
      <c r="AE23" s="360"/>
      <c r="AF23" s="360"/>
      <c r="AG23" s="360"/>
      <c r="AH23" s="360"/>
      <c r="AI23" s="360"/>
      <c r="AJ23" s="360"/>
      <c r="AK23" s="360"/>
      <c r="AL23" s="360"/>
    </row>
    <row r="24" spans="1:38" ht="23.1" customHeight="1">
      <c r="C24" s="39"/>
    </row>
    <row r="25" spans="1:38" ht="23.1" customHeight="1">
      <c r="A25" s="38" t="s">
        <v>6</v>
      </c>
      <c r="B25" s="75">
        <f>'Attach 3(JV)'!B25</f>
        <v>0</v>
      </c>
      <c r="C25" s="39" t="s">
        <v>4</v>
      </c>
      <c r="D25" s="559">
        <f>'Attach 3(JV)'!E25</f>
        <v>0</v>
      </c>
    </row>
    <row r="26" spans="1:38" ht="23.1" customHeight="1">
      <c r="A26" s="38" t="s">
        <v>7</v>
      </c>
      <c r="B26" s="322">
        <f>'Attach 3(JV)'!B26</f>
        <v>0</v>
      </c>
      <c r="C26" s="39" t="s">
        <v>5</v>
      </c>
      <c r="D26" s="322">
        <f>'Attach 3(JV)'!E26</f>
        <v>0</v>
      </c>
    </row>
    <row r="27" spans="1:38" ht="23.1" customHeight="1">
      <c r="C27" s="39"/>
      <c r="D27" s="39"/>
    </row>
    <row r="28" spans="1:38" ht="20.100000000000001" customHeight="1"/>
    <row r="29" spans="1:38" ht="20.100000000000001" customHeight="1">
      <c r="A29" s="40"/>
    </row>
    <row r="30" spans="1:38" ht="20.100000000000001" customHeight="1"/>
    <row r="31" spans="1:38" ht="20.100000000000001" customHeight="1"/>
    <row r="32" spans="1:38" ht="20.100000000000001" customHeight="1">
      <c r="A32" s="40"/>
    </row>
    <row r="33" spans="1:1" ht="20.100000000000001" customHeight="1"/>
    <row r="34" spans="1:1" ht="20.100000000000001" customHeight="1">
      <c r="A34" s="40"/>
    </row>
    <row r="35" spans="1:1" ht="20.100000000000001" customHeight="1"/>
    <row r="36" spans="1:1" ht="20.100000000000001" customHeight="1">
      <c r="A36" s="40"/>
    </row>
    <row r="37" spans="1:1" ht="20.100000000000001" customHeight="1"/>
    <row r="38" spans="1:1" ht="20.100000000000001" customHeight="1"/>
    <row r="39" spans="1:1" ht="20.100000000000001" customHeight="1"/>
    <row r="40" spans="1:1" ht="20.100000000000001" customHeight="1"/>
  </sheetData>
  <sheetProtection password="EE0B" sheet="1" objects="1" scenarios="1" selectLockedCells="1"/>
  <customSheetViews>
    <customSheetView guid="{645EA773-58FD-461A-A186-302B88D016A5}" showPageBreaks="1" showGridLines="0" zeroValues="0" printArea="1" view="pageBreakPreview" topLeftCell="A16">
      <selection activeCell="B16" sqref="B16"/>
      <pageMargins left="0.75" right="0.63" top="0.57999999999999996" bottom="0.4" header="0.34" footer="0.2"/>
      <pageSetup orientation="portrait" r:id="rId1"/>
      <headerFooter alignWithMargins="0">
        <oddFooter>&amp;R&amp;"Book Antiqua,Bold"&amp;8 Page &amp;P of &amp;N</oddFooter>
      </headerFooter>
    </customSheetView>
    <customSheetView guid="{0539A423-766D-4407-9B04-DD09D2A8C305}" showPageBreaks="1" showGridLines="0" zeroValues="0" printArea="1" view="pageBreakPreview">
      <selection activeCell="B16" sqref="B16"/>
      <pageMargins left="0.75" right="0.63" top="0.57999999999999996" bottom="0.4" header="0.34" footer="0.2"/>
      <pageSetup orientation="portrait" r:id="rId2"/>
      <headerFooter alignWithMargins="0">
        <oddFooter>&amp;R&amp;"Book Antiqua,Bold"&amp;8 Page &amp;P of &amp;N</oddFooter>
      </headerFooter>
    </customSheetView>
    <customSheetView guid="{FA4BDE0B-6AEB-4D9D-84E1-DAD93139D8D4}" showPageBreaks="1" showGridLines="0" zeroValues="0" printArea="1" view="pageBreakPreview" topLeftCell="A4">
      <selection activeCell="B16" sqref="B16"/>
      <pageMargins left="0.75" right="0.63" top="0.57999999999999996" bottom="0.4" header="0.34" footer="0.2"/>
      <pageSetup orientation="portrait" r:id="rId3"/>
      <headerFooter alignWithMargins="0">
        <oddFooter>&amp;R&amp;"Book Antiqua,Bold"&amp;8 Page &amp;P of &amp;N</oddFooter>
      </headerFooter>
    </customSheetView>
    <customSheetView guid="{A506B351-DE43-4CCA-818F-D2B51F2607AA}" showPageBreaks="1" showGridLines="0" zeroValues="0" printArea="1" view="pageBreakPreview">
      <selection activeCell="B16" sqref="B16"/>
      <pageMargins left="0.75" right="0.63" top="0.57999999999999996" bottom="0.4" header="0.34" footer="0.2"/>
      <pageSetup orientation="portrait" r:id="rId4"/>
      <headerFooter alignWithMargins="0">
        <oddFooter>&amp;R&amp;"Book Antiqua,Bold"&amp;8 Page &amp;P of &amp;N</oddFooter>
      </headerFooter>
    </customSheetView>
    <customSheetView guid="{70BF6F06-85BA-4CCF-BC67-75A4B6D4F833}" showPageBreaks="1" showGridLines="0" zeroValues="0" printArea="1" view="pageBreakPreview">
      <selection activeCell="C16" sqref="C16"/>
      <pageMargins left="0.75" right="0.63" top="0.57999999999999996" bottom="0.4" header="0.34" footer="0.2"/>
      <pageSetup orientation="portrait" r:id="rId5"/>
      <headerFooter alignWithMargins="0">
        <oddFooter>&amp;R&amp;"Book Antiqua,Bold"&amp;8 Page &amp;P of &amp;N</oddFooter>
      </headerFooter>
    </customSheetView>
    <customSheetView guid="{1F125E51-1799-42D0-B41E-DC039BB17D59}" showPageBreaks="1" showGridLines="0" zeroValues="0" printArea="1" view="pageBreakPreview" topLeftCell="A4">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14C32814-5A59-4863-9FB1-822FBB75D7D1}" showPageBreaks="1" showGridLines="0" zeroValues="0" printArea="1" view="pageBreakPreview">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AA750348-930C-43DE-ADD0-8D60980F5013}" showPageBreaks="1" showGridLines="0" zeroValues="0" printArea="1" view="pageBreakPreview">
      <selection activeCell="C17" sqref="C17"/>
      <pageMargins left="0.75" right="0.63" top="0.57999999999999996" bottom="0.4" header="0.34" footer="0.2"/>
      <pageSetup orientation="portrait" r:id="rId8"/>
      <headerFooter alignWithMargins="0">
        <oddFooter>&amp;R&amp;"Book Antiqua,Bold"&amp;8 Page &amp;P of &amp;N</oddFooter>
      </headerFooter>
    </customSheetView>
    <customSheetView guid="{CFBF18EC-8277-4311-991B-395AF21BB33B}" showPageBreaks="1" showGridLines="0" zeroValues="0" printArea="1" view="pageBreakPreview">
      <selection activeCell="C17" sqref="C17"/>
      <pageMargins left="0.75" right="0.63" top="0.57999999999999996" bottom="0.4" header="0.34" footer="0.2"/>
      <pageSetup orientation="portrait" r:id="rId9"/>
      <headerFooter alignWithMargins="0">
        <oddFooter>&amp;R&amp;"Book Antiqua,Bold"&amp;8 Page &amp;P of &amp;N</oddFooter>
      </headerFooter>
    </customSheetView>
    <customSheetView guid="{82C64B11-1F50-45B5-B7BB-9F1DC733C833}" showPageBreaks="1" showGridLines="0" zeroValues="0" printArea="1" view="pageBreakPreview">
      <selection activeCell="B75" sqref="B75:C75"/>
      <pageMargins left="0.75" right="0.63" top="0.57999999999999996" bottom="0.4" header="0.34" footer="0.2"/>
      <pageSetup orientation="portrait" r:id="rId10"/>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3"/>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4"/>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6"/>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9"/>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0"/>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1"/>
      <headerFooter alignWithMargins="0">
        <oddFooter>&amp;R&amp;"Book Antiqua,Bold"&amp;8 Page &amp;P of &amp;N</oddFooter>
      </headerFooter>
    </customSheetView>
    <customSheetView guid="{82E8A0F5-0020-4355-95CF-28601763A783}" showPageBreaks="1" showGridLines="0" zeroValues="0" printArea="1" view="pageBreakPreview" topLeftCell="A16">
      <selection activeCell="B16" sqref="B16"/>
      <pageMargins left="0.75" right="0.63" top="0.57999999999999996" bottom="0.4" header="0.34" footer="0.2"/>
      <pageSetup orientation="portrait" r:id="rId22"/>
      <headerFooter alignWithMargins="0">
        <oddFooter>&amp;R&amp;"Book Antiqua,Bold"&amp;8 Page &amp;P of &amp;N</oddFooter>
      </headerFooter>
    </customSheetView>
    <customSheetView guid="{44C1C443-3199-4288-884A-D16AF7B2CD69}" showPageBreaks="1" showGridLines="0" zeroValues="0" printArea="1" view="pageBreakPreview" topLeftCell="A4">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CB7CD015-9A92-451A-BEF4-2BC98E3768DD}" showPageBreaks="1" showGridLines="0" zeroValues="0" printArea="1" view="pageBreakPreview" topLeftCell="A4">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0D490C87-B003-4943-9825-ACE0B8E7CC06}" showPageBreaks="1" showGridLines="0" zeroValues="0" printArea="1" view="pageBreakPreview">
      <selection activeCell="B75" sqref="B75:C75"/>
      <pageMargins left="0.75" right="0.63" top="0.57999999999999996" bottom="0.4" header="0.34" footer="0.2"/>
      <pageSetup orientation="portrait" r:id="rId25"/>
      <headerFooter alignWithMargins="0">
        <oddFooter>&amp;R&amp;"Book Antiqua,Bold"&amp;8 Page &amp;P of &amp;N</oddFooter>
      </headerFooter>
    </customSheetView>
    <customSheetView guid="{7A88FC7A-7690-48AB-B789-172043AFADC8}" showPageBreaks="1" showGridLines="0" zeroValues="0" printArea="1" view="pageBreakPreview" topLeftCell="A7">
      <selection activeCell="B75" sqref="B75:C75"/>
      <pageMargins left="0.75" right="0.63" top="0.57999999999999996" bottom="0.4" header="0.34" footer="0.2"/>
      <pageSetup orientation="portrait" r:id="rId26"/>
      <headerFooter alignWithMargins="0">
        <oddFooter>&amp;R&amp;"Book Antiqua,Bold"&amp;8 Page &amp;P of &amp;N</oddFooter>
      </headerFooter>
    </customSheetView>
    <customSheetView guid="{1E2D7167-D6B7-4690-9A83-BF768C4223A4}" showPageBreaks="1" showGridLines="0" zeroValues="0" printArea="1" view="pageBreakPreview">
      <selection activeCell="C17" sqref="C17"/>
      <pageMargins left="0.75" right="0.63" top="0.57999999999999996" bottom="0.4" header="0.34" footer="0.2"/>
      <pageSetup orientation="portrait" r:id="rId27"/>
      <headerFooter alignWithMargins="0">
        <oddFooter>&amp;R&amp;"Book Antiqua,Bold"&amp;8 Page &amp;P of &amp;N</oddFooter>
      </headerFooter>
    </customSheetView>
    <customSheetView guid="{A36312D6-6542-430C-9B41-AC312BBA51FD}" showPageBreaks="1" showGridLines="0" zeroValues="0" printArea="1" view="pageBreakPreview">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BA05AF78-3740-4996-9CC5-E46CCE234E84}" showPageBreaks="1" showGridLines="0" zeroValues="0" printArea="1" view="pageBreakPreview">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s>
  <mergeCells count="9">
    <mergeCell ref="A3:E3"/>
    <mergeCell ref="A5:E5"/>
    <mergeCell ref="A14:E14"/>
    <mergeCell ref="A8:C8"/>
    <mergeCell ref="A22:E22"/>
    <mergeCell ref="B9:C9"/>
    <mergeCell ref="B10:C10"/>
    <mergeCell ref="B11:C11"/>
    <mergeCell ref="B12:C12"/>
  </mergeCells>
  <phoneticPr fontId="6" type="noConversion"/>
  <pageMargins left="0.75" right="0.63" top="0.57999999999999996" bottom="0.4" header="0.34" footer="0.2"/>
  <pageSetup orientation="portrait" r:id="rId30"/>
  <headerFooter alignWithMargins="0">
    <oddFooter>&amp;R&amp;"Book Antiqua,Bold"&amp;8 Page &amp;P of &amp;N</oddFooter>
  </headerFooter>
  <drawing r:id="rId3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15"/>
  </sheetPr>
  <dimension ref="A1:I35"/>
  <sheetViews>
    <sheetView showGridLines="0" view="pageBreakPreview" topLeftCell="A19" zoomScaleNormal="100" zoomScaleSheetLayoutView="100" workbookViewId="0">
      <selection activeCell="B16" sqref="B16:E16"/>
    </sheetView>
  </sheetViews>
  <sheetFormatPr defaultColWidth="9.109375" defaultRowHeight="14.4"/>
  <cols>
    <col min="1" max="1" width="12.109375" style="31" customWidth="1"/>
    <col min="2" max="2" width="20.5546875" style="31" customWidth="1"/>
    <col min="3" max="3" width="11.44140625" style="31" customWidth="1"/>
    <col min="4" max="4" width="15.44140625" style="31" customWidth="1"/>
    <col min="5" max="5" width="39.33203125" style="31" customWidth="1"/>
    <col min="6" max="8" width="9.109375" style="26"/>
    <col min="9" max="16384" width="9.109375" style="27"/>
  </cols>
  <sheetData>
    <row r="1" spans="1:9">
      <c r="A1" s="23" t="str">
        <f>'Attach 3(JV)'!A1</f>
        <v>Specification No. :CC/NT/COND/DOM/A02/22/00509/RFx-5002002512</v>
      </c>
      <c r="B1" s="24"/>
      <c r="C1" s="24"/>
      <c r="D1" s="24"/>
      <c r="E1" s="25" t="str">
        <f>"Attachment-4(B) "</f>
        <v xml:space="preserve">Attachment-4(B) </v>
      </c>
    </row>
    <row r="3" spans="1:9" ht="114.75" customHeight="1">
      <c r="A3" s="646" t="str">
        <f>'Attach 3(JV)'!A3</f>
        <v xml:space="preserve">(i)	Reconductoring package OH01 for reconductoring of 132kV S/C Loktak (NHPC) – Imphal (POWERGRID) line with HTLS conductor; (ii)	Replacement of existing CT of 600-400-220/1 at Loktak HEP end in Loktak-Imphal 132kV S/C line with rating commensurate with ampacity (800A) of HTLS conductor associated with North Eastern region Expansion Scheme-XXIX
</v>
      </c>
      <c r="B3" s="646"/>
      <c r="C3" s="646"/>
      <c r="D3" s="646"/>
      <c r="E3" s="646"/>
      <c r="F3" s="28"/>
      <c r="G3" s="29"/>
      <c r="H3" s="28"/>
    </row>
    <row r="4" spans="1:9" ht="20.100000000000001" customHeight="1">
      <c r="A4" s="30"/>
      <c r="H4" s="32"/>
      <c r="I4" s="10"/>
    </row>
    <row r="5" spans="1:9" ht="20.100000000000001" customHeight="1">
      <c r="A5" s="647" t="s">
        <v>370</v>
      </c>
      <c r="B5" s="647"/>
      <c r="C5" s="647"/>
      <c r="D5" s="647"/>
      <c r="E5" s="647"/>
      <c r="F5" s="33"/>
      <c r="H5" s="32"/>
      <c r="I5" s="12"/>
    </row>
    <row r="6" spans="1:9" ht="20.100000000000001" customHeight="1">
      <c r="A6" s="34"/>
      <c r="H6" s="32"/>
      <c r="I6" s="12"/>
    </row>
    <row r="7" spans="1:9" ht="20.100000000000001" customHeight="1">
      <c r="A7" s="35" t="str">
        <f>'Attach 3(JV)'!A7</f>
        <v>Bidder’s Name and Address (the Lead Partner ) :</v>
      </c>
      <c r="E7" s="15" t="str">
        <f>'Attach 3(JV)'!E7</f>
        <v>To:</v>
      </c>
      <c r="H7" s="32"/>
      <c r="I7" s="12"/>
    </row>
    <row r="8" spans="1:9" ht="36" customHeight="1">
      <c r="A8" s="645"/>
      <c r="B8" s="645"/>
      <c r="C8" s="645"/>
      <c r="D8" s="645"/>
      <c r="E8" s="11" t="str">
        <f>'Attach 3(JV)'!E8</f>
        <v>Contract Services</v>
      </c>
      <c r="H8" s="32"/>
      <c r="I8" s="12"/>
    </row>
    <row r="9" spans="1:9" ht="20.100000000000001" customHeight="1">
      <c r="A9" s="13" t="s">
        <v>364</v>
      </c>
      <c r="B9" s="653">
        <f>'Attach 3(JV)'!B9</f>
        <v>0</v>
      </c>
      <c r="C9" s="653"/>
      <c r="D9" s="653"/>
      <c r="E9" s="11" t="str">
        <f>'Attach 3(JV)'!E9</f>
        <v>Power Grid Corporation of India Ltd.,</v>
      </c>
      <c r="H9" s="32"/>
      <c r="I9" s="12"/>
    </row>
    <row r="10" spans="1:9" ht="20.100000000000001" customHeight="1">
      <c r="A10" s="13" t="s">
        <v>366</v>
      </c>
      <c r="B10" s="653">
        <f>'Attach 3(JV)'!B10</f>
        <v>0</v>
      </c>
      <c r="C10" s="653"/>
      <c r="D10" s="562"/>
      <c r="E10" s="11" t="str">
        <f>'Attach 3(JV)'!E10</f>
        <v>"Saudamini", Plot No. 2, Sector 29</v>
      </c>
      <c r="H10" s="32"/>
      <c r="I10" s="12"/>
    </row>
    <row r="11" spans="1:9" ht="20.100000000000001" customHeight="1">
      <c r="B11" s="653">
        <f>'Attach 3(JV)'!B11</f>
        <v>0</v>
      </c>
      <c r="C11" s="653"/>
      <c r="D11" s="562"/>
      <c r="E11" s="11" t="str">
        <f>'Attach 3(JV)'!E11</f>
        <v>Gurgaon (Haryana) - 122001</v>
      </c>
    </row>
    <row r="12" spans="1:9" ht="20.100000000000001" customHeight="1">
      <c r="A12" s="34"/>
      <c r="B12" s="653">
        <f>'Attach 3(JV)'!B12</f>
        <v>0</v>
      </c>
      <c r="C12" s="653"/>
      <c r="D12" s="562"/>
      <c r="E12" s="11"/>
    </row>
    <row r="13" spans="1:9" ht="20.100000000000001" customHeight="1">
      <c r="A13" s="31" t="s">
        <v>358</v>
      </c>
    </row>
    <row r="14" spans="1:9" ht="20.100000000000001" customHeight="1">
      <c r="A14" s="34"/>
    </row>
    <row r="15" spans="1:9" ht="87.75" customHeight="1">
      <c r="A15" s="610" t="s">
        <v>380</v>
      </c>
      <c r="B15" s="610"/>
      <c r="C15" s="610"/>
      <c r="D15" s="610"/>
      <c r="E15" s="610"/>
    </row>
    <row r="16" spans="1:9" ht="30" customHeight="1">
      <c r="A16" s="104" t="s">
        <v>373</v>
      </c>
      <c r="B16" s="656"/>
      <c r="C16" s="656"/>
      <c r="D16" s="656"/>
      <c r="E16" s="656"/>
    </row>
    <row r="17" spans="1:5" ht="30" customHeight="1">
      <c r="A17" s="104" t="s">
        <v>374</v>
      </c>
      <c r="B17" s="656"/>
      <c r="C17" s="656"/>
      <c r="D17" s="656"/>
      <c r="E17" s="656"/>
    </row>
    <row r="18" spans="1:5" ht="30" customHeight="1">
      <c r="A18" s="104" t="s">
        <v>375</v>
      </c>
      <c r="B18" s="656"/>
      <c r="C18" s="656"/>
      <c r="D18" s="656"/>
      <c r="E18" s="656"/>
    </row>
    <row r="19" spans="1:5" ht="30" customHeight="1">
      <c r="A19" s="44" t="s">
        <v>376</v>
      </c>
      <c r="B19" s="656"/>
      <c r="C19" s="656"/>
      <c r="D19" s="656"/>
      <c r="E19" s="656"/>
    </row>
    <row r="20" spans="1:5" ht="30" customHeight="1">
      <c r="A20" s="44" t="s">
        <v>80</v>
      </c>
      <c r="B20" s="656"/>
      <c r="C20" s="656"/>
      <c r="D20" s="656"/>
      <c r="E20" s="656"/>
    </row>
    <row r="21" spans="1:5" ht="30" customHeight="1">
      <c r="A21" s="44" t="s">
        <v>83</v>
      </c>
      <c r="B21" s="656"/>
      <c r="C21" s="656"/>
      <c r="D21" s="656"/>
      <c r="E21" s="656"/>
    </row>
    <row r="22" spans="1:5" ht="16.5" customHeight="1">
      <c r="A22" s="159"/>
      <c r="B22" s="160"/>
      <c r="C22" s="160"/>
      <c r="D22" s="160"/>
      <c r="E22" s="160"/>
    </row>
    <row r="23" spans="1:5" ht="27.9" customHeight="1">
      <c r="D23" s="39"/>
    </row>
    <row r="24" spans="1:5" ht="27.9" customHeight="1">
      <c r="A24" s="38" t="s">
        <v>6</v>
      </c>
      <c r="B24" s="75">
        <f>'Attach 3(JV)'!B25</f>
        <v>0</v>
      </c>
      <c r="D24" s="39" t="s">
        <v>4</v>
      </c>
      <c r="E24" s="322">
        <f>'Attach 3(JV)'!E25</f>
        <v>0</v>
      </c>
    </row>
    <row r="25" spans="1:5" ht="27.9" customHeight="1">
      <c r="A25" s="38" t="s">
        <v>7</v>
      </c>
      <c r="B25" s="322">
        <f>'Attach 3(JV)'!B26</f>
        <v>0</v>
      </c>
      <c r="D25" s="39" t="s">
        <v>5</v>
      </c>
      <c r="E25" s="322">
        <f>'Attach 3(JV)'!E26</f>
        <v>0</v>
      </c>
    </row>
    <row r="26" spans="1:5" ht="27.9" customHeight="1">
      <c r="D26" s="39"/>
    </row>
    <row r="27" spans="1:5" ht="33" customHeight="1"/>
    <row r="28" spans="1:5" ht="33" customHeight="1">
      <c r="A28" s="40"/>
    </row>
    <row r="29" spans="1:5" ht="20.100000000000001" customHeight="1"/>
    <row r="30" spans="1:5" ht="20.100000000000001" customHeight="1"/>
    <row r="31" spans="1:5" ht="20.100000000000001" customHeight="1">
      <c r="A31" s="40"/>
    </row>
    <row r="32" spans="1:5" ht="20.100000000000001" customHeight="1"/>
    <row r="33" spans="1:1" ht="20.100000000000001" customHeight="1">
      <c r="A33" s="40"/>
    </row>
    <row r="34" spans="1:1" ht="20.100000000000001" customHeight="1"/>
    <row r="35" spans="1:1">
      <c r="A35" s="40"/>
    </row>
  </sheetData>
  <sheetProtection password="EE0B" sheet="1" objects="1" scenarios="1" selectLockedCells="1"/>
  <customSheetViews>
    <customSheetView guid="{645EA773-58FD-461A-A186-302B88D016A5}" showPageBreaks="1" showGridLines="0" printArea="1" view="pageBreakPreview" topLeftCell="A19">
      <selection activeCell="B16" sqref="B16:E16"/>
      <pageMargins left="0.75" right="0.63" top="0.57999999999999996" bottom="0.6" header="0.34" footer="0.35"/>
      <pageSetup scale="95" orientation="portrait" r:id="rId1"/>
      <headerFooter alignWithMargins="0">
        <oddFooter>&amp;R&amp;"Book Antiqua,Bold"&amp;8 Page &amp;P of &amp;N</oddFooter>
      </headerFooter>
    </customSheetView>
    <customSheetView guid="{0539A423-766D-4407-9B04-DD09D2A8C305}" showPageBreaks="1" showGridLines="0" printArea="1" view="pageBreakPreview" topLeftCell="A10">
      <selection activeCell="B16" sqref="B16:E16"/>
      <pageMargins left="0.75" right="0.63" top="0.57999999999999996" bottom="0.6" header="0.34" footer="0.35"/>
      <pageSetup scale="95" orientation="portrait" r:id="rId2"/>
      <headerFooter alignWithMargins="0">
        <oddFooter>&amp;R&amp;"Book Antiqua,Bold"&amp;8 Page &amp;P of &amp;N</oddFooter>
      </headerFooter>
    </customSheetView>
    <customSheetView guid="{FA4BDE0B-6AEB-4D9D-84E1-DAD93139D8D4}" showPageBreaks="1" showGridLines="0" printArea="1" view="pageBreakPreview" topLeftCell="A19">
      <selection activeCell="B16" sqref="B16:E16"/>
      <pageMargins left="0.75" right="0.63" top="0.57999999999999996" bottom="0.6" header="0.34" footer="0.35"/>
      <pageSetup scale="95" orientation="portrait" r:id="rId3"/>
      <headerFooter alignWithMargins="0">
        <oddFooter>&amp;R&amp;"Book Antiqua,Bold"&amp;8 Page &amp;P of &amp;N</oddFooter>
      </headerFooter>
    </customSheetView>
    <customSheetView guid="{A506B351-DE43-4CCA-818F-D2B51F2607AA}" showPageBreaks="1" showGridLines="0" printArea="1" view="pageBreakPreview" topLeftCell="A4">
      <selection activeCell="B16" sqref="B16:E16"/>
      <pageMargins left="0.75" right="0.63" top="0.57999999999999996" bottom="0.6" header="0.34" footer="0.35"/>
      <pageSetup scale="95" orientation="portrait" r:id="rId4"/>
      <headerFooter alignWithMargins="0">
        <oddFooter>&amp;R&amp;"Book Antiqua,Bold"&amp;8 Page &amp;P of &amp;N</oddFooter>
      </headerFooter>
    </customSheetView>
    <customSheetView guid="{70BF6F06-85BA-4CCF-BC67-75A4B6D4F833}" showPageBreaks="1" showGridLines="0" printArea="1" view="pageBreakPreview" topLeftCell="A10">
      <selection activeCell="B20" sqref="B20:E20"/>
      <pageMargins left="0.75" right="0.63" top="0.57999999999999996" bottom="0.6" header="0.34" footer="0.35"/>
      <pageSetup scale="95" orientation="portrait" r:id="rId5"/>
      <headerFooter alignWithMargins="0">
        <oddFooter>&amp;R&amp;"Book Antiqua,Bold"&amp;8 Page &amp;P of &amp;N</oddFooter>
      </headerFooter>
    </customSheetView>
    <customSheetView guid="{1F125E51-1799-42D0-B41E-DC039BB17D59}"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14C32814-5A59-4863-9FB1-822FBB75D7D1}" showPageBreaks="1" showGridLines="0" printArea="1" view="pageBreakPreview">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AA750348-930C-43DE-ADD0-8D60980F5013}" showPageBreaks="1" showGridLines="0" printArea="1" view="pageBreakPreview" topLeftCell="A10">
      <selection activeCell="B75" sqref="B75:C75"/>
      <pageMargins left="0.75" right="0.63" top="0.57999999999999996" bottom="0.6" header="0.34" footer="0.35"/>
      <pageSetup scale="95" orientation="portrait" r:id="rId8"/>
      <headerFooter alignWithMargins="0">
        <oddFooter>&amp;R&amp;"Book Antiqua,Bold"&amp;8 Page &amp;P of &amp;N</oddFooter>
      </headerFooter>
    </customSheetView>
    <customSheetView guid="{CFBF18EC-8277-4311-991B-395AF21BB33B}" showPageBreaks="1" showGridLines="0" printArea="1" view="pageBreakPreview" topLeftCell="A10">
      <selection activeCell="B75" sqref="B75:C75"/>
      <pageMargins left="0.75" right="0.63" top="0.57999999999999996" bottom="0.6" header="0.34" footer="0.35"/>
      <pageSetup scale="95" orientation="portrait" r:id="rId9"/>
      <headerFooter alignWithMargins="0">
        <oddFooter>&amp;R&amp;"Book Antiqua,Bold"&amp;8 Page &amp;P of &amp;N</oddFooter>
      </headerFooter>
    </customSheetView>
    <customSheetView guid="{82C64B11-1F50-45B5-B7BB-9F1DC733C833}" showPageBreaks="1" showGridLines="0" printArea="1" view="pageBreakPreview">
      <selection activeCell="B75" sqref="B75:C75"/>
      <pageMargins left="0.75" right="0.63" top="0.57999999999999996" bottom="0.6" header="0.34" footer="0.35"/>
      <pageSetup scale="95" orientation="portrait" r:id="rId10"/>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6"/>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1"/>
      <headerFooter alignWithMargins="0">
        <oddFooter>&amp;R&amp;"Book Antiqua,Bold"&amp;8 Page &amp;P of &amp;N</oddFooter>
      </headerFooter>
    </customSheetView>
    <customSheetView guid="{82E8A0F5-0020-4355-95CF-28601763A783}" showPageBreaks="1" showGridLines="0" printArea="1" view="pageBreakPreview" topLeftCell="A7">
      <selection activeCell="B16" sqref="B16:E16"/>
      <pageMargins left="0.75" right="0.63" top="0.57999999999999996" bottom="0.6" header="0.34" footer="0.35"/>
      <pageSetup scale="95" orientation="portrait" r:id="rId22"/>
      <headerFooter alignWithMargins="0">
        <oddFooter>&amp;R&amp;"Book Antiqua,Bold"&amp;8 Page &amp;P of &amp;N</oddFooter>
      </headerFooter>
    </customSheetView>
    <customSheetView guid="{44C1C443-3199-4288-884A-D16AF7B2CD69}" showPageBreaks="1" showGridLines="0" printArea="1" view="pageBreakPreview" topLeftCell="A7">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CB7CD015-9A92-451A-BEF4-2BC98E3768DD}" showPageBreaks="1" showGridLines="0" printArea="1" view="pageBreakPreview" topLeftCell="A7">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0D490C87-B003-4943-9825-ACE0B8E7CC06}" showPageBreaks="1" showGridLines="0" printArea="1" view="pageBreakPreview">
      <selection activeCell="B75" sqref="B75:C75"/>
      <pageMargins left="0.75" right="0.63" top="0.57999999999999996" bottom="0.6" header="0.34" footer="0.35"/>
      <pageSetup scale="95" orientation="portrait" r:id="rId25"/>
      <headerFooter alignWithMargins="0">
        <oddFooter>&amp;R&amp;"Book Antiqua,Bold"&amp;8 Page &amp;P of &amp;N</oddFooter>
      </headerFooter>
    </customSheetView>
    <customSheetView guid="{7A88FC7A-7690-48AB-B789-172043AFADC8}" showPageBreaks="1" showGridLines="0" printArea="1" view="pageBreakPreview" topLeftCell="A19">
      <selection activeCell="B75" sqref="B75:C75"/>
      <pageMargins left="0.75" right="0.63" top="0.57999999999999996" bottom="0.6" header="0.34" footer="0.35"/>
      <pageSetup scale="95" orientation="portrait" r:id="rId26"/>
      <headerFooter alignWithMargins="0">
        <oddFooter>&amp;R&amp;"Book Antiqua,Bold"&amp;8 Page &amp;P of &amp;N</oddFooter>
      </headerFooter>
    </customSheetView>
    <customSheetView guid="{1E2D7167-D6B7-4690-9A83-BF768C4223A4}" showPageBreaks="1" showGridLines="0" printArea="1" view="pageBreakPreview" topLeftCell="A10">
      <selection activeCell="B75" sqref="B75:C75"/>
      <pageMargins left="0.75" right="0.63" top="0.57999999999999996" bottom="0.6" header="0.34" footer="0.35"/>
      <pageSetup scale="95" orientation="portrait" r:id="rId27"/>
      <headerFooter alignWithMargins="0">
        <oddFooter>&amp;R&amp;"Book Antiqua,Bold"&amp;8 Page &amp;P of &amp;N</oddFooter>
      </headerFooter>
    </customSheetView>
    <customSheetView guid="{A36312D6-6542-430C-9B41-AC312BBA51FD}" showPageBreaks="1" showGridLines="0" printArea="1" view="pageBreakPreview" topLeftCell="A4">
      <selection activeCell="B16" sqref="B16:E16"/>
      <pageMargins left="0.75" right="0.63" top="0.57999999999999996" bottom="0.6" header="0.34" footer="0.35"/>
      <pageSetup scale="95" orientation="portrait" r:id="rId28"/>
      <headerFooter alignWithMargins="0">
        <oddFooter>&amp;R&amp;"Book Antiqua,Bold"&amp;8 Page &amp;P of &amp;N</oddFooter>
      </headerFooter>
    </customSheetView>
    <customSheetView guid="{BA05AF78-3740-4996-9CC5-E46CCE234E84}" showPageBreaks="1" showGridLines="0" printArea="1" view="pageBreakPreview">
      <selection activeCell="B16" sqref="B16:E16"/>
      <pageMargins left="0.75" right="0.63" top="0.57999999999999996" bottom="0.6" header="0.34" footer="0.35"/>
      <pageSetup scale="95" orientation="portrait" r:id="rId29"/>
      <headerFooter alignWithMargins="0">
        <oddFooter>&amp;R&amp;"Book Antiqua,Bold"&amp;8 Page &amp;P of &amp;N</oddFooter>
      </headerFooter>
    </customSheetView>
  </customSheetViews>
  <mergeCells count="14">
    <mergeCell ref="B12:C12"/>
    <mergeCell ref="B21:E21"/>
    <mergeCell ref="A15:E15"/>
    <mergeCell ref="B9:D9"/>
    <mergeCell ref="A3:E3"/>
    <mergeCell ref="A5:E5"/>
    <mergeCell ref="A8:D8"/>
    <mergeCell ref="B16:E16"/>
    <mergeCell ref="B17:E17"/>
    <mergeCell ref="B18:E18"/>
    <mergeCell ref="B19:E19"/>
    <mergeCell ref="B20:E20"/>
    <mergeCell ref="B10:C10"/>
    <mergeCell ref="B11:C11"/>
  </mergeCells>
  <phoneticPr fontId="6" type="noConversion"/>
  <pageMargins left="0.75" right="0.63" top="0.57999999999999996" bottom="0.6" header="0.34" footer="0.35"/>
  <pageSetup scale="95" orientation="portrait" r:id="rId30"/>
  <headerFooter alignWithMargins="0">
    <oddFooter>&amp;R&amp;"Book Antiqua,Bold"&amp;8 Page &amp;P of &amp;N</oddFooter>
  </headerFooter>
  <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28</vt:i4>
      </vt:variant>
    </vt:vector>
  </HeadingPairs>
  <TitlesOfParts>
    <vt:vector size="59" baseType="lpstr">
      <vt:lpstr>Basic</vt:lpstr>
      <vt:lpstr>Cover</vt:lpstr>
      <vt:lpstr>Names Bidder</vt:lpstr>
      <vt:lpstr>Name of Bidder</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19</vt:lpstr>
      <vt:lpstr>Attach-20</vt:lpstr>
      <vt:lpstr>Attach 25</vt:lpstr>
      <vt:lpstr>Bid Form 1st Envelope </vt:lpstr>
      <vt:lpstr>N to W</vt:lpstr>
      <vt:lpstr>N to W (2)</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19'!Print_Area</vt:lpstr>
      <vt:lpstr>'Attach 25'!Print_Area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'Attach-20'!Print_Area</vt:lpstr>
      <vt:lpstr>'Bid Form 1st Envelope '!Print_Area</vt:lpstr>
      <vt:lpstr>Cover!Print_Area</vt:lpstr>
      <vt:lpstr>'Name of Bidder'!Print_Area</vt:lpstr>
      <vt:lpstr>'Names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Himanshu Mittal {Himanshu Mittal}</cp:lastModifiedBy>
  <cp:lastPrinted>2021-11-18T10:19:02Z</cp:lastPrinted>
  <dcterms:created xsi:type="dcterms:W3CDTF">2010-09-27T08:09:01Z</dcterms:created>
  <dcterms:modified xsi:type="dcterms:W3CDTF">2022-12-07T07:04:09Z</dcterms:modified>
</cp:coreProperties>
</file>