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33.xml" ContentType="application/vnd.ms-excel.controlproperties+xml"/>
  <Override PartName="/xl/drawings/drawing11.xml" ContentType="application/vnd.openxmlformats-officedocument.drawing+xml"/>
  <Override PartName="/xl/ctrlProps/ctrlProp134.xml" ContentType="application/vnd.ms-excel.controlproperties+xml"/>
  <Override PartName="/xl/drawings/drawing12.xml" ContentType="application/vnd.openxmlformats-officedocument.drawing+xml"/>
  <Override PartName="/xl/ctrlProps/ctrlProp13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updateLinks="never" codeName="ThisWorkbook" defaultThemeVersion="124226"/>
  <mc:AlternateContent xmlns:mc="http://schemas.openxmlformats.org/markup-compatibility/2006">
    <mc:Choice Requires="x15">
      <x15ac:absPath xmlns:x15ac="http://schemas.microsoft.com/office/spreadsheetml/2010/11/ac" url="D:\Vikash Chandra\RTM\TR04 Lot 7_Bulk\Bid Document Approval of TR 04_ Bulk_ Lot 7_ Newest\Volume-III\"/>
    </mc:Choice>
  </mc:AlternateContent>
  <xr:revisionPtr revIDLastSave="0" documentId="13_ncr:1_{0A4B1D3E-CBA3-48FD-9EB2-B27B7A36009E}" xr6:coauthVersionLast="47" xr6:coauthVersionMax="47" xr10:uidLastSave="{00000000-0000-0000-0000-000000000000}"/>
  <workbookProtection workbookAlgorithmName="SHA-512" workbookHashValue="JAazPzcoFvrJ+SWJvUjyqjf/ptchV8CThNVQejw4FCQNdXAueSV6dQmx8YbXgRYhzE1S9RXs0uk0ZXUBstVJsQ==" workbookSaltValue="e1gzr34jfeM8HnQ6lMzmWg==" workbookSpinCount="100000" lockStructure="1"/>
  <bookViews>
    <workbookView xWindow="-120" yWindow="-120" windowWidth="29040" windowHeight="15720" tabRatio="829" firstSheet="17" activeTab="17"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Attach 23" sheetId="28" r:id="rId28"/>
    <sheet name="Attach 24" sheetId="29" r:id="rId29"/>
    <sheet name="Attach 26" sheetId="30" r:id="rId30"/>
    <sheet name="Attach 28" sheetId="31" r:id="rId31"/>
    <sheet name="Bid Form 1st Envelope " sheetId="32" r:id="rId32"/>
    <sheet name="Sheet2" sheetId="33" state="hidden" r:id="rId33"/>
    <sheet name="N to W" sheetId="34" state="hidden" r:id="rId34"/>
    <sheet name="Sheet1" sheetId="35"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(QR)'!$I$369</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(QR)'!$I$369</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(QR)'!$J$369</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(QR)'!$K$369</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(QR)'!$I$370</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(QR)'!$J$370</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(QR)'!$K$370</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(QR)'!$I$371</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(QR)'!$J$371</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(QR)'!$K$371</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(QR)'!$I$372</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(QR)'!$J$372</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(QR)'!$K$372</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(QR)'!$AN$324</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(QR)'!$AN$325</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(QR)'!$AN$326</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(QR)'!$J$368</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(QR)'!$K$368</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(QR)'!$I$368</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(QR)'!$J$368</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11'!$A$1:$E$46</definedName>
    <definedName name="_xlnm.Print_Area" localSheetId="17">'Attach 12'!$A$1:$F$37</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27">'Attach 23'!$A$1:$E$26</definedName>
    <definedName name="_xlnm.Print_Area" localSheetId="28">'Attach 24'!$A$1:$E$26</definedName>
    <definedName name="_xlnm.Print_Area" localSheetId="29">'Attach 26'!$A$1:$E$26</definedName>
    <definedName name="_xlnm.Print_Area" localSheetId="30">'Attach 28'!$A$1:$E$26</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9'!$A$1:$K$52</definedName>
    <definedName name="_xlnm.Print_Area" localSheetId="6">'Attach-3 (QR)'!$A$1:$I$378</definedName>
    <definedName name="_xlnm.Print_Area" localSheetId="4">'Attach-3 (QR)_old'!$A$1:$J$407</definedName>
    <definedName name="_xlnm.Print_Area" localSheetId="31">'Bid Form 1st Envelope '!$A$1:$F$119</definedName>
    <definedName name="_xlnm.Print_Area" localSheetId="1">Cover!$A$1:$F$29</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31"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12'!$A$1:$E$37</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27" hidden="1">'Attach 23'!$A$1:$E$27</definedName>
    <definedName name="Z_05855B4F_D61E_4C97_B759_B2F96767F6F8_.wvu.PrintArea" localSheetId="28" hidden="1">'Attach 24'!$A$1:$E$27</definedName>
    <definedName name="Z_05855B4F_D61E_4C97_B759_B2F96767F6F8_.wvu.PrintArea" localSheetId="29" hidden="1">'Attach 26'!$A$1:$E$27</definedName>
    <definedName name="Z_05855B4F_D61E_4C97_B759_B2F96767F6F8_.wvu.PrintArea" localSheetId="30" hidden="1">'Attach 28'!$A$1:$E$27</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9'!$A$1:$D$52</definedName>
    <definedName name="Z_05855B4F_D61E_4C97_B759_B2F96767F6F8_.wvu.PrintArea" localSheetId="6" hidden="1">'Attach-3 (QR)'!$A$1:$H$378</definedName>
    <definedName name="Z_05855B4F_D61E_4C97_B759_B2F96767F6F8_.wvu.PrintArea" localSheetId="4" hidden="1">'Attach-3 (QR)_old'!$A$1:$H$407</definedName>
    <definedName name="Z_05855B4F_D61E_4C97_B759_B2F96767F6F8_.wvu.PrintArea" localSheetId="31" hidden="1">'Bid Form 1st Envelope '!$A$1:$F$121</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(QR)'!$180:$186,'Attach-3 (QR)'!#REF!,'Attach-3 (QR)'!#REF!,'Attach-3 (QR)'!#REF!,'Attach-3 (QR)'!$194:$194,'Attach-3 (QR)'!$243:$245,'Attach-3 (QR)'!$304:$318</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31" hidden="1">'Bid Form 1st Envelope '!$30:$31,'Bid Form 1st Envelope '!$104:$104,'Bid Form 1st Envelope '!$107:$108</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31"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12'!$A$1:$E$37</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27" hidden="1">'Attach 23'!$A$1:$E$26</definedName>
    <definedName name="Z_067EF7EF_2552_42C0_8B2F_9338A16B73EB_.wvu.PrintArea" localSheetId="28" hidden="1">'Attach 24'!$A$1:$E$26</definedName>
    <definedName name="Z_067EF7EF_2552_42C0_8B2F_9338A16B73EB_.wvu.PrintArea" localSheetId="29" hidden="1">'Attach 26'!$A$1:$E$26</definedName>
    <definedName name="Z_067EF7EF_2552_42C0_8B2F_9338A16B73EB_.wvu.PrintArea" localSheetId="30" hidden="1">'Attach 28'!$A$1:$E$26</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9'!$A$1:$F$52</definedName>
    <definedName name="Z_067EF7EF_2552_42C0_8B2F_9338A16B73EB_.wvu.PrintArea" localSheetId="6" hidden="1">'Attach-3 (QR)'!$A$1:$I$378</definedName>
    <definedName name="Z_067EF7EF_2552_42C0_8B2F_9338A16B73EB_.wvu.PrintArea" localSheetId="4" hidden="1">'Attach-3 (QR)_old'!$A$1:$J$407</definedName>
    <definedName name="Z_067EF7EF_2552_42C0_8B2F_9338A16B73EB_.wvu.PrintArea" localSheetId="31" hidden="1">'Bid Form 1st Envelope '!$A$1:$J$120</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(QR)'!$180:$186,'Attach-3 (QR)'!$194:$194,'Attach-3 (QR)'!$230:$356</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31" hidden="1">'Bid Form 1st Envelope '!$30:$31,'Bid Form 1st Envelope '!$104:$104,'Bid Form 1st Envelope '!$107:$108</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(QR)'!$A$1:$H$378</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27" hidden="1">'Attach 23'!$A$1:$E$27</definedName>
    <definedName name="Z_15A19D23_A9FD_4FC1_B7B0_F2D16BDFC729_.wvu.PrintArea" localSheetId="28" hidden="1">'Attach 24'!$A$1:$E$27</definedName>
    <definedName name="Z_15A19D23_A9FD_4FC1_B7B0_F2D16BDFC729_.wvu.PrintArea" localSheetId="29" hidden="1">'Attach 26'!$A$1:$E$27</definedName>
    <definedName name="Z_15A19D23_A9FD_4FC1_B7B0_F2D16BDFC729_.wvu.PrintArea" localSheetId="30" hidden="1">'Attach 28'!$A$1:$E$27</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9'!$A$1:$D$53</definedName>
    <definedName name="Z_15A19D23_A9FD_4FC1_B7B0_F2D16BDFC729_.wvu.PrintArea" localSheetId="31" hidden="1">'Bid Form 1st Envelope '!$A$1:$F$121</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(QR)'!$A$1:$I$378</definedName>
    <definedName name="Z_176A4F7E_17B2_43CD_BA12_35A58E9B73EF_.wvu.Rows" localSheetId="6" hidden="1">'Attach-3 (QR)'!$19:$23,'Attach-3 (QR)'!$25:$25,'Attach-3 (QR)'!$35:$35,'Attach-3 (QR)'!#REF!,'Attach-3 (QR)'!#REF!,'Attach-3 (QR)'!$180:$186,'Attach-3 (QR)'!$194:$194,'Attach-3 (QR)'!$230:$356</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31"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10'!$A$1:$F$18</definedName>
    <definedName name="Z_176DC383_BC5B_4A2C_B484_0B54305CAC0E_.wvu.PrintArea" localSheetId="16" hidden="1">'Attach 11'!$A$1:$E$86</definedName>
    <definedName name="Z_176DC383_BC5B_4A2C_B484_0B54305CAC0E_.wvu.PrintArea" localSheetId="17" hidden="1">'Attach 12'!$A$1:$F$37</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27" hidden="1">'Attach 23'!$A$1:$E$26</definedName>
    <definedName name="Z_176DC383_BC5B_4A2C_B484_0B54305CAC0E_.wvu.PrintArea" localSheetId="28" hidden="1">'Attach 24'!$A$1:$E$26</definedName>
    <definedName name="Z_176DC383_BC5B_4A2C_B484_0B54305CAC0E_.wvu.PrintArea" localSheetId="29" hidden="1">'Attach 26'!$A$1:$E$26</definedName>
    <definedName name="Z_176DC383_BC5B_4A2C_B484_0B54305CAC0E_.wvu.PrintArea" localSheetId="30" hidden="1">'Attach 28'!$A$1:$E$26</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9'!$A$1:$F$52</definedName>
    <definedName name="Z_176DC383_BC5B_4A2C_B484_0B54305CAC0E_.wvu.PrintArea" localSheetId="6" hidden="1">'Attach-3 (QR)'!$A$1:$I$378</definedName>
    <definedName name="Z_176DC383_BC5B_4A2C_B484_0B54305CAC0E_.wvu.PrintArea" localSheetId="4" hidden="1">'Attach-3 (QR)_old'!$A$1:$J$407</definedName>
    <definedName name="Z_176DC383_BC5B_4A2C_B484_0B54305CAC0E_.wvu.PrintArea" localSheetId="31" hidden="1">'Bid Form 1st Envelope '!$A$1:$F$119</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9'!$27:$29</definedName>
    <definedName name="Z_176DC383_BC5B_4A2C_B484_0B54305CAC0E_.wvu.Rows" localSheetId="6" hidden="1">'Attach-3 (QR)'!$19:$23,'Attach-3 (QR)'!$25:$25,'Attach-3 (QR)'!$35:$35,'Attach-3 (QR)'!$90:$90,'Attach-3 (QR)'!$116:$116,'Attach-3 (QR)'!$180:$186,'Attach-3 (QR)'!$194:$194,'Attach-3 (QR)'!$230:$356</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31" hidden="1">'Bid Form 1st Envelope '!$22:$22,'Bid Form 1st Envelope '!$30:$31,'Bid Form 1st Envelope '!$104:$104,'Bid Form 1st Envelope '!$107:$108</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12'!$A$1:$E$37</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(QR)'!$A$1:$H$378</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(QR)'!$A$1:$H$378</definedName>
    <definedName name="Z_20A53A97_D2BD_4E7F_8ABC_E5DF94CF88E8_.wvu.PrintArea" localSheetId="4" hidden="1">'Attach-3 (QR)_old'!$A$1:$H$407</definedName>
    <definedName name="Z_20A53A97_D2BD_4E7F_8ABC_E5DF94CF88E8_.wvu.Rows" localSheetId="6" hidden="1">'Attach-3 (QR)'!#REF!,'Attach-3 (QR)'!#REF!,'Attach-3 (QR)'!#REF!,'Attach-3 (QR)'!$243:$245,'Attach-3 (QR)'!$267:$298,'Attach-3 (QR)'!$309:$318</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12'!$A$1:$E$37</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27" hidden="1">'Attach 23'!$A$1:$E$29</definedName>
    <definedName name="Z_240327DD_375F_45D4_BA52_89AFD79FE6A1_.wvu.PrintArea" localSheetId="28" hidden="1">'Attach 24'!$A$1:$E$29</definedName>
    <definedName name="Z_240327DD_375F_45D4_BA52_89AFD79FE6A1_.wvu.PrintArea" localSheetId="29" hidden="1">'Attach 26'!$A$1:$E$29</definedName>
    <definedName name="Z_240327DD_375F_45D4_BA52_89AFD79FE6A1_.wvu.PrintArea" localSheetId="30" hidden="1">'Attach 28'!$A$1:$E$29</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9'!$A$1:$D$53</definedName>
    <definedName name="Z_240327DD_375F_45D4_BA52_89AFD79FE6A1_.wvu.PrintArea" localSheetId="31" hidden="1">'Bid Form 1st Envelope '!$A$1:$F$121</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12'!$A$1:$E$37</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12'!$A$1:$E$37</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31"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7" hidden="1">'Attach 12'!$A$1:$F$37</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27" hidden="1">'Attach 23'!$A$1:$E$26</definedName>
    <definedName name="Z_273BBCBD_8F12_4445_A7CA_FDA7C67AE3D5_.wvu.PrintArea" localSheetId="28" hidden="1">'Attach 24'!$A$1:$E$26</definedName>
    <definedName name="Z_273BBCBD_8F12_4445_A7CA_FDA7C67AE3D5_.wvu.PrintArea" localSheetId="29" hidden="1">'Attach 26'!$A$1:$E$26</definedName>
    <definedName name="Z_273BBCBD_8F12_4445_A7CA_FDA7C67AE3D5_.wvu.PrintArea" localSheetId="30" hidden="1">'Attach 28'!$A$1:$E$26</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9'!$A$1:$F$52</definedName>
    <definedName name="Z_273BBCBD_8F12_4445_A7CA_FDA7C67AE3D5_.wvu.PrintArea" localSheetId="6" hidden="1">'Attach-3 (QR)'!$A$1:$I$378</definedName>
    <definedName name="Z_273BBCBD_8F12_4445_A7CA_FDA7C67AE3D5_.wvu.PrintArea" localSheetId="4" hidden="1">'Attach-3 (QR)_old'!$A$1:$J$407</definedName>
    <definedName name="Z_273BBCBD_8F12_4445_A7CA_FDA7C67AE3D5_.wvu.PrintArea" localSheetId="31" hidden="1">'Bid Form 1st Envelope '!$A$1:$J$120</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9'!$27:$29</definedName>
    <definedName name="Z_273BBCBD_8F12_4445_A7CA_FDA7C67AE3D5_.wvu.Rows" localSheetId="6" hidden="1">'Attach-3 (QR)'!$19:$23,'Attach-3 (QR)'!$25:$25,'Attach-3 (QR)'!$35:$35,'Attach-3 (QR)'!#REF!,'Attach-3 (QR)'!#REF!,'Attach-3 (QR)'!$180:$186,'Attach-3 (QR)'!$194:$194,'Attach-3 (QR)'!$230:$356</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31" hidden="1">'Bid Form 1st Envelope '!$22:$23,'Bid Form 1st Envelope '!$30:$31,'Bid Form 1st Envelope '!$104:$104,'Bid Form 1st Envelope '!$107:$108</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31"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7" hidden="1">'Attach 12'!$A$1:$F$37</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27" hidden="1">'Attach 23'!$A$1:$E$26</definedName>
    <definedName name="Z_27CB7082_4FAB_46F1_8968_11E3E4A629B2_.wvu.PrintArea" localSheetId="28" hidden="1">'Attach 24'!$A$1:$E$26</definedName>
    <definedName name="Z_27CB7082_4FAB_46F1_8968_11E3E4A629B2_.wvu.PrintArea" localSheetId="29" hidden="1">'Attach 26'!$A$1:$E$26</definedName>
    <definedName name="Z_27CB7082_4FAB_46F1_8968_11E3E4A629B2_.wvu.PrintArea" localSheetId="30" hidden="1">'Attach 28'!$A$1:$E$26</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9'!$A$1:$F$52</definedName>
    <definedName name="Z_27CB7082_4FAB_46F1_8968_11E3E4A629B2_.wvu.PrintArea" localSheetId="6" hidden="1">'Attach-3 (QR)'!$A$1:$I$378</definedName>
    <definedName name="Z_27CB7082_4FAB_46F1_8968_11E3E4A629B2_.wvu.PrintArea" localSheetId="4" hidden="1">'Attach-3 (QR)_old'!$A$1:$J$407</definedName>
    <definedName name="Z_27CB7082_4FAB_46F1_8968_11E3E4A629B2_.wvu.PrintArea" localSheetId="31" hidden="1">'Bid Form 1st Envelope '!$A$1:$J$120</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9'!$27:$29</definedName>
    <definedName name="Z_27CB7082_4FAB_46F1_8968_11E3E4A629B2_.wvu.Rows" localSheetId="6" hidden="1">'Attach-3 (QR)'!$19:$23,'Attach-3 (QR)'!$25:$25,'Attach-3 (QR)'!$35:$35,'Attach-3 (QR)'!#REF!,'Attach-3 (QR)'!#REF!,'Attach-3 (QR)'!$180:$186,'Attach-3 (QR)'!$194:$194,'Attach-3 (QR)'!$230:$356</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31" hidden="1">'Bid Form 1st Envelope '!$30:$31,'Bid Form 1st Envelope '!$104:$104,'Bid Form 1st Envelope '!$107:$108</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(QR)'!$A$1:$H$378</definedName>
    <definedName name="Z_280EA05C_4582_4B0F_895F_5C9134A73222_.wvu.PrintArea" localSheetId="4" hidden="1">'Attach-3 (QR)_old'!$A$1:$H$407</definedName>
    <definedName name="Z_280EA05C_4582_4B0F_895F_5C9134A73222_.wvu.Rows" localSheetId="6" hidden="1">'Attach-3 (QR)'!$180:$186,'Attach-3 (QR)'!#REF!,'Attach-3 (QR)'!#REF!,'Attach-3 (QR)'!$243:$245,'Attach-3 (QR)'!$267:$298,'Attach-3 (QR)'!$309:$318</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31"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12'!$A$1:$E$37</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27" hidden="1">'Attach 23'!$A$1:$E$26</definedName>
    <definedName name="Z_2CF6F19D_227C_4840_A9E1_6C944B0145DB_.wvu.PrintArea" localSheetId="28" hidden="1">'Attach 24'!$A$1:$E$26</definedName>
    <definedName name="Z_2CF6F19D_227C_4840_A9E1_6C944B0145DB_.wvu.PrintArea" localSheetId="29" hidden="1">'Attach 26'!$A$1:$E$26</definedName>
    <definedName name="Z_2CF6F19D_227C_4840_A9E1_6C944B0145DB_.wvu.PrintArea" localSheetId="30" hidden="1">'Attach 28'!$A$1:$E$26</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9'!$A$1:$F$52</definedName>
    <definedName name="Z_2CF6F19D_227C_4840_A9E1_6C944B0145DB_.wvu.PrintArea" localSheetId="4" hidden="1">'Attach-3 (QR)_old'!$A$1:$J$407</definedName>
    <definedName name="Z_2CF6F19D_227C_4840_A9E1_6C944B0145DB_.wvu.PrintArea" localSheetId="31" hidden="1">'Bid Form 1st Envelope '!$A$1:$J$120</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31" hidden="1">'Bid Form 1st Envelope '!$30:$31,'Bid Form 1st Envelope '!$104:$104,'Bid Form 1st Envelope '!$107:$108</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(QR)'!$A$1:$H$378</definedName>
    <definedName name="Z_308F00E9_5A71_4486_BCFD_DF8513C1906D_.wvu.PrintArea" localSheetId="4" hidden="1">'Attach-3 (QR)_old'!$A$1:$H$407</definedName>
    <definedName name="Z_308F00E9_5A71_4486_BCFD_DF8513C1906D_.wvu.Rows" localSheetId="6" hidden="1">'Attach-3 (QR)'!#REF!,'Attach-3 (QR)'!$180:$186,'Attach-3 (QR)'!#REF!,'Attach-3 (QR)'!#REF!,'Attach-3 (QR)'!#REF!,'Attach-3 (QR)'!$194:$194,'Attach-3 (QR)'!$243:$245,'Attach-3 (QR)'!$267:$298,'Attach-3 (QR)'!$304:$318</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(QR)'!$A$1:$H$378</definedName>
    <definedName name="Z_3365131F_6BE7_432A_859B_F41B794BB9E6_.wvu.PrintArea" localSheetId="4" hidden="1">'Attach-3 (QR)_old'!$A$1:$H$407</definedName>
    <definedName name="Z_3365131F_6BE7_432A_859B_F41B794BB9E6_.wvu.Rows" localSheetId="6" hidden="1">'Attach-3 (QR)'!#REF!,'Attach-3 (QR)'!$180:$186,'Attach-3 (QR)'!#REF!,'Attach-3 (QR)'!#REF!,'Attach-3 (QR)'!#REF!,'Attach-3 (QR)'!$194:$194,'Attach-3 (QR)'!$243:$245,'Attach-3 (QR)'!$259:$299,'Attach-3 (QR)'!$304:$318,'Attach-3 (QR)'!$336:$357</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27" hidden="1">'Attach 23'!$A$1:$E$27</definedName>
    <definedName name="Z_340562B9_6CEE_4962_8D7D_CA1C6778F52C_.wvu.PrintArea" localSheetId="28" hidden="1">'Attach 24'!$A$1:$E$27</definedName>
    <definedName name="Z_340562B9_6CEE_4962_8D7D_CA1C6778F52C_.wvu.PrintArea" localSheetId="29" hidden="1">'Attach 26'!$A$1:$E$27</definedName>
    <definedName name="Z_340562B9_6CEE_4962_8D7D_CA1C6778F52C_.wvu.PrintArea" localSheetId="30" hidden="1">'Attach 28'!$A$1:$E$27</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9'!$A$1:$D$53</definedName>
    <definedName name="Z_340562B9_6CEE_4962_8D7D_CA1C6778F52C_.wvu.PrintArea" localSheetId="31" hidden="1">'Bid Form 1st Envelope '!$A$1:$F$121</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836A67F_51F8_4B52_B51D_937DC398CD1F_.wvu.Cols" localSheetId="4" hidden="1">'Attach-3 (QR)_old'!$J:$AB</definedName>
    <definedName name="Z_3836A67F_51F8_4B52_B51D_937DC398CD1F_.wvu.Cols" localSheetId="31"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12'!$A$1:$F$37</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27" hidden="1">'Attach 23'!$A$1:$E$26</definedName>
    <definedName name="Z_3836A67F_51F8_4B52_B51D_937DC398CD1F_.wvu.PrintArea" localSheetId="28" hidden="1">'Attach 24'!$A$1:$E$26</definedName>
    <definedName name="Z_3836A67F_51F8_4B52_B51D_937DC398CD1F_.wvu.PrintArea" localSheetId="29" hidden="1">'Attach 26'!$A$1:$E$26</definedName>
    <definedName name="Z_3836A67F_51F8_4B52_B51D_937DC398CD1F_.wvu.PrintArea" localSheetId="30" hidden="1">'Attach 28'!$A$1:$E$26</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9'!$A$1:$F$52</definedName>
    <definedName name="Z_3836A67F_51F8_4B52_B51D_937DC398CD1F_.wvu.PrintArea" localSheetId="6" hidden="1">'Attach-3 (QR)'!$A$1:$I$378</definedName>
    <definedName name="Z_3836A67F_51F8_4B52_B51D_937DC398CD1F_.wvu.PrintArea" localSheetId="4" hidden="1">'Attach-3 (QR)_old'!$A$1:$J$407</definedName>
    <definedName name="Z_3836A67F_51F8_4B52_B51D_937DC398CD1F_.wvu.PrintArea" localSheetId="31" hidden="1">'Bid Form 1st Envelope '!$A$1:$F$119</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9'!$27:$29</definedName>
    <definedName name="Z_3836A67F_51F8_4B52_B51D_937DC398CD1F_.wvu.Rows" localSheetId="6" hidden="1">'Attach-3 (QR)'!$19:$23,'Attach-3 (QR)'!$25:$25,'Attach-3 (QR)'!$35:$35,'Attach-3 (QR)'!$90:$90,'Attach-3 (QR)'!$116:$116,'Attach-3 (QR)'!$180:$186,'Attach-3 (QR)'!$194:$194,'Attach-3 (QR)'!$230:$356</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31" hidden="1">'Bid Form 1st Envelope '!$22:$25,'Bid Form 1st Envelope '!$30:$31,'Bid Form 1st Envelope '!$104:$104,'Bid Form 1st Envelope '!$107:$108</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27" hidden="1">'Attach 23'!$A$1:$E$27</definedName>
    <definedName name="Z_38BECF6E_1A53_4F98_87B9_44F2C5F77E08_.wvu.PrintArea" localSheetId="28" hidden="1">'Attach 24'!$A$1:$E$27</definedName>
    <definedName name="Z_38BECF6E_1A53_4F98_87B9_44F2C5F77E08_.wvu.PrintArea" localSheetId="29" hidden="1">'Attach 26'!$A$1:$E$27</definedName>
    <definedName name="Z_38BECF6E_1A53_4F98_87B9_44F2C5F77E08_.wvu.PrintArea" localSheetId="30" hidden="1">'Attach 28'!$A$1:$E$27</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9'!$A$1:$D$53</definedName>
    <definedName name="Z_38BECF6E_1A53_4F98_87B9_44F2C5F77E08_.wvu.PrintArea" localSheetId="31" hidden="1">'Bid Form 1st Envelope '!$A$1:$F$121</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7" hidden="1">'Attach 12'!$F:$H</definedName>
    <definedName name="Z_3B6A9969_E4B8_452F_AFFE_7A4A13F5C420_.wvu.Cols" localSheetId="21" hidden="1">'Attach 15'!$H:$H,'Attach 15'!$L:$N</definedName>
    <definedName name="Z_3B6A9969_E4B8_452F_AFFE_7A4A13F5C420_.wvu.Cols" localSheetId="25" hidden="1">'Attach 18 SP'!$J:$AO</definedName>
    <definedName name="Z_3B6A9969_E4B8_452F_AFFE_7A4A13F5C420_.wvu.Cols" localSheetId="3" hidden="1">'Attach 3(JV)'!$G:$H</definedName>
    <definedName name="Z_3B6A9969_E4B8_452F_AFFE_7A4A13F5C420_.wvu.Cols" localSheetId="7" hidden="1">'Attach 4'!$H:$O</definedName>
    <definedName name="Z_3B6A9969_E4B8_452F_AFFE_7A4A13F5C420_.wvu.Cols" localSheetId="10" hidden="1">'Attach 5'!$H:$H</definedName>
    <definedName name="Z_3B6A9969_E4B8_452F_AFFE_7A4A13F5C420_.wvu.Cols" localSheetId="11" hidden="1">'Attach 5A'!$H:$H</definedName>
    <definedName name="Z_3B6A9969_E4B8_452F_AFFE_7A4A13F5C420_.wvu.Cols" localSheetId="12" hidden="1">'Attach 6'!$H:$H</definedName>
    <definedName name="Z_3B6A9969_E4B8_452F_AFFE_7A4A13F5C420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B6A9969_E4B8_452F_AFFE_7A4A13F5C420_.wvu.Cols" localSheetId="4" hidden="1">'Attach-3 (QR)_old'!$J:$AB</definedName>
    <definedName name="Z_3B6A9969_E4B8_452F_AFFE_7A4A13F5C420_.wvu.Cols" localSheetId="31"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5" hidden="1">'Attach 10'!$A$1:$F$18</definedName>
    <definedName name="Z_3B6A9969_E4B8_452F_AFFE_7A4A13F5C420_.wvu.PrintArea" localSheetId="16" hidden="1">'Attach 11'!$A$1:$E$86</definedName>
    <definedName name="Z_3B6A9969_E4B8_452F_AFFE_7A4A13F5C420_.wvu.PrintArea" localSheetId="17" hidden="1">'Attach 12'!$A$1:$F$37</definedName>
    <definedName name="Z_3B6A9969_E4B8_452F_AFFE_7A4A13F5C420_.wvu.PrintArea" localSheetId="18" hidden="1">'Attach 13'!$A$1:$E$26</definedName>
    <definedName name="Z_3B6A9969_E4B8_452F_AFFE_7A4A13F5C420_.wvu.PrintArea" localSheetId="19" hidden="1">'Attach 14'!$A$1:$E$26</definedName>
    <definedName name="Z_3B6A9969_E4B8_452F_AFFE_7A4A13F5C420_.wvu.PrintArea" localSheetId="20" hidden="1">'Attach 14-IP'!$A$8:$I$225</definedName>
    <definedName name="Z_3B6A9969_E4B8_452F_AFFE_7A4A13F5C420_.wvu.PrintArea" localSheetId="21" hidden="1">'Attach 15'!$A$1:$E$92</definedName>
    <definedName name="Z_3B6A9969_E4B8_452F_AFFE_7A4A13F5C420_.wvu.PrintArea" localSheetId="22" hidden="1">'Attach 16 '!$A$1:$L$96</definedName>
    <definedName name="Z_3B6A9969_E4B8_452F_AFFE_7A4A13F5C420_.wvu.PrintArea" localSheetId="23" hidden="1">'Attach 17'!$A$1:$E$33</definedName>
    <definedName name="Z_3B6A9969_E4B8_452F_AFFE_7A4A13F5C420_.wvu.PrintArea" localSheetId="24" hidden="1">'Attach 18'!$A$1:$E$21</definedName>
    <definedName name="Z_3B6A9969_E4B8_452F_AFFE_7A4A13F5C420_.wvu.PrintArea" localSheetId="25" hidden="1">'Attach 18 SP'!$A$7:$I$157</definedName>
    <definedName name="Z_3B6A9969_E4B8_452F_AFFE_7A4A13F5C420_.wvu.PrintArea" localSheetId="26" hidden="1">'Attach 19'!$A$1:$E$31</definedName>
    <definedName name="Z_3B6A9969_E4B8_452F_AFFE_7A4A13F5C420_.wvu.PrintArea" localSheetId="27" hidden="1">'Attach 23'!$A$1:$E$26</definedName>
    <definedName name="Z_3B6A9969_E4B8_452F_AFFE_7A4A13F5C420_.wvu.PrintArea" localSheetId="28" hidden="1">'Attach 24'!$A$1:$E$26</definedName>
    <definedName name="Z_3B6A9969_E4B8_452F_AFFE_7A4A13F5C420_.wvu.PrintArea" localSheetId="29" hidden="1">'Attach 26'!$A$1:$E$26</definedName>
    <definedName name="Z_3B6A9969_E4B8_452F_AFFE_7A4A13F5C420_.wvu.PrintArea" localSheetId="30" hidden="1">'Attach 28'!$A$1:$E$26</definedName>
    <definedName name="Z_3B6A9969_E4B8_452F_AFFE_7A4A13F5C420_.wvu.PrintArea" localSheetId="3" hidden="1">'Attach 3(JV)'!$A$1:$E$26</definedName>
    <definedName name="Z_3B6A9969_E4B8_452F_AFFE_7A4A13F5C420_.wvu.PrintArea" localSheetId="5" hidden="1">'Attach 3(QR)'!$A$1:$E$28</definedName>
    <definedName name="Z_3B6A9969_E4B8_452F_AFFE_7A4A13F5C420_.wvu.PrintArea" localSheetId="7" hidden="1">'Attach 4'!$A$1:$G$25</definedName>
    <definedName name="Z_3B6A9969_E4B8_452F_AFFE_7A4A13F5C420_.wvu.PrintArea" localSheetId="8" hidden="1">'Attach 4 (A)'!$A$1:$E$27</definedName>
    <definedName name="Z_3B6A9969_E4B8_452F_AFFE_7A4A13F5C420_.wvu.PrintArea" localSheetId="9" hidden="1">'Attach 4 (B)'!$A$1:$E$26</definedName>
    <definedName name="Z_3B6A9969_E4B8_452F_AFFE_7A4A13F5C420_.wvu.PrintArea" localSheetId="10" hidden="1">'Attach 5'!$A$1:$E$35</definedName>
    <definedName name="Z_3B6A9969_E4B8_452F_AFFE_7A4A13F5C420_.wvu.PrintArea" localSheetId="11" hidden="1">'Attach 5A'!$A$1:$E$68</definedName>
    <definedName name="Z_3B6A9969_E4B8_452F_AFFE_7A4A13F5C420_.wvu.PrintArea" localSheetId="12" hidden="1">'Attach 6'!$A$1:$E$31</definedName>
    <definedName name="Z_3B6A9969_E4B8_452F_AFFE_7A4A13F5C420_.wvu.PrintArea" localSheetId="13" hidden="1">'Attach 7'!$A$1:$E$24</definedName>
    <definedName name="Z_3B6A9969_E4B8_452F_AFFE_7A4A13F5C420_.wvu.PrintArea" localSheetId="14" hidden="1">'Attach 9'!$A$1:$F$52</definedName>
    <definedName name="Z_3B6A9969_E4B8_452F_AFFE_7A4A13F5C420_.wvu.PrintArea" localSheetId="6" hidden="1">'Attach-3 (QR)'!$A$1:$I$378</definedName>
    <definedName name="Z_3B6A9969_E4B8_452F_AFFE_7A4A13F5C420_.wvu.PrintArea" localSheetId="4" hidden="1">'Attach-3 (QR)_old'!$A$1:$J$407</definedName>
    <definedName name="Z_3B6A9969_E4B8_452F_AFFE_7A4A13F5C420_.wvu.PrintArea" localSheetId="31" hidden="1">'Bid Form 1st Envelope '!$A$1:$F$119</definedName>
    <definedName name="Z_3B6A9969_E4B8_452F_AFFE_7A4A13F5C420_.wvu.PrintArea" localSheetId="1" hidden="1">Cover!$A$1:$F$29</definedName>
    <definedName name="Z_3B6A9969_E4B8_452F_AFFE_7A4A13F5C420_.wvu.PrintArea" localSheetId="2" hidden="1">'Names of Bidder'!$B$1:$G$38</definedName>
    <definedName name="Z_3B6A9969_E4B8_452F_AFFE_7A4A13F5C420_.wvu.PrintTitles" localSheetId="14" hidden="1">'Attach 9'!$18:$18</definedName>
    <definedName name="Z_3B6A9969_E4B8_452F_AFFE_7A4A13F5C420_.wvu.Rows" localSheetId="17" hidden="1">'Attach 12'!$4:$4</definedName>
    <definedName name="Z_3B6A9969_E4B8_452F_AFFE_7A4A13F5C420_.wvu.Rows" localSheetId="23" hidden="1">'Attach 17'!$26:$26,'Attach 17'!$32:$209</definedName>
    <definedName name="Z_3B6A9969_E4B8_452F_AFFE_7A4A13F5C420_.wvu.Rows" localSheetId="25" hidden="1">'Attach 18 SP'!$149:$153</definedName>
    <definedName name="Z_3B6A9969_E4B8_452F_AFFE_7A4A13F5C420_.wvu.Rows" localSheetId="26" hidden="1">'Attach 19'!$13:$13,'Attach 19'!$20:$28</definedName>
    <definedName name="Z_3B6A9969_E4B8_452F_AFFE_7A4A13F5C420_.wvu.Rows" localSheetId="10" hidden="1">'Attach 5'!$4:$4</definedName>
    <definedName name="Z_3B6A9969_E4B8_452F_AFFE_7A4A13F5C420_.wvu.Rows" localSheetId="11" hidden="1">'Attach 5A'!$25:$30</definedName>
    <definedName name="Z_3B6A9969_E4B8_452F_AFFE_7A4A13F5C420_.wvu.Rows" localSheetId="14" hidden="1">'Attach 9'!$27:$29</definedName>
    <definedName name="Z_3B6A9969_E4B8_452F_AFFE_7A4A13F5C420_.wvu.Rows" localSheetId="6" hidden="1">'Attach-3 (QR)'!$19:$23,'Attach-3 (QR)'!$25:$25,'Attach-3 (QR)'!$35:$35,'Attach-3 (QR)'!$90:$90,'Attach-3 (QR)'!$116:$116,'Attach-3 (QR)'!$180:$186,'Attach-3 (QR)'!$194:$194,'Attach-3 (QR)'!$230:$356</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31" hidden="1">'Bid Form 1st Envelope '!$22:$25,'Bid Form 1st Envelope '!$30:$31,'Bid Form 1st Envelope '!$104:$104,'Bid Form 1st Envelope '!$107:$108</definedName>
    <definedName name="Z_3B6A9969_E4B8_452F_AFFE_7A4A13F5C420_.wvu.Rows" localSheetId="1" hidden="1">Cover!$20:$21</definedName>
    <definedName name="Z_3B6A9969_E4B8_452F_AFFE_7A4A13F5C420_.wvu.Rows" localSheetId="2" hidden="1">'Names of Bidder'!$6:$7,'Names of Bidder'!$23:$26,'Names of Bidder'!$28:$31</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27" hidden="1">'Attach 23'!$A$1:$E$29</definedName>
    <definedName name="Z_43BCBF1E_CDCF_4541_8D79_87EDCECBC1FD_.wvu.PrintArea" localSheetId="28" hidden="1">'Attach 24'!$A$1:$E$29</definedName>
    <definedName name="Z_43BCBF1E_CDCF_4541_8D79_87EDCECBC1FD_.wvu.PrintArea" localSheetId="29" hidden="1">'Attach 26'!$A$1:$E$29</definedName>
    <definedName name="Z_43BCBF1E_CDCF_4541_8D79_87EDCECBC1FD_.wvu.PrintArea" localSheetId="30" hidden="1">'Attach 28'!$A$1:$E$29</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9'!$A$1:$D$53</definedName>
    <definedName name="Z_43BCBF1E_CDCF_4541_8D79_87EDCECBC1FD_.wvu.PrintArea" localSheetId="31" hidden="1">'Bid Form 1st Envelope '!$A$1:$F$121</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27" hidden="1">'Attach 23'!$A$1:$E$27</definedName>
    <definedName name="Z_477F7E43_D393_45BA_B99B_D838E4629B5D_.wvu.PrintArea" localSheetId="28" hidden="1">'Attach 24'!$A$1:$E$27</definedName>
    <definedName name="Z_477F7E43_D393_45BA_B99B_D838E4629B5D_.wvu.PrintArea" localSheetId="29" hidden="1">'Attach 26'!$A$1:$E$27</definedName>
    <definedName name="Z_477F7E43_D393_45BA_B99B_D838E4629B5D_.wvu.PrintArea" localSheetId="30" hidden="1">'Attach 28'!$A$1:$E$27</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9'!$A$1:$D$53</definedName>
    <definedName name="Z_477F7E43_D393_45BA_B99B_D838E4629B5D_.wvu.PrintArea" localSheetId="31" hidden="1">'Bid Form 1st Envelope '!$A$1:$F$121</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27" hidden="1">'Attach 23'!$A$1:$E$29</definedName>
    <definedName name="Z_494F6778_23FE_4AAC_B37D_6C7543FC13B9_.wvu.PrintArea" localSheetId="28" hidden="1">'Attach 24'!$A$1:$E$29</definedName>
    <definedName name="Z_494F6778_23FE_4AAC_B37D_6C7543FC13B9_.wvu.PrintArea" localSheetId="29" hidden="1">'Attach 26'!$A$1:$E$29</definedName>
    <definedName name="Z_494F6778_23FE_4AAC_B37D_6C7543FC13B9_.wvu.PrintArea" localSheetId="30" hidden="1">'Attach 28'!$A$1:$E$29</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9'!$A$1:$D$53</definedName>
    <definedName name="Z_494F6778_23FE_4AAC_B37D_6C7543FC13B9_.wvu.PrintArea" localSheetId="6" hidden="1">'Attach-3 (QR)'!$A$1:$H$378</definedName>
    <definedName name="Z_494F6778_23FE_4AAC_B37D_6C7543FC13B9_.wvu.PrintArea" localSheetId="4" hidden="1">'Attach-3 (QR)_old'!$A$1:$H$407</definedName>
    <definedName name="Z_494F6778_23FE_4AAC_B37D_6C7543FC13B9_.wvu.PrintArea" localSheetId="31" hidden="1">'Bid Form 1st Envelope '!$A$1:$F$121</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31"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10'!$A$1:$F$18</definedName>
    <definedName name="Z_4B898AE2_7356_489E_882D_EC3B09CB95AA_.wvu.PrintArea" localSheetId="16" hidden="1">'Attach 11'!$A$1:$E$86</definedName>
    <definedName name="Z_4B898AE2_7356_489E_882D_EC3B09CB95AA_.wvu.PrintArea" localSheetId="17" hidden="1">'Attach 12'!$A$1:$F$37</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27" hidden="1">'Attach 23'!$A$1:$E$26</definedName>
    <definedName name="Z_4B898AE2_7356_489E_882D_EC3B09CB95AA_.wvu.PrintArea" localSheetId="28" hidden="1">'Attach 24'!$A$1:$E$26</definedName>
    <definedName name="Z_4B898AE2_7356_489E_882D_EC3B09CB95AA_.wvu.PrintArea" localSheetId="29" hidden="1">'Attach 26'!$A$1:$E$26</definedName>
    <definedName name="Z_4B898AE2_7356_489E_882D_EC3B09CB95AA_.wvu.PrintArea" localSheetId="30" hidden="1">'Attach 28'!$A$1:$E$26</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9'!$A$1:$F$52</definedName>
    <definedName name="Z_4B898AE2_7356_489E_882D_EC3B09CB95AA_.wvu.PrintArea" localSheetId="6" hidden="1">'Attach-3 (QR)'!$A$1:$I$378</definedName>
    <definedName name="Z_4B898AE2_7356_489E_882D_EC3B09CB95AA_.wvu.PrintArea" localSheetId="4" hidden="1">'Attach-3 (QR)_old'!$A$1:$J$407</definedName>
    <definedName name="Z_4B898AE2_7356_489E_882D_EC3B09CB95AA_.wvu.PrintArea" localSheetId="31" hidden="1">'Bid Form 1st Envelope '!$A$1:$F$119</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9'!$27:$29</definedName>
    <definedName name="Z_4B898AE2_7356_489E_882D_EC3B09CB95AA_.wvu.Rows" localSheetId="6" hidden="1">'Attach-3 (QR)'!$19:$23,'Attach-3 (QR)'!$25:$25,'Attach-3 (QR)'!$35:$35,'Attach-3 (QR)'!$90:$90,'Attach-3 (QR)'!$116:$116,'Attach-3 (QR)'!$180:$186,'Attach-3 (QR)'!$194:$194,'Attach-3 (QR)'!$230:$356</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31" hidden="1">'Bid Form 1st Envelope '!$22:$25,'Bid Form 1st Envelope '!$30:$31,'Bid Form 1st Envelope '!$104:$104,'Bid Form 1st Envelope '!$107:$108</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1A6EE7B_1159_4743_BF27_95D329619B3B_.wvu.Cols" localSheetId="17" hidden="1">'Attach 12'!$F:$H</definedName>
    <definedName name="Z_51A6EE7B_1159_4743_BF27_95D329619B3B_.wvu.Cols" localSheetId="21" hidden="1">'Attach 15'!$H:$H,'Attach 15'!$L:$N</definedName>
    <definedName name="Z_51A6EE7B_1159_4743_BF27_95D329619B3B_.wvu.Cols" localSheetId="25" hidden="1">'Attach 18 SP'!$J:$AO</definedName>
    <definedName name="Z_51A6EE7B_1159_4743_BF27_95D329619B3B_.wvu.Cols" localSheetId="3" hidden="1">'Attach 3(JV)'!$G:$H</definedName>
    <definedName name="Z_51A6EE7B_1159_4743_BF27_95D329619B3B_.wvu.Cols" localSheetId="7" hidden="1">'Attach 4'!$H:$O</definedName>
    <definedName name="Z_51A6EE7B_1159_4743_BF27_95D329619B3B_.wvu.Cols" localSheetId="10" hidden="1">'Attach 5'!$H:$H</definedName>
    <definedName name="Z_51A6EE7B_1159_4743_BF27_95D329619B3B_.wvu.Cols" localSheetId="11" hidden="1">'Attach 5A'!$H:$H</definedName>
    <definedName name="Z_51A6EE7B_1159_4743_BF27_95D329619B3B_.wvu.Cols" localSheetId="12" hidden="1">'Attach 6'!$H:$H</definedName>
    <definedName name="Z_51A6EE7B_1159_4743_BF27_95D329619B3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1A6EE7B_1159_4743_BF27_95D329619B3B_.wvu.Cols" localSheetId="4" hidden="1">'Attach-3 (QR)_old'!$J:$AB</definedName>
    <definedName name="Z_51A6EE7B_1159_4743_BF27_95D329619B3B_.wvu.Cols" localSheetId="31" hidden="1">'Bid Form 1st Envelope '!$K:$K,'Bid Form 1st Envelope '!$AA:$AI</definedName>
    <definedName name="Z_51A6EE7B_1159_4743_BF27_95D329619B3B_.wvu.Cols" localSheetId="2" hidden="1">'Names of Bidder'!$H:$M,'Names of Bidder'!$O:$O,'Names of Bidder'!$AA:$AB</definedName>
    <definedName name="Z_51A6EE7B_1159_4743_BF27_95D329619B3B_.wvu.FilterData" localSheetId="2" hidden="1">'Names of Bidder'!$B$6:$G$19</definedName>
    <definedName name="Z_51A6EE7B_1159_4743_BF27_95D329619B3B_.wvu.PrintArea" localSheetId="15" hidden="1">'Attach 10'!$A$1:$F$18</definedName>
    <definedName name="Z_51A6EE7B_1159_4743_BF27_95D329619B3B_.wvu.PrintArea" localSheetId="16" hidden="1">'Attach 11'!$A$1:$E$86</definedName>
    <definedName name="Z_51A6EE7B_1159_4743_BF27_95D329619B3B_.wvu.PrintArea" localSheetId="17" hidden="1">'Attach 12'!$A$1:$F$37</definedName>
    <definedName name="Z_51A6EE7B_1159_4743_BF27_95D329619B3B_.wvu.PrintArea" localSheetId="18" hidden="1">'Attach 13'!$A$1:$E$26</definedName>
    <definedName name="Z_51A6EE7B_1159_4743_BF27_95D329619B3B_.wvu.PrintArea" localSheetId="19" hidden="1">'Attach 14'!$A$1:$E$26</definedName>
    <definedName name="Z_51A6EE7B_1159_4743_BF27_95D329619B3B_.wvu.PrintArea" localSheetId="20" hidden="1">'Attach 14-IP'!$A$8:$I$225</definedName>
    <definedName name="Z_51A6EE7B_1159_4743_BF27_95D329619B3B_.wvu.PrintArea" localSheetId="21" hidden="1">'Attach 15'!$A$1:$E$92</definedName>
    <definedName name="Z_51A6EE7B_1159_4743_BF27_95D329619B3B_.wvu.PrintArea" localSheetId="22" hidden="1">'Attach 16 '!$A$1:$L$96</definedName>
    <definedName name="Z_51A6EE7B_1159_4743_BF27_95D329619B3B_.wvu.PrintArea" localSheetId="23" hidden="1">'Attach 17'!$A$1:$E$33</definedName>
    <definedName name="Z_51A6EE7B_1159_4743_BF27_95D329619B3B_.wvu.PrintArea" localSheetId="24" hidden="1">'Attach 18'!$A$1:$E$21</definedName>
    <definedName name="Z_51A6EE7B_1159_4743_BF27_95D329619B3B_.wvu.PrintArea" localSheetId="25" hidden="1">'Attach 18 SP'!$A$7:$I$157</definedName>
    <definedName name="Z_51A6EE7B_1159_4743_BF27_95D329619B3B_.wvu.PrintArea" localSheetId="26" hidden="1">'Attach 19'!$A$1:$E$31</definedName>
    <definedName name="Z_51A6EE7B_1159_4743_BF27_95D329619B3B_.wvu.PrintArea" localSheetId="27" hidden="1">'Attach 23'!$A$1:$E$26</definedName>
    <definedName name="Z_51A6EE7B_1159_4743_BF27_95D329619B3B_.wvu.PrintArea" localSheetId="28" hidden="1">'Attach 24'!$A$1:$E$26</definedName>
    <definedName name="Z_51A6EE7B_1159_4743_BF27_95D329619B3B_.wvu.PrintArea" localSheetId="29" hidden="1">'Attach 26'!$A$1:$E$26</definedName>
    <definedName name="Z_51A6EE7B_1159_4743_BF27_95D329619B3B_.wvu.PrintArea" localSheetId="30" hidden="1">'Attach 28'!$A$1:$E$26</definedName>
    <definedName name="Z_51A6EE7B_1159_4743_BF27_95D329619B3B_.wvu.PrintArea" localSheetId="3" hidden="1">'Attach 3(JV)'!$A$1:$E$26</definedName>
    <definedName name="Z_51A6EE7B_1159_4743_BF27_95D329619B3B_.wvu.PrintArea" localSheetId="5" hidden="1">'Attach 3(QR)'!$A$1:$E$28</definedName>
    <definedName name="Z_51A6EE7B_1159_4743_BF27_95D329619B3B_.wvu.PrintArea" localSheetId="7" hidden="1">'Attach 4'!$A$1:$G$25</definedName>
    <definedName name="Z_51A6EE7B_1159_4743_BF27_95D329619B3B_.wvu.PrintArea" localSheetId="8" hidden="1">'Attach 4 (A)'!$A$1:$E$27</definedName>
    <definedName name="Z_51A6EE7B_1159_4743_BF27_95D329619B3B_.wvu.PrintArea" localSheetId="9" hidden="1">'Attach 4 (B)'!$A$1:$E$26</definedName>
    <definedName name="Z_51A6EE7B_1159_4743_BF27_95D329619B3B_.wvu.PrintArea" localSheetId="10" hidden="1">'Attach 5'!$A$1:$E$35</definedName>
    <definedName name="Z_51A6EE7B_1159_4743_BF27_95D329619B3B_.wvu.PrintArea" localSheetId="11" hidden="1">'Attach 5A'!$A$1:$E$68</definedName>
    <definedName name="Z_51A6EE7B_1159_4743_BF27_95D329619B3B_.wvu.PrintArea" localSheetId="12" hidden="1">'Attach 6'!$A$1:$E$31</definedName>
    <definedName name="Z_51A6EE7B_1159_4743_BF27_95D329619B3B_.wvu.PrintArea" localSheetId="13" hidden="1">'Attach 7'!$A$1:$E$24</definedName>
    <definedName name="Z_51A6EE7B_1159_4743_BF27_95D329619B3B_.wvu.PrintArea" localSheetId="14" hidden="1">'Attach 9'!$A$1:$F$52</definedName>
    <definedName name="Z_51A6EE7B_1159_4743_BF27_95D329619B3B_.wvu.PrintArea" localSheetId="6" hidden="1">'Attach-3 (QR)'!$A$1:$I$378</definedName>
    <definedName name="Z_51A6EE7B_1159_4743_BF27_95D329619B3B_.wvu.PrintArea" localSheetId="4" hidden="1">'Attach-3 (QR)_old'!$A$1:$J$407</definedName>
    <definedName name="Z_51A6EE7B_1159_4743_BF27_95D329619B3B_.wvu.PrintArea" localSheetId="31" hidden="1">'Bid Form 1st Envelope '!$A$1:$F$119</definedName>
    <definedName name="Z_51A6EE7B_1159_4743_BF27_95D329619B3B_.wvu.PrintArea" localSheetId="1" hidden="1">Cover!$A$1:$F$29</definedName>
    <definedName name="Z_51A6EE7B_1159_4743_BF27_95D329619B3B_.wvu.PrintArea" localSheetId="2" hidden="1">'Names of Bidder'!$B$1:$G$38</definedName>
    <definedName name="Z_51A6EE7B_1159_4743_BF27_95D329619B3B_.wvu.PrintTitles" localSheetId="14" hidden="1">'Attach 9'!$18:$18</definedName>
    <definedName name="Z_51A6EE7B_1159_4743_BF27_95D329619B3B_.wvu.Rows" localSheetId="17" hidden="1">'Attach 12'!$4:$4</definedName>
    <definedName name="Z_51A6EE7B_1159_4743_BF27_95D329619B3B_.wvu.Rows" localSheetId="23" hidden="1">'Attach 17'!$26:$26,'Attach 17'!$32:$209</definedName>
    <definedName name="Z_51A6EE7B_1159_4743_BF27_95D329619B3B_.wvu.Rows" localSheetId="25" hidden="1">'Attach 18 SP'!$149:$153</definedName>
    <definedName name="Z_51A6EE7B_1159_4743_BF27_95D329619B3B_.wvu.Rows" localSheetId="26" hidden="1">'Attach 19'!$13:$13,'Attach 19'!$20:$28</definedName>
    <definedName name="Z_51A6EE7B_1159_4743_BF27_95D329619B3B_.wvu.Rows" localSheetId="27" hidden="1">'Attach 23'!$18:$23</definedName>
    <definedName name="Z_51A6EE7B_1159_4743_BF27_95D329619B3B_.wvu.Rows" localSheetId="28" hidden="1">'Attach 24'!$18:$23</definedName>
    <definedName name="Z_51A6EE7B_1159_4743_BF27_95D329619B3B_.wvu.Rows" localSheetId="29" hidden="1">'Attach 26'!$18:$23</definedName>
    <definedName name="Z_51A6EE7B_1159_4743_BF27_95D329619B3B_.wvu.Rows" localSheetId="30" hidden="1">'Attach 28'!$18:$23</definedName>
    <definedName name="Z_51A6EE7B_1159_4743_BF27_95D329619B3B_.wvu.Rows" localSheetId="10" hidden="1">'Attach 5'!$4:$4</definedName>
    <definedName name="Z_51A6EE7B_1159_4743_BF27_95D329619B3B_.wvu.Rows" localSheetId="11" hidden="1">'Attach 5A'!$25:$30</definedName>
    <definedName name="Z_51A6EE7B_1159_4743_BF27_95D329619B3B_.wvu.Rows" localSheetId="14" hidden="1">'Attach 9'!$27:$29</definedName>
    <definedName name="Z_51A6EE7B_1159_4743_BF27_95D329619B3B_.wvu.Rows" localSheetId="6" hidden="1">'Attach-3 (QR)'!$19:$23,'Attach-3 (QR)'!$25:$25,'Attach-3 (QR)'!$35:$35,'Attach-3 (QR)'!$90:$90,'Attach-3 (QR)'!$116:$116,'Attach-3 (QR)'!$180:$186,'Attach-3 (QR)'!$194:$194,'Attach-3 (QR)'!$230:$356</definedName>
    <definedName name="Z_51A6EE7B_1159_4743_BF27_95D329619B3B_.wvu.Rows" localSheetId="4" hidden="1">'Attach-3 (QR)_old'!$19:$23,'Attach-3 (QR)_old'!$25:$25,'Attach-3 (QR)_old'!$34:$34,'Attach-3 (QR)_old'!$91:$91,'Attach-3 (QR)_old'!$117:$117,'Attach-3 (QR)_old'!$204:$204,'Attach-3 (QR)_old'!$235:$235,'Attach-3 (QR)_old'!$260:$386</definedName>
    <definedName name="Z_51A6EE7B_1159_4743_BF27_95D329619B3B_.wvu.Rows" localSheetId="31" hidden="1">'Bid Form 1st Envelope '!$22:$25,'Bid Form 1st Envelope '!$30:$31,'Bid Form 1st Envelope '!$104:$104,'Bid Form 1st Envelope '!$107:$108</definedName>
    <definedName name="Z_51A6EE7B_1159_4743_BF27_95D329619B3B_.wvu.Rows" localSheetId="1" hidden="1">Cover!$21:$21</definedName>
    <definedName name="Z_51A6EE7B_1159_4743_BF27_95D329619B3B_.wvu.Rows" localSheetId="2" hidden="1">'Names of Bidder'!$6:$7,'Names of Bidder'!$23:$26,'Names of Bidder'!$28:$31</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31"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7" hidden="1">'Attach 12'!$A$1:$F$37</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27" hidden="1">'Attach 23'!$A$1:$E$26</definedName>
    <definedName name="Z_5476C51C_4037_4B28_A818_10D7CDF0C66A_.wvu.PrintArea" localSheetId="28" hidden="1">'Attach 24'!$A$1:$E$26</definedName>
    <definedName name="Z_5476C51C_4037_4B28_A818_10D7CDF0C66A_.wvu.PrintArea" localSheetId="29" hidden="1">'Attach 26'!$A$1:$E$26</definedName>
    <definedName name="Z_5476C51C_4037_4B28_A818_10D7CDF0C66A_.wvu.PrintArea" localSheetId="30" hidden="1">'Attach 28'!$A$1:$E$26</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9'!$A$1:$F$52</definedName>
    <definedName name="Z_5476C51C_4037_4B28_A818_10D7CDF0C66A_.wvu.PrintArea" localSheetId="6" hidden="1">'Attach-3 (QR)'!$A$1:$I$378</definedName>
    <definedName name="Z_5476C51C_4037_4B28_A818_10D7CDF0C66A_.wvu.PrintArea" localSheetId="4" hidden="1">'Attach-3 (QR)_old'!$A$1:$J$407</definedName>
    <definedName name="Z_5476C51C_4037_4B28_A818_10D7CDF0C66A_.wvu.PrintArea" localSheetId="31" hidden="1">'Bid Form 1st Envelope '!$A$1:$J$120</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9'!$27:$29</definedName>
    <definedName name="Z_5476C51C_4037_4B28_A818_10D7CDF0C66A_.wvu.Rows" localSheetId="6" hidden="1">'Attach-3 (QR)'!$19:$23,'Attach-3 (QR)'!$25:$25,'Attach-3 (QR)'!$35:$35,'Attach-3 (QR)'!#REF!,'Attach-3 (QR)'!#REF!,'Attach-3 (QR)'!$180:$186,'Attach-3 (QR)'!$194:$194,'Attach-3 (QR)'!$230:$356</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31" hidden="1">'Bid Form 1st Envelope '!$22:$23,'Bid Form 1st Envelope '!$30:$31,'Bid Form 1st Envelope '!$104:$104,'Bid Form 1st Envelope '!$107:$108</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(QR)'!$A$1:$H$378</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(QR)'!$A$1:$I$378</definedName>
    <definedName name="Z_5802F788_6BC6_4DD2_9B34_FB4B8F376754_.wvu.Rows" localSheetId="6" hidden="1">'Attach-3 (QR)'!$19:$23,'Attach-3 (QR)'!$25:$25,'Attach-3 (QR)'!$35:$35,'Attach-3 (QR)'!#REF!,'Attach-3 (QR)'!#REF!,'Attach-3 (QR)'!$180:$186,'Attach-3 (QR)'!$194:$194,'Attach-3 (QR)'!$230:$356</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(QR)'!$A$1:$H$378</definedName>
    <definedName name="Z_582CF44B_0703_4CA2_AB84_00685031CD39_.wvu.PrintArea" localSheetId="4" hidden="1">'Attach-3 (QR)_old'!$A$1:$H$407</definedName>
    <definedName name="Z_582CF44B_0703_4CA2_AB84_00685031CD39_.wvu.Rows" localSheetId="6" hidden="1">'Attach-3 (QR)'!#REF!,'Attach-3 (QR)'!$180:$186,'Attach-3 (QR)'!#REF!,'Attach-3 (QR)'!#REF!,'Attach-3 (QR)'!#REF!,'Attach-3 (QR)'!$194:$194,'Attach-3 (QR)'!$243:$245,'Attach-3 (QR)'!$267:$298,'Attach-3 (QR)'!$304:$318</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12'!$A$1:$E$37</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31"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7" hidden="1">'Attach 12'!$A$1:$F$37</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27" hidden="1">'Attach 23'!$A$1:$E$26</definedName>
    <definedName name="Z_5D67CA2D_8BB3_4F00_894F_4872C1BBE88F_.wvu.PrintArea" localSheetId="28" hidden="1">'Attach 24'!$A$1:$E$26</definedName>
    <definedName name="Z_5D67CA2D_8BB3_4F00_894F_4872C1BBE88F_.wvu.PrintArea" localSheetId="29" hidden="1">'Attach 26'!$A$1:$E$26</definedName>
    <definedName name="Z_5D67CA2D_8BB3_4F00_894F_4872C1BBE88F_.wvu.PrintArea" localSheetId="30" hidden="1">'Attach 28'!$A$1:$E$26</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9'!$A$1:$F$52</definedName>
    <definedName name="Z_5D67CA2D_8BB3_4F00_894F_4872C1BBE88F_.wvu.PrintArea" localSheetId="6" hidden="1">'Attach-3 (QR)'!$A$1:$I$378</definedName>
    <definedName name="Z_5D67CA2D_8BB3_4F00_894F_4872C1BBE88F_.wvu.PrintArea" localSheetId="4" hidden="1">'Attach-3 (QR)_old'!$A$1:$J$407</definedName>
    <definedName name="Z_5D67CA2D_8BB3_4F00_894F_4872C1BBE88F_.wvu.PrintArea" localSheetId="31" hidden="1">'Bid Form 1st Envelope '!$A$1:$J$120</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9'!$27:$29</definedName>
    <definedName name="Z_5D67CA2D_8BB3_4F00_894F_4872C1BBE88F_.wvu.Rows" localSheetId="6" hidden="1">'Attach-3 (QR)'!$19:$23,'Attach-3 (QR)'!$25:$25,'Attach-3 (QR)'!$35:$35,'Attach-3 (QR)'!#REF!,'Attach-3 (QR)'!#REF!,'Attach-3 (QR)'!$180:$186,'Attach-3 (QR)'!$194:$194,'Attach-3 (QR)'!$230:$356</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31" hidden="1">'Bid Form 1st Envelope '!$30:$31,'Bid Form 1st Envelope '!$104:$104,'Bid Form 1st Envelope '!$107:$108</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12'!$A$1:$E$37</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31"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7" hidden="1">'Attach 12'!$A$1:$F$37</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27" hidden="1">'Attach 23'!$A$1:$E$26</definedName>
    <definedName name="Z_696D4A13_5E44_4B16_B107_EB70ABB06CBE_.wvu.PrintArea" localSheetId="28" hidden="1">'Attach 24'!$A$1:$E$26</definedName>
    <definedName name="Z_696D4A13_5E44_4B16_B107_EB70ABB06CBE_.wvu.PrintArea" localSheetId="29" hidden="1">'Attach 26'!$A$1:$E$26</definedName>
    <definedName name="Z_696D4A13_5E44_4B16_B107_EB70ABB06CBE_.wvu.PrintArea" localSheetId="30" hidden="1">'Attach 28'!$A$1:$E$26</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9'!$A$1:$F$52</definedName>
    <definedName name="Z_696D4A13_5E44_4B16_B107_EB70ABB06CBE_.wvu.PrintArea" localSheetId="6" hidden="1">'Attach-3 (QR)'!$A$1:$I$378</definedName>
    <definedName name="Z_696D4A13_5E44_4B16_B107_EB70ABB06CBE_.wvu.PrintArea" localSheetId="4" hidden="1">'Attach-3 (QR)_old'!$A$1:$J$407</definedName>
    <definedName name="Z_696D4A13_5E44_4B16_B107_EB70ABB06CBE_.wvu.PrintArea" localSheetId="31" hidden="1">'Bid Form 1st Envelope '!$A$1:$J$120</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9'!$27:$29</definedName>
    <definedName name="Z_696D4A13_5E44_4B16_B107_EB70ABB06CBE_.wvu.Rows" localSheetId="6" hidden="1">'Attach-3 (QR)'!$19:$23,'Attach-3 (QR)'!$25:$25,'Attach-3 (QR)'!$35:$35,'Attach-3 (QR)'!#REF!,'Attach-3 (QR)'!#REF!,'Attach-3 (QR)'!$180:$186,'Attach-3 (QR)'!$194:$194,'Attach-3 (QR)'!$230:$356</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31" hidden="1">'Bid Form 1st Envelope '!$22:$23,'Bid Form 1st Envelope '!$30:$31,'Bid Form 1st Envelope '!$104:$104,'Bid Form 1st Envelope '!$107:$108</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12'!$A$1:$E$37</definedName>
    <definedName name="Z_6B2C1320_5106_401D_86E8_03FFC7419150_.wvu.PrintArea" localSheetId="25" hidden="1">'Attach 18 SP'!$A$8:$I$157</definedName>
    <definedName name="Z_6B2C1320_5106_401D_86E8_03FFC7419150_.wvu.PrintArea" localSheetId="6" hidden="1">'Attach-3 (QR)'!$A$1:$H$378</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(QR)'!$A$1:$I$378</definedName>
    <definedName name="Z_6DC6C963_9F04_44DD_BC90_C1641F014E55_.wvu.Rows" localSheetId="6" hidden="1">'Attach-3 (QR)'!$19:$23,'Attach-3 (QR)'!$25:$25,'Attach-3 (QR)'!$35:$35,'Attach-3 (QR)'!#REF!,'Attach-3 (QR)'!#REF!,'Attach-3 (QR)'!$180:$186,'Attach-3 (QR)'!$194:$194,'Attach-3 (QR)'!$230:$356</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(QR)'!$A$1:$H$378</definedName>
    <definedName name="Z_6FD3A41D_DEEE_48F5_96DB_6021F0BEBAF6_.wvu.PrintArea" localSheetId="4" hidden="1">'Attach-3 (QR)_old'!$A$1:$H$407</definedName>
    <definedName name="Z_6FD3A41D_DEEE_48F5_96DB_6021F0BEBAF6_.wvu.Rows" localSheetId="6" hidden="1">'Attach-3 (QR)'!#REF!,'Attach-3 (QR)'!$180:$186,'Attach-3 (QR)'!#REF!,'Attach-3 (QR)'!#REF!,'Attach-3 (QR)'!#REF!,'Attach-3 (QR)'!$194:$194,'Attach-3 (QR)'!$243:$245,'Attach-3 (QR)'!$259:$299,'Attach-3 (QR)'!$304:$318,'Attach-3 (QR)'!$336:$357</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(QR)'!$A$1:$I$378</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(QR)'!$180:$186,'Attach-3 (QR)'!$194:$194,'Attach-3 (QR)'!$230:$356</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12'!$A$1:$E$37</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(QR)'!$A$1:$H$378</definedName>
    <definedName name="Z_728AEB16_F9CD_4198_B4E9_2E28A5E42262_.wvu.PrintArea" localSheetId="4" hidden="1">'Attach-3 (QR)_old'!$A$1:$H$407</definedName>
    <definedName name="Z_728AEB16_F9CD_4198_B4E9_2E28A5E42262_.wvu.Rows" localSheetId="6" hidden="1">'Attach-3 (QR)'!#REF!,'Attach-3 (QR)'!$180:$186,'Attach-3 (QR)'!#REF!,'Attach-3 (QR)'!#REF!,'Attach-3 (QR)'!#REF!,'Attach-3 (QR)'!$194:$194,'Attach-3 (QR)'!$243:$245,'Attach-3 (QR)'!$259:$299,'Attach-3 (QR)'!$304:$318,'Attach-3 (QR)'!$336:$357</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31"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10'!$A$1:$F$18</definedName>
    <definedName name="Z_757C3C2F_C668_4CD7_806B_CA71CC57DCC1_.wvu.PrintArea" localSheetId="16" hidden="1">'Attach 11'!$A$1:$E$86</definedName>
    <definedName name="Z_757C3C2F_C668_4CD7_806B_CA71CC57DCC1_.wvu.PrintArea" localSheetId="17" hidden="1">'Attach 12'!$A$1:$F$37</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27" hidden="1">'Attach 23'!$A$1:$E$26</definedName>
    <definedName name="Z_757C3C2F_C668_4CD7_806B_CA71CC57DCC1_.wvu.PrintArea" localSheetId="28" hidden="1">'Attach 24'!$A$1:$E$26</definedName>
    <definedName name="Z_757C3C2F_C668_4CD7_806B_CA71CC57DCC1_.wvu.PrintArea" localSheetId="29" hidden="1">'Attach 26'!$A$1:$E$26</definedName>
    <definedName name="Z_757C3C2F_C668_4CD7_806B_CA71CC57DCC1_.wvu.PrintArea" localSheetId="30" hidden="1">'Attach 28'!$A$1:$E$26</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9'!$A$1:$F$52</definedName>
    <definedName name="Z_757C3C2F_C668_4CD7_806B_CA71CC57DCC1_.wvu.PrintArea" localSheetId="6" hidden="1">'Attach-3 (QR)'!$A$1:$I$378</definedName>
    <definedName name="Z_757C3C2F_C668_4CD7_806B_CA71CC57DCC1_.wvu.PrintArea" localSheetId="4" hidden="1">'Attach-3 (QR)_old'!$A$1:$J$407</definedName>
    <definedName name="Z_757C3C2F_C668_4CD7_806B_CA71CC57DCC1_.wvu.PrintArea" localSheetId="31" hidden="1">'Bid Form 1st Envelope '!$A$1:$J$120</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9'!$27:$29</definedName>
    <definedName name="Z_757C3C2F_C668_4CD7_806B_CA71CC57DCC1_.wvu.Rows" localSheetId="6" hidden="1">'Attach-3 (QR)'!$19:$23,'Attach-3 (QR)'!$25:$25,'Attach-3 (QR)'!$35:$35,'Attach-3 (QR)'!#REF!,'Attach-3 (QR)'!#REF!,'Attach-3 (QR)'!$180:$186,'Attach-3 (QR)'!$194:$194,'Attach-3 (QR)'!$230:$356</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31" hidden="1">'Bid Form 1st Envelope '!$22:$23,'Bid Form 1st Envelope '!$30:$31,'Bid Form 1st Envelope '!$104:$104,'Bid Form 1st Envelope '!$107:$108</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27" hidden="1">'Attach 23'!$A$1:$E$29</definedName>
    <definedName name="Z_7A9EA6D6_4DDF_43D9_92E6_C6AFAD14E266_.wvu.PrintArea" localSheetId="28" hidden="1">'Attach 24'!$A$1:$E$29</definedName>
    <definedName name="Z_7A9EA6D6_4DDF_43D9_92E6_C6AFAD14E266_.wvu.PrintArea" localSheetId="29" hidden="1">'Attach 26'!$A$1:$E$29</definedName>
    <definedName name="Z_7A9EA6D6_4DDF_43D9_92E6_C6AFAD14E266_.wvu.PrintArea" localSheetId="30" hidden="1">'Attach 28'!$A$1:$E$29</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9'!$A$1:$D$53</definedName>
    <definedName name="Z_7A9EA6D6_4DDF_43D9_92E6_C6AFAD14E266_.wvu.PrintArea" localSheetId="31" hidden="1">'Bid Form 1st Envelope '!$A$1:$F$121</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(QR)'!$A$1:$H$378</definedName>
    <definedName name="Z_7DC13EB1_5F25_4667_BD87_340DAD4F0E72_.wvu.PrintArea" localSheetId="4" hidden="1">'Attach-3 (QR)_old'!$A$1:$H$407</definedName>
    <definedName name="Z_7DC13EB1_5F25_4667_BD87_340DAD4F0E72_.wvu.Rows" localSheetId="6" hidden="1">'Attach-3 (QR)'!#REF!,'Attach-3 (QR)'!$180:$186,'Attach-3 (QR)'!#REF!,'Attach-3 (QR)'!#REF!,'Attach-3 (QR)'!#REF!,'Attach-3 (QR)'!$194:$194,'Attach-3 (QR)'!$243:$245,'Attach-3 (QR)'!$267:$298,'Attach-3 (QR)'!$304:$318</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(QR)'!$A$1:$H$378</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27" hidden="1">'Attach 23'!$A$1:$E$27</definedName>
    <definedName name="Z_82E8A0F5_0020_4355_95CF_28601763A783_.wvu.PrintArea" localSheetId="28" hidden="1">'Attach 24'!$A$1:$E$27</definedName>
    <definedName name="Z_82E8A0F5_0020_4355_95CF_28601763A783_.wvu.PrintArea" localSheetId="29" hidden="1">'Attach 26'!$A$1:$E$27</definedName>
    <definedName name="Z_82E8A0F5_0020_4355_95CF_28601763A783_.wvu.PrintArea" localSheetId="30" hidden="1">'Attach 28'!$A$1:$E$27</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9'!$A$1:$D$52</definedName>
    <definedName name="Z_82E8A0F5_0020_4355_95CF_28601763A783_.wvu.PrintArea" localSheetId="31" hidden="1">'Bid Form 1st Envelope '!$A$1:$F$121</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12'!$A$1:$E$37</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31"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7" hidden="1">'Attach 12'!$A$1:$F$37</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27" hidden="1">'Attach 23'!$A$1:$E$26</definedName>
    <definedName name="Z_869B0F9C_77A4_468D_A350_EA35CAE357D9_.wvu.PrintArea" localSheetId="28" hidden="1">'Attach 24'!$A$1:$E$26</definedName>
    <definedName name="Z_869B0F9C_77A4_468D_A350_EA35CAE357D9_.wvu.PrintArea" localSheetId="29" hidden="1">'Attach 26'!$A$1:$E$26</definedName>
    <definedName name="Z_869B0F9C_77A4_468D_A350_EA35CAE357D9_.wvu.PrintArea" localSheetId="30" hidden="1">'Attach 28'!$A$1:$E$26</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9'!$A$1:$F$52</definedName>
    <definedName name="Z_869B0F9C_77A4_468D_A350_EA35CAE357D9_.wvu.PrintArea" localSheetId="6" hidden="1">'Attach-3 (QR)'!$A$1:$I$378</definedName>
    <definedName name="Z_869B0F9C_77A4_468D_A350_EA35CAE357D9_.wvu.PrintArea" localSheetId="4" hidden="1">'Attach-3 (QR)_old'!$A$1:$J$407</definedName>
    <definedName name="Z_869B0F9C_77A4_468D_A350_EA35CAE357D9_.wvu.PrintArea" localSheetId="31" hidden="1">'Bid Form 1st Envelope '!$A$1:$J$120</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9'!$27:$29</definedName>
    <definedName name="Z_869B0F9C_77A4_468D_A350_EA35CAE357D9_.wvu.Rows" localSheetId="6" hidden="1">'Attach-3 (QR)'!$19:$23,'Attach-3 (QR)'!$25:$25,'Attach-3 (QR)'!$35:$35,'Attach-3 (QR)'!#REF!,'Attach-3 (QR)'!#REF!,'Attach-3 (QR)'!$180:$186,'Attach-3 (QR)'!$194:$194,'Attach-3 (QR)'!$230:$356</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31" hidden="1">'Bid Form 1st Envelope '!$30:$31,'Bid Form 1st Envelope '!$104:$104,'Bid Form 1st Envelope '!$107:$108</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27" hidden="1">'Attach 23'!$A$1:$E$27</definedName>
    <definedName name="Z_8E3ED18F_7B8F_4A1C_969D_A70DC3B696C3_.wvu.PrintArea" localSheetId="28" hidden="1">'Attach 24'!$A$1:$E$27</definedName>
    <definedName name="Z_8E3ED18F_7B8F_4A1C_969D_A70DC3B696C3_.wvu.PrintArea" localSheetId="29" hidden="1">'Attach 26'!$A$1:$E$27</definedName>
    <definedName name="Z_8E3ED18F_7B8F_4A1C_969D_A70DC3B696C3_.wvu.PrintArea" localSheetId="30" hidden="1">'Attach 28'!$A$1:$E$27</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9'!$A$1:$D$53</definedName>
    <definedName name="Z_8E3ED18F_7B8F_4A1C_969D_A70DC3B696C3_.wvu.PrintArea" localSheetId="31" hidden="1">'Bid Form 1st Envelope '!$A$1:$F$121</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12'!$A$1:$E$37</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27" hidden="1">'Attach 23'!$A$1:$E$29</definedName>
    <definedName name="Z_8E7B022F_1113_4BA2_B2BA_8EDBE02A2557_.wvu.PrintArea" localSheetId="28" hidden="1">'Attach 24'!$A$1:$E$29</definedName>
    <definedName name="Z_8E7B022F_1113_4BA2_B2BA_8EDBE02A2557_.wvu.PrintArea" localSheetId="29" hidden="1">'Attach 26'!$A$1:$E$29</definedName>
    <definedName name="Z_8E7B022F_1113_4BA2_B2BA_8EDBE02A2557_.wvu.PrintArea" localSheetId="30" hidden="1">'Attach 28'!$A$1:$E$29</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9'!$A$1:$D$53</definedName>
    <definedName name="Z_8E7B022F_1113_4BA2_B2BA_8EDBE02A2557_.wvu.PrintArea" localSheetId="31" hidden="1">'Bid Form 1st Envelope '!$A$1:$F$121</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27" hidden="1">'Attach 23'!$A$1:$E$27</definedName>
    <definedName name="Z_97C0FC0E_800C_45C9_895E_E91A3F1ADBA4_.wvu.PrintArea" localSheetId="28" hidden="1">'Attach 24'!$A$1:$E$27</definedName>
    <definedName name="Z_97C0FC0E_800C_45C9_895E_E91A3F1ADBA4_.wvu.PrintArea" localSheetId="29" hidden="1">'Attach 26'!$A$1:$E$27</definedName>
    <definedName name="Z_97C0FC0E_800C_45C9_895E_E91A3F1ADBA4_.wvu.PrintArea" localSheetId="30" hidden="1">'Attach 28'!$A$1:$E$27</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9'!$A$1:$D$53</definedName>
    <definedName name="Z_97C0FC0E_800C_45C9_895E_E91A3F1ADBA4_.wvu.PrintArea" localSheetId="31" hidden="1">'Bid Form 1st Envelope '!$A$1:$F$121</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31"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10'!$A$1:$F$18</definedName>
    <definedName name="Z_9CD72AD0_8BDA_437F_A784_A667464C809C_.wvu.PrintArea" localSheetId="16" hidden="1">'Attach 11'!$A$1:$E$86</definedName>
    <definedName name="Z_9CD72AD0_8BDA_437F_A784_A667464C809C_.wvu.PrintArea" localSheetId="17" hidden="1">'Attach 12'!$A$1:$F$37</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27" hidden="1">'Attach 23'!$A$1:$E$26</definedName>
    <definedName name="Z_9CD72AD0_8BDA_437F_A784_A667464C809C_.wvu.PrintArea" localSheetId="28" hidden="1">'Attach 24'!$A$1:$E$26</definedName>
    <definedName name="Z_9CD72AD0_8BDA_437F_A784_A667464C809C_.wvu.PrintArea" localSheetId="29" hidden="1">'Attach 26'!$A$1:$E$26</definedName>
    <definedName name="Z_9CD72AD0_8BDA_437F_A784_A667464C809C_.wvu.PrintArea" localSheetId="30" hidden="1">'Attach 28'!$A$1:$E$26</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9'!$A$1:$F$52</definedName>
    <definedName name="Z_9CD72AD0_8BDA_437F_A784_A667464C809C_.wvu.PrintArea" localSheetId="6" hidden="1">'Attach-3 (QR)'!$A$1:$I$378</definedName>
    <definedName name="Z_9CD72AD0_8BDA_437F_A784_A667464C809C_.wvu.PrintArea" localSheetId="4" hidden="1">'Attach-3 (QR)_old'!$A$1:$J$407</definedName>
    <definedName name="Z_9CD72AD0_8BDA_437F_A784_A667464C809C_.wvu.PrintArea" localSheetId="31" hidden="1">'Bid Form 1st Envelope '!$A$1:$J$120</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9'!$27:$29</definedName>
    <definedName name="Z_9CD72AD0_8BDA_437F_A784_A667464C809C_.wvu.Rows" localSheetId="6" hidden="1">'Attach-3 (QR)'!$19:$23,'Attach-3 (QR)'!$25:$25,'Attach-3 (QR)'!$35:$35,'Attach-3 (QR)'!#REF!,'Attach-3 (QR)'!#REF!,'Attach-3 (QR)'!$180:$186,'Attach-3 (QR)'!$194:$194,'Attach-3 (QR)'!$230:$356</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31" hidden="1">'Bid Form 1st Envelope '!$22:$23,'Bid Form 1st Envelope '!$30:$31,'Bid Form 1st Envelope '!$104:$104,'Bid Form 1st Envelope '!$107:$108</definedName>
    <definedName name="Z_9CD72AD0_8BDA_437F_A784_A667464C809C_.wvu.Rows" localSheetId="2" hidden="1">'Names of Bidder'!$6:$7,'Names of Bidder'!$23:$26,'Names of Bidder'!$28:$31</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31"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10'!$A$1:$F$18</definedName>
    <definedName name="Z_9F341631_288D_49D9_8F81_65CCC818C9BA_.wvu.PrintArea" localSheetId="16" hidden="1">'Attach 11'!$A$1:$E$86</definedName>
    <definedName name="Z_9F341631_288D_49D9_8F81_65CCC818C9BA_.wvu.PrintArea" localSheetId="17" hidden="1">'Attach 12'!$A$1:$F$37</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27" hidden="1">'Attach 23'!$A$1:$E$26</definedName>
    <definedName name="Z_9F341631_288D_49D9_8F81_65CCC818C9BA_.wvu.PrintArea" localSheetId="28" hidden="1">'Attach 24'!$A$1:$E$26</definedName>
    <definedName name="Z_9F341631_288D_49D9_8F81_65CCC818C9BA_.wvu.PrintArea" localSheetId="29" hidden="1">'Attach 26'!$A$1:$E$26</definedName>
    <definedName name="Z_9F341631_288D_49D9_8F81_65CCC818C9BA_.wvu.PrintArea" localSheetId="30" hidden="1">'Attach 28'!$A$1:$E$26</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9'!$A$1:$F$52</definedName>
    <definedName name="Z_9F341631_288D_49D9_8F81_65CCC818C9BA_.wvu.PrintArea" localSheetId="6" hidden="1">'Attach-3 (QR)'!$A$1:$I$378</definedName>
    <definedName name="Z_9F341631_288D_49D9_8F81_65CCC818C9BA_.wvu.PrintArea" localSheetId="4" hidden="1">'Attach-3 (QR)_old'!$A$1:$J$407</definedName>
    <definedName name="Z_9F341631_288D_49D9_8F81_65CCC818C9BA_.wvu.PrintArea" localSheetId="31" hidden="1">'Bid Form 1st Envelope '!$A$1:$F$119</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9'!$27:$29</definedName>
    <definedName name="Z_9F341631_288D_49D9_8F81_65CCC818C9BA_.wvu.Rows" localSheetId="6" hidden="1">'Attach-3 (QR)'!$19:$23,'Attach-3 (QR)'!$25:$25,'Attach-3 (QR)'!$35:$35,'Attach-3 (QR)'!$90:$90,'Attach-3 (QR)'!$116:$116,'Attach-3 (QR)'!$180:$186,'Attach-3 (QR)'!$194:$194,'Attach-3 (QR)'!$230:$356</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31" hidden="1">'Bid Form 1st Envelope '!$22:$22,'Bid Form 1st Envelope '!$30:$31,'Bid Form 1st Envelope '!$104:$104,'Bid Form 1st Envelope '!$107:$108</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(QR)'!$A$1:$H$378</definedName>
    <definedName name="Z_9F8CD454_46B1_47B9_9F5F_73ED69AC40D4_.wvu.PrintArea" localSheetId="4" hidden="1">'Attach-3 (QR)_old'!$A$1:$H$407</definedName>
    <definedName name="Z_9F8CD454_46B1_47B9_9F5F_73ED69AC40D4_.wvu.Rows" localSheetId="6" hidden="1">'Attach-3 (QR)'!#REF!,'Attach-3 (QR)'!$180:$186,'Attach-3 (QR)'!#REF!,'Attach-3 (QR)'!#REF!,'Attach-3 (QR)'!#REF!,'Attach-3 (QR)'!$194:$194,'Attach-3 (QR)'!$243:$245,'Attach-3 (QR)'!$267:$298,'Attach-3 (QR)'!$304:$318</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(QR)'!$A$1:$H$378</definedName>
    <definedName name="Z_A317F5C2_E44F_4A46_8833_2AE6CAE06F6E_.wvu.PrintArea" localSheetId="4" hidden="1">'Attach-3 (QR)_old'!$A$1:$H$407</definedName>
    <definedName name="Z_A317F5C2_E44F_4A46_8833_2AE6CAE06F6E_.wvu.Rows" localSheetId="6" hidden="1">'Attach-3 (QR)'!#REF!,'Attach-3 (QR)'!#REF!,'Attach-3 (QR)'!#REF!,'Attach-3 (QR)'!$243:$245</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12'!$A$1:$E$37</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27" hidden="1">'Attach 23'!$A$1:$E$30</definedName>
    <definedName name="Z_A3F641DF_CF1D_48E3_AFDC_E52726A449CB_.wvu.PrintArea" localSheetId="28" hidden="1">'Attach 24'!$A$1:$E$30</definedName>
    <definedName name="Z_A3F641DF_CF1D_48E3_AFDC_E52726A449CB_.wvu.PrintArea" localSheetId="29" hidden="1">'Attach 26'!$A$1:$E$30</definedName>
    <definedName name="Z_A3F641DF_CF1D_48E3_AFDC_E52726A449CB_.wvu.PrintArea" localSheetId="30" hidden="1">'Attach 28'!$A$1:$E$30</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9'!$A$1:$D$53</definedName>
    <definedName name="Z_A3F641DF_CF1D_48E3_AFDC_E52726A449CB_.wvu.PrintArea" localSheetId="31" hidden="1">'Bid Form 1st Envelope '!$A$1:$F$121</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31"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12'!$A$1:$E$37</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27" hidden="1">'Attach 23'!$A$1:$E$26</definedName>
    <definedName name="Z_A8583C01_5E6A_4469_ADCA_440E12AA8084_.wvu.PrintArea" localSheetId="28" hidden="1">'Attach 24'!$A$1:$E$26</definedName>
    <definedName name="Z_A8583C01_5E6A_4469_ADCA_440E12AA8084_.wvu.PrintArea" localSheetId="29" hidden="1">'Attach 26'!$A$1:$E$26</definedName>
    <definedName name="Z_A8583C01_5E6A_4469_ADCA_440E12AA8084_.wvu.PrintArea" localSheetId="30" hidden="1">'Attach 28'!$A$1:$E$26</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9'!$A$1:$F$52</definedName>
    <definedName name="Z_A8583C01_5E6A_4469_ADCA_440E12AA8084_.wvu.PrintArea" localSheetId="4" hidden="1">'Attach-3 (QR)_old'!$A$1:$I$407</definedName>
    <definedName name="Z_A8583C01_5E6A_4469_ADCA_440E12AA8084_.wvu.PrintArea" localSheetId="31" hidden="1">'Bid Form 1st Envelope '!$A$1:$J$120</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31" hidden="1">'Bid Form 1st Envelope '!$30:$31,'Bid Form 1st Envelope '!$104:$104,'Bid Form 1st Envelope '!$107:$108</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(QR)'!$A$1:$H$378</definedName>
    <definedName name="Z_AF19F13B_761B_48FB_A70F_9439A4D7530B_.wvu.PrintArea" localSheetId="4" hidden="1">'Attach-3 (QR)_old'!$A$1:$H$407</definedName>
    <definedName name="Z_AF19F13B_761B_48FB_A70F_9439A4D7530B_.wvu.Rows" localSheetId="6" hidden="1">'Attach-3 (QR)'!$180:$186,'Attach-3 (QR)'!#REF!,'Attach-3 (QR)'!#REF!,'Attach-3 (QR)'!#REF!,'Attach-3 (QR)'!$243:$245,'Attach-3 (QR)'!$267:$298,'Attach-3 (QR)'!$309:$318</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12'!$A$1:$E$37</definedName>
    <definedName name="Z_B7A16C2F_5026_4C0C_BBB1_23B0149C8FB9_.wvu.PrintArea" localSheetId="2" hidden="1">'Names of Bidder'!$B$1:$G$38</definedName>
    <definedName name="Z_B8284B7F_813C_4C59_8CB2_9F34C8EAC9F3_.wvu.Cols" localSheetId="17" hidden="1">'Attach 12'!$F:$H</definedName>
    <definedName name="Z_B8284B7F_813C_4C59_8CB2_9F34C8EAC9F3_.wvu.Cols" localSheetId="21" hidden="1">'Attach 15'!$H:$H,'Attach 15'!$L:$N</definedName>
    <definedName name="Z_B8284B7F_813C_4C59_8CB2_9F34C8EAC9F3_.wvu.Cols" localSheetId="25" hidden="1">'Attach 18 SP'!$J:$AO</definedName>
    <definedName name="Z_B8284B7F_813C_4C59_8CB2_9F34C8EAC9F3_.wvu.Cols" localSheetId="3" hidden="1">'Attach 3(JV)'!$G:$H</definedName>
    <definedName name="Z_B8284B7F_813C_4C59_8CB2_9F34C8EAC9F3_.wvu.Cols" localSheetId="7" hidden="1">'Attach 4'!$H:$O</definedName>
    <definedName name="Z_B8284B7F_813C_4C59_8CB2_9F34C8EAC9F3_.wvu.Cols" localSheetId="10" hidden="1">'Attach 5'!$H:$H</definedName>
    <definedName name="Z_B8284B7F_813C_4C59_8CB2_9F34C8EAC9F3_.wvu.Cols" localSheetId="11" hidden="1">'Attach 5A'!$H:$H</definedName>
    <definedName name="Z_B8284B7F_813C_4C59_8CB2_9F34C8EAC9F3_.wvu.Cols" localSheetId="12" hidden="1">'Attach 6'!$H:$H</definedName>
    <definedName name="Z_B8284B7F_813C_4C59_8CB2_9F34C8EAC9F3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8284B7F_813C_4C59_8CB2_9F34C8EAC9F3_.wvu.Cols" localSheetId="4" hidden="1">'Attach-3 (QR)_old'!$J:$AB</definedName>
    <definedName name="Z_B8284B7F_813C_4C59_8CB2_9F34C8EAC9F3_.wvu.Cols" localSheetId="31"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5" hidden="1">'Attach 10'!$A$1:$F$18</definedName>
    <definedName name="Z_B8284B7F_813C_4C59_8CB2_9F34C8EAC9F3_.wvu.PrintArea" localSheetId="16" hidden="1">'Attach 11'!$A$1:$E$86</definedName>
    <definedName name="Z_B8284B7F_813C_4C59_8CB2_9F34C8EAC9F3_.wvu.PrintArea" localSheetId="17" hidden="1">'Attach 12'!$A$1:$F$37</definedName>
    <definedName name="Z_B8284B7F_813C_4C59_8CB2_9F34C8EAC9F3_.wvu.PrintArea" localSheetId="18" hidden="1">'Attach 13'!$A$1:$E$26</definedName>
    <definedName name="Z_B8284B7F_813C_4C59_8CB2_9F34C8EAC9F3_.wvu.PrintArea" localSheetId="19" hidden="1">'Attach 14'!$A$1:$E$26</definedName>
    <definedName name="Z_B8284B7F_813C_4C59_8CB2_9F34C8EAC9F3_.wvu.PrintArea" localSheetId="20" hidden="1">'Attach 14-IP'!$A$8:$I$225</definedName>
    <definedName name="Z_B8284B7F_813C_4C59_8CB2_9F34C8EAC9F3_.wvu.PrintArea" localSheetId="21" hidden="1">'Attach 15'!$A$1:$E$92</definedName>
    <definedName name="Z_B8284B7F_813C_4C59_8CB2_9F34C8EAC9F3_.wvu.PrintArea" localSheetId="22" hidden="1">'Attach 16 '!$A$1:$L$96</definedName>
    <definedName name="Z_B8284B7F_813C_4C59_8CB2_9F34C8EAC9F3_.wvu.PrintArea" localSheetId="23" hidden="1">'Attach 17'!$A$1:$E$33</definedName>
    <definedName name="Z_B8284B7F_813C_4C59_8CB2_9F34C8EAC9F3_.wvu.PrintArea" localSheetId="24" hidden="1">'Attach 18'!$A$1:$E$21</definedName>
    <definedName name="Z_B8284B7F_813C_4C59_8CB2_9F34C8EAC9F3_.wvu.PrintArea" localSheetId="25" hidden="1">'Attach 18 SP'!$A$7:$I$157</definedName>
    <definedName name="Z_B8284B7F_813C_4C59_8CB2_9F34C8EAC9F3_.wvu.PrintArea" localSheetId="26" hidden="1">'Attach 19'!$A$1:$E$31</definedName>
    <definedName name="Z_B8284B7F_813C_4C59_8CB2_9F34C8EAC9F3_.wvu.PrintArea" localSheetId="27" hidden="1">'Attach 23'!$A$1:$E$26</definedName>
    <definedName name="Z_B8284B7F_813C_4C59_8CB2_9F34C8EAC9F3_.wvu.PrintArea" localSheetId="28" hidden="1">'Attach 24'!$A$1:$E$26</definedName>
    <definedName name="Z_B8284B7F_813C_4C59_8CB2_9F34C8EAC9F3_.wvu.PrintArea" localSheetId="29" hidden="1">'Attach 26'!$A$1:$E$26</definedName>
    <definedName name="Z_B8284B7F_813C_4C59_8CB2_9F34C8EAC9F3_.wvu.PrintArea" localSheetId="30" hidden="1">'Attach 28'!$A$1:$E$26</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7" hidden="1">'Attach 4'!$A$1:$G$25</definedName>
    <definedName name="Z_B8284B7F_813C_4C59_8CB2_9F34C8EAC9F3_.wvu.PrintArea" localSheetId="8" hidden="1">'Attach 4 (A)'!$A$1:$E$27</definedName>
    <definedName name="Z_B8284B7F_813C_4C59_8CB2_9F34C8EAC9F3_.wvu.PrintArea" localSheetId="9" hidden="1">'Attach 4 (B)'!$A$1:$E$26</definedName>
    <definedName name="Z_B8284B7F_813C_4C59_8CB2_9F34C8EAC9F3_.wvu.PrintArea" localSheetId="10" hidden="1">'Attach 5'!$A$1:$E$35</definedName>
    <definedName name="Z_B8284B7F_813C_4C59_8CB2_9F34C8EAC9F3_.wvu.PrintArea" localSheetId="11" hidden="1">'Attach 5A'!$A$1:$E$68</definedName>
    <definedName name="Z_B8284B7F_813C_4C59_8CB2_9F34C8EAC9F3_.wvu.PrintArea" localSheetId="12" hidden="1">'Attach 6'!$A$1:$E$31</definedName>
    <definedName name="Z_B8284B7F_813C_4C59_8CB2_9F34C8EAC9F3_.wvu.PrintArea" localSheetId="13" hidden="1">'Attach 7'!$A$1:$E$24</definedName>
    <definedName name="Z_B8284B7F_813C_4C59_8CB2_9F34C8EAC9F3_.wvu.PrintArea" localSheetId="14" hidden="1">'Attach 9'!$A$1:$F$52</definedName>
    <definedName name="Z_B8284B7F_813C_4C59_8CB2_9F34C8EAC9F3_.wvu.PrintArea" localSheetId="6" hidden="1">'Attach-3 (QR)'!$A$1:$I$378</definedName>
    <definedName name="Z_B8284B7F_813C_4C59_8CB2_9F34C8EAC9F3_.wvu.PrintArea" localSheetId="4" hidden="1">'Attach-3 (QR)_old'!$A$1:$J$407</definedName>
    <definedName name="Z_B8284B7F_813C_4C59_8CB2_9F34C8EAC9F3_.wvu.PrintArea" localSheetId="31" hidden="1">'Bid Form 1st Envelope '!$A$1:$F$119</definedName>
    <definedName name="Z_B8284B7F_813C_4C59_8CB2_9F34C8EAC9F3_.wvu.PrintArea" localSheetId="1" hidden="1">Cover!$A$1:$F$29</definedName>
    <definedName name="Z_B8284B7F_813C_4C59_8CB2_9F34C8EAC9F3_.wvu.PrintArea" localSheetId="2" hidden="1">'Names of Bidder'!$B$1:$G$38</definedName>
    <definedName name="Z_B8284B7F_813C_4C59_8CB2_9F34C8EAC9F3_.wvu.PrintTitles" localSheetId="14" hidden="1">'Attach 9'!$18:$18</definedName>
    <definedName name="Z_B8284B7F_813C_4C59_8CB2_9F34C8EAC9F3_.wvu.Rows" localSheetId="17" hidden="1">'Attach 12'!$4:$4</definedName>
    <definedName name="Z_B8284B7F_813C_4C59_8CB2_9F34C8EAC9F3_.wvu.Rows" localSheetId="23" hidden="1">'Attach 17'!$26:$26,'Attach 17'!$32:$209</definedName>
    <definedName name="Z_B8284B7F_813C_4C59_8CB2_9F34C8EAC9F3_.wvu.Rows" localSheetId="25" hidden="1">'Attach 18 SP'!$149:$153</definedName>
    <definedName name="Z_B8284B7F_813C_4C59_8CB2_9F34C8EAC9F3_.wvu.Rows" localSheetId="26" hidden="1">'Attach 19'!$13:$13,'Attach 19'!$20:$28</definedName>
    <definedName name="Z_B8284B7F_813C_4C59_8CB2_9F34C8EAC9F3_.wvu.Rows" localSheetId="27" hidden="1">'Attach 23'!$18:$23</definedName>
    <definedName name="Z_B8284B7F_813C_4C59_8CB2_9F34C8EAC9F3_.wvu.Rows" localSheetId="28" hidden="1">'Attach 24'!$18:$23</definedName>
    <definedName name="Z_B8284B7F_813C_4C59_8CB2_9F34C8EAC9F3_.wvu.Rows" localSheetId="29" hidden="1">'Attach 26'!$18:$23</definedName>
    <definedName name="Z_B8284B7F_813C_4C59_8CB2_9F34C8EAC9F3_.wvu.Rows" localSheetId="30" hidden="1">'Attach 28'!$18:$23</definedName>
    <definedName name="Z_B8284B7F_813C_4C59_8CB2_9F34C8EAC9F3_.wvu.Rows" localSheetId="10" hidden="1">'Attach 5'!$4:$4</definedName>
    <definedName name="Z_B8284B7F_813C_4C59_8CB2_9F34C8EAC9F3_.wvu.Rows" localSheetId="11" hidden="1">'Attach 5A'!$25:$30</definedName>
    <definedName name="Z_B8284B7F_813C_4C59_8CB2_9F34C8EAC9F3_.wvu.Rows" localSheetId="14" hidden="1">'Attach 9'!$27:$29</definedName>
    <definedName name="Z_B8284B7F_813C_4C59_8CB2_9F34C8EAC9F3_.wvu.Rows" localSheetId="6" hidden="1">'Attach-3 (QR)'!$19:$23,'Attach-3 (QR)'!$25:$25,'Attach-3 (QR)'!$35:$35,'Attach-3 (QR)'!$90:$90,'Attach-3 (QR)'!$116:$116,'Attach-3 (QR)'!$180:$186,'Attach-3 (QR)'!$194:$194,'Attach-3 (QR)'!$230:$356</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31" hidden="1">'Bid Form 1st Envelope '!$22:$25,'Bid Form 1st Envelope '!$30:$31,'Bid Form 1st Envelope '!$104:$104,'Bid Form 1st Envelope '!$107:$108</definedName>
    <definedName name="Z_B8284B7F_813C_4C59_8CB2_9F34C8EAC9F3_.wvu.Rows" localSheetId="1" hidden="1">Cover!$21:$21</definedName>
    <definedName name="Z_B8284B7F_813C_4C59_8CB2_9F34C8EAC9F3_.wvu.Rows" localSheetId="2" hidden="1">'Names of Bidder'!$6:$7,'Names of Bidder'!$23:$26,'Names of Bidder'!$28:$31</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31"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7" hidden="1">'Attach 12'!$A$1:$F$37</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27" hidden="1">'Attach 23'!$A$1:$E$26</definedName>
    <definedName name="Z_B9DDBA10_9BB0_4D91_9619_C113F75B2489_.wvu.PrintArea" localSheetId="28" hidden="1">'Attach 24'!$A$1:$E$26</definedName>
    <definedName name="Z_B9DDBA10_9BB0_4D91_9619_C113F75B2489_.wvu.PrintArea" localSheetId="29" hidden="1">'Attach 26'!$A$1:$E$26</definedName>
    <definedName name="Z_B9DDBA10_9BB0_4D91_9619_C113F75B2489_.wvu.PrintArea" localSheetId="30" hidden="1">'Attach 28'!$A$1:$E$26</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9'!$A$1:$F$52</definedName>
    <definedName name="Z_B9DDBA10_9BB0_4D91_9619_C113F75B2489_.wvu.PrintArea" localSheetId="6" hidden="1">'Attach-3 (QR)'!$A$1:$I$378</definedName>
    <definedName name="Z_B9DDBA10_9BB0_4D91_9619_C113F75B2489_.wvu.PrintArea" localSheetId="4" hidden="1">'Attach-3 (QR)_old'!$A$1:$J$407</definedName>
    <definedName name="Z_B9DDBA10_9BB0_4D91_9619_C113F75B2489_.wvu.PrintArea" localSheetId="31" hidden="1">'Bid Form 1st Envelope '!$A$1:$F$119</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9'!$27:$29</definedName>
    <definedName name="Z_B9DDBA10_9BB0_4D91_9619_C113F75B2489_.wvu.Rows" localSheetId="6" hidden="1">'Attach-3 (QR)'!$19:$23,'Attach-3 (QR)'!$25:$25,'Attach-3 (QR)'!$35:$35,'Attach-3 (QR)'!$90:$90,'Attach-3 (QR)'!$116:$116,'Attach-3 (QR)'!$180:$186,'Attach-3 (QR)'!$194:$194,'Attach-3 (QR)'!$230:$356</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31" hidden="1">'Bid Form 1st Envelope '!$22:$25,'Bid Form 1st Envelope '!$30:$31,'Bid Form 1st Envelope '!$104:$104,'Bid Form 1st Envelope '!$107:$108</definedName>
    <definedName name="Z_B9DDBA10_9BB0_4D91_9619_C113F75B2489_.wvu.Rows" localSheetId="1" hidden="1">Cover!$20:$21</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12'!$A$1:$E$37</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27" hidden="1">'Attach 23'!$A$1:$E$27</definedName>
    <definedName name="Z_C5EDD9E3_0801_4479_8600_A80B0FCFDF0B_.wvu.PrintArea" localSheetId="28" hidden="1">'Attach 24'!$A$1:$E$27</definedName>
    <definedName name="Z_C5EDD9E3_0801_4479_8600_A80B0FCFDF0B_.wvu.PrintArea" localSheetId="29" hidden="1">'Attach 26'!$A$1:$E$27</definedName>
    <definedName name="Z_C5EDD9E3_0801_4479_8600_A80B0FCFDF0B_.wvu.PrintArea" localSheetId="30" hidden="1">'Attach 28'!$A$1:$E$27</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9'!$A$1:$D$53</definedName>
    <definedName name="Z_C5EDD9E3_0801_4479_8600_A80B0FCFDF0B_.wvu.PrintArea" localSheetId="31" hidden="1">'Bid Form 1st Envelope '!$A$1:$F$121</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(QR)'!$A$1:$H$378</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27" hidden="1">'Attach 23'!$A$1:$E$27</definedName>
    <definedName name="Z_CB7992C9_ABA5_4C7D_8C49_1E1D8E8875C7_.wvu.PrintArea" localSheetId="28" hidden="1">'Attach 24'!$A$1:$E$27</definedName>
    <definedName name="Z_CB7992C9_ABA5_4C7D_8C49_1E1D8E8875C7_.wvu.PrintArea" localSheetId="29" hidden="1">'Attach 26'!$A$1:$E$27</definedName>
    <definedName name="Z_CB7992C9_ABA5_4C7D_8C49_1E1D8E8875C7_.wvu.PrintArea" localSheetId="30" hidden="1">'Attach 28'!$A$1:$E$27</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9'!$A$1:$D$52</definedName>
    <definedName name="Z_CB7992C9_ABA5_4C7D_8C49_1E1D8E8875C7_.wvu.PrintArea" localSheetId="31" hidden="1">'Bid Form 1st Envelope '!$A$1:$F$121</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12'!$A$1:$E$37</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27" hidden="1">'Attach 23'!$A$1:$E$29</definedName>
    <definedName name="Z_CD4CA1A8_824A_452F_BDBA_32A47C1B3013_.wvu.PrintArea" localSheetId="28" hidden="1">'Attach 24'!$A$1:$E$29</definedName>
    <definedName name="Z_CD4CA1A8_824A_452F_BDBA_32A47C1B3013_.wvu.PrintArea" localSheetId="29" hidden="1">'Attach 26'!$A$1:$E$29</definedName>
    <definedName name="Z_CD4CA1A8_824A_452F_BDBA_32A47C1B3013_.wvu.PrintArea" localSheetId="30" hidden="1">'Attach 28'!$A$1:$E$29</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9'!$A$1:$D$53</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31"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12'!$A$1:$F$37</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27" hidden="1">'Attach 23'!$A$1:$E$26</definedName>
    <definedName name="Z_CDF7C778_C53B_45C7_952D_968F867FB204_.wvu.PrintArea" localSheetId="28" hidden="1">'Attach 24'!$A$1:$E$26</definedName>
    <definedName name="Z_CDF7C778_C53B_45C7_952D_968F867FB204_.wvu.PrintArea" localSheetId="29" hidden="1">'Attach 26'!$A$1:$E$26</definedName>
    <definedName name="Z_CDF7C778_C53B_45C7_952D_968F867FB204_.wvu.PrintArea" localSheetId="30" hidden="1">'Attach 28'!$A$1:$E$26</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9'!$A$1:$F$52</definedName>
    <definedName name="Z_CDF7C778_C53B_45C7_952D_968F867FB204_.wvu.PrintArea" localSheetId="6" hidden="1">'Attach-3 (QR)'!$A$1:$I$378</definedName>
    <definedName name="Z_CDF7C778_C53B_45C7_952D_968F867FB204_.wvu.PrintArea" localSheetId="4" hidden="1">'Attach-3 (QR)_old'!$A$1:$J$407</definedName>
    <definedName name="Z_CDF7C778_C53B_45C7_952D_968F867FB204_.wvu.PrintArea" localSheetId="31" hidden="1">'Bid Form 1st Envelope '!$A$1:$J$120</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9'!$27:$29</definedName>
    <definedName name="Z_CDF7C778_C53B_45C7_952D_968F867FB204_.wvu.Rows" localSheetId="6" hidden="1">'Attach-3 (QR)'!$19:$23,'Attach-3 (QR)'!$25:$25,'Attach-3 (QR)'!$35:$35,'Attach-3 (QR)'!#REF!,'Attach-3 (QR)'!#REF!,'Attach-3 (QR)'!$180:$186,'Attach-3 (QR)'!$194:$194,'Attach-3 (QR)'!$230:$356</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31" hidden="1">'Bid Form 1st Envelope '!$30:$31,'Bid Form 1st Envelope '!$104:$104,'Bid Form 1st Envelope '!$107:$108</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12'!$A$1:$E$37</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(QR)'!$A$1:$H$378</definedName>
    <definedName name="Z_D5994A17_2357_4B78_B667_DDB5D94B6FD1_.wvu.PrintArea" localSheetId="4" hidden="1">'Attach-3 (QR)_old'!$A$1:$H$407</definedName>
    <definedName name="Z_D5994A17_2357_4B78_B667_DDB5D94B6FD1_.wvu.Rows" localSheetId="6" hidden="1">'Attach-3 (QR)'!#REF!,'Attach-3 (QR)'!#REF!,'Attach-3 (QR)'!#REF!,'Attach-3 (QR)'!$243:$245</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31"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10'!$A$1:$F$18</definedName>
    <definedName name="Z_DBB6855E_D634_47BF_8EAD_2479D63E426E_.wvu.PrintArea" localSheetId="16" hidden="1">'Attach 11'!$A$1:$E$86</definedName>
    <definedName name="Z_DBB6855E_D634_47BF_8EAD_2479D63E426E_.wvu.PrintArea" localSheetId="17" hidden="1">'Attach 12'!$A$1:$F$37</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27" hidden="1">'Attach 23'!$A$1:$E$26</definedName>
    <definedName name="Z_DBB6855E_D634_47BF_8EAD_2479D63E426E_.wvu.PrintArea" localSheetId="28" hidden="1">'Attach 24'!$A$1:$E$26</definedName>
    <definedName name="Z_DBB6855E_D634_47BF_8EAD_2479D63E426E_.wvu.PrintArea" localSheetId="29" hidden="1">'Attach 26'!$A$1:$E$26</definedName>
    <definedName name="Z_DBB6855E_D634_47BF_8EAD_2479D63E426E_.wvu.PrintArea" localSheetId="30" hidden="1">'Attach 28'!$A$1:$E$26</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9'!$A$1:$F$52</definedName>
    <definedName name="Z_DBB6855E_D634_47BF_8EAD_2479D63E426E_.wvu.PrintArea" localSheetId="6" hidden="1">'Attach-3 (QR)'!$A$1:$I$378</definedName>
    <definedName name="Z_DBB6855E_D634_47BF_8EAD_2479D63E426E_.wvu.PrintArea" localSheetId="4" hidden="1">'Attach-3 (QR)_old'!$A$1:$J$407</definedName>
    <definedName name="Z_DBB6855E_D634_47BF_8EAD_2479D63E426E_.wvu.PrintArea" localSheetId="31" hidden="1">'Bid Form 1st Envelope '!$A$1:$J$119</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9'!$27:$29</definedName>
    <definedName name="Z_DBB6855E_D634_47BF_8EAD_2479D63E426E_.wvu.Rows" localSheetId="6" hidden="1">'Attach-3 (QR)'!$19:$23,'Attach-3 (QR)'!$25:$25,'Attach-3 (QR)'!$35:$35,'Attach-3 (QR)'!$90:$90,'Attach-3 (QR)'!$116:$116,'Attach-3 (QR)'!$180:$186,'Attach-3 (QR)'!$194:$194,'Attach-3 (QR)'!$230:$356</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31" hidden="1">'Bid Form 1st Envelope '!$22:$23,'Bid Form 1st Envelope '!$30:$31,'Bid Form 1st Envelope '!$104:$104,'Bid Form 1st Envelope '!$107:$108</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27" hidden="1">'Attach 23'!$A$1:$E$29</definedName>
    <definedName name="Z_DC28ED1E_3E35_4094_9C2B_5C0A1C1D459C_.wvu.PrintArea" localSheetId="28" hidden="1">'Attach 24'!$A$1:$E$29</definedName>
    <definedName name="Z_DC28ED1E_3E35_4094_9C2B_5C0A1C1D459C_.wvu.PrintArea" localSheetId="29" hidden="1">'Attach 26'!$A$1:$E$29</definedName>
    <definedName name="Z_DC28ED1E_3E35_4094_9C2B_5C0A1C1D459C_.wvu.PrintArea" localSheetId="30" hidden="1">'Attach 28'!$A$1:$E$29</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9'!$A$1:$D$53</definedName>
    <definedName name="Z_DC28ED1E_3E35_4094_9C2B_5C0A1C1D459C_.wvu.PrintArea" localSheetId="31" hidden="1">'Bid Form 1st Envelope '!$A$1:$F$121</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27" hidden="1">'Attach 23'!$A$1:$E$27</definedName>
    <definedName name="Z_E51D3662_FFCE_4FD6_A590_7DDC9E38C41F_.wvu.PrintArea" localSheetId="28" hidden="1">'Attach 24'!$A$1:$E$27</definedName>
    <definedName name="Z_E51D3662_FFCE_4FD6_A590_7DDC9E38C41F_.wvu.PrintArea" localSheetId="29" hidden="1">'Attach 26'!$A$1:$E$27</definedName>
    <definedName name="Z_E51D3662_FFCE_4FD6_A590_7DDC9E38C41F_.wvu.PrintArea" localSheetId="30" hidden="1">'Attach 28'!$A$1:$E$27</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9'!$A$1:$D$52</definedName>
    <definedName name="Z_E51D3662_FFCE_4FD6_A590_7DDC9E38C41F_.wvu.PrintArea" localSheetId="31" hidden="1">'Bid Form 1st Envelope '!$A$1:$F$121</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(QR)'!$A$1:$I$378</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(QR)'!$180:$186,'Attach-3 (QR)'!$194:$194,'Attach-3 (QR)'!$230:$356</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(QR)'!$A$1:$H$378</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12'!$A$1:$E$37</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27" hidden="1">'Attach 23'!$A$1:$E$29</definedName>
    <definedName name="Z_ECEBABD0_566A_41C4_AA9A_38EA30EFEDA8_.wvu.PrintArea" localSheetId="28" hidden="1">'Attach 24'!$A$1:$E$29</definedName>
    <definedName name="Z_ECEBABD0_566A_41C4_AA9A_38EA30EFEDA8_.wvu.PrintArea" localSheetId="29" hidden="1">'Attach 26'!$A$1:$E$29</definedName>
    <definedName name="Z_ECEBABD0_566A_41C4_AA9A_38EA30EFEDA8_.wvu.PrintArea" localSheetId="30" hidden="1">'Attach 28'!$A$1:$E$29</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9'!$A$1:$D$53</definedName>
    <definedName name="Z_ECEBABD0_566A_41C4_AA9A_38EA30EFEDA8_.wvu.PrintArea" localSheetId="31" hidden="1">'Bid Form 1st Envelope '!$A$1:$F$121</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31"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12'!$A$1:$F$37</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27" hidden="1">'Attach 23'!$A$1:$E$26</definedName>
    <definedName name="Z_F0C5A243_1ADF_42BF_85A0_B6506A13618B_.wvu.PrintArea" localSheetId="28" hidden="1">'Attach 24'!$A$1:$E$26</definedName>
    <definedName name="Z_F0C5A243_1ADF_42BF_85A0_B6506A13618B_.wvu.PrintArea" localSheetId="29" hidden="1">'Attach 26'!$A$1:$E$26</definedName>
    <definedName name="Z_F0C5A243_1ADF_42BF_85A0_B6506A13618B_.wvu.PrintArea" localSheetId="30" hidden="1">'Attach 28'!$A$1:$E$26</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9'!$A$1:$F$52</definedName>
    <definedName name="Z_F0C5A243_1ADF_42BF_85A0_B6506A13618B_.wvu.PrintArea" localSheetId="6" hidden="1">'Attach-3 (QR)'!$A$1:$I$378</definedName>
    <definedName name="Z_F0C5A243_1ADF_42BF_85A0_B6506A13618B_.wvu.PrintArea" localSheetId="4" hidden="1">'Attach-3 (QR)_old'!$A$1:$J$407</definedName>
    <definedName name="Z_F0C5A243_1ADF_42BF_85A0_B6506A13618B_.wvu.PrintArea" localSheetId="31" hidden="1">'Bid Form 1st Envelope '!$A$1:$J$120</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9'!$27:$29</definedName>
    <definedName name="Z_F0C5A243_1ADF_42BF_85A0_B6506A13618B_.wvu.Rows" localSheetId="6" hidden="1">'Attach-3 (QR)'!$19:$23,'Attach-3 (QR)'!$25:$25,'Attach-3 (QR)'!$35:$35,'Attach-3 (QR)'!#REF!,'Attach-3 (QR)'!#REF!,'Attach-3 (QR)'!$180:$186,'Attach-3 (QR)'!$194:$194,'Attach-3 (QR)'!$230:$356</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31" hidden="1">'Bid Form 1st Envelope '!$22:$23,'Bid Form 1st Envelope '!$30:$31,'Bid Form 1st Envelope '!$104:$104,'Bid Form 1st Envelope '!$107:$108</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31"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12'!$A$1:$E$37</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27" hidden="1">'Attach 23'!$A$1:$E$26</definedName>
    <definedName name="Z_F8DC905B_04E9_41D7_B695_0DB8D092215B_.wvu.PrintArea" localSheetId="28" hidden="1">'Attach 24'!$A$1:$E$26</definedName>
    <definedName name="Z_F8DC905B_04E9_41D7_B695_0DB8D092215B_.wvu.PrintArea" localSheetId="29" hidden="1">'Attach 26'!$A$1:$E$26</definedName>
    <definedName name="Z_F8DC905B_04E9_41D7_B695_0DB8D092215B_.wvu.PrintArea" localSheetId="30" hidden="1">'Attach 28'!$A$1:$E$26</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9'!$A$1:$F$52</definedName>
    <definedName name="Z_F8DC905B_04E9_41D7_B695_0DB8D092215B_.wvu.PrintArea" localSheetId="6" hidden="1">'Attach-3 (QR)'!$A$1:$I$378</definedName>
    <definedName name="Z_F8DC905B_04E9_41D7_B695_0DB8D092215B_.wvu.PrintArea" localSheetId="4" hidden="1">'Attach-3 (QR)_old'!$A$1:$J$407</definedName>
    <definedName name="Z_F8DC905B_04E9_41D7_B695_0DB8D092215B_.wvu.PrintArea" localSheetId="31" hidden="1">'Bid Form 1st Envelope '!$A$1:$J$120</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(QR)'!$180:$186,'Attach-3 (QR)'!$194:$194,'Attach-3 (QR)'!$230:$356</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31" hidden="1">'Bid Form 1st Envelope '!$30:$31,'Bid Form 1st Envelope '!$104:$104,'Bid Form 1st Envelope '!$107:$108</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27" hidden="1">'Attach 23'!$A$1:$E$29</definedName>
    <definedName name="Z_F9FE2C60_2849_4C32_B532_2B1A89FFA9CD_.wvu.PrintArea" localSheetId="28" hidden="1">'Attach 24'!$A$1:$E$29</definedName>
    <definedName name="Z_F9FE2C60_2849_4C32_B532_2B1A89FFA9CD_.wvu.PrintArea" localSheetId="29" hidden="1">'Attach 26'!$A$1:$E$29</definedName>
    <definedName name="Z_F9FE2C60_2849_4C32_B532_2B1A89FFA9CD_.wvu.PrintArea" localSheetId="30" hidden="1">'Attach 28'!$A$1:$E$29</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9'!$A$1:$D$53</definedName>
    <definedName name="Z_F9FE2C60_2849_4C32_B532_2B1A89FFA9CD_.wvu.PrintArea" localSheetId="31" hidden="1">'Bid Form 1st Envelope '!$A$1:$F$121</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27" hidden="1">'Attach 23'!$A$1:$E$29</definedName>
    <definedName name="Z_FE4EC9C4_31B9_4D40_8323_5B16C3BC840F_.wvu.PrintArea" localSheetId="28" hidden="1">'Attach 24'!$A$1:$E$29</definedName>
    <definedName name="Z_FE4EC9C4_31B9_4D40_8323_5B16C3BC840F_.wvu.PrintArea" localSheetId="29" hidden="1">'Attach 26'!$A$1:$E$29</definedName>
    <definedName name="Z_FE4EC9C4_31B9_4D40_8323_5B16C3BC840F_.wvu.PrintArea" localSheetId="30" hidden="1">'Attach 28'!$A$1:$E$29</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9'!$A$1:$D$53</definedName>
    <definedName name="Z_FE4EC9C4_31B9_4D40_8323_5B16C3BC840F_.wvu.PrintArea" localSheetId="31" hidden="1">'Bid Form 1st Envelope '!$A$1:$F$121</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8"/>
  <customWorkbookViews>
    <customWorkbookView name="Sandeep Panwar {संदीप पंवार} - Personal View" guid="{51A6EE7B-1159-4743-BF27-95D329619B3B}" mergeInterval="0" personalView="1" maximized="1" xWindow="-8" yWindow="-8" windowWidth="1936" windowHeight="1048" tabRatio="961" activeSheetId="2"/>
    <customWorkbookView name="Samrat Jain {Samrat Jain} - Personal View" guid="{B9DDBA10-9BB0-4D91-9619-C113F75B2489}" mergeInterval="0" personalView="1" maximized="1" xWindow="-8" yWindow="-8" windowWidth="1936" windowHeight="1056" tabRatio="961" activeSheetId="2" showComments="commIndAndComment"/>
    <customWorkbookView name="Adil Iqbal Khan {Adil Iqbal Khan} - Personal View" guid="{4B898AE2-7356-489E-882D-EC3B09CB95AA}" mergeInterval="0" personalView="1" maximized="1" xWindow="-9" yWindow="-9" windowWidth="1938" windowHeight="1048" tabRatio="942" activeSheetId="18"/>
    <customWorkbookView name="60001714 - Personal View" guid="{3836A67F-51F8-4B52-B51D-937DC398CD1F}" mergeInterval="0" personalView="1" maximized="1" xWindow="-8" yWindow="-8" windowWidth="1936" windowHeight="1056" tabRatio="942" activeSheetId="32"/>
    <customWorkbookView name="Umesh Kumar Yadav {उमेश कुमार यादव} - Personal View" guid="{9F341631-288D-49D9-8F81-65CCC818C9BA}" mergeInterval="0" personalView="1" maximized="1" xWindow="-8" yWindow="-8" windowWidth="1936" windowHeight="1048" tabRatio="942" activeSheetId="18"/>
    <customWorkbookView name="Ankit Vaishnav {Ankit Vaishnav} - Personal View" guid="{DBB6855E-D634-47BF-8EAD-2479D63E426E}" mergeInterval="0" personalView="1" maximized="1" xWindow="-8" yWindow="-8" windowWidth="1456" windowHeight="876" tabRatio="942" activeSheetId="32"/>
    <customWorkbookView name="Atul Singh - Personal View" guid="{9CD72AD0-8BDA-437F-A784-A667464C809C}" mergeInterval="0" personalView="1" maximized="1" windowWidth="1362" windowHeight="542" tabRatio="961" activeSheetId="32"/>
    <customWorkbookView name="Chandra Kr. Kamat {चंद्र कुमार कामत} - Personal View" guid="{757C3C2F-C668-4CD7-806B-CA71CC57DCC1}" mergeInterval="0" personalView="1" maximized="1" xWindow="-8" yWindow="-8" windowWidth="1936" windowHeight="1056" tabRatio="961" activeSheetId="32"/>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32"/>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32" showComments="commIndAndComment"/>
    <customWorkbookView name="Rahul {Rahul} - Personal View" guid="{F8DC905B-04E9-41D7-B695-0DB8D092215B}" mergeInterval="0" personalView="1" maximized="1" windowWidth="1916" windowHeight="814" tabRatio="942" activeSheetId="32"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32"/>
    <customWorkbookView name="D Lucius {डी. लूसियस} - Personal View" guid="{5D67CA2D-8BB3-4F00-894F-4872C1BBE88F}" mergeInterval="0" personalView="1" maximized="1" windowWidth="1916" windowHeight="854" tabRatio="942" activeSheetId="32"/>
    <customWorkbookView name="Atul Kumar Singh {अतुल कुमार सिंह} - Personal View" guid="{F0C5A243-1ADF-42BF-85A0-B6506A13618B}" mergeInterval="0" personalView="1" maximized="1" xWindow="-8" yWindow="-8" windowWidth="1936" windowHeight="1056" tabRatio="942"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Himanshu Mittal {हिमांशु मित्तल} - Personal View" guid="{3B6A9969-E4B8-452F-AFFE-7A4A13F5C420}" mergeInterval="0" personalView="1" maximized="1" xWindow="-8" yWindow="-8" windowWidth="1936" windowHeight="1048" tabRatio="961" activeSheetId="3"/>
    <customWorkbookView name="Jasminder Singh Bhatia {जसमिंदर सिंह} - Personal View" guid="{B8284B7F-813C-4C59-8CB2-9F34C8EAC9F3}" mergeInterval="0" personalView="1" maximized="1" xWindow="-8" yWindow="-8" windowWidth="1936" windowHeight="1056" tabRatio="96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8" i="32" l="1"/>
  <c r="B57" i="32"/>
  <c r="B56" i="32"/>
  <c r="B55" i="32"/>
  <c r="B54" i="32"/>
  <c r="B17" i="32"/>
  <c r="B15" i="32"/>
  <c r="B1" i="3"/>
  <c r="B2" i="2"/>
  <c r="E1" i="28"/>
  <c r="A46" i="15"/>
  <c r="E11" i="31"/>
  <c r="E10" i="31"/>
  <c r="E9" i="31"/>
  <c r="E8" i="31"/>
  <c r="E7" i="31"/>
  <c r="E19" i="15"/>
  <c r="E11" i="29"/>
  <c r="E10" i="29"/>
  <c r="E9" i="29"/>
  <c r="E8" i="29"/>
  <c r="E7" i="29"/>
  <c r="E11" i="30"/>
  <c r="E10" i="30"/>
  <c r="E9" i="30"/>
  <c r="E8" i="30"/>
  <c r="E7" i="30"/>
  <c r="E11" i="28"/>
  <c r="E10" i="28"/>
  <c r="E9" i="28"/>
  <c r="E8" i="28"/>
  <c r="E7" i="28"/>
  <c r="D11" i="24"/>
  <c r="G11" i="23"/>
  <c r="D12" i="18"/>
  <c r="E11" i="15"/>
  <c r="D12" i="12"/>
  <c r="H11" i="7"/>
  <c r="N78" i="7" l="1"/>
  <c r="N77" i="7"/>
  <c r="F1" i="15" l="1"/>
  <c r="F1" i="16"/>
  <c r="A26" i="18" l="1"/>
  <c r="A48" i="26" l="1"/>
  <c r="A43" i="26" l="1"/>
  <c r="A42" i="26"/>
  <c r="A40" i="26"/>
  <c r="A39" i="26"/>
  <c r="B92" i="32" l="1"/>
  <c r="B52" i="32" l="1"/>
  <c r="B51" i="32"/>
  <c r="E197" i="7" l="1"/>
  <c r="D43" i="7"/>
  <c r="A50" i="21" l="1"/>
  <c r="A7" i="4" l="1"/>
  <c r="A7" i="7" l="1"/>
  <c r="A7" i="31"/>
  <c r="A7" i="29"/>
  <c r="A7" i="30"/>
  <c r="A7" i="28"/>
  <c r="B20" i="23"/>
  <c r="G10" i="23"/>
  <c r="G9" i="23"/>
  <c r="G8" i="23"/>
  <c r="A8" i="23"/>
  <c r="G7" i="23"/>
  <c r="Z2" i="23"/>
  <c r="E266" i="7" l="1"/>
  <c r="E230" i="7"/>
  <c r="B22" i="7"/>
  <c r="M21" i="7"/>
  <c r="M196" i="7" s="1"/>
  <c r="B21" i="7"/>
  <c r="M20" i="7"/>
  <c r="M194" i="7" s="1"/>
  <c r="B20" i="7"/>
  <c r="H10" i="7"/>
  <c r="H9" i="7"/>
  <c r="H8" i="7"/>
  <c r="A8" i="7"/>
  <c r="H7" i="7"/>
  <c r="I1" i="7"/>
  <c r="B266" i="7" l="1"/>
  <c r="B346" i="7" s="1"/>
  <c r="B197" i="7"/>
  <c r="B322" i="7" s="1"/>
  <c r="B230" i="7"/>
  <c r="B334" i="7" s="1"/>
  <c r="B152" i="5" l="1"/>
  <c r="B10" i="4" l="1"/>
  <c r="B11" i="4"/>
  <c r="B12" i="4"/>
  <c r="B9" i="4"/>
  <c r="B12" i="31" l="1"/>
  <c r="B12" i="28"/>
  <c r="B12" i="29"/>
  <c r="B12" i="30"/>
  <c r="B11" i="28"/>
  <c r="B11" i="31"/>
  <c r="B11" i="30"/>
  <c r="B11" i="29"/>
  <c r="B9" i="7"/>
  <c r="B9" i="29"/>
  <c r="B9" i="30"/>
  <c r="B9" i="28"/>
  <c r="B9" i="31"/>
  <c r="B10" i="7"/>
  <c r="B10" i="28"/>
  <c r="B10" i="30"/>
  <c r="B10" i="29"/>
  <c r="B10" i="31"/>
  <c r="B12" i="5"/>
  <c r="B12" i="7"/>
  <c r="B11" i="5"/>
  <c r="B11" i="7"/>
  <c r="B9" i="5"/>
  <c r="A37" i="21"/>
  <c r="B10" i="5"/>
  <c r="A38" i="21"/>
  <c r="A1" i="34" l="1"/>
  <c r="A8" i="34" s="1"/>
  <c r="B8" i="34" s="1"/>
  <c r="D8" i="34" s="1"/>
  <c r="A8" i="32"/>
  <c r="A9" i="32"/>
  <c r="A10" i="32"/>
  <c r="A11" i="32"/>
  <c r="A12" i="32"/>
  <c r="B21" i="32"/>
  <c r="AD21" i="32"/>
  <c r="B26" i="32"/>
  <c r="AD26" i="32"/>
  <c r="B29" i="32"/>
  <c r="H30" i="32"/>
  <c r="H31" i="32"/>
  <c r="B32" i="32"/>
  <c r="B33" i="32"/>
  <c r="B34" i="32"/>
  <c r="B35" i="32"/>
  <c r="B36" i="32"/>
  <c r="B37" i="32"/>
  <c r="B38" i="32"/>
  <c r="B39" i="32"/>
  <c r="B40" i="32"/>
  <c r="B41" i="32"/>
  <c r="B42" i="32"/>
  <c r="B43" i="32"/>
  <c r="B44" i="32"/>
  <c r="B45" i="32"/>
  <c r="B46" i="32"/>
  <c r="B47" i="32"/>
  <c r="B48" i="32"/>
  <c r="B49" i="32"/>
  <c r="B50" i="32"/>
  <c r="A121" i="32"/>
  <c r="E1" i="27"/>
  <c r="E7" i="27"/>
  <c r="E8" i="27"/>
  <c r="E9" i="27"/>
  <c r="E10" i="27"/>
  <c r="E11" i="27"/>
  <c r="E1" i="25"/>
  <c r="E7" i="25"/>
  <c r="E8" i="25"/>
  <c r="E9" i="25"/>
  <c r="E10" i="25"/>
  <c r="E11" i="25"/>
  <c r="D1" i="24"/>
  <c r="E32" i="24" s="1"/>
  <c r="E60" i="24" s="1"/>
  <c r="Z2" i="24"/>
  <c r="D7" i="24"/>
  <c r="D38" i="24" s="1"/>
  <c r="D8" i="24"/>
  <c r="D39" i="24" s="1"/>
  <c r="D9" i="24"/>
  <c r="D40" i="24" s="1"/>
  <c r="D10" i="24"/>
  <c r="D41" i="24" s="1"/>
  <c r="D70" i="24"/>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 i="17"/>
  <c r="E30" i="17" s="1"/>
  <c r="E58" i="17" s="1"/>
  <c r="D7" i="17"/>
  <c r="D36" i="17" s="1"/>
  <c r="D8" i="17"/>
  <c r="D37" i="17" s="1"/>
  <c r="D9" i="17"/>
  <c r="D66" i="17" s="1"/>
  <c r="D10" i="17"/>
  <c r="D39" i="17" s="1"/>
  <c r="D11" i="17"/>
  <c r="D40" i="17" s="1"/>
  <c r="A36" i="17"/>
  <c r="A64" i="17"/>
  <c r="E7" i="16"/>
  <c r="E8" i="16"/>
  <c r="E9" i="16"/>
  <c r="E10" i="16"/>
  <c r="E11" i="16"/>
  <c r="E1" i="14"/>
  <c r="E7" i="14"/>
  <c r="E8" i="14"/>
  <c r="E9" i="14"/>
  <c r="E10" i="14"/>
  <c r="E11" i="14"/>
  <c r="E1" i="13"/>
  <c r="E30" i="13" s="1"/>
  <c r="E7" i="13"/>
  <c r="E8" i="13"/>
  <c r="E9" i="13"/>
  <c r="E10" i="13"/>
  <c r="E11" i="13"/>
  <c r="A32" i="13"/>
  <c r="D8" i="12"/>
  <c r="A8" i="12"/>
  <c r="D9" i="12"/>
  <c r="D10" i="12"/>
  <c r="D11"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Z8" i="4"/>
  <c r="B9" i="25"/>
  <c r="B10" i="24"/>
  <c r="B11" i="25"/>
  <c r="B12" i="24"/>
  <c r="A14" i="4"/>
  <c r="B17" i="4"/>
  <c r="B38" i="17" s="1"/>
  <c r="B18" i="4"/>
  <c r="B39" i="17" s="1"/>
  <c r="B19" i="4"/>
  <c r="B40" i="17" s="1"/>
  <c r="E19" i="4"/>
  <c r="B68" i="17" s="1"/>
  <c r="B20" i="4"/>
  <c r="B41" i="17" s="1"/>
  <c r="H22" i="4"/>
  <c r="B24" i="4"/>
  <c r="E24" i="4"/>
  <c r="AA24" i="4"/>
  <c r="B25" i="4"/>
  <c r="E25" i="4"/>
  <c r="AA25" i="4"/>
  <c r="B2" i="3"/>
  <c r="I6" i="3"/>
  <c r="J6" i="3" s="1"/>
  <c r="K91" i="32" s="1"/>
  <c r="AA6" i="3"/>
  <c r="B7" i="3"/>
  <c r="I15" i="3"/>
  <c r="J15" i="3" s="1"/>
  <c r="L15" i="3"/>
  <c r="J21" i="3"/>
  <c r="B23" i="3"/>
  <c r="B24" i="3"/>
  <c r="H36" i="3"/>
  <c r="F1" i="2"/>
  <c r="B3" i="2"/>
  <c r="A8" i="24" l="1"/>
  <c r="A8" i="29"/>
  <c r="A8" i="30"/>
  <c r="A8" i="31"/>
  <c r="A8" i="28"/>
  <c r="E25" i="31"/>
  <c r="E25" i="30"/>
  <c r="E25" i="28"/>
  <c r="E25" i="29"/>
  <c r="C377" i="7"/>
  <c r="B25" i="31"/>
  <c r="B25" i="29"/>
  <c r="B25" i="30"/>
  <c r="B25" i="28"/>
  <c r="E24" i="31"/>
  <c r="E24" i="29"/>
  <c r="E24" i="28"/>
  <c r="E24" i="30"/>
  <c r="B24" i="31"/>
  <c r="B24" i="29"/>
  <c r="B24" i="28"/>
  <c r="B24" i="30"/>
  <c r="A1" i="28"/>
  <c r="A1" i="29"/>
  <c r="A1" i="30"/>
  <c r="A1" i="31"/>
  <c r="A3" i="31"/>
  <c r="A3" i="30"/>
  <c r="A3" i="28"/>
  <c r="A3" i="29"/>
  <c r="A1" i="22"/>
  <c r="A1" i="11"/>
  <c r="A1" i="7"/>
  <c r="A1" i="15"/>
  <c r="A1" i="16"/>
  <c r="A1" i="32"/>
  <c r="G377" i="7"/>
  <c r="F49" i="15"/>
  <c r="G376" i="7"/>
  <c r="F48" i="15"/>
  <c r="A3" i="7"/>
  <c r="A3" i="15"/>
  <c r="C376" i="7"/>
  <c r="B6" i="32"/>
  <c r="AI6" i="32" s="1"/>
  <c r="A1" i="25"/>
  <c r="B31" i="27"/>
  <c r="D67" i="24"/>
  <c r="D64" i="17"/>
  <c r="D38" i="17"/>
  <c r="D42" i="24"/>
  <c r="A107" i="32"/>
  <c r="A3" i="27"/>
  <c r="A16" i="15"/>
  <c r="D30" i="24"/>
  <c r="D58" i="24" s="1"/>
  <c r="D86" i="24" s="1"/>
  <c r="D68" i="17"/>
  <c r="F100" i="32"/>
  <c r="I26" i="8"/>
  <c r="A18" i="8" s="1"/>
  <c r="H26" i="8"/>
  <c r="A17" i="8" s="1"/>
  <c r="D67" i="17"/>
  <c r="D68" i="24"/>
  <c r="D66" i="24"/>
  <c r="A108" i="32"/>
  <c r="D65" i="17"/>
  <c r="A11" i="34"/>
  <c r="B11" i="34" s="1"/>
  <c r="D11" i="34" s="1"/>
  <c r="E17" i="4"/>
  <c r="B66" i="17" s="1"/>
  <c r="D69" i="24"/>
  <c r="A7" i="34"/>
  <c r="B7" i="34" s="1"/>
  <c r="D7" i="34" s="1"/>
  <c r="B260" i="5"/>
  <c r="B364" i="5" s="1"/>
  <c r="E20" i="4"/>
  <c r="B69" i="17" s="1"/>
  <c r="E18" i="4"/>
  <c r="B67" i="17" s="1"/>
  <c r="E16" i="4"/>
  <c r="A65" i="17" s="1"/>
  <c r="B16" i="4"/>
  <c r="A37" i="17" s="1"/>
  <c r="K92" i="32"/>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17" i="16"/>
  <c r="E28" i="17"/>
  <c r="D56" i="17" s="1"/>
  <c r="D84" i="17" s="1"/>
  <c r="B12" i="17"/>
  <c r="B10" i="17"/>
  <c r="A8" i="17"/>
  <c r="E35" i="18"/>
  <c r="B25" i="19"/>
  <c r="B25" i="20"/>
  <c r="B92" i="22"/>
  <c r="B96" i="23" s="1"/>
  <c r="B30" i="24"/>
  <c r="B58" i="24" s="1"/>
  <c r="B86" i="24" s="1"/>
  <c r="B19" i="25"/>
  <c r="E30" i="27"/>
  <c r="B11" i="27"/>
  <c r="B9" i="27"/>
  <c r="C100" i="32"/>
  <c r="A9" i="34"/>
  <c r="B9" i="34" s="1"/>
  <c r="D9" i="34" s="1"/>
  <c r="A6" i="34"/>
  <c r="B6" i="34"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6" i="16"/>
  <c r="B11" i="16"/>
  <c r="B9" i="16"/>
  <c r="B28" i="17"/>
  <c r="B56" i="17" s="1"/>
  <c r="B84" i="17" s="1"/>
  <c r="A1" i="17"/>
  <c r="A30" i="17" s="1"/>
  <c r="A58" i="17" s="1"/>
  <c r="B35" i="18"/>
  <c r="B11" i="18"/>
  <c r="B9" i="18"/>
  <c r="E24" i="19"/>
  <c r="B11" i="19"/>
  <c r="B9" i="19"/>
  <c r="E24" i="20"/>
  <c r="B11" i="20"/>
  <c r="B9" i="20"/>
  <c r="E91" i="22"/>
  <c r="H95" i="23" s="1"/>
  <c r="B12" i="22"/>
  <c r="B11" i="23" s="1"/>
  <c r="B10" i="22"/>
  <c r="D29" i="24"/>
  <c r="D57" i="24" s="1"/>
  <c r="D85" i="24" s="1"/>
  <c r="B11" i="24"/>
  <c r="B9" i="24"/>
  <c r="E20" i="25"/>
  <c r="B12" i="25"/>
  <c r="B10" i="25"/>
  <c r="A8" i="25"/>
  <c r="B30" i="27"/>
  <c r="F101" i="32"/>
  <c r="F98" i="32"/>
  <c r="A10" i="34"/>
  <c r="B10" i="34" s="1"/>
  <c r="D10" i="34" s="1"/>
  <c r="B23" i="6"/>
  <c r="E22" i="8"/>
  <c r="E21" i="8"/>
  <c r="B11" i="8"/>
  <c r="B9" i="8"/>
  <c r="D25" i="9"/>
  <c r="B11" i="9"/>
  <c r="B9" i="9"/>
  <c r="B25" i="10"/>
  <c r="E33" i="11"/>
  <c r="D70" i="11" s="1"/>
  <c r="D107" i="11" s="1"/>
  <c r="B11" i="11"/>
  <c r="B9" i="11"/>
  <c r="D34" i="12"/>
  <c r="D72" i="12" s="1"/>
  <c r="B13" i="12"/>
  <c r="B11" i="12"/>
  <c r="E26" i="13"/>
  <c r="E49" i="13" s="1"/>
  <c r="B11" i="13"/>
  <c r="B9" i="13"/>
  <c r="B23" i="14"/>
  <c r="B49" i="15"/>
  <c r="B11" i="15"/>
  <c r="B16" i="16"/>
  <c r="E27" i="17"/>
  <c r="D55" i="17" s="1"/>
  <c r="D83" i="17" s="1"/>
  <c r="B11" i="17"/>
  <c r="B9" i="17"/>
  <c r="E36" i="18"/>
  <c r="A1" i="18"/>
  <c r="B24" i="19"/>
  <c r="B24" i="20"/>
  <c r="A3" i="20"/>
  <c r="B91" i="22"/>
  <c r="B95" i="23" s="1"/>
  <c r="A9" i="22"/>
  <c r="B29" i="24"/>
  <c r="B57" i="24" s="1"/>
  <c r="B85" i="24" s="1"/>
  <c r="A3" i="24"/>
  <c r="A34" i="24" s="1"/>
  <c r="A62" i="24" s="1"/>
  <c r="B20" i="25"/>
  <c r="E31" i="27"/>
  <c r="B12" i="27"/>
  <c r="B10" i="27"/>
  <c r="A8" i="27"/>
  <c r="C101" i="32"/>
  <c r="E22" i="6"/>
  <c r="B11" i="6"/>
  <c r="B9" i="6"/>
  <c r="B22" i="8"/>
  <c r="B21" i="8"/>
  <c r="B25" i="9"/>
  <c r="E24" i="10"/>
  <c r="B11" i="10"/>
  <c r="B9" i="10"/>
  <c r="B33" i="11"/>
  <c r="B70" i="11" s="1"/>
  <c r="B107" i="11" s="1"/>
  <c r="B34" i="12"/>
  <c r="B72" i="12" s="1"/>
  <c r="B26" i="13"/>
  <c r="B49" i="13" s="1"/>
  <c r="E22" i="14"/>
  <c r="B11" i="14"/>
  <c r="B9" i="14"/>
  <c r="B48" i="15"/>
  <c r="B10" i="15"/>
  <c r="F17" i="16"/>
  <c r="B12" i="16"/>
  <c r="B10" i="16"/>
  <c r="A8" i="16"/>
  <c r="B27" i="17"/>
  <c r="B55" i="17" s="1"/>
  <c r="B83" i="17" s="1"/>
  <c r="B36" i="18"/>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16"/>
  <c r="A3" i="25"/>
  <c r="A3" i="6"/>
  <c r="A3" i="17" s="1"/>
  <c r="A32" i="17" s="1"/>
  <c r="A60" i="17" s="1"/>
  <c r="A3" i="8"/>
  <c r="A3" i="10"/>
  <c r="A3" i="14"/>
  <c r="A3" i="18"/>
  <c r="A3" i="19"/>
  <c r="A4" i="34" l="1"/>
  <c r="E27" i="22"/>
  <c r="B9" i="23"/>
  <c r="H20" i="23" s="1"/>
  <c r="AI9" i="32"/>
  <c r="AI7" i="32"/>
  <c r="AI8" i="32" s="1"/>
  <c r="A73" i="11"/>
  <c r="A36" i="11"/>
  <c r="B94" i="32" l="1"/>
</calcChain>
</file>

<file path=xl/sharedStrings.xml><?xml version="1.0" encoding="utf-8"?>
<sst xmlns="http://schemas.openxmlformats.org/spreadsheetml/2006/main" count="2126" uniqueCount="1056">
  <si>
    <t>Name of Package :</t>
  </si>
  <si>
    <t>Package No          :</t>
  </si>
  <si>
    <t>Specification No.:</t>
  </si>
  <si>
    <t>Completion Period</t>
  </si>
  <si>
    <t>Months</t>
  </si>
  <si>
    <t>:Attachments:</t>
  </si>
  <si>
    <t>General guidelines for filling up  the Attachments</t>
  </si>
  <si>
    <t>ORIGINAL</t>
  </si>
  <si>
    <t xml:space="preserve">  </t>
  </si>
  <si>
    <t>Fill up only green shaded cells in the relevent attachments.</t>
  </si>
  <si>
    <t>Attachments 3(JV), 3(QR),  4,  4(A),  4(B),  5, 6, 7,  9,  10, 11, 12, 13, 14, 15, 16, 17,18, 19, 23, 24, 26, 28 and Bid Form for 1st Envelope are included here.</t>
  </si>
  <si>
    <t xml:space="preserve">Attachment 1 Bid Security : Not Applicable </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</si>
  <si>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</si>
  <si>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</si>
  <si>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</si>
  <si>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</si>
  <si>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</si>
  <si>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</si>
  <si>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</si>
  <si>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Undertaking by the bidder regarding Compliance of DMI&amp;SP policy</t>
  </si>
  <si>
    <t>Attachment 24: Compliance to the process related to the e-RA Terms &amp; Conditions and the Business Rules governing the e-RA</t>
  </si>
  <si>
    <t xml:space="preserve">Attachment 25: Declaration by the Bidder regarding events encountered pursuant to ITB Clause 2.1 </t>
  </si>
  <si>
    <t>Attachment 26: Certification by the Bidder as per DoE Order in line with ITB Clause 2.1</t>
  </si>
  <si>
    <t>Attachment 27: Bid Securing Declaration to be submitted by the Bidder.</t>
  </si>
  <si>
    <t xml:space="preserve">Attachment 28: Undertaking regarding submission of original/Hard copy part of the bid. </t>
  </si>
  <si>
    <t>Note :</t>
  </si>
  <si>
    <t>Enable the Active X Control &amp; Macros. Also ensure to keep option of "Trust acess to VBA project object Model" cheched [√]. Ensure that you work on MS Excel 2007 or higher version.</t>
  </si>
  <si>
    <t>Sole Bidder</t>
  </si>
  <si>
    <t>Yes</t>
  </si>
  <si>
    <t>JV (Joint Venture)</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</si>
  <si>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</si>
  <si>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</si>
  <si>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</si>
  <si>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</si>
  <si>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</si>
  <si>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</si>
  <si>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</si>
  <si>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</si>
  <si>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</si>
  <si>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</si>
  <si>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</si>
  <si>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</si>
  <si>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</si>
  <si>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</si>
  <si>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</si>
  <si>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</si>
  <si>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</si>
  <si>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</si>
  <si>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</si>
  <si>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</si>
  <si>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</si>
  <si>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</si>
  <si>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</si>
  <si>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</si>
  <si>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Contract Services</t>
  </si>
  <si>
    <t>Name        :</t>
  </si>
  <si>
    <t>Power Grid Corporation of India Ltd.,</t>
  </si>
  <si>
    <t>Address    :</t>
  </si>
  <si>
    <t>"Saudamini", Plot No. 2, Sector 29</t>
  </si>
  <si>
    <t>Gurugram (Haryana) - 122001</t>
  </si>
  <si>
    <t>Name(s) and Addresse(s) of other partner(s)</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</si>
  <si>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</si>
  <si>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</si>
  <si>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</si>
  <si>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</si>
  <si>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</si>
  <si>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</si>
  <si>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</si>
  <si>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</si>
  <si>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</si>
  <si>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</si>
  <si>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</si>
  <si>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</si>
  <si>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</si>
  <si>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</si>
  <si>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</si>
  <si>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</si>
  <si>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</si>
  <si>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</si>
  <si>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</si>
  <si>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</si>
  <si>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</si>
  <si>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</si>
  <si>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</si>
  <si>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</si>
  <si>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</si>
  <si>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</si>
  <si>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</si>
  <si>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</si>
  <si>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</si>
  <si>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</si>
  <si>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</si>
  <si>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</si>
  <si>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</si>
  <si>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</si>
  <si>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</si>
  <si>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</si>
  <si>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</si>
  <si>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</si>
  <si>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</si>
  <si>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</si>
  <si>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</si>
  <si>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</si>
  <si>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</si>
  <si>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</si>
  <si>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</si>
  <si>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</si>
  <si>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</si>
  <si>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</si>
  <si>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</si>
  <si>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</si>
  <si>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</si>
  <si>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</si>
  <si>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</si>
  <si>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</si>
  <si>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</si>
  <si>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</si>
  <si>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</si>
  <si>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</si>
  <si>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</si>
  <si>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</si>
  <si>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</si>
  <si>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</si>
  <si>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</si>
  <si>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</si>
  <si>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</si>
  <si>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</si>
  <si>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</si>
  <si>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</si>
  <si>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</si>
  <si>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</si>
  <si>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</si>
  <si>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</si>
  <si>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</si>
  <si>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</si>
  <si>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</si>
  <si>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</si>
  <si>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</si>
  <si>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</si>
  <si>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</si>
  <si>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</si>
  <si>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</si>
  <si>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</si>
  <si>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</si>
  <si>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</si>
  <si>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</si>
  <si>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</si>
  <si>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</si>
  <si>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</si>
  <si>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</si>
  <si>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</si>
  <si>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</si>
  <si>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</si>
  <si>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</si>
  <si>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</si>
  <si>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</si>
  <si>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</si>
  <si>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</si>
  <si>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</si>
  <si>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</si>
  <si>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</si>
  <si>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</si>
  <si>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</si>
  <si>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</si>
  <si>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</si>
  <si>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</si>
  <si>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</si>
  <si>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</si>
  <si>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</si>
  <si>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</si>
  <si>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</si>
  <si>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</si>
  <si>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</si>
  <si>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</si>
  <si>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</si>
  <si>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</si>
  <si>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</si>
  <si>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</si>
  <si>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</si>
  <si>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</si>
  <si>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</si>
  <si>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</si>
  <si>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</si>
  <si>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</si>
  <si>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</si>
  <si>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</si>
  <si>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</si>
  <si>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</si>
  <si>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</si>
  <si>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</si>
  <si>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</si>
  <si>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</si>
  <si>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</si>
  <si>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</si>
  <si>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</si>
  <si>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</si>
  <si>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</si>
  <si>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</si>
  <si>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</si>
  <si>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</si>
  <si>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</si>
  <si>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</si>
  <si>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</si>
  <si>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</si>
  <si>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</si>
  <si>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</si>
  <si>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</si>
  <si>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</si>
  <si>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</si>
  <si>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</si>
  <si>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</si>
  <si>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</si>
  <si>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</si>
  <si>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</si>
  <si>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</si>
  <si>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</si>
  <si>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</si>
  <si>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</si>
  <si>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</si>
  <si>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</si>
  <si>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</si>
  <si>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</si>
  <si>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</si>
  <si>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</si>
  <si>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</si>
  <si>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</si>
  <si>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</si>
  <si>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</si>
  <si>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</si>
  <si>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</si>
  <si>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</si>
  <si>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</si>
  <si>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</si>
  <si>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</si>
  <si>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</si>
  <si>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</si>
  <si>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</si>
  <si>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</si>
  <si>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</si>
  <si>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</si>
  <si>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</si>
  <si>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</si>
  <si>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</si>
  <si>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</si>
  <si>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</si>
  <si>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</si>
  <si>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</si>
  <si>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</si>
  <si>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</si>
  <si>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</si>
  <si>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</si>
  <si>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</si>
  <si>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</si>
  <si>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</si>
  <si>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</si>
  <si>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</si>
  <si>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</si>
  <si>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</si>
  <si>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</si>
  <si>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</si>
  <si>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</si>
  <si>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</si>
  <si>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</si>
  <si>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</si>
  <si>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</si>
  <si>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</si>
  <si>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</si>
  <si>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</si>
  <si>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</si>
  <si>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</si>
  <si>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</si>
  <si>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</si>
  <si>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</si>
  <si>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</si>
  <si>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</si>
  <si>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</si>
  <si>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</si>
  <si>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</si>
  <si>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</si>
  <si>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</si>
  <si>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</si>
  <si>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</si>
  <si>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</si>
  <si>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</si>
  <si>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</si>
  <si>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</si>
  <si>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</si>
  <si>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r>
      <t xml:space="preserve">TECHNICAL REQUIREMENTS </t>
    </r>
    <r>
      <rPr>
        <b/>
        <i/>
        <sz val="12"/>
        <rFont val="Book Antiqua"/>
        <family val="1"/>
      </rPr>
      <t>{Reference para 1.1 of Annexure-A (BDS)}</t>
    </r>
  </si>
  <si>
    <r>
      <t xml:space="preserve">Route-2:
</t>
    </r>
    <r>
      <rPr>
        <i/>
        <sz val="12"/>
        <rFont val="Book Antiqua"/>
        <family val="1"/>
      </rPr>
      <t>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 of the cost of such equipment(s). This performance guarantee shall be in addition to contract performance guarantee to be submitted by the bidder.</t>
    </r>
  </si>
  <si>
    <r>
      <rPr>
        <b/>
        <i/>
        <sz val="12"/>
        <color rgb="FF000000"/>
        <rFont val="Book Antiqua"/>
        <family val="1"/>
      </rPr>
      <t xml:space="preserve">Route-3:
</t>
    </r>
    <r>
      <rPr>
        <i/>
        <sz val="12"/>
        <color rgb="FF000000"/>
        <rFont val="Book Antiqua"/>
        <family val="1"/>
      </rPr>
      <t>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Section-VI, Vol-I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 of the cost of such equipment(s). This performance guarantee shall be in addition to contract performance guarantee to be submitted by the bidder.</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</si>
  <si>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
#satisfactory operation means certificate issued by the Employer certifying the operation without any adverse remarks.</t>
  </si>
  <si>
    <t xml:space="preserve">Using the following format, each Bidder is requested to list the experience as detailed above, on the basis of which the Bidder wishes to qualify. The information is to be summarised using following format for each experience of the Bidder </t>
  </si>
  <si>
    <t>Format-A: (ROUTE-1):</t>
  </si>
  <si>
    <t>Format for the Bidder/ Collaborator/ Parent/Principal Company of the Bidder who must have designed, manufactured, tested &amp; supplied 715kV or Higher Voltage class Transformer in support of meeting the technical experience requirement of 1.1.1of Annexure-A to BDS, Section-III, Volume-I of the Bidding Documents</t>
  </si>
  <si>
    <t>Voltage Level of Transformer supplied/erected under the Contract
(Indicate 715kV or above class only)</t>
  </si>
  <si>
    <r>
      <rPr>
        <b/>
        <sz val="11"/>
        <rFont val="Book Antiqua"/>
        <family val="1"/>
      </rPr>
      <t>Indicate Number of</t>
    </r>
    <r>
      <rPr>
        <sz val="11"/>
        <rFont val="Book Antiqua"/>
        <family val="1"/>
      </rPr>
      <t xml:space="preserve"> Transformer(s) under the above contract 
(1 phase Transformers with rating atleast 500 MVA OR  3 single phase units of at least 166 MVA each)</t>
    </r>
  </si>
  <si>
    <r>
      <t>No. of years, the above Transformer are in satisfactory operation as on the date of bid opening mentioned above. (</t>
    </r>
    <r>
      <rPr>
        <i/>
        <sz val="11"/>
        <rFont val="Book Antiqua"/>
        <family val="1"/>
      </rPr>
      <t>Originally Scheduled</t>
    </r>
    <r>
      <rPr>
        <sz val="11"/>
        <rFont val="Book Antiqua"/>
        <family val="1"/>
      </rPr>
      <t>)</t>
    </r>
  </si>
  <si>
    <t>Scope of work executed under the Contract</t>
  </si>
  <si>
    <t>Format-B: (ROUTE-2):</t>
  </si>
  <si>
    <t xml:space="preserve">Format for Bidder(s) [who have established production line and testing facilities in India for 715kV or above class Transformer based on Technology Support of Collaborator(s)], in support of meeting the requirement of 1.1.2 (Route-2), Annexure-A to BDS, Section-III, Volume-I of the Bidding Documents </t>
  </si>
  <si>
    <t>Name of  Bidder</t>
  </si>
  <si>
    <t>Whether Bidder has established production line and testing facilities in India for 715 kV or above class Transformer on the technological support of the Collaborator(s) ?</t>
  </si>
  <si>
    <t>Name of the Collaborator
{The qualifying data/details for collaborator for the equipment is to be furnished in Format-A  above)</t>
  </si>
  <si>
    <t>B1</t>
  </si>
  <si>
    <t>Data/details of the Bidder wishes/proposes to qualify through Route-2(Para 1.1.2, Annexure-A (BDS)), to be furnished below:</t>
  </si>
  <si>
    <t>B2</t>
  </si>
  <si>
    <t>Indicate details below in case Contract executed by bidder for Transformer</t>
  </si>
  <si>
    <t>Voltage Level of Transformer manufactured in India &amp; type tested under the Contract based on technological support of Collaborator. (Indicate 715kV or above class only)</t>
  </si>
  <si>
    <t>MVA capacity of the above mentioned single phase Transformers
(indicate 1-phase transformer having atleast 166MVA capacity)</t>
  </si>
  <si>
    <t>Indicate Number of Transformer(s) under the contract (Indicate nos. of single phase Transformer of atleast 166MVA capacity)</t>
  </si>
  <si>
    <t>Date as on which the above mentioned Transformers  were supplied</t>
  </si>
  <si>
    <t>B3</t>
  </si>
  <si>
    <t>Voltage Level of Reactor manufactured in India &amp; type tested under the Contract based on technological support of Collaborator. (Indicate 715kV or above class only)</t>
  </si>
  <si>
    <t>MVAR capacity of the above mentioned single phase Reactors
(indicate 1-phase Reactor of atleast 80MVAR capacity)</t>
  </si>
  <si>
    <t>Indicate Number of Reactor(s) under the contract (Indicate nos. of Reactor(s) of at least 80 MVAR each)</t>
  </si>
  <si>
    <t xml:space="preserve">Date on which the above mentioned Reactors were supplied. </t>
  </si>
  <si>
    <t>Whether collaborator(s)  meets the technical experience criteria stipulated at 2.1.1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</si>
  <si>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</si>
  <si>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(Applicable for the Bidder/Manufacturer(s) wish/proposes to qualify through Route-2 of Annexure-A(BDS)) (Choose whichever is applicable from the drop down menu)</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</si>
  <si>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</si>
  <si>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1.1.3, Annexure-A to BDS, Section-III, Volume-I of the Bidding Documents)</t>
  </si>
  <si>
    <t>Name &amp; Address of the Parent/Principal Company
{The qualifying data for the Parent/Principal Company for the equipment is to be furnished in Format-A above)</t>
  </si>
  <si>
    <t>C1</t>
  </si>
  <si>
    <t>Data/details of the Bidder wishes/proposes to qualify through Route-3 (Para 1.1.3, Annexure-A (BDS)), to be furnished below:</t>
  </si>
  <si>
    <t>Name and Address of the Employer/Utility for whom the Contract was executed by the firm</t>
  </si>
  <si>
    <t>C2</t>
  </si>
  <si>
    <t>Voltage Level of Transformer manufactured in India &amp; type tested under the Contract . (Indicate 715kV or above class only)</t>
  </si>
  <si>
    <r>
      <rPr>
        <b/>
        <sz val="11"/>
        <rFont val="Book Antiqua"/>
        <family val="1"/>
      </rPr>
      <t xml:space="preserve">Indicate Number of Transformer(s) under the contract </t>
    </r>
    <r>
      <rPr>
        <sz val="11"/>
        <rFont val="Book Antiqua"/>
        <family val="1"/>
      </rPr>
      <t>(Indicate nos. of single phase Transformer of atleast 166MVA )</t>
    </r>
  </si>
  <si>
    <t>C3</t>
  </si>
  <si>
    <t>Voltage Level of Reactor manufactured in India &amp; type tested under the Contract (Indicate 715kV or above class only)</t>
  </si>
  <si>
    <t>Indicate Number of Reactor(s) under the contract (Indicate nos. of Reactor(s) of at least 80 MVAR )</t>
  </si>
  <si>
    <t>Whether Parent/Principal  company(s)  meets the technical experience criteria stipulated at 2.1.1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</si>
  <si>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</si>
  <si>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</si>
  <si>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3.0</t>
  </si>
  <si>
    <t>FINANCIAL REQUIREMENTS :</t>
  </si>
  <si>
    <r>
      <t xml:space="preserve">Financial Position </t>
    </r>
    <r>
      <rPr>
        <b/>
        <i/>
        <sz val="12"/>
        <rFont val="Book Antiqua"/>
        <family val="1"/>
      </rPr>
      <t xml:space="preserve">{Reference para 1.2 of Annexure-A (BDS)}
</t>
    </r>
  </si>
  <si>
    <t>{In support of its ‘Financial Position’, in line with the above, the Bidder (in case of bidding by single firm )  or Company/Constituents must provide the relevant information in support of the same, along with documentary evidence, in the following format}</t>
  </si>
  <si>
    <t>Do you have complete annual reports together with Audited statement of accounts of the company for FY 2022-23 (refer ITB Clause 9.3(c))</t>
  </si>
  <si>
    <t>2022-2023</t>
  </si>
  <si>
    <t>2021-2022</t>
  </si>
  <si>
    <t>2020-2021</t>
  </si>
  <si>
    <t>2019-2020</t>
  </si>
  <si>
    <t>2018-2019</t>
  </si>
  <si>
    <t>5.0</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</si>
  <si>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</si>
  <si>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</si>
  <si>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</si>
  <si>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</si>
  <si>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</si>
  <si>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</si>
  <si>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</si>
  <si>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</si>
  <si>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</si>
  <si>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</si>
  <si>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</si>
  <si>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</si>
  <si>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</si>
  <si>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</si>
  <si>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</si>
  <si>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(Subcontractors Proposed by the Bidder)</t>
  </si>
  <si>
    <t>We hereby furnish the details of the items/ sub-assemblies, we propose to buy for the purpose of furnishing and installation of the subject Package:</t>
  </si>
  <si>
    <t>Sl. No.</t>
  </si>
  <si>
    <t>Quantity proposed to be bought/sub-contracted</t>
  </si>
  <si>
    <t xml:space="preserve">Details of the proposed sub-contractor/sub-vendor </t>
  </si>
  <si>
    <t xml:space="preserve">Name </t>
  </si>
  <si>
    <t xml:space="preserve">Nationality </t>
  </si>
  <si>
    <t>We hereby declare that, we would not subcontract the erection portion of the contract without the prior approval of Employer.</t>
  </si>
  <si>
    <t xml:space="preserve">We hereby furnish the details of the items/ sub-assemblies propose to supply from our own works (i.e. as direct transactions) in additional to the supplies the same from other vendors (i.e. as Bought-out transactions) as detailed in the table given above. </t>
  </si>
  <si>
    <t>Quantity proposed to be supplied</t>
  </si>
  <si>
    <t>Details of the plant from where supplies are proposed.</t>
  </si>
  <si>
    <t>Name of Plant</t>
  </si>
  <si>
    <t>Address</t>
  </si>
  <si>
    <t>(Bought-out &amp; Sub-contracted Items)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</si>
  <si>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</si>
  <si>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</si>
  <si>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</si>
  <si>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</si>
  <si>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</si>
  <si>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</si>
  <si>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</si>
  <si>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</si>
  <si>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</si>
  <si>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</si>
  <si>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</si>
  <si>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</si>
  <si>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</si>
  <si>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</si>
  <si>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</si>
  <si>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</si>
  <si>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</si>
  <si>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</si>
  <si>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</si>
  <si>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</si>
  <si>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Period in months from the effective date of Contract</t>
  </si>
  <si>
    <t>Unit-1</t>
  </si>
  <si>
    <t>Unit-2</t>
  </si>
  <si>
    <t>Unit-3</t>
  </si>
  <si>
    <t>Unit-4</t>
  </si>
  <si>
    <t>Unit-5</t>
  </si>
  <si>
    <t>Unit-6</t>
  </si>
  <si>
    <t>Unit-7</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</si>
  <si>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</si>
  <si>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</si>
  <si>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</si>
  <si>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</si>
  <si>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</si>
  <si>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</si>
  <si>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</si>
  <si>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</si>
  <si>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</si>
  <si>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</si>
  <si>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</si>
  <si>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</si>
  <si>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</si>
  <si>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 500MVA, 1-Phase, 765/√3/400/√3/33 kV Autotransformers</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</si>
  <si>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</si>
  <si>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</si>
  <si>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</si>
  <si>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</si>
  <si>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</si>
  <si>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</si>
  <si>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</si>
  <si>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</si>
  <si>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</si>
  <si>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</si>
  <si>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</si>
  <si>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</si>
  <si>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</si>
  <si>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Name of Materials/Labour</t>
  </si>
  <si>
    <t>Value of co-efficient</t>
  </si>
  <si>
    <t>Name of the published index</t>
  </si>
  <si>
    <t xml:space="preserve">Value of index </t>
  </si>
  <si>
    <t>In accordance with Clause 2, Appendix-2, Form of Contract Agreement, Section-VI; Forms. Volume-I</t>
  </si>
  <si>
    <t>A) For Equipment Ex-Works Price Component</t>
  </si>
  <si>
    <t>I (a)</t>
  </si>
  <si>
    <t>Transformer (excluding Insulating Oil) (ratings above 10MVA and voltage above 400kV)</t>
  </si>
  <si>
    <t>i)</t>
  </si>
  <si>
    <t>Copper a=</t>
  </si>
  <si>
    <r>
      <t xml:space="preserve">Price of copper wire </t>
    </r>
    <r>
      <rPr>
        <b/>
        <sz val="11"/>
        <rFont val="Book Antiqua"/>
        <family val="1"/>
      </rPr>
      <t>rods</t>
    </r>
    <r>
      <rPr>
        <sz val="11"/>
        <rFont val="Book Antiqua"/>
        <family val="1"/>
      </rPr>
      <t>, as published by IEEMA.</t>
    </r>
  </si>
  <si>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</si>
  <si>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</si>
  <si>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</si>
  <si>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</si>
  <si>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</si>
  <si>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</si>
  <si>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</si>
  <si>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</si>
  <si>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</si>
  <si>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</si>
  <si>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</si>
  <si>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</si>
  <si>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</si>
  <si>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I(b)</t>
  </si>
  <si>
    <t>Insulating oil for  Transformer:</t>
  </si>
  <si>
    <t>Insulating Oil e=</t>
  </si>
  <si>
    <t>Transformer Oil (TO):  Transformer oil conforming to IS:335-1993, supplied in drum(Ex-Refinery, Mumbai) as published by IEEMA.</t>
  </si>
  <si>
    <t>B.</t>
  </si>
  <si>
    <t>For Installation Price Component</t>
  </si>
  <si>
    <t>I</t>
  </si>
  <si>
    <t xml:space="preserve">Installation price component </t>
  </si>
  <si>
    <t xml:space="preserve"> Indian field labour index – namely All-India Average Consumer Price Index Numbers for Industrial Workers (monthly) (Base 2016=100), as published by Labour Bureau, Shimla, Government of India (http://labourbureaunew.gov.in)
</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</si>
  <si>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</si>
  <si>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</si>
  <si>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</si>
  <si>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</si>
  <si>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</si>
  <si>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</si>
  <si>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</si>
  <si>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</si>
  <si>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</si>
  <si>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</si>
  <si>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</si>
  <si>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</si>
  <si>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</si>
  <si>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</si>
  <si>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</si>
  <si>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</si>
  <si>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</si>
  <si>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</si>
  <si>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</si>
  <si>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</si>
  <si>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</si>
  <si>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</si>
  <si>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</si>
  <si>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</si>
  <si>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</si>
  <si>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</si>
  <si>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</si>
  <si>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</si>
  <si>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</si>
  <si>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</si>
  <si>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</si>
  <si>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</si>
  <si>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</si>
  <si>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</si>
  <si>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</si>
  <si>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</si>
  <si>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</si>
  <si>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</si>
  <si>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</si>
  <si>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</si>
  <si>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</si>
  <si>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</si>
  <si>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</si>
  <si>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</si>
  <si>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</si>
  <si>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</si>
  <si>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</si>
  <si>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</si>
  <si>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</si>
  <si>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</si>
  <si>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</si>
  <si>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</si>
  <si>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</si>
  <si>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</si>
  <si>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</si>
  <si>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</si>
  <si>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</si>
  <si>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</si>
  <si>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</si>
  <si>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</si>
  <si>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</si>
  <si>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</si>
  <si>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</si>
  <si>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</si>
  <si>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</si>
  <si>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</si>
  <si>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</si>
  <si>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</si>
  <si>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</si>
  <si>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</si>
  <si>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</si>
  <si>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</si>
  <si>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</si>
  <si>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</si>
  <si>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</si>
  <si>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</si>
  <si>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</si>
  <si>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</si>
  <si>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</si>
  <si>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</si>
  <si>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</si>
  <si>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</si>
  <si>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</si>
  <si>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</si>
  <si>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</si>
  <si>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</si>
  <si>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</si>
  <si>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</si>
  <si>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</si>
  <si>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</si>
  <si>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</si>
  <si>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</si>
  <si>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</si>
  <si>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</si>
  <si>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</si>
  <si>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</si>
  <si>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</si>
  <si>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</si>
  <si>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</si>
  <si>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</si>
  <si>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</si>
  <si>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</si>
  <si>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</si>
  <si>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</si>
  <si>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</si>
  <si>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</si>
  <si>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</si>
  <si>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</si>
  <si>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</si>
  <si>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</si>
  <si>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</si>
  <si>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</si>
  <si>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</si>
  <si>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</si>
  <si>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</si>
  <si>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</si>
  <si>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Option for Interest Bearing Advance(s) (Initial Advance and/or Engineering Advance) and Information for E-payment, PF details and declaration regarding Micro/Small &amp; Medium Enterprises</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</si>
  <si>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</si>
  <si>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Interest Bearing Advance(s)</t>
  </si>
  <si>
    <t>(a) Supply Portion:</t>
  </si>
  <si>
    <t>(i) Interest bearing Initial advance :</t>
  </si>
  <si>
    <t>(ii) Interest Bearing Engineering Advance:</t>
  </si>
  <si>
    <t>(b) Services Portion: Interest Bearing Initial Advance</t>
  </si>
  <si>
    <t>II</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</si>
  <si>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</si>
  <si>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</si>
  <si>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</si>
  <si>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</si>
  <si>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</si>
  <si>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</si>
  <si>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</si>
  <si>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</si>
  <si>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</si>
  <si>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</si>
  <si>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</si>
  <si>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</si>
  <si>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</si>
  <si>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</si>
  <si>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</si>
  <si>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</si>
  <si>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</si>
  <si>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</si>
  <si>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</si>
  <si>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</si>
  <si>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</si>
  <si>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</si>
  <si>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</si>
  <si>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</si>
  <si>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</si>
  <si>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</si>
  <si>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</si>
  <si>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</si>
  <si>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</si>
  <si>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</si>
  <si>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</si>
  <si>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</si>
  <si>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</si>
  <si>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</si>
  <si>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</si>
  <si>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</si>
  <si>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</si>
  <si>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</si>
  <si>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</si>
  <si>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</si>
  <si>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</si>
  <si>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</si>
  <si>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</si>
  <si>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</si>
  <si>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</si>
  <si>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</si>
  <si>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</si>
  <si>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</si>
  <si>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</si>
  <si>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</si>
  <si>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</si>
  <si>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</si>
  <si>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</si>
  <si>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</si>
  <si>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</si>
  <si>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</si>
  <si>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</si>
  <si>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</si>
  <si>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</si>
  <si>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</si>
  <si>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</si>
  <si>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</si>
  <si>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</si>
  <si>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</si>
  <si>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</si>
  <si>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</si>
  <si>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</si>
  <si>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</si>
  <si>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</si>
  <si>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</si>
  <si>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</si>
  <si>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</si>
  <si>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</si>
  <si>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</si>
  <si>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</si>
  <si>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</si>
  <si>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</si>
  <si>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</si>
  <si>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</si>
  <si>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</si>
  <si>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</si>
  <si>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</si>
  <si>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</si>
  <si>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</si>
  <si>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</si>
  <si>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</si>
  <si>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</si>
  <si>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</si>
  <si>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</si>
  <si>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</si>
  <si>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</si>
  <si>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</si>
  <si>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</si>
  <si>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</si>
  <si>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</si>
  <si>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2018 - 2019</t>
  </si>
  <si>
    <t>2019- 2020</t>
  </si>
  <si>
    <t>2020- 2021</t>
  </si>
  <si>
    <t>2021- 2022</t>
  </si>
  <si>
    <t>2022- 2023</t>
  </si>
  <si>
    <t>2023- 2024</t>
  </si>
  <si>
    <t>2025- 2026</t>
  </si>
  <si>
    <t>2026- 2027</t>
  </si>
  <si>
    <t>2027- 2028</t>
  </si>
  <si>
    <t>2028- 2029</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</si>
  <si>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</si>
  <si>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</si>
  <si>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</si>
  <si>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</si>
  <si>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</si>
  <si>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</si>
  <si>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</si>
  <si>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</si>
  <si>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</si>
  <si>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</si>
  <si>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</si>
  <si>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</si>
  <si>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</si>
  <si>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</si>
  <si>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</si>
  <si>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</si>
  <si>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</si>
  <si>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</si>
  <si>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</si>
  <si>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</si>
  <si>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</si>
  <si>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</si>
  <si>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</si>
  <si>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</si>
  <si>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</si>
  <si>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</si>
  <si>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</si>
  <si>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</si>
  <si>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</si>
  <si>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</si>
  <si>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</si>
  <si>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</si>
  <si>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</si>
  <si>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</si>
  <si>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</si>
  <si>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</si>
  <si>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</si>
  <si>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</si>
  <si>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</si>
  <si>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</si>
  <si>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</si>
  <si>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</si>
  <si>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</si>
  <si>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</si>
  <si>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</si>
  <si>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</si>
  <si>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</si>
  <si>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</si>
  <si>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</si>
  <si>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</si>
  <si>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</si>
  <si>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</si>
  <si>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</si>
  <si>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</si>
  <si>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</si>
  <si>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</si>
  <si>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</si>
  <si>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</si>
  <si>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</si>
  <si>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</si>
  <si>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</si>
  <si>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</si>
  <si>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</si>
  <si>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</si>
  <si>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</si>
  <si>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</si>
  <si>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</si>
  <si>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</si>
  <si>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</si>
  <si>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</si>
  <si>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</si>
  <si>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</si>
  <si>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</si>
  <si>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</si>
  <si>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</si>
  <si>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</si>
  <si>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</si>
  <si>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</si>
  <si>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</si>
  <si>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</si>
  <si>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</si>
  <si>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</si>
  <si>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</si>
  <si>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</si>
  <si>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</si>
  <si>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</si>
  <si>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</si>
  <si>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</si>
  <si>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</si>
  <si>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</si>
  <si>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</si>
  <si>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</si>
  <si>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</si>
  <si>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</si>
  <si>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</si>
  <si>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</si>
  <si>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</si>
  <si>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</si>
  <si>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</si>
  <si>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(Undertaking by the bidder regarding Compliance of DMI&amp;SP policy)</t>
  </si>
  <si>
    <t>1.0	 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
2.0	 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</si>
  <si>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Attachment-24</t>
  </si>
  <si>
    <t>(Compliance to the process related to the e-RA Terms &amp; Conditions and the Business Rules governing the e-RA)</t>
  </si>
  <si>
    <t xml:space="preserve">This has reference to the Terms &amp; Conditions for the e-Reverse Auction mentioned in the Business Rules for the subjectpackage.					 
We confirm that:	
1)	The undersigned is authorized representative of the Bidder.	
2)	We have studied the e-Reverse Auction Terms &amp; Conditions and the Business Rules governing the e-Reverse Auction as mentioned in your letter and confirm our agreement to them.	
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
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
We hereby confirm that we will honor the Bids placed by us during the auction process. 	 </t>
  </si>
  <si>
    <t>Attachment-26</t>
  </si>
  <si>
    <t>Certification by the Bidder per order no. F.No.6/18/2019-PPD dated 23/07/2020 issued by Public Procurement Division, Department of Expenditure, Ministry of Finance, Government of India (DoE Order) in line with ITB 2.1</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</si>
  <si>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Particularly, we, the Bidder, have read the clause regarding restrictions on procurement from a ‘Bidder of a country which shares a land border with India’ and on sub-contracting to contractors from such countries.
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
We further declare that any misrepresentation or submission of false/forged document/information in this regard shall be dealt with as per the provisions of Integrity Pact and/or Bidding Documents and/or POWERGRID’s policy and procedures. </t>
  </si>
  <si>
    <t>Attachment-28</t>
  </si>
  <si>
    <t>Undertaking regarding submission of original/Hard copy part of the bid</t>
  </si>
  <si>
    <t xml:space="preserve">1.0  	We have read the provisions of the bidding documents regarding submission of original/ Hard copy part of the bid. Accordingly, as per ITB Clause 9(I) of the Bidding Documents, we hereby confirm the following:
(i)  	We have uploaded the scanned copy of the requisite documents in accordance with the bidding provisions along with the soft part of the bid.
(ii)  	We shall furnish all the original/Hard copy part of the bid in physical form on receipt of request from the Employer. Further, there shall be no contradictions/ inconsistencies between the documents submitted in physical form and the scanned version submitted along with the soft part of the bid except for requirement like execution on Stamp paper/ attestation/ notarization as per provisions of the bidding documents.
2.0    	We also accept that in case of our failure of submission of documents in original/hard part, the same shall be considered as withdrawal of bids and Employer has the right to take punitive measures against us as deemed fit. </t>
  </si>
  <si>
    <r>
      <t>[Note: The Bidder (Lead Partner in case of Joint Venture) shall submit the undertaking on the company’s letterhead]</t>
    </r>
    <r>
      <rPr>
        <sz val="11"/>
        <color rgb="FF000000"/>
        <rFont val="Arial"/>
        <family val="2"/>
      </rPr>
      <t>.</t>
    </r>
    <r>
      <rPr>
        <i/>
        <sz val="10"/>
        <color rgb="FF000000"/>
        <rFont val="Arial"/>
        <family val="2"/>
      </rPr>
      <t xml:space="preserve"> </t>
    </r>
  </si>
  <si>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</si>
  <si>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</si>
  <si>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</si>
  <si>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</si>
  <si>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</si>
  <si>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</si>
  <si>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</si>
  <si>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</si>
  <si>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</si>
  <si>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</si>
  <si>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</si>
  <si>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</si>
  <si>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</si>
  <si>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</si>
  <si>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</si>
  <si>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</si>
  <si>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</si>
  <si>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</si>
  <si>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</si>
  <si>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</si>
  <si>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</si>
  <si>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</si>
  <si>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</si>
  <si>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</si>
  <si>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</si>
  <si>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</si>
  <si>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</si>
  <si>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</si>
  <si>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</si>
  <si>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</si>
  <si>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</si>
  <si>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</si>
  <si>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</si>
  <si>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</si>
  <si>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</si>
  <si>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</si>
  <si>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</si>
  <si>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</si>
  <si>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</si>
  <si>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r>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r>
    <r>
      <rPr>
        <b/>
        <sz val="8"/>
        <rFont val="Book Antiqua"/>
        <family val="1"/>
      </rPr>
      <t>(* To be read in conjunction with ITB 11.3)</t>
    </r>
  </si>
  <si>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</si>
  <si>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</si>
  <si>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</si>
  <si>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</si>
  <si>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</si>
  <si>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</si>
  <si>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</si>
  <si>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</si>
  <si>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</si>
  <si>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</si>
  <si>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</si>
  <si>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</si>
  <si>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Online Payment Acknowledgement towards Bid Security for a sum of ................................................ (name of currency and amount in words and figures)</t>
  </si>
  <si>
    <t>Or
documentary evidence in support of exemption of Bid Security, in separate envelope in accordance with clause 13.1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</si>
  <si>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</si>
  <si>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</si>
  <si>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</si>
  <si>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</si>
  <si>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</si>
  <si>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</si>
  <si>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</si>
  <si>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</si>
  <si>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</si>
  <si>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</si>
  <si>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</si>
  <si>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</si>
  <si>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</si>
  <si>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</si>
  <si>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</si>
  <si>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</si>
  <si>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</si>
  <si>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</si>
  <si>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</si>
  <si>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</si>
  <si>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Additional Information.</t>
  </si>
  <si>
    <t>Declaration for tax exemptions, reductions, allowances or benefits</t>
  </si>
  <si>
    <t>Declaration.</t>
  </si>
  <si>
    <t>Declaration of Key Managerial Person jointly with Power of Attorney holder</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</si>
  <si>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</si>
  <si>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</si>
  <si>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 xml:space="preserve">Undertaking by the bidder regarding Compliance of DMI&amp;SP policy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</si>
  <si>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</si>
  <si>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</si>
  <si>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</si>
  <si>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</si>
  <si>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</si>
  <si>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</si>
  <si>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</si>
  <si>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</si>
  <si>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</si>
  <si>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</si>
  <si>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</si>
  <si>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Construction of the Contract</t>
  </si>
  <si>
    <r>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t>
    </r>
    <r>
      <rPr>
        <strike/>
        <sz val="11"/>
        <rFont val="Book Antiqua"/>
        <family val="1"/>
      </rPr>
      <t xml:space="preserve">inland transportation for delivery at site, In-transit insurance, unloading, </t>
    </r>
    <r>
      <rPr>
        <sz val="11"/>
        <rFont val="Book Antiqua"/>
        <family val="1"/>
      </rPr>
      <t xml:space="preserve">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r>
  </si>
  <si>
    <t>We have read the provisions of following clauses and confirm that the specified stipulations of these clauses are acceptable to us:</t>
  </si>
  <si>
    <t>GCC 2.14</t>
  </si>
  <si>
    <t>Governing Law</t>
  </si>
  <si>
    <t xml:space="preserve">GCC 5.1   </t>
  </si>
  <si>
    <t xml:space="preserve">Contractor’s Responsibilities </t>
  </si>
  <si>
    <t>GCC 8</t>
  </si>
  <si>
    <t>Terms of Payment</t>
  </si>
  <si>
    <t xml:space="preserve">(d) </t>
  </si>
  <si>
    <t xml:space="preserve">GCC 9.3 </t>
  </si>
  <si>
    <t>Performance Security</t>
  </si>
  <si>
    <t>GCC 10</t>
  </si>
  <si>
    <t>Taxes and Duties</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</si>
  <si>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</si>
  <si>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</si>
  <si>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</si>
  <si>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</si>
  <si>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</si>
  <si>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</si>
  <si>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</si>
  <si>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</si>
  <si>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</si>
  <si>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</si>
  <si>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</si>
  <si>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</si>
  <si>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</si>
  <si>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</si>
  <si>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</si>
  <si>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</si>
  <si>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</si>
  <si>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</si>
  <si>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</si>
  <si>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(m)</t>
  </si>
  <si>
    <t>GCC 40</t>
  </si>
  <si>
    <t>Conciliation</t>
  </si>
  <si>
    <t>(n)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</si>
  <si>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</si>
  <si>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</si>
  <si>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</si>
  <si>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</si>
  <si>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</si>
  <si>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</si>
  <si>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</si>
  <si>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</si>
  <si>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</si>
  <si>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</si>
  <si>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</si>
  <si>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</si>
  <si>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</si>
  <si>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</si>
  <si>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</si>
  <si>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</si>
  <si>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</si>
  <si>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</si>
  <si>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</si>
  <si>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</si>
  <si>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</si>
  <si>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</si>
  <si>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</si>
  <si>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</si>
  <si>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</si>
  <si>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</si>
  <si>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</si>
  <si>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</si>
  <si>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</si>
  <si>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</si>
  <si>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</si>
  <si>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</si>
  <si>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</si>
  <si>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</si>
  <si>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</si>
  <si>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</si>
  <si>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</si>
  <si>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</si>
  <si>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</si>
  <si>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</si>
  <si>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</si>
  <si>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</si>
  <si>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</si>
  <si>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</si>
  <si>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</si>
  <si>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</si>
  <si>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</si>
  <si>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</si>
  <si>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</si>
  <si>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</si>
  <si>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</si>
  <si>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</si>
  <si>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</si>
  <si>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</si>
  <si>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</si>
  <si>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</si>
  <si>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</si>
  <si>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</si>
  <si>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</si>
  <si>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</si>
  <si>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</si>
  <si>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</si>
  <si>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</si>
  <si>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</si>
  <si>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</si>
  <si>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</si>
  <si>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</si>
  <si>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</si>
  <si>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</si>
  <si>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</si>
  <si>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</si>
  <si>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</si>
  <si>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</si>
  <si>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</si>
  <si>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</si>
  <si>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</si>
  <si>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</si>
  <si>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</si>
  <si>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</si>
  <si>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</si>
  <si>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</si>
  <si>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</si>
  <si>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</si>
  <si>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</si>
  <si>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</si>
  <si>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</si>
  <si>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</si>
  <si>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</si>
  <si>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</si>
  <si>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</si>
  <si>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</si>
  <si>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</si>
  <si>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</si>
  <si>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</si>
  <si>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</si>
  <si>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</si>
  <si>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</si>
  <si>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</si>
  <si>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</si>
  <si>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</si>
  <si>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</si>
  <si>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</si>
  <si>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</si>
  <si>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</si>
  <si>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</si>
  <si>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</si>
  <si>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</si>
  <si>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</si>
  <si>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</si>
  <si>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</si>
  <si>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</si>
  <si>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</si>
  <si>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</si>
  <si>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</si>
  <si>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</si>
  <si>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</si>
  <si>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</si>
  <si>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</si>
  <si>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</si>
  <si>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 xml:space="preserve">765 kV Transformer Package –  LOT-7TR-04-BULK for 7X 500 MVA, 765/400/33kV, (1-Ph) ICT under "Bulk Procurement of Transformer &amp; Reactor packages associated with various projects under RTM &amp; TBCB route "  </t>
  </si>
  <si>
    <t>7TR-04-BULK</t>
  </si>
  <si>
    <t>CC/NT/W-TR/DOM/A04/24/04404</t>
  </si>
  <si>
    <r>
      <rPr>
        <i/>
        <sz val="10"/>
        <color rgb="FF000000"/>
        <rFont val="Book Antiqua"/>
        <family val="1"/>
      </rPr>
      <t xml:space="preserve">a)	 Net Worth for last 3 financial years should be positive
b)	Minimum Average Annual Turnover^ (MAAT) for best three (3) years i.e. 36 months out of last five (5) financial years of the bidder should be  </t>
    </r>
    <r>
      <rPr>
        <b/>
        <i/>
        <sz val="10"/>
        <color rgb="FFFF0000"/>
        <rFont val="Book Antiqua"/>
        <family val="1"/>
      </rPr>
      <t xml:space="preserve">Rs. 926.91 Million or equivalent for Auto Transformer Package 7TR-04-Bulk.
</t>
    </r>
    <r>
      <rPr>
        <i/>
        <sz val="10"/>
        <color rgb="FF000000"/>
        <rFont val="Book Antiqua"/>
        <family val="1"/>
      </rPr>
      <t xml:space="preserve">^ Annual gross revenue from operations/gross operating income as incorporated in the profit &amp; loss account excluding other operative income/other income.
c) Bidder shall have liquid assets (L.A.) or/and evidence of access to or availability of credit facilities of not less than </t>
    </r>
    <r>
      <rPr>
        <b/>
        <i/>
        <sz val="10"/>
        <color rgb="FFFF0000"/>
        <rFont val="Book Antiqua"/>
        <family val="1"/>
      </rPr>
      <t xml:space="preserve">Rs. 154.49 Million or equivalent for Auto Transformer Package 7TR-04-Bulk. 
</t>
    </r>
    <r>
      <rPr>
        <i/>
        <sz val="10"/>
        <color rgb="FF000000"/>
        <rFont val="Book Antiqua"/>
        <family val="1"/>
      </rPr>
      <t xml:space="preserve">
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3.0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t>
    </r>
  </si>
  <si>
    <r>
      <rPr>
        <sz val="11"/>
        <color rgb="FF000000"/>
        <rFont val="Book Antiqua"/>
        <family val="1"/>
      </rPr>
      <t xml:space="preserve">We hereby furnish the relevant details pertaining to the price adjustment provisions for equipment as specified in your specifications and documents for the </t>
    </r>
    <r>
      <rPr>
        <b/>
        <sz val="11"/>
        <color rgb="FF000000"/>
        <rFont val="Book Antiqua"/>
        <family val="1"/>
      </rPr>
      <t xml:space="preserve"> </t>
    </r>
    <r>
      <rPr>
        <b/>
        <sz val="12"/>
        <color rgb="FFFF0000"/>
        <rFont val="Book Antiqua"/>
        <family val="1"/>
      </rPr>
      <t>Transformer Package LOT7TR-04-Bulk</t>
    </r>
    <r>
      <rPr>
        <sz val="11"/>
        <color rgb="FF000000"/>
        <rFont val="Book Antiqua"/>
        <family val="1"/>
      </rPr>
      <t>. The necessary documentary evidence is enclosed.</t>
    </r>
  </si>
  <si>
    <r>
      <rPr>
        <b/>
        <i/>
        <sz val="12"/>
        <color rgb="FF000000"/>
        <rFont val="Book Antiqua"/>
        <family val="1"/>
      </rPr>
      <t xml:space="preserve">Route-1:
</t>
    </r>
    <r>
      <rPr>
        <i/>
        <sz val="12"/>
        <color rgb="FF000000"/>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t>
    </r>
    <r>
      <rPr>
        <i/>
        <sz val="12"/>
        <color rgb="FFFF0000"/>
        <rFont val="Book Antiqua"/>
        <family val="1"/>
      </rPr>
      <t>22</t>
    </r>
    <r>
      <rPr>
        <b/>
        <i/>
        <sz val="12"/>
        <color rgb="FFFF0000"/>
        <rFont val="Book Antiqua"/>
        <family val="1"/>
      </rPr>
      <t>.05.2024</t>
    </r>
    <r>
      <rPr>
        <i/>
        <sz val="12"/>
        <color rgb="FFFF0000"/>
        <rFont val="Book Antiqua"/>
        <family val="1"/>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</si>
</sst>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106">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b/>
      <sz val="12"/>
      <color theme="1"/>
      <name val="Book Antiqua"/>
      <family val="1"/>
    </font>
    <font>
      <sz val="12"/>
      <color indexed="12"/>
      <name val="Book Antiqua"/>
      <family val="1"/>
    </font>
    <font>
      <sz val="10"/>
      <color indexed="63"/>
      <name val="Arial"/>
      <family val="2"/>
    </font>
    <font>
      <b/>
      <i/>
      <sz val="12"/>
      <color indexed="8"/>
      <name val="Book Antiqua"/>
      <family val="1"/>
    </font>
    <font>
      <b/>
      <sz val="22"/>
      <color rgb="FFFF0000"/>
      <name val="Book Antiqua"/>
      <family val="1"/>
    </font>
    <font>
      <b/>
      <sz val="12"/>
      <color rgb="FFFF0000"/>
      <name val="Arial"/>
      <family val="2"/>
    </font>
    <font>
      <i/>
      <sz val="10"/>
      <color indexed="8"/>
      <name val="Book Antiqua"/>
      <family val="1"/>
    </font>
    <font>
      <i/>
      <sz val="11"/>
      <color rgb="FF000000"/>
      <name val="Arial"/>
      <family val="2"/>
    </font>
    <font>
      <sz val="11"/>
      <color rgb="FF000000"/>
      <name val="Arial"/>
      <family val="2"/>
    </font>
    <font>
      <i/>
      <sz val="10"/>
      <color rgb="FF000000"/>
      <name val="Arial"/>
      <family val="2"/>
    </font>
    <font>
      <b/>
      <sz val="8"/>
      <name val="Book Antiqua"/>
      <family val="1"/>
    </font>
    <font>
      <b/>
      <i/>
      <sz val="12"/>
      <color rgb="FF000000"/>
      <name val="Book Antiqua"/>
      <family val="1"/>
    </font>
    <font>
      <i/>
      <sz val="12"/>
      <color rgb="FF000000"/>
      <name val="Book Antiqua"/>
      <family val="1"/>
    </font>
    <font>
      <b/>
      <i/>
      <sz val="12"/>
      <color rgb="FFFF0000"/>
      <name val="Book Antiqua"/>
      <family val="1"/>
    </font>
    <font>
      <i/>
      <sz val="12"/>
      <color rgb="FFFF0000"/>
      <name val="Book Antiqua"/>
      <family val="1"/>
    </font>
    <font>
      <i/>
      <sz val="10"/>
      <color rgb="FF000000"/>
      <name val="Book Antiqua"/>
      <family val="1"/>
    </font>
    <font>
      <b/>
      <i/>
      <sz val="10"/>
      <color rgb="FFFF0000"/>
      <name val="Book Antiqua"/>
      <family val="1"/>
    </font>
    <font>
      <sz val="11"/>
      <color rgb="FF000000"/>
      <name val="Book Antiqua"/>
      <family val="1"/>
    </font>
    <font>
      <b/>
      <sz val="11"/>
      <color rgb="FF000000"/>
      <name val="Book Antiqua"/>
      <family val="1"/>
    </font>
    <font>
      <b/>
      <sz val="12"/>
      <color rgb="FFFF0000"/>
      <name val="Book Antiqua"/>
      <family val="1"/>
    </font>
    <font>
      <sz val="8"/>
      <color rgb="FF000000"/>
      <name val="Tahoma"/>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7"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11">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5" fillId="0" borderId="0" xfId="0" applyFont="1" applyAlignment="1" applyProtection="1">
      <alignmen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0" fontId="9" fillId="0" borderId="25" xfId="0" applyFont="1" applyBorder="1" applyAlignment="1" applyProtection="1">
      <alignment horizontal="center"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6"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8"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49" fillId="0" borderId="0" xfId="0" applyFont="1" applyAlignment="1" applyProtection="1">
      <alignment vertical="center"/>
      <protection hidden="1"/>
    </xf>
    <xf numFmtId="0" fontId="49" fillId="0" borderId="0" xfId="0" applyFont="1" applyProtection="1">
      <protection hidden="1"/>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0" fontId="52" fillId="0" borderId="0" xfId="47" applyFont="1" applyAlignment="1" applyProtection="1">
      <alignment vertical="center"/>
      <protection hidden="1"/>
    </xf>
    <xf numFmtId="0" fontId="52" fillId="0" borderId="0" xfId="53" applyFont="1" applyAlignment="1" applyProtection="1">
      <alignment vertical="center"/>
      <protection hidden="1"/>
    </xf>
    <xf numFmtId="0" fontId="49" fillId="0" borderId="0" xfId="0" applyFont="1" applyAlignment="1" applyProtection="1">
      <alignment horizontal="justify" vertical="center"/>
      <protection hidden="1"/>
    </xf>
    <xf numFmtId="0" fontId="52" fillId="0" borderId="0" xfId="47" applyFont="1" applyAlignment="1" applyProtection="1">
      <alignment horizontal="justify" vertical="center"/>
      <protection hidden="1"/>
    </xf>
    <xf numFmtId="0" fontId="52" fillId="0" borderId="0" xfId="53" applyFont="1" applyAlignment="1" applyProtection="1">
      <alignment horizontal="justify" vertical="center"/>
      <protection hidden="1"/>
    </xf>
    <xf numFmtId="0" fontId="49"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7" fillId="0" borderId="0" xfId="0" applyFont="1" applyAlignment="1" applyProtection="1">
      <alignment vertical="center" wrapText="1"/>
      <protection hidden="1"/>
    </xf>
    <xf numFmtId="0" fontId="53" fillId="0" borderId="0" xfId="0" applyFont="1" applyAlignment="1" applyProtection="1">
      <alignment horizontal="center" vertical="center"/>
      <protection hidden="1"/>
    </xf>
    <xf numFmtId="0" fontId="55"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8"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69" fillId="0" borderId="0" xfId="0" applyFont="1" applyAlignment="1" applyProtection="1">
      <alignment vertical="center" wrapText="1"/>
      <protection hidden="1"/>
    </xf>
    <xf numFmtId="0" fontId="70" fillId="0" borderId="0" xfId="0" applyFont="1" applyAlignment="1" applyProtection="1">
      <alignment vertical="center" wrapText="1"/>
      <protection hidden="1"/>
    </xf>
    <xf numFmtId="0" fontId="71" fillId="0" borderId="0" xfId="0" applyFont="1" applyAlignment="1" applyProtection="1">
      <alignment horizontal="justify" vertical="top"/>
      <protection hidden="1"/>
    </xf>
    <xf numFmtId="0" fontId="58" fillId="0" borderId="0" xfId="52" applyFont="1" applyProtection="1">
      <protection hidden="1"/>
    </xf>
    <xf numFmtId="0" fontId="59" fillId="0" borderId="5" xfId="52" applyFont="1" applyBorder="1" applyAlignment="1" applyProtection="1">
      <alignment horizontal="center" vertical="center"/>
      <protection hidden="1"/>
    </xf>
    <xf numFmtId="0" fontId="59" fillId="0" borderId="5" xfId="52" applyFont="1" applyBorder="1" applyAlignment="1" applyProtection="1">
      <alignment horizontal="center" vertical="top"/>
      <protection hidden="1"/>
    </xf>
    <xf numFmtId="0" fontId="59" fillId="0" borderId="19" xfId="52" applyFont="1" applyBorder="1" applyAlignment="1" applyProtection="1">
      <alignment horizontal="center" vertical="top"/>
      <protection hidden="1"/>
    </xf>
    <xf numFmtId="0" fontId="72"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3"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2"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8"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8" fillId="0" borderId="0" xfId="35" applyFont="1" applyAlignment="1" applyProtection="1">
      <alignment horizontal="justify" vertical="center"/>
      <protection hidden="1"/>
    </xf>
    <xf numFmtId="0" fontId="48"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6"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0"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4" fillId="0" borderId="0" xfId="48" applyFont="1" applyAlignment="1" applyProtection="1">
      <alignment horizontal="center" vertical="center"/>
      <protection hidden="1"/>
    </xf>
    <xf numFmtId="0" fontId="65" fillId="0" borderId="0" xfId="48" applyFont="1" applyAlignment="1" applyProtection="1">
      <alignment vertical="center"/>
      <protection hidden="1"/>
    </xf>
    <xf numFmtId="0" fontId="64" fillId="0" borderId="34" xfId="50" applyFont="1" applyBorder="1" applyAlignment="1" applyProtection="1">
      <alignment horizontal="left" vertical="center" wrapText="1"/>
      <protection hidden="1"/>
    </xf>
    <xf numFmtId="0" fontId="64"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3" fontId="10" fillId="0" borderId="0" xfId="37" applyNumberFormat="1" applyFont="1" applyAlignment="1" applyProtection="1">
      <alignment horizontal="left" vertical="center"/>
      <protection hidden="1"/>
    </xf>
    <xf numFmtId="0" fontId="66"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0"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8"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8" fillId="0" borderId="0" xfId="35" applyFont="1" applyAlignment="1" applyProtection="1">
      <alignment horizontal="left" vertical="top" wrapText="1"/>
      <protection hidden="1"/>
    </xf>
    <xf numFmtId="0" fontId="48" fillId="0" borderId="22" xfId="35" applyFont="1" applyBorder="1" applyAlignment="1" applyProtection="1">
      <alignment horizontal="right"/>
      <protection hidden="1"/>
    </xf>
    <xf numFmtId="0" fontId="48" fillId="0" borderId="0" xfId="35" applyFont="1" applyAlignment="1" applyProtection="1">
      <alignment horizontal="right"/>
      <protection hidden="1"/>
    </xf>
    <xf numFmtId="0" fontId="48" fillId="0" borderId="0" xfId="35" applyFont="1" applyAlignment="1" applyProtection="1">
      <alignment horizontal="left" vertical="center" wrapText="1"/>
      <protection locked="0" hidden="1"/>
    </xf>
    <xf numFmtId="0" fontId="48"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59"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4" fillId="0" borderId="4" xfId="0" applyFont="1" applyBorder="1" applyAlignment="1">
      <alignment horizontal="right" vertical="top" wrapText="1"/>
    </xf>
    <xf numFmtId="0" fontId="76" fillId="0" borderId="0" xfId="0" applyFont="1" applyAlignment="1" applyProtection="1">
      <alignment vertical="center"/>
      <protection hidden="1"/>
    </xf>
    <xf numFmtId="0" fontId="76"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6" fillId="0" borderId="4" xfId="0" applyFont="1" applyBorder="1" applyAlignment="1" applyProtection="1">
      <alignment vertical="center"/>
      <protection hidden="1"/>
    </xf>
    <xf numFmtId="0" fontId="54" fillId="0" borderId="4" xfId="0" applyFont="1" applyBorder="1" applyAlignment="1" applyProtection="1">
      <alignment horizontal="right" vertical="top" wrapText="1"/>
      <protection hidden="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0"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2"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8"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6"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7" fillId="0" borderId="0" xfId="38" applyFont="1"/>
    <xf numFmtId="0" fontId="56"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4" fillId="17" borderId="26" xfId="0" applyFont="1" applyFill="1" applyBorder="1" applyAlignment="1" applyProtection="1">
      <alignment vertical="center"/>
      <protection hidden="1"/>
    </xf>
    <xf numFmtId="0" fontId="44" fillId="17" borderId="3" xfId="0" applyFont="1" applyFill="1" applyBorder="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8" fillId="17" borderId="0" xfId="35" applyFont="1" applyFill="1" applyAlignment="1" applyProtection="1">
      <alignment horizontal="right" vertical="top"/>
      <protection hidden="1"/>
    </xf>
    <xf numFmtId="0" fontId="78"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60"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2" fillId="2" borderId="59" xfId="35" applyFill="1" applyBorder="1" applyAlignment="1" applyProtection="1">
      <alignment horizontal="left" vertical="center"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43"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10" fillId="10" borderId="6" xfId="37" applyFont="1" applyFill="1" applyBorder="1" applyAlignment="1" applyProtection="1">
      <alignment vertical="top" wrapText="1"/>
      <protection hidden="1"/>
    </xf>
    <xf numFmtId="0" fontId="9" fillId="0" borderId="6" xfId="37" applyFont="1" applyBorder="1" applyAlignment="1" applyProtection="1">
      <alignment horizontal="left" vertical="top" wrapText="1"/>
      <protection hidden="1"/>
    </xf>
    <xf numFmtId="0" fontId="9" fillId="9" borderId="6" xfId="37" applyFont="1" applyFill="1" applyBorder="1" applyAlignment="1" applyProtection="1">
      <alignment horizontal="center" vertical="top" wrapText="1"/>
      <protection locked="0"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0" fontId="10" fillId="11" borderId="6" xfId="37" applyFont="1" applyFill="1" applyBorder="1" applyAlignment="1" applyProtection="1">
      <alignment horizontal="left" vertical="top" wrapText="1"/>
      <protection hidden="1"/>
    </xf>
    <xf numFmtId="0" fontId="10" fillId="10" borderId="6" xfId="38" applyFont="1" applyFill="1" applyBorder="1" applyAlignment="1" applyProtection="1">
      <alignment horizontal="left" vertical="top" wrapText="1"/>
      <protection hidden="1"/>
    </xf>
    <xf numFmtId="2" fontId="9" fillId="0" borderId="6" xfId="37" applyNumberFormat="1" applyFont="1" applyBorder="1" applyAlignment="1" applyProtection="1">
      <alignment horizontal="center" vertical="top" wrapText="1"/>
      <protection hidden="1"/>
    </xf>
    <xf numFmtId="0" fontId="90" fillId="0" borderId="0" xfId="52" applyFont="1" applyAlignment="1" applyProtection="1">
      <alignment vertical="center"/>
      <protection hidden="1"/>
    </xf>
    <xf numFmtId="0" fontId="8" fillId="0" borderId="14" xfId="0" applyFont="1" applyBorder="1" applyAlignment="1" applyProtection="1">
      <alignment horizontal="center" vertical="center" wrapText="1"/>
      <protection hidden="1"/>
    </xf>
    <xf numFmtId="0" fontId="8" fillId="0" borderId="0" xfId="0" applyFont="1" applyAlignment="1" applyProtection="1">
      <alignment vertical="center"/>
      <protection hidden="1"/>
    </xf>
    <xf numFmtId="0" fontId="8" fillId="0" borderId="6" xfId="0" applyFont="1" applyBorder="1" applyAlignment="1" applyProtection="1">
      <alignment horizontal="center" vertical="top" wrapText="1"/>
      <protection hidden="1"/>
    </xf>
    <xf numFmtId="0" fontId="44" fillId="17" borderId="4" xfId="0" applyFont="1" applyFill="1" applyBorder="1" applyAlignment="1" applyProtection="1">
      <alignment vertical="center"/>
      <protection hidden="1"/>
    </xf>
    <xf numFmtId="0" fontId="0" fillId="0" borderId="6" xfId="0" applyBorder="1" applyProtection="1">
      <protection hidden="1"/>
    </xf>
    <xf numFmtId="0" fontId="8" fillId="0" borderId="12"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10" fillId="10" borderId="6" xfId="37" applyFont="1" applyFill="1" applyBorder="1" applyAlignment="1" applyProtection="1">
      <alignment vertical="center" wrapText="1"/>
      <protection hidden="1"/>
    </xf>
    <xf numFmtId="0" fontId="9" fillId="0" borderId="0" xfId="53" applyAlignment="1" applyProtection="1">
      <alignment horizontal="right" vertical="center"/>
      <protection hidden="1"/>
    </xf>
    <xf numFmtId="1" fontId="5" fillId="0" borderId="0" xfId="0" applyNumberFormat="1" applyFont="1" applyAlignment="1" applyProtection="1">
      <alignment horizontal="center" vertical="center"/>
      <protection hidden="1"/>
    </xf>
    <xf numFmtId="0" fontId="35" fillId="0" borderId="0" xfId="53"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46" applyFont="1" applyAlignment="1" applyProtection="1">
      <alignment horizontal="center" vertical="center"/>
      <protection hidden="1"/>
    </xf>
    <xf numFmtId="0" fontId="2" fillId="0" borderId="0" xfId="46" applyFont="1" applyProtection="1">
      <protection hidden="1"/>
    </xf>
    <xf numFmtId="0" fontId="2" fillId="0" borderId="0" xfId="46" applyFont="1" applyAlignment="1" applyProtection="1">
      <alignment horizontal="center"/>
      <protection hidden="1"/>
    </xf>
    <xf numFmtId="0" fontId="2" fillId="0" borderId="0" xfId="46"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5" fillId="0" borderId="0" xfId="0" applyNumberFormat="1" applyFont="1" applyAlignment="1" applyProtection="1">
      <alignment horizontal="left" vertical="center"/>
      <protection hidden="1"/>
    </xf>
    <xf numFmtId="0" fontId="5" fillId="0" borderId="0" xfId="0" quotePrefix="1" applyFont="1" applyAlignment="1" applyProtection="1">
      <alignment horizontal="left" vertical="center" wrapText="1"/>
      <protection hidden="1"/>
    </xf>
    <xf numFmtId="0" fontId="89" fillId="0" borderId="8" xfId="52" applyFont="1" applyBorder="1" applyAlignment="1" applyProtection="1">
      <alignment horizontal="center" vertical="center" textRotation="90"/>
      <protection hidden="1"/>
    </xf>
    <xf numFmtId="0" fontId="89" fillId="0" borderId="15" xfId="52" applyFont="1" applyBorder="1" applyAlignment="1" applyProtection="1">
      <alignment horizontal="center" vertical="center" textRotation="90"/>
      <protection hidden="1"/>
    </xf>
    <xf numFmtId="0" fontId="89" fillId="0" borderId="14" xfId="52" applyFont="1" applyBorder="1" applyAlignment="1" applyProtection="1">
      <alignment horizontal="center" vertical="center" textRotation="90"/>
      <protection hidden="1"/>
    </xf>
    <xf numFmtId="0" fontId="60" fillId="0" borderId="0" xfId="52" applyFont="1"/>
    <xf numFmtId="0" fontId="59" fillId="0" borderId="5" xfId="52" applyFont="1" applyBorder="1" applyAlignment="1" applyProtection="1">
      <alignment horizontal="justify" vertical="center"/>
      <protection hidden="1"/>
    </xf>
    <xf numFmtId="0" fontId="59" fillId="0" borderId="19" xfId="52" applyFont="1" applyBorder="1" applyAlignment="1" applyProtection="1">
      <alignment horizontal="justify" vertical="center"/>
      <protection hidden="1"/>
    </xf>
    <xf numFmtId="0" fontId="59" fillId="0" borderId="5" xfId="52" applyFont="1" applyBorder="1" applyAlignment="1" applyProtection="1">
      <alignment horizontal="justify" vertical="top"/>
      <protection hidden="1"/>
    </xf>
    <xf numFmtId="0" fontId="43" fillId="0" borderId="0" xfId="52" applyFont="1" applyAlignment="1" applyProtection="1">
      <alignment horizontal="center" vertical="center"/>
      <protection hidden="1"/>
    </xf>
    <xf numFmtId="0" fontId="72" fillId="8" borderId="3" xfId="52" applyFont="1" applyFill="1" applyBorder="1" applyAlignment="1" applyProtection="1">
      <alignment horizontal="justify" vertical="center"/>
      <protection hidden="1"/>
    </xf>
    <xf numFmtId="0" fontId="72" fillId="8" borderId="11" xfId="52" applyFont="1" applyFill="1" applyBorder="1" applyAlignment="1" applyProtection="1">
      <alignment horizontal="justify" vertical="center"/>
      <protection hidden="1"/>
    </xf>
    <xf numFmtId="0" fontId="59" fillId="0" borderId="30" xfId="52" applyFont="1" applyBorder="1" applyAlignment="1" applyProtection="1">
      <alignment horizontal="justify" vertical="top"/>
      <protection hidden="1"/>
    </xf>
    <xf numFmtId="0" fontId="61" fillId="0" borderId="8" xfId="52" applyFont="1" applyBorder="1" applyAlignment="1" applyProtection="1">
      <alignment horizontal="center" vertical="center" textRotation="90"/>
      <protection hidden="1"/>
    </xf>
    <xf numFmtId="0" fontId="61" fillId="0" borderId="15" xfId="52" applyFont="1" applyBorder="1" applyAlignment="1" applyProtection="1">
      <alignment horizontal="center" vertical="center" textRotation="90"/>
      <protection hidden="1"/>
    </xf>
    <xf numFmtId="0" fontId="61"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2" fillId="13" borderId="34" xfId="52" applyFont="1" applyFill="1" applyBorder="1" applyAlignment="1" applyProtection="1">
      <alignment horizontal="center" vertical="center" wrapText="1"/>
      <protection hidden="1"/>
    </xf>
    <xf numFmtId="0" fontId="62" fillId="13" borderId="24" xfId="52" applyFont="1" applyFill="1" applyBorder="1" applyAlignment="1" applyProtection="1">
      <alignment horizontal="center" vertical="center" wrapText="1"/>
      <protection hidden="1"/>
    </xf>
    <xf numFmtId="0" fontId="62" fillId="13"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4" fillId="0" borderId="6" xfId="50" applyFont="1" applyBorder="1" applyAlignment="1" applyProtection="1">
      <alignment horizontal="left" vertical="center" wrapText="1"/>
      <protection hidden="1"/>
    </xf>
    <xf numFmtId="0" fontId="60" fillId="2" borderId="6" xfId="49" applyFont="1" applyFill="1" applyBorder="1" applyAlignment="1" applyProtection="1">
      <alignment horizontal="center" vertical="center"/>
      <protection locked="0" hidden="1"/>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2"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6" borderId="0" xfId="0" applyFont="1" applyFill="1" applyAlignment="1" applyProtection="1">
      <alignment horizontal="left" vertical="top" wrapText="1"/>
      <protection hidden="1"/>
    </xf>
    <xf numFmtId="0" fontId="68" fillId="0" borderId="0" xfId="0" applyFont="1" applyAlignment="1" applyProtection="1">
      <alignment horizontal="left" vertical="top"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2" fillId="0" borderId="6" xfId="0" applyFont="1" applyBorder="1" applyAlignment="1" applyProtection="1">
      <alignment horizontal="left" vertical="center" wrapText="1"/>
      <protection hidden="1"/>
    </xf>
    <xf numFmtId="0" fontId="82"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11" xfId="35" applyFont="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8" fillId="0" borderId="3" xfId="35" applyFont="1" applyBorder="1" applyAlignment="1" applyProtection="1">
      <alignment horizontal="left" vertical="top" wrapText="1"/>
      <protection hidden="1"/>
    </xf>
    <xf numFmtId="0" fontId="48" fillId="0" borderId="11" xfId="35" applyFont="1" applyBorder="1" applyAlignment="1" applyProtection="1">
      <alignment horizontal="left" vertical="top"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8" fillId="0" borderId="26" xfId="35" applyFont="1" applyBorder="1" applyAlignment="1" applyProtection="1">
      <alignment horizontal="left" vertical="top"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28"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8" fillId="0" borderId="24" xfId="35" applyFont="1" applyBorder="1" applyAlignment="1" applyProtection="1">
      <alignment horizontal="left" vertical="top" wrapText="1"/>
      <protection hidden="1"/>
    </xf>
    <xf numFmtId="0" fontId="48" fillId="0" borderId="35" xfId="35" applyFont="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8" fillId="0" borderId="0" xfId="35" applyFont="1" applyAlignment="1" applyProtection="1">
      <alignment horizontal="justify" vertical="top"/>
      <protection hidden="1"/>
    </xf>
    <xf numFmtId="0" fontId="48" fillId="0" borderId="0" xfId="35" applyFont="1" applyAlignment="1" applyProtection="1">
      <alignment horizontal="justify" vertical="top" wrapText="1"/>
      <protection hidden="1"/>
    </xf>
    <xf numFmtId="0" fontId="48"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8" fillId="2" borderId="48" xfId="35" applyFont="1" applyFill="1" applyBorder="1" applyAlignment="1" applyProtection="1">
      <alignment horizontal="left" vertical="center" wrapText="1"/>
      <protection locked="0"/>
    </xf>
    <xf numFmtId="0" fontId="48" fillId="2" borderId="5" xfId="35" applyFont="1" applyFill="1" applyBorder="1" applyAlignment="1" applyProtection="1">
      <alignment horizontal="left" vertical="center" wrapText="1"/>
      <protection locked="0"/>
    </xf>
    <xf numFmtId="0" fontId="48"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3" fillId="0" borderId="34" xfId="0" applyFont="1" applyBorder="1" applyAlignment="1" applyProtection="1">
      <alignment horizontal="left" vertical="center" wrapText="1"/>
      <protection hidden="1"/>
    </xf>
    <xf numFmtId="0" fontId="63" fillId="0" borderId="24" xfId="0" applyFont="1" applyBorder="1" applyAlignment="1" applyProtection="1">
      <alignment horizontal="left" vertical="center" wrapText="1"/>
      <protection hidden="1"/>
    </xf>
    <xf numFmtId="0" fontId="63" fillId="0" borderId="6" xfId="0" applyFont="1" applyBorder="1" applyAlignment="1" applyProtection="1">
      <alignment horizontal="left" vertical="center" wrapText="1"/>
      <protection hidden="1"/>
    </xf>
    <xf numFmtId="0" fontId="9" fillId="0" borderId="46" xfId="0" applyFont="1" applyBorder="1" applyAlignment="1" applyProtection="1">
      <alignment horizontal="left" vertical="top" wrapText="1"/>
      <protection hidden="1"/>
    </xf>
    <xf numFmtId="0" fontId="9" fillId="0" borderId="34"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2" fillId="0" borderId="6" xfId="0" applyFont="1" applyBorder="1" applyAlignment="1" applyProtection="1">
      <alignment horizontal="center" vertical="top" wrapText="1"/>
      <protection hidden="1"/>
    </xf>
    <xf numFmtId="0" fontId="9" fillId="0" borderId="8"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8"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67" fillId="13" borderId="34" xfId="52" applyFont="1" applyFill="1" applyBorder="1" applyAlignment="1" applyProtection="1">
      <alignment horizontal="center" vertical="center" wrapText="1"/>
      <protection hidden="1"/>
    </xf>
    <xf numFmtId="0" fontId="67"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91"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5" fillId="0" borderId="26" xfId="35" applyFont="1" applyBorder="1" applyAlignment="1" applyProtection="1">
      <alignment horizontal="left" vertical="center" wrapText="1"/>
      <protection hidden="1"/>
    </xf>
    <xf numFmtId="0" fontId="85" fillId="0" borderId="3" xfId="35" applyFont="1" applyBorder="1" applyAlignment="1" applyProtection="1">
      <alignment horizontal="left" vertical="center" wrapText="1"/>
      <protection hidden="1"/>
    </xf>
    <xf numFmtId="0" fontId="85" fillId="0" borderId="11" xfId="35" applyFont="1" applyBorder="1" applyAlignment="1" applyProtection="1">
      <alignment horizontal="left" vertical="center"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9"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63" fillId="0" borderId="34" xfId="35" applyFont="1" applyBorder="1" applyAlignment="1" applyProtection="1">
      <alignment horizontal="left" vertical="center" wrapText="1"/>
      <protection hidden="1"/>
    </xf>
    <xf numFmtId="0" fontId="63" fillId="0" borderId="24" xfId="35" applyFont="1" applyBorder="1" applyAlignment="1" applyProtection="1">
      <alignment horizontal="left" vertical="center" wrapText="1"/>
      <protection hidden="1"/>
    </xf>
    <xf numFmtId="0" fontId="63" fillId="0" borderId="35"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46" xfId="35" applyFont="1" applyBorder="1" applyAlignment="1" applyProtection="1">
      <alignment horizontal="left" vertical="top" wrapText="1"/>
      <protection hidden="1"/>
    </xf>
    <xf numFmtId="0" fontId="88" fillId="17" borderId="0" xfId="35" applyFont="1" applyFill="1" applyAlignment="1" applyProtection="1">
      <alignment horizontal="justify" vertical="top" wrapText="1"/>
      <protection hidden="1"/>
    </xf>
    <xf numFmtId="0" fontId="56" fillId="17" borderId="0" xfId="35" applyFont="1" applyFill="1" applyAlignment="1" applyProtection="1">
      <alignment horizontal="left" vertical="top" wrapText="1"/>
      <protection hidden="1"/>
    </xf>
    <xf numFmtId="0" fontId="48" fillId="17" borderId="0" xfId="35" applyFont="1" applyFill="1" applyAlignment="1" applyProtection="1">
      <alignment horizontal="left" vertical="top" wrapText="1"/>
      <protection hidden="1"/>
    </xf>
    <xf numFmtId="0" fontId="97" fillId="17"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84" fillId="13" borderId="0" xfId="35" applyFont="1" applyFill="1" applyAlignment="1" applyProtection="1">
      <alignment horizontal="center" vertical="center"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10" fillId="0" borderId="6" xfId="35" applyFont="1" applyBorder="1" applyAlignment="1" applyProtection="1">
      <alignment horizontal="lef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3" fillId="0" borderId="26" xfId="35" applyFont="1" applyBorder="1" applyAlignment="1" applyProtection="1">
      <alignment horizontal="left" vertical="center" wrapText="1"/>
      <protection hidden="1"/>
    </xf>
    <xf numFmtId="0" fontId="63" fillId="0" borderId="3" xfId="35" applyFont="1" applyBorder="1" applyAlignment="1" applyProtection="1">
      <alignment horizontal="left" vertical="center" wrapText="1"/>
      <protection hidden="1"/>
    </xf>
    <xf numFmtId="0" fontId="63" fillId="0" borderId="11" xfId="35" applyFont="1" applyBorder="1" applyAlignment="1" applyProtection="1">
      <alignment horizontal="left" vertical="center"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11"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5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43"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3"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0" borderId="0" xfId="0" applyFont="1" applyAlignment="1" applyProtection="1">
      <alignment horizontal="center"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62" fillId="13" borderId="12" xfId="52" applyFont="1" applyFill="1" applyBorder="1" applyAlignment="1" applyProtection="1">
      <alignment horizontal="center" vertical="center" wrapText="1"/>
      <protection hidden="1"/>
    </xf>
    <xf numFmtId="0" fontId="62" fillId="13" borderId="0" xfId="52" applyFont="1" applyFill="1" applyAlignment="1" applyProtection="1">
      <alignment horizontal="center" vertical="center" wrapText="1"/>
      <protection hidden="1"/>
    </xf>
    <xf numFmtId="0" fontId="5" fillId="0" borderId="16"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top" wrapText="1"/>
      <protection hidden="1"/>
    </xf>
    <xf numFmtId="0" fontId="8" fillId="0" borderId="6" xfId="0" applyFont="1" applyBorder="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10" borderId="6" xfId="37" applyFont="1" applyFill="1" applyBorder="1" applyAlignment="1" applyProtection="1">
      <alignment horizontal="left" vertical="top" wrapText="1"/>
      <protection hidden="1"/>
    </xf>
    <xf numFmtId="0" fontId="77" fillId="0" borderId="3" xfId="38" applyFont="1" applyBorder="1" applyAlignment="1">
      <alignment horizontal="left" vertical="top" wrapText="1"/>
    </xf>
    <xf numFmtId="0" fontId="77"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10" fillId="10" borderId="6" xfId="37" applyFont="1" applyFill="1" applyBorder="1" applyAlignment="1" applyProtection="1">
      <alignment horizontal="left" vertical="center" wrapText="1"/>
      <protection hidden="1"/>
    </xf>
    <xf numFmtId="0" fontId="74" fillId="0" borderId="3" xfId="38" applyFont="1" applyBorder="1" applyAlignment="1">
      <alignment horizontal="left" vertical="top" wrapText="1"/>
    </xf>
    <xf numFmtId="0" fontId="74" fillId="0" borderId="11" xfId="38" applyFont="1" applyBorder="1" applyAlignment="1">
      <alignment horizontal="left" vertical="top" wrapText="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8"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75" fillId="0" borderId="29" xfId="33" applyFont="1" applyBorder="1" applyAlignment="1" applyProtection="1">
      <alignment horizontal="center" vertical="center"/>
      <protection hidden="1"/>
    </xf>
    <xf numFmtId="0" fontId="75" fillId="0" borderId="33" xfId="33" applyFont="1" applyBorder="1" applyAlignment="1" applyProtection="1">
      <alignment horizontal="center" vertical="center"/>
      <protection hidden="1"/>
    </xf>
    <xf numFmtId="0" fontId="75"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8" fillId="0" borderId="0" xfId="0" applyFont="1" applyAlignment="1">
      <alignment horizontal="left"/>
    </xf>
    <xf numFmtId="0" fontId="48"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9" fillId="0" borderId="0" xfId="53" applyAlignment="1" applyProtection="1">
      <alignment horizontal="left" vertical="center"/>
      <protection hidden="1"/>
    </xf>
    <xf numFmtId="0" fontId="43"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4" fillId="0" borderId="4" xfId="35" applyFont="1" applyBorder="1" applyAlignment="1" applyProtection="1">
      <alignment horizontal="left" vertical="top" wrapText="1"/>
      <protection hidden="1"/>
    </xf>
    <xf numFmtId="0" fontId="54"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left" vertical="top" wrapText="1" indent="5"/>
      <protection hidden="1"/>
    </xf>
    <xf numFmtId="0" fontId="86" fillId="0" borderId="29" xfId="35" applyFont="1" applyBorder="1" applyAlignment="1" applyProtection="1">
      <alignment horizontal="center" vertical="center"/>
      <protection hidden="1"/>
    </xf>
    <xf numFmtId="0" fontId="86" fillId="0" borderId="33" xfId="35" applyFont="1" applyBorder="1" applyAlignment="1" applyProtection="1">
      <alignment horizontal="center" vertical="center"/>
      <protection hidden="1"/>
    </xf>
    <xf numFmtId="0" fontId="86"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9" fillId="0" borderId="0" xfId="0" applyFont="1" applyAlignment="1" applyProtection="1">
      <alignment horizontal="left" vertical="center"/>
      <protection hidden="1"/>
    </xf>
    <xf numFmtId="0" fontId="2" fillId="0" borderId="0" xfId="0" applyFont="1" applyAlignment="1" applyProtection="1">
      <alignment horizontal="justify" vertical="center" wrapText="1"/>
      <protection hidden="1"/>
    </xf>
    <xf numFmtId="0" fontId="92" fillId="0" borderId="0" xfId="0" applyFont="1" applyAlignment="1">
      <alignment horizontal="left" vertical="center"/>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172" fontId="9" fillId="0" borderId="0" xfId="0" applyNumberFormat="1" applyFont="1" applyAlignment="1" applyProtection="1">
      <alignment horizontal="justify" vertical="top" wrapText="1"/>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Alignment="1" applyProtection="1">
      <alignment horizontal="justify" vertical="top" wrapText="1"/>
      <protection hidden="1"/>
    </xf>
    <xf numFmtId="172" fontId="10" fillId="0" borderId="0" xfId="0" applyNumberFormat="1" applyFont="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78"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2" fillId="13" borderId="0" xfId="52" applyFont="1" applyFill="1" applyAlignment="1" applyProtection="1">
      <alignment horizontal="justify" vertical="top" wrapText="1"/>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1">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3"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30.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1026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92487" y="47625"/>
          <a:ext cx="1103434" cy="967887"/>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8536471" y="9525"/>
          <a:ext cx="3150290" cy="773182"/>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705850" y="66675"/>
          <a:ext cx="2038350" cy="923925"/>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8842" y="47625"/>
          <a:ext cx="1101970" cy="679206"/>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904875"/>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3325"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2117" y="47625"/>
          <a:ext cx="1111526" cy="665508"/>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124700" y="209550"/>
          <a:ext cx="0" cy="69532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502801" y="57150"/>
          <a:ext cx="1111526" cy="690355"/>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F00-000066670100}"/>
            </a:ext>
          </a:extLst>
        </xdr:cNvPr>
        <xdr:cNvGrpSpPr>
          <a:grpSpLocks/>
        </xdr:cNvGrpSpPr>
      </xdr:nvGrpSpPr>
      <xdr:grpSpPr bwMode="auto">
        <a:xfrm>
          <a:off x="9039225"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F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F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20</xdr:row>
      <xdr:rowOff>568225</xdr:rowOff>
    </xdr:from>
    <xdr:to>
      <xdr:col>7</xdr:col>
      <xdr:colOff>154</xdr:colOff>
      <xdr:row>25</xdr:row>
      <xdr:rowOff>91975</xdr:rowOff>
    </xdr:to>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20</xdr:row>
      <xdr:rowOff>559942</xdr:rowOff>
    </xdr:from>
    <xdr:to>
      <xdr:col>7</xdr:col>
      <xdr:colOff>673756</xdr:colOff>
      <xdr:row>25</xdr:row>
      <xdr:rowOff>171371</xdr:rowOff>
    </xdr:to>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20</xdr:row>
      <xdr:rowOff>542798</xdr:rowOff>
    </xdr:from>
    <xdr:to>
      <xdr:col>5</xdr:col>
      <xdr:colOff>1203764</xdr:colOff>
      <xdr:row>25</xdr:row>
      <xdr:rowOff>83834</xdr:rowOff>
    </xdr:to>
    <xdr:sp macro="" textlink="">
      <xdr:nvSpPr>
        <xdr:cNvPr id="7" name="TextBox 6">
          <a:extLst>
            <a:ext uri="{FF2B5EF4-FFF2-40B4-BE49-F238E27FC236}">
              <a16:creationId xmlns:a16="http://schemas.microsoft.com/office/drawing/2014/main" id="{00000000-0008-0000-1F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20</xdr:row>
      <xdr:rowOff>534514</xdr:rowOff>
    </xdr:from>
    <xdr:to>
      <xdr:col>6</xdr:col>
      <xdr:colOff>203037</xdr:colOff>
      <xdr:row>25</xdr:row>
      <xdr:rowOff>65957</xdr:rowOff>
    </xdr:to>
    <xdr:sp macro="" textlink="">
      <xdr:nvSpPr>
        <xdr:cNvPr id="8" name="TextBox 7">
          <a:extLst>
            <a:ext uri="{FF2B5EF4-FFF2-40B4-BE49-F238E27FC236}">
              <a16:creationId xmlns:a16="http://schemas.microsoft.com/office/drawing/2014/main" id="{00000000-0008-0000-1F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48358</xdr:colOff>
          <xdr:row>88</xdr:row>
          <xdr:rowOff>55685</xdr:rowOff>
        </xdr:from>
        <xdr:to>
          <xdr:col>6</xdr:col>
          <xdr:colOff>891431</xdr:colOff>
          <xdr:row>162</xdr:row>
          <xdr:rowOff>301870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6916" y="32763070"/>
              <a:ext cx="2777380" cy="32763069"/>
              <a:chOff x="407" y="0"/>
              <a:chExt cx="828787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7"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5"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2"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7"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52754</xdr:colOff>
          <xdr:row>88</xdr:row>
          <xdr:rowOff>55685</xdr:rowOff>
        </xdr:from>
        <xdr:to>
          <xdr:col>9</xdr:col>
          <xdr:colOff>3729</xdr:colOff>
          <xdr:row>162</xdr:row>
          <xdr:rowOff>301870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44658" y="32763070"/>
              <a:ext cx="2548304" cy="32763069"/>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5"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900"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61347</xdr:colOff>
          <xdr:row>94</xdr:row>
          <xdr:rowOff>87385</xdr:rowOff>
        </xdr:from>
        <xdr:to>
          <xdr:col>5</xdr:col>
          <xdr:colOff>1680597</xdr:colOff>
          <xdr:row>96</xdr:row>
          <xdr:rowOff>17593</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19905" y="35535039"/>
              <a:ext cx="1619250" cy="699535"/>
              <a:chOff x="5519172" y="35863246"/>
              <a:chExt cx="1619250" cy="694309"/>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46"/>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8892"/>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122706</xdr:colOff>
          <xdr:row>94</xdr:row>
          <xdr:rowOff>70051</xdr:rowOff>
        </xdr:from>
        <xdr:to>
          <xdr:col>7</xdr:col>
          <xdr:colOff>550667</xdr:colOff>
          <xdr:row>96</xdr:row>
          <xdr:rowOff>13703</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5571" y="35517705"/>
              <a:ext cx="1527000" cy="712979"/>
              <a:chOff x="7272348" y="35845921"/>
              <a:chExt cx="1523223" cy="707906"/>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21"/>
                <a:ext cx="425619" cy="34054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48"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69" y="36208616"/>
                <a:ext cx="925402"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66475</xdr:colOff>
          <xdr:row>94</xdr:row>
          <xdr:rowOff>61391</xdr:rowOff>
        </xdr:from>
        <xdr:to>
          <xdr:col>8</xdr:col>
          <xdr:colOff>1590477</xdr:colOff>
          <xdr:row>96</xdr:row>
          <xdr:rowOff>5043</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44937" y="35509045"/>
              <a:ext cx="1524002" cy="712979"/>
              <a:chOff x="9197286" y="35837261"/>
              <a:chExt cx="1524002" cy="707906"/>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61"/>
                <a:ext cx="425805" cy="34054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56"/>
                <a:ext cx="925808"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132617</xdr:colOff>
          <xdr:row>120</xdr:row>
          <xdr:rowOff>191966</xdr:rowOff>
        </xdr:from>
        <xdr:to>
          <xdr:col>5</xdr:col>
          <xdr:colOff>1751867</xdr:colOff>
          <xdr:row>122</xdr:row>
          <xdr:rowOff>76858</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1175" y="46901101"/>
              <a:ext cx="1619250" cy="566295"/>
              <a:chOff x="5519172" y="35863475"/>
              <a:chExt cx="1619250" cy="694250"/>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75"/>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2"/>
                <a:ext cx="568950"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066"/>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191965</xdr:colOff>
          <xdr:row>120</xdr:row>
          <xdr:rowOff>243306</xdr:rowOff>
        </xdr:from>
        <xdr:to>
          <xdr:col>7</xdr:col>
          <xdr:colOff>715840</xdr:colOff>
          <xdr:row>122</xdr:row>
          <xdr:rowOff>80508</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4830" y="46952441"/>
              <a:ext cx="1622914" cy="518605"/>
              <a:chOff x="5519175" y="35863623"/>
              <a:chExt cx="1619243" cy="694100"/>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623"/>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52"/>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5" y="36213198"/>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1" y="36219064"/>
                <a:ext cx="983667"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93786</xdr:colOff>
          <xdr:row>120</xdr:row>
          <xdr:rowOff>257946</xdr:rowOff>
        </xdr:from>
        <xdr:to>
          <xdr:col>8</xdr:col>
          <xdr:colOff>1713036</xdr:colOff>
          <xdr:row>122</xdr:row>
          <xdr:rowOff>76030</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72248" y="46967081"/>
              <a:ext cx="1619250" cy="499487"/>
              <a:chOff x="5519173" y="35863203"/>
              <a:chExt cx="1619254" cy="694777"/>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203"/>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2"/>
                <a:ext cx="568953"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314"/>
                <a:ext cx="983672" cy="33866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205887</xdr:colOff>
          <xdr:row>132</xdr:row>
          <xdr:rowOff>156035</xdr:rowOff>
        </xdr:from>
        <xdr:to>
          <xdr:col>5</xdr:col>
          <xdr:colOff>1825137</xdr:colOff>
          <xdr:row>133</xdr:row>
          <xdr:rowOff>409381</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4445" y="51576381"/>
              <a:ext cx="1619250" cy="634346"/>
              <a:chOff x="5519172" y="35863209"/>
              <a:chExt cx="1619250" cy="694526"/>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209"/>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078"/>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206616</xdr:colOff>
          <xdr:row>132</xdr:row>
          <xdr:rowOff>156035</xdr:rowOff>
        </xdr:from>
        <xdr:to>
          <xdr:col>7</xdr:col>
          <xdr:colOff>811086</xdr:colOff>
          <xdr:row>133</xdr:row>
          <xdr:rowOff>409381</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599481" y="51576381"/>
              <a:ext cx="1703509" cy="634346"/>
              <a:chOff x="5519168" y="35863209"/>
              <a:chExt cx="1619279" cy="694526"/>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209"/>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68" y="36213201"/>
                <a:ext cx="568940"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5" y="36219078"/>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211020</xdr:colOff>
          <xdr:row>132</xdr:row>
          <xdr:rowOff>156035</xdr:rowOff>
        </xdr:from>
        <xdr:to>
          <xdr:col>9</xdr:col>
          <xdr:colOff>0</xdr:colOff>
          <xdr:row>133</xdr:row>
          <xdr:rowOff>409381</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89482" y="51576381"/>
              <a:ext cx="1503480" cy="634346"/>
              <a:chOff x="5519169" y="35863209"/>
              <a:chExt cx="1619255" cy="694526"/>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6"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209"/>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69" y="36213201"/>
                <a:ext cx="568950"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4" y="36219078"/>
                <a:ext cx="983670"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205887</xdr:colOff>
          <xdr:row>177</xdr:row>
          <xdr:rowOff>185365</xdr:rowOff>
        </xdr:from>
        <xdr:to>
          <xdr:col>5</xdr:col>
          <xdr:colOff>1825137</xdr:colOff>
          <xdr:row>178</xdr:row>
          <xdr:rowOff>437247</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4445" y="72018519"/>
              <a:ext cx="1619250" cy="669516"/>
              <a:chOff x="5519172" y="35863650"/>
              <a:chExt cx="1619250" cy="694180"/>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50"/>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51"/>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174"/>
                <a:ext cx="983672"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206618</xdr:colOff>
          <xdr:row>177</xdr:row>
          <xdr:rowOff>185365</xdr:rowOff>
        </xdr:from>
        <xdr:to>
          <xdr:col>7</xdr:col>
          <xdr:colOff>789117</xdr:colOff>
          <xdr:row>178</xdr:row>
          <xdr:rowOff>437247</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599483" y="72018519"/>
              <a:ext cx="1681538" cy="669516"/>
              <a:chOff x="5519175" y="35863650"/>
              <a:chExt cx="1619263" cy="694180"/>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50"/>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51"/>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5"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63" y="36219174"/>
                <a:ext cx="983675"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211020</xdr:colOff>
          <xdr:row>177</xdr:row>
          <xdr:rowOff>185365</xdr:rowOff>
        </xdr:from>
        <xdr:to>
          <xdr:col>9</xdr:col>
          <xdr:colOff>0</xdr:colOff>
          <xdr:row>178</xdr:row>
          <xdr:rowOff>437247</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89482" y="72018519"/>
              <a:ext cx="1503480" cy="669516"/>
              <a:chOff x="5519169" y="35863650"/>
              <a:chExt cx="1619255" cy="694180"/>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50"/>
                <a:ext cx="452416"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651"/>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69"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4" y="36219174"/>
                <a:ext cx="983670"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139944</xdr:colOff>
          <xdr:row>166</xdr:row>
          <xdr:rowOff>202970</xdr:rowOff>
        </xdr:from>
        <xdr:to>
          <xdr:col>5</xdr:col>
          <xdr:colOff>1759194</xdr:colOff>
          <xdr:row>167</xdr:row>
          <xdr:rowOff>146373</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8502" y="67383528"/>
              <a:ext cx="1619250" cy="573518"/>
              <a:chOff x="5519172" y="35863272"/>
              <a:chExt cx="1619250" cy="694526"/>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95"/>
                <a:ext cx="452418"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72"/>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199"/>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35"/>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199292</xdr:colOff>
          <xdr:row>166</xdr:row>
          <xdr:rowOff>239603</xdr:rowOff>
        </xdr:from>
        <xdr:to>
          <xdr:col>7</xdr:col>
          <xdr:colOff>723167</xdr:colOff>
          <xdr:row>167</xdr:row>
          <xdr:rowOff>183006</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2157" y="67420161"/>
              <a:ext cx="1622914" cy="573518"/>
              <a:chOff x="5519175" y="35863272"/>
              <a:chExt cx="1619243" cy="694526"/>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95"/>
                <a:ext cx="452418"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72"/>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5" y="36213199"/>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1" y="36219135"/>
                <a:ext cx="98366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57157</xdr:colOff>
          <xdr:row>166</xdr:row>
          <xdr:rowOff>246930</xdr:rowOff>
        </xdr:from>
        <xdr:to>
          <xdr:col>8</xdr:col>
          <xdr:colOff>1676407</xdr:colOff>
          <xdr:row>167</xdr:row>
          <xdr:rowOff>190333</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35619" y="67427488"/>
              <a:ext cx="1619250" cy="573518"/>
              <a:chOff x="5519201" y="35863272"/>
              <a:chExt cx="1619273" cy="694526"/>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95"/>
                <a:ext cx="452418"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72"/>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201" y="36213199"/>
                <a:ext cx="568956"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89" y="36219135"/>
                <a:ext cx="983685"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0929938" y="200025"/>
          <a:ext cx="0" cy="883444"/>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87</xdr:row>
          <xdr:rowOff>0</xdr:rowOff>
        </xdr:from>
        <xdr:to>
          <xdr:col>6</xdr:col>
          <xdr:colOff>890703</xdr:colOff>
          <xdr:row>158</xdr:row>
          <xdr:rowOff>180975</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12594" y="33682781"/>
              <a:ext cx="2248015" cy="33554194"/>
              <a:chOff x="425" y="0"/>
              <a:chExt cx="7752997" cy="33508950"/>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53290" y="33508950"/>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53276" y="335089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53280" y="33508950"/>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53276" y="335089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53225" y="33508950"/>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5"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87</xdr:row>
          <xdr:rowOff>0</xdr:rowOff>
        </xdr:from>
        <xdr:to>
          <xdr:col>9</xdr:col>
          <xdr:colOff>4522</xdr:colOff>
          <xdr:row>158</xdr:row>
          <xdr:rowOff>180975</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227219" y="33682781"/>
              <a:ext cx="2702719" cy="33554194"/>
              <a:chOff x="429" y="0"/>
              <a:chExt cx="10915286" cy="33508950"/>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15589" y="33508950"/>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15573" y="335089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15577" y="335089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15569" y="33508950"/>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15525" y="33508950"/>
                <a:ext cx="1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29"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60612</xdr:colOff>
          <xdr:row>93</xdr:row>
          <xdr:rowOff>34627</xdr:rowOff>
        </xdr:from>
        <xdr:to>
          <xdr:col>6</xdr:col>
          <xdr:colOff>3464</xdr:colOff>
          <xdr:row>94</xdr:row>
          <xdr:rowOff>194281</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525581" y="36182002"/>
              <a:ext cx="1347789" cy="481123"/>
              <a:chOff x="5519166" y="35863346"/>
              <a:chExt cx="1619262" cy="694295"/>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3" y="35863346"/>
                <a:ext cx="452419"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2" y="35863346"/>
                <a:ext cx="630641"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6" y="36213197"/>
                <a:ext cx="568946"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55" y="36218980"/>
                <a:ext cx="983673"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93</xdr:row>
          <xdr:rowOff>97940</xdr:rowOff>
        </xdr:from>
        <xdr:to>
          <xdr:col>7</xdr:col>
          <xdr:colOff>545520</xdr:colOff>
          <xdr:row>94</xdr:row>
          <xdr:rowOff>707553</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6991136" y="36245315"/>
              <a:ext cx="1733978" cy="931082"/>
              <a:chOff x="7272269" y="35845848"/>
              <a:chExt cx="1523389" cy="707898"/>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848"/>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69" y="36202651"/>
                <a:ext cx="535250"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49" y="36208536"/>
                <a:ext cx="925409"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9527</xdr:colOff>
          <xdr:row>118</xdr:row>
          <xdr:rowOff>79166</xdr:rowOff>
        </xdr:from>
        <xdr:to>
          <xdr:col>6</xdr:col>
          <xdr:colOff>0</xdr:colOff>
          <xdr:row>119</xdr:row>
          <xdr:rowOff>1920</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474496" y="48216135"/>
              <a:ext cx="1395410" cy="780004"/>
              <a:chOff x="5846851" y="47389543"/>
              <a:chExt cx="1611168" cy="692737"/>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852579" y="47389543"/>
                <a:ext cx="608385"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846851" y="47677222"/>
                <a:ext cx="887284"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57" y="47684288"/>
                <a:ext cx="664662"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76206</xdr:colOff>
          <xdr:row>118</xdr:row>
          <xdr:rowOff>171447</xdr:rowOff>
        </xdr:from>
        <xdr:to>
          <xdr:col>7</xdr:col>
          <xdr:colOff>592011</xdr:colOff>
          <xdr:row>119</xdr:row>
          <xdr:rowOff>833</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6946112" y="48308416"/>
              <a:ext cx="1825493" cy="686636"/>
              <a:chOff x="5846916" y="47389340"/>
              <a:chExt cx="1611170" cy="692582"/>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340"/>
                <a:ext cx="608385" cy="39262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16" y="47677222"/>
                <a:ext cx="887294"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16" y="47683931"/>
                <a:ext cx="664670"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95259</xdr:colOff>
          <xdr:row>118</xdr:row>
          <xdr:rowOff>152398</xdr:rowOff>
        </xdr:from>
        <xdr:to>
          <xdr:col>8</xdr:col>
          <xdr:colOff>1543047</xdr:colOff>
          <xdr:row>118</xdr:row>
          <xdr:rowOff>197078</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9477384" y="48289367"/>
              <a:ext cx="1447788" cy="44680"/>
              <a:chOff x="5846881" y="47391535"/>
              <a:chExt cx="1611173" cy="690682"/>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80" y="47391535"/>
                <a:ext cx="608387" cy="3926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81" y="47677222"/>
                <a:ext cx="887290" cy="39258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385" y="47684163"/>
                <a:ext cx="664669" cy="39805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933451</xdr:colOff>
          <xdr:row>128</xdr:row>
          <xdr:rowOff>66674</xdr:rowOff>
        </xdr:from>
        <xdr:to>
          <xdr:col>6</xdr:col>
          <xdr:colOff>2</xdr:colOff>
          <xdr:row>129</xdr:row>
          <xdr:rowOff>304801</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434014" y="52608955"/>
              <a:ext cx="1435894" cy="916784"/>
              <a:chOff x="5846873" y="47389847"/>
              <a:chExt cx="1611184" cy="692313"/>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852580" y="47389847"/>
                <a:ext cx="1006788" cy="39264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846873" y="47677222"/>
                <a:ext cx="887294"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389" y="47684166"/>
                <a:ext cx="664668"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123827</xdr:colOff>
          <xdr:row>128</xdr:row>
          <xdr:rowOff>28504</xdr:rowOff>
        </xdr:from>
        <xdr:to>
          <xdr:col>7</xdr:col>
          <xdr:colOff>657221</xdr:colOff>
          <xdr:row>129</xdr:row>
          <xdr:rowOff>2713</xdr:rowOff>
        </xdr:to>
        <xdr:grpSp>
          <xdr:nvGrpSpPr>
            <xdr:cNvPr id="85" name="Group 84">
              <a:extLst>
                <a:ext uri="{FF2B5EF4-FFF2-40B4-BE49-F238E27FC236}">
                  <a16:creationId xmlns:a16="http://schemas.microsoft.com/office/drawing/2014/main" id="{00000000-0008-0000-0600-000055000000}"/>
                </a:ext>
              </a:extLst>
            </xdr:cNvPr>
            <xdr:cNvGrpSpPr/>
          </xdr:nvGrpSpPr>
          <xdr:grpSpPr>
            <a:xfrm>
              <a:off x="6993733" y="52570785"/>
              <a:ext cx="1843082" cy="652866"/>
              <a:chOff x="5846906" y="47389719"/>
              <a:chExt cx="1611187" cy="691878"/>
            </a:xfrm>
          </xdr:grpSpPr>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45280200}"/>
                  </a:ext>
                </a:extLst>
              </xdr:cNvPr>
              <xdr:cNvSpPr/>
            </xdr:nvSpPr>
            <xdr:spPr bwMode="auto">
              <a:xfrm>
                <a:off x="5852580" y="47389719"/>
                <a:ext cx="608385"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2" name="Check Box 70" hidden="1">
                <a:extLst>
                  <a:ext uri="{63B3BB69-23CF-44E3-9099-C40C66FF867C}">
                    <a14:compatExt spid="_x0000_s141382"/>
                  </a:ext>
                  <a:ext uri="{FF2B5EF4-FFF2-40B4-BE49-F238E27FC236}">
                    <a16:creationId xmlns:a16="http://schemas.microsoft.com/office/drawing/2014/main" id="{00000000-0008-0000-0600-000046280200}"/>
                  </a:ext>
                </a:extLst>
              </xdr:cNvPr>
              <xdr:cNvSpPr/>
            </xdr:nvSpPr>
            <xdr:spPr bwMode="auto">
              <a:xfrm>
                <a:off x="5846906" y="47677222"/>
                <a:ext cx="887293"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47280200}"/>
                  </a:ext>
                </a:extLst>
              </xdr:cNvPr>
              <xdr:cNvSpPr/>
            </xdr:nvSpPr>
            <xdr:spPr bwMode="auto">
              <a:xfrm>
                <a:off x="6793423" y="47683613"/>
                <a:ext cx="664670" cy="39798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128</xdr:row>
          <xdr:rowOff>28504</xdr:rowOff>
        </xdr:from>
        <xdr:to>
          <xdr:col>8</xdr:col>
          <xdr:colOff>1262743</xdr:colOff>
          <xdr:row>129</xdr:row>
          <xdr:rowOff>2713</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496425" y="52570785"/>
              <a:ext cx="1148443" cy="652866"/>
              <a:chOff x="5846848" y="47389719"/>
              <a:chExt cx="1611208" cy="691878"/>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5852579" y="47389719"/>
                <a:ext cx="1315305"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5846848" y="47677222"/>
                <a:ext cx="887287"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9" y="47683613"/>
                <a:ext cx="664667" cy="39798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160</xdr:row>
          <xdr:rowOff>104835</xdr:rowOff>
        </xdr:from>
        <xdr:to>
          <xdr:col>6</xdr:col>
          <xdr:colOff>0</xdr:colOff>
          <xdr:row>161</xdr:row>
          <xdr:rowOff>82802</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464969" y="68041898"/>
              <a:ext cx="1404937" cy="656623"/>
              <a:chOff x="5846840" y="47389829"/>
              <a:chExt cx="1611220" cy="692456"/>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852581" y="47389829"/>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846840" y="47677222"/>
                <a:ext cx="887284"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393" y="47684287"/>
                <a:ext cx="664667" cy="3979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95252</xdr:colOff>
          <xdr:row>160</xdr:row>
          <xdr:rowOff>57210</xdr:rowOff>
        </xdr:from>
        <xdr:to>
          <xdr:col>7</xdr:col>
          <xdr:colOff>628646</xdr:colOff>
          <xdr:row>161</xdr:row>
          <xdr:rowOff>35177</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6965158" y="67994273"/>
              <a:ext cx="1843082" cy="656623"/>
              <a:chOff x="5846906" y="47389829"/>
              <a:chExt cx="1611187" cy="692456"/>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5852580" y="47389829"/>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5846906" y="47677222"/>
                <a:ext cx="887293"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23" y="47684287"/>
                <a:ext cx="664670" cy="3979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160</xdr:row>
          <xdr:rowOff>104835</xdr:rowOff>
        </xdr:from>
        <xdr:to>
          <xdr:col>9</xdr:col>
          <xdr:colOff>0</xdr:colOff>
          <xdr:row>161</xdr:row>
          <xdr:rowOff>82802</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496425" y="68041898"/>
              <a:ext cx="1433513" cy="656623"/>
              <a:chOff x="5846841" y="47389829"/>
              <a:chExt cx="1611214" cy="692456"/>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5852580" y="47389829"/>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5846841" y="47677222"/>
                <a:ext cx="887287"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87" y="47684287"/>
                <a:ext cx="664668" cy="3979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942979</xdr:colOff>
          <xdr:row>169</xdr:row>
          <xdr:rowOff>114275</xdr:rowOff>
        </xdr:from>
        <xdr:to>
          <xdr:col>6</xdr:col>
          <xdr:colOff>1908</xdr:colOff>
          <xdr:row>170</xdr:row>
          <xdr:rowOff>111430</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443542" y="72099463"/>
              <a:ext cx="1428272" cy="604373"/>
              <a:chOff x="5846872" y="47389543"/>
              <a:chExt cx="1611195" cy="692764"/>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852579" y="47389543"/>
                <a:ext cx="881029"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846872" y="47677222"/>
                <a:ext cx="887292" cy="39264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399" y="47684320"/>
                <a:ext cx="664668"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171452</xdr:colOff>
          <xdr:row>169</xdr:row>
          <xdr:rowOff>142850</xdr:rowOff>
        </xdr:from>
        <xdr:to>
          <xdr:col>7</xdr:col>
          <xdr:colOff>704846</xdr:colOff>
          <xdr:row>170</xdr:row>
          <xdr:rowOff>140005</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041358" y="72128038"/>
              <a:ext cx="1843082" cy="604373"/>
              <a:chOff x="5846906" y="47389543"/>
              <a:chExt cx="1611187" cy="692764"/>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5852580" y="47389543"/>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5846906" y="47677222"/>
                <a:ext cx="887293" cy="39264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23" y="47684320"/>
                <a:ext cx="664670"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152404</xdr:colOff>
          <xdr:row>169</xdr:row>
          <xdr:rowOff>123800</xdr:rowOff>
        </xdr:from>
        <xdr:to>
          <xdr:col>8</xdr:col>
          <xdr:colOff>1543049</xdr:colOff>
          <xdr:row>170</xdr:row>
          <xdr:rowOff>120955</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534529" y="72108988"/>
              <a:ext cx="1390645" cy="604373"/>
              <a:chOff x="5846844" y="47389543"/>
              <a:chExt cx="1611208" cy="692764"/>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5852579" y="47389543"/>
                <a:ext cx="96722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5846844" y="47677222"/>
                <a:ext cx="887286" cy="39264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82" y="47684320"/>
                <a:ext cx="664670"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60612</xdr:colOff>
          <xdr:row>93</xdr:row>
          <xdr:rowOff>8628</xdr:rowOff>
        </xdr:from>
        <xdr:to>
          <xdr:col>24</xdr:col>
          <xdr:colOff>245421</xdr:colOff>
          <xdr:row>94</xdr:row>
          <xdr:rowOff>618241</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442737" y="36156003"/>
              <a:ext cx="1732622" cy="931082"/>
              <a:chOff x="7272262" y="35845848"/>
              <a:chExt cx="1523377" cy="707898"/>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848"/>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62"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33" y="36208536"/>
                <a:ext cx="925406"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9" Type="http://schemas.openxmlformats.org/officeDocument/2006/relationships/printerSettings" Target="../printerSettings/printerSettings386.bin"/><Relationship Id="rId21" Type="http://schemas.openxmlformats.org/officeDocument/2006/relationships/printerSettings" Target="../printerSettings/printerSettings368.bin"/><Relationship Id="rId34" Type="http://schemas.openxmlformats.org/officeDocument/2006/relationships/printerSettings" Target="../printerSettings/printerSettings381.bin"/><Relationship Id="rId42" Type="http://schemas.openxmlformats.org/officeDocument/2006/relationships/printerSettings" Target="../printerSettings/printerSettings389.bin"/><Relationship Id="rId47" Type="http://schemas.openxmlformats.org/officeDocument/2006/relationships/drawing" Target="../drawings/drawing9.xml"/><Relationship Id="rId7" Type="http://schemas.openxmlformats.org/officeDocument/2006/relationships/printerSettings" Target="../printerSettings/printerSettings354.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32" Type="http://schemas.openxmlformats.org/officeDocument/2006/relationships/printerSettings" Target="../printerSettings/printerSettings379.bin"/><Relationship Id="rId37" Type="http://schemas.openxmlformats.org/officeDocument/2006/relationships/printerSettings" Target="../printerSettings/printerSettings384.bin"/><Relationship Id="rId40" Type="http://schemas.openxmlformats.org/officeDocument/2006/relationships/printerSettings" Target="../printerSettings/printerSettings387.bin"/><Relationship Id="rId45" Type="http://schemas.openxmlformats.org/officeDocument/2006/relationships/printerSettings" Target="../printerSettings/printerSettings392.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36" Type="http://schemas.openxmlformats.org/officeDocument/2006/relationships/printerSettings" Target="../printerSettings/printerSettings383.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printerSettings" Target="../printerSettings/printerSettings378.bin"/><Relationship Id="rId44" Type="http://schemas.openxmlformats.org/officeDocument/2006/relationships/printerSettings" Target="../printerSettings/printerSettings391.bin"/><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 Id="rId35" Type="http://schemas.openxmlformats.org/officeDocument/2006/relationships/printerSettings" Target="../printerSettings/printerSettings382.bin"/><Relationship Id="rId43" Type="http://schemas.openxmlformats.org/officeDocument/2006/relationships/printerSettings" Target="../printerSettings/printerSettings390.bin"/><Relationship Id="rId8" Type="http://schemas.openxmlformats.org/officeDocument/2006/relationships/printerSettings" Target="../printerSettings/printerSettings355.bin"/><Relationship Id="rId3" Type="http://schemas.openxmlformats.org/officeDocument/2006/relationships/printerSettings" Target="../printerSettings/printerSettings350.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33" Type="http://schemas.openxmlformats.org/officeDocument/2006/relationships/printerSettings" Target="../printerSettings/printerSettings380.bin"/><Relationship Id="rId38" Type="http://schemas.openxmlformats.org/officeDocument/2006/relationships/printerSettings" Target="../printerSettings/printerSettings385.bin"/><Relationship Id="rId46" Type="http://schemas.openxmlformats.org/officeDocument/2006/relationships/printerSettings" Target="../printerSettings/printerSettings393.bin"/><Relationship Id="rId20" Type="http://schemas.openxmlformats.org/officeDocument/2006/relationships/printerSettings" Target="../printerSettings/printerSettings367.bin"/><Relationship Id="rId41" Type="http://schemas.openxmlformats.org/officeDocument/2006/relationships/printerSettings" Target="../printerSettings/printerSettings38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406.bin"/><Relationship Id="rId18" Type="http://schemas.openxmlformats.org/officeDocument/2006/relationships/printerSettings" Target="../printerSettings/printerSettings411.bin"/><Relationship Id="rId26" Type="http://schemas.openxmlformats.org/officeDocument/2006/relationships/printerSettings" Target="../printerSettings/printerSettings419.bin"/><Relationship Id="rId39" Type="http://schemas.openxmlformats.org/officeDocument/2006/relationships/printerSettings" Target="../printerSettings/printerSettings432.bin"/><Relationship Id="rId21" Type="http://schemas.openxmlformats.org/officeDocument/2006/relationships/printerSettings" Target="../printerSettings/printerSettings414.bin"/><Relationship Id="rId34" Type="http://schemas.openxmlformats.org/officeDocument/2006/relationships/printerSettings" Target="../printerSettings/printerSettings427.bin"/><Relationship Id="rId42" Type="http://schemas.openxmlformats.org/officeDocument/2006/relationships/printerSettings" Target="../printerSettings/printerSettings435.bin"/><Relationship Id="rId47" Type="http://schemas.openxmlformats.org/officeDocument/2006/relationships/drawing" Target="../drawings/drawing10.xml"/><Relationship Id="rId7" Type="http://schemas.openxmlformats.org/officeDocument/2006/relationships/printerSettings" Target="../printerSettings/printerSettings400.bin"/><Relationship Id="rId2" Type="http://schemas.openxmlformats.org/officeDocument/2006/relationships/printerSettings" Target="../printerSettings/printerSettings395.bin"/><Relationship Id="rId16" Type="http://schemas.openxmlformats.org/officeDocument/2006/relationships/printerSettings" Target="../printerSettings/printerSettings409.bin"/><Relationship Id="rId29" Type="http://schemas.openxmlformats.org/officeDocument/2006/relationships/printerSettings" Target="../printerSettings/printerSettings422.bin"/><Relationship Id="rId11" Type="http://schemas.openxmlformats.org/officeDocument/2006/relationships/printerSettings" Target="../printerSettings/printerSettings404.bin"/><Relationship Id="rId24" Type="http://schemas.openxmlformats.org/officeDocument/2006/relationships/printerSettings" Target="../printerSettings/printerSettings417.bin"/><Relationship Id="rId32" Type="http://schemas.openxmlformats.org/officeDocument/2006/relationships/printerSettings" Target="../printerSettings/printerSettings425.bin"/><Relationship Id="rId37" Type="http://schemas.openxmlformats.org/officeDocument/2006/relationships/printerSettings" Target="../printerSettings/printerSettings430.bin"/><Relationship Id="rId40" Type="http://schemas.openxmlformats.org/officeDocument/2006/relationships/printerSettings" Target="../printerSettings/printerSettings433.bin"/><Relationship Id="rId45" Type="http://schemas.openxmlformats.org/officeDocument/2006/relationships/printerSettings" Target="../printerSettings/printerSettings438.bin"/><Relationship Id="rId5" Type="http://schemas.openxmlformats.org/officeDocument/2006/relationships/printerSettings" Target="../printerSettings/printerSettings398.bin"/><Relationship Id="rId15" Type="http://schemas.openxmlformats.org/officeDocument/2006/relationships/printerSettings" Target="../printerSettings/printerSettings408.bin"/><Relationship Id="rId23" Type="http://schemas.openxmlformats.org/officeDocument/2006/relationships/printerSettings" Target="../printerSettings/printerSettings416.bin"/><Relationship Id="rId28" Type="http://schemas.openxmlformats.org/officeDocument/2006/relationships/printerSettings" Target="../printerSettings/printerSettings421.bin"/><Relationship Id="rId36" Type="http://schemas.openxmlformats.org/officeDocument/2006/relationships/printerSettings" Target="../printerSettings/printerSettings429.bin"/><Relationship Id="rId49" Type="http://schemas.openxmlformats.org/officeDocument/2006/relationships/ctrlProp" Target="../ctrlProps/ctrlProp133.xml"/><Relationship Id="rId10" Type="http://schemas.openxmlformats.org/officeDocument/2006/relationships/printerSettings" Target="../printerSettings/printerSettings403.bin"/><Relationship Id="rId19" Type="http://schemas.openxmlformats.org/officeDocument/2006/relationships/printerSettings" Target="../printerSettings/printerSettings412.bin"/><Relationship Id="rId31" Type="http://schemas.openxmlformats.org/officeDocument/2006/relationships/printerSettings" Target="../printerSettings/printerSettings424.bin"/><Relationship Id="rId44" Type="http://schemas.openxmlformats.org/officeDocument/2006/relationships/printerSettings" Target="../printerSettings/printerSettings437.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 Id="rId14" Type="http://schemas.openxmlformats.org/officeDocument/2006/relationships/printerSettings" Target="../printerSettings/printerSettings407.bin"/><Relationship Id="rId22" Type="http://schemas.openxmlformats.org/officeDocument/2006/relationships/printerSettings" Target="../printerSettings/printerSettings415.bin"/><Relationship Id="rId27" Type="http://schemas.openxmlformats.org/officeDocument/2006/relationships/printerSettings" Target="../printerSettings/printerSettings420.bin"/><Relationship Id="rId30" Type="http://schemas.openxmlformats.org/officeDocument/2006/relationships/printerSettings" Target="../printerSettings/printerSettings423.bin"/><Relationship Id="rId35" Type="http://schemas.openxmlformats.org/officeDocument/2006/relationships/printerSettings" Target="../printerSettings/printerSettings428.bin"/><Relationship Id="rId43" Type="http://schemas.openxmlformats.org/officeDocument/2006/relationships/printerSettings" Target="../printerSettings/printerSettings436.bin"/><Relationship Id="rId48" Type="http://schemas.openxmlformats.org/officeDocument/2006/relationships/vmlDrawing" Target="../drawings/vmlDrawing3.vml"/><Relationship Id="rId8" Type="http://schemas.openxmlformats.org/officeDocument/2006/relationships/printerSettings" Target="../printerSettings/printerSettings401.bin"/><Relationship Id="rId3" Type="http://schemas.openxmlformats.org/officeDocument/2006/relationships/printerSettings" Target="../printerSettings/printerSettings396.bin"/><Relationship Id="rId12" Type="http://schemas.openxmlformats.org/officeDocument/2006/relationships/printerSettings" Target="../printerSettings/printerSettings405.bin"/><Relationship Id="rId17" Type="http://schemas.openxmlformats.org/officeDocument/2006/relationships/printerSettings" Target="../printerSettings/printerSettings410.bin"/><Relationship Id="rId25" Type="http://schemas.openxmlformats.org/officeDocument/2006/relationships/printerSettings" Target="../printerSettings/printerSettings418.bin"/><Relationship Id="rId33" Type="http://schemas.openxmlformats.org/officeDocument/2006/relationships/printerSettings" Target="../printerSettings/printerSettings426.bin"/><Relationship Id="rId38" Type="http://schemas.openxmlformats.org/officeDocument/2006/relationships/printerSettings" Target="../printerSettings/printerSettings431.bin"/><Relationship Id="rId46" Type="http://schemas.openxmlformats.org/officeDocument/2006/relationships/printerSettings" Target="../printerSettings/printerSettings439.bin"/><Relationship Id="rId20" Type="http://schemas.openxmlformats.org/officeDocument/2006/relationships/printerSettings" Target="../printerSettings/printerSettings413.bin"/><Relationship Id="rId41" Type="http://schemas.openxmlformats.org/officeDocument/2006/relationships/printerSettings" Target="../printerSettings/printerSettings434.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drawing" Target="../drawings/drawing11.xml"/><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28" Type="http://schemas.openxmlformats.org/officeDocument/2006/relationships/ctrlProp" Target="../ctrlProps/ctrlProp134.xml"/><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 Id="rId27"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26" Type="http://schemas.openxmlformats.org/officeDocument/2006/relationships/printerSettings" Target="../printerSettings/printerSettings490.bin"/><Relationship Id="rId39" Type="http://schemas.openxmlformats.org/officeDocument/2006/relationships/printerSettings" Target="../printerSettings/printerSettings503.bin"/><Relationship Id="rId21" Type="http://schemas.openxmlformats.org/officeDocument/2006/relationships/printerSettings" Target="../printerSettings/printerSettings485.bin"/><Relationship Id="rId34" Type="http://schemas.openxmlformats.org/officeDocument/2006/relationships/printerSettings" Target="../printerSettings/printerSettings498.bin"/><Relationship Id="rId42" Type="http://schemas.openxmlformats.org/officeDocument/2006/relationships/printerSettings" Target="../printerSettings/printerSettings506.bin"/><Relationship Id="rId47" Type="http://schemas.openxmlformats.org/officeDocument/2006/relationships/drawing" Target="../drawings/drawing12.xml"/><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29" Type="http://schemas.openxmlformats.org/officeDocument/2006/relationships/printerSettings" Target="../printerSettings/printerSettings493.bin"/><Relationship Id="rId11" Type="http://schemas.openxmlformats.org/officeDocument/2006/relationships/printerSettings" Target="../printerSettings/printerSettings475.bin"/><Relationship Id="rId24" Type="http://schemas.openxmlformats.org/officeDocument/2006/relationships/printerSettings" Target="../printerSettings/printerSettings488.bin"/><Relationship Id="rId32" Type="http://schemas.openxmlformats.org/officeDocument/2006/relationships/printerSettings" Target="../printerSettings/printerSettings496.bin"/><Relationship Id="rId37" Type="http://schemas.openxmlformats.org/officeDocument/2006/relationships/printerSettings" Target="../printerSettings/printerSettings501.bin"/><Relationship Id="rId40" Type="http://schemas.openxmlformats.org/officeDocument/2006/relationships/printerSettings" Target="../printerSettings/printerSettings504.bin"/><Relationship Id="rId45" Type="http://schemas.openxmlformats.org/officeDocument/2006/relationships/printerSettings" Target="../printerSettings/printerSettings509.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23" Type="http://schemas.openxmlformats.org/officeDocument/2006/relationships/printerSettings" Target="../printerSettings/printerSettings487.bin"/><Relationship Id="rId28" Type="http://schemas.openxmlformats.org/officeDocument/2006/relationships/printerSettings" Target="../printerSettings/printerSettings492.bin"/><Relationship Id="rId36" Type="http://schemas.openxmlformats.org/officeDocument/2006/relationships/printerSettings" Target="../printerSettings/printerSettings500.bin"/><Relationship Id="rId49" Type="http://schemas.openxmlformats.org/officeDocument/2006/relationships/ctrlProp" Target="../ctrlProps/ctrlProp135.xml"/><Relationship Id="rId10" Type="http://schemas.openxmlformats.org/officeDocument/2006/relationships/printerSettings" Target="../printerSettings/printerSettings474.bin"/><Relationship Id="rId19" Type="http://schemas.openxmlformats.org/officeDocument/2006/relationships/printerSettings" Target="../printerSettings/printerSettings483.bin"/><Relationship Id="rId31" Type="http://schemas.openxmlformats.org/officeDocument/2006/relationships/printerSettings" Target="../printerSettings/printerSettings495.bin"/><Relationship Id="rId44" Type="http://schemas.openxmlformats.org/officeDocument/2006/relationships/printerSettings" Target="../printerSettings/printerSettings508.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 Id="rId22" Type="http://schemas.openxmlformats.org/officeDocument/2006/relationships/printerSettings" Target="../printerSettings/printerSettings486.bin"/><Relationship Id="rId27" Type="http://schemas.openxmlformats.org/officeDocument/2006/relationships/printerSettings" Target="../printerSettings/printerSettings491.bin"/><Relationship Id="rId30" Type="http://schemas.openxmlformats.org/officeDocument/2006/relationships/printerSettings" Target="../printerSettings/printerSettings494.bin"/><Relationship Id="rId35" Type="http://schemas.openxmlformats.org/officeDocument/2006/relationships/printerSettings" Target="../printerSettings/printerSettings499.bin"/><Relationship Id="rId43" Type="http://schemas.openxmlformats.org/officeDocument/2006/relationships/printerSettings" Target="../printerSettings/printerSettings507.bin"/><Relationship Id="rId48" Type="http://schemas.openxmlformats.org/officeDocument/2006/relationships/vmlDrawing" Target="../drawings/vmlDrawing5.vml"/><Relationship Id="rId8" Type="http://schemas.openxmlformats.org/officeDocument/2006/relationships/printerSettings" Target="../printerSettings/printerSettings472.bin"/><Relationship Id="rId3" Type="http://schemas.openxmlformats.org/officeDocument/2006/relationships/printerSettings" Target="../printerSettings/printerSettings467.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5" Type="http://schemas.openxmlformats.org/officeDocument/2006/relationships/printerSettings" Target="../printerSettings/printerSettings489.bin"/><Relationship Id="rId33" Type="http://schemas.openxmlformats.org/officeDocument/2006/relationships/printerSettings" Target="../printerSettings/printerSettings497.bin"/><Relationship Id="rId38" Type="http://schemas.openxmlformats.org/officeDocument/2006/relationships/printerSettings" Target="../printerSettings/printerSettings502.bin"/><Relationship Id="rId46" Type="http://schemas.openxmlformats.org/officeDocument/2006/relationships/printerSettings" Target="../printerSettings/printerSettings510.bin"/><Relationship Id="rId20" Type="http://schemas.openxmlformats.org/officeDocument/2006/relationships/printerSettings" Target="../printerSettings/printerSettings484.bin"/><Relationship Id="rId41" Type="http://schemas.openxmlformats.org/officeDocument/2006/relationships/printerSettings" Target="../printerSettings/printerSettings505.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26" Type="http://schemas.openxmlformats.org/officeDocument/2006/relationships/printerSettings" Target="../printerSettings/printerSettings536.bin"/><Relationship Id="rId39" Type="http://schemas.openxmlformats.org/officeDocument/2006/relationships/printerSettings" Target="../printerSettings/printerSettings549.bin"/><Relationship Id="rId21" Type="http://schemas.openxmlformats.org/officeDocument/2006/relationships/printerSettings" Target="../printerSettings/printerSettings531.bin"/><Relationship Id="rId34" Type="http://schemas.openxmlformats.org/officeDocument/2006/relationships/printerSettings" Target="../printerSettings/printerSettings544.bin"/><Relationship Id="rId42" Type="http://schemas.openxmlformats.org/officeDocument/2006/relationships/printerSettings" Target="../printerSettings/printerSettings552.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9" Type="http://schemas.openxmlformats.org/officeDocument/2006/relationships/printerSettings" Target="../printerSettings/printerSettings539.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printerSettings" Target="../printerSettings/printerSettings534.bin"/><Relationship Id="rId32" Type="http://schemas.openxmlformats.org/officeDocument/2006/relationships/printerSettings" Target="../printerSettings/printerSettings542.bin"/><Relationship Id="rId37" Type="http://schemas.openxmlformats.org/officeDocument/2006/relationships/printerSettings" Target="../printerSettings/printerSettings547.bin"/><Relationship Id="rId40" Type="http://schemas.openxmlformats.org/officeDocument/2006/relationships/printerSettings" Target="../printerSettings/printerSettings550.bin"/><Relationship Id="rId45" Type="http://schemas.openxmlformats.org/officeDocument/2006/relationships/printerSettings" Target="../printerSettings/printerSettings555.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printerSettings" Target="../printerSettings/printerSettings533.bin"/><Relationship Id="rId28" Type="http://schemas.openxmlformats.org/officeDocument/2006/relationships/printerSettings" Target="../printerSettings/printerSettings538.bin"/><Relationship Id="rId36" Type="http://schemas.openxmlformats.org/officeDocument/2006/relationships/printerSettings" Target="../printerSettings/printerSettings546.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31" Type="http://schemas.openxmlformats.org/officeDocument/2006/relationships/printerSettings" Target="../printerSettings/printerSettings541.bin"/><Relationship Id="rId44" Type="http://schemas.openxmlformats.org/officeDocument/2006/relationships/printerSettings" Target="../printerSettings/printerSettings554.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printerSettings" Target="../printerSettings/printerSettings532.bin"/><Relationship Id="rId27" Type="http://schemas.openxmlformats.org/officeDocument/2006/relationships/printerSettings" Target="../printerSettings/printerSettings537.bin"/><Relationship Id="rId30" Type="http://schemas.openxmlformats.org/officeDocument/2006/relationships/printerSettings" Target="../printerSettings/printerSettings540.bin"/><Relationship Id="rId35" Type="http://schemas.openxmlformats.org/officeDocument/2006/relationships/printerSettings" Target="../printerSettings/printerSettings545.bin"/><Relationship Id="rId43" Type="http://schemas.openxmlformats.org/officeDocument/2006/relationships/printerSettings" Target="../printerSettings/printerSettings553.bin"/><Relationship Id="rId8" Type="http://schemas.openxmlformats.org/officeDocument/2006/relationships/printerSettings" Target="../printerSettings/printerSettings518.bin"/><Relationship Id="rId3" Type="http://schemas.openxmlformats.org/officeDocument/2006/relationships/printerSettings" Target="../printerSettings/printerSettings513.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5" Type="http://schemas.openxmlformats.org/officeDocument/2006/relationships/printerSettings" Target="../printerSettings/printerSettings535.bin"/><Relationship Id="rId33" Type="http://schemas.openxmlformats.org/officeDocument/2006/relationships/printerSettings" Target="../printerSettings/printerSettings543.bin"/><Relationship Id="rId38" Type="http://schemas.openxmlformats.org/officeDocument/2006/relationships/printerSettings" Target="../printerSettings/printerSettings548.bin"/><Relationship Id="rId46" Type="http://schemas.openxmlformats.org/officeDocument/2006/relationships/drawing" Target="../drawings/drawing13.xml"/><Relationship Id="rId20" Type="http://schemas.openxmlformats.org/officeDocument/2006/relationships/printerSettings" Target="../printerSettings/printerSettings530.bin"/><Relationship Id="rId41" Type="http://schemas.openxmlformats.org/officeDocument/2006/relationships/printerSettings" Target="../printerSettings/printerSettings55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26" Type="http://schemas.openxmlformats.org/officeDocument/2006/relationships/printerSettings" Target="../printerSettings/printerSettings581.bin"/><Relationship Id="rId39" Type="http://schemas.openxmlformats.org/officeDocument/2006/relationships/printerSettings" Target="../printerSettings/printerSettings594.bin"/><Relationship Id="rId21" Type="http://schemas.openxmlformats.org/officeDocument/2006/relationships/printerSettings" Target="../printerSettings/printerSettings576.bin"/><Relationship Id="rId34" Type="http://schemas.openxmlformats.org/officeDocument/2006/relationships/printerSettings" Target="../printerSettings/printerSettings589.bin"/><Relationship Id="rId42" Type="http://schemas.openxmlformats.org/officeDocument/2006/relationships/printerSettings" Target="../printerSettings/printerSettings597.bin"/><Relationship Id="rId7" Type="http://schemas.openxmlformats.org/officeDocument/2006/relationships/printerSettings" Target="../printerSettings/printerSettings562.bin"/><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9" Type="http://schemas.openxmlformats.org/officeDocument/2006/relationships/printerSettings" Target="../printerSettings/printerSettings584.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24" Type="http://schemas.openxmlformats.org/officeDocument/2006/relationships/printerSettings" Target="../printerSettings/printerSettings579.bin"/><Relationship Id="rId32" Type="http://schemas.openxmlformats.org/officeDocument/2006/relationships/printerSettings" Target="../printerSettings/printerSettings587.bin"/><Relationship Id="rId37" Type="http://schemas.openxmlformats.org/officeDocument/2006/relationships/printerSettings" Target="../printerSettings/printerSettings592.bin"/><Relationship Id="rId40" Type="http://schemas.openxmlformats.org/officeDocument/2006/relationships/printerSettings" Target="../printerSettings/printerSettings595.bin"/><Relationship Id="rId45" Type="http://schemas.openxmlformats.org/officeDocument/2006/relationships/printerSettings" Target="../printerSettings/printerSettings600.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23" Type="http://schemas.openxmlformats.org/officeDocument/2006/relationships/printerSettings" Target="../printerSettings/printerSettings578.bin"/><Relationship Id="rId28" Type="http://schemas.openxmlformats.org/officeDocument/2006/relationships/printerSettings" Target="../printerSettings/printerSettings583.bin"/><Relationship Id="rId36" Type="http://schemas.openxmlformats.org/officeDocument/2006/relationships/printerSettings" Target="../printerSettings/printerSettings591.bin"/><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31" Type="http://schemas.openxmlformats.org/officeDocument/2006/relationships/printerSettings" Target="../printerSettings/printerSettings586.bin"/><Relationship Id="rId44" Type="http://schemas.openxmlformats.org/officeDocument/2006/relationships/printerSettings" Target="../printerSettings/printerSettings599.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printerSettings" Target="../printerSettings/printerSettings577.bin"/><Relationship Id="rId27" Type="http://schemas.openxmlformats.org/officeDocument/2006/relationships/printerSettings" Target="../printerSettings/printerSettings582.bin"/><Relationship Id="rId30" Type="http://schemas.openxmlformats.org/officeDocument/2006/relationships/printerSettings" Target="../printerSettings/printerSettings585.bin"/><Relationship Id="rId35" Type="http://schemas.openxmlformats.org/officeDocument/2006/relationships/printerSettings" Target="../printerSettings/printerSettings590.bin"/><Relationship Id="rId43" Type="http://schemas.openxmlformats.org/officeDocument/2006/relationships/printerSettings" Target="../printerSettings/printerSettings598.bin"/><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5" Type="http://schemas.openxmlformats.org/officeDocument/2006/relationships/printerSettings" Target="../printerSettings/printerSettings580.bin"/><Relationship Id="rId33" Type="http://schemas.openxmlformats.org/officeDocument/2006/relationships/printerSettings" Target="../printerSettings/printerSettings588.bin"/><Relationship Id="rId38" Type="http://schemas.openxmlformats.org/officeDocument/2006/relationships/printerSettings" Target="../printerSettings/printerSettings593.bin"/><Relationship Id="rId46" Type="http://schemas.openxmlformats.org/officeDocument/2006/relationships/printerSettings" Target="../printerSettings/printerSettings601.bin"/><Relationship Id="rId20" Type="http://schemas.openxmlformats.org/officeDocument/2006/relationships/printerSettings" Target="../printerSettings/printerSettings575.bin"/><Relationship Id="rId41" Type="http://schemas.openxmlformats.org/officeDocument/2006/relationships/printerSettings" Target="../printerSettings/printerSettings596.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614.bin"/><Relationship Id="rId18" Type="http://schemas.openxmlformats.org/officeDocument/2006/relationships/printerSettings" Target="../printerSettings/printerSettings619.bin"/><Relationship Id="rId26" Type="http://schemas.openxmlformats.org/officeDocument/2006/relationships/printerSettings" Target="../printerSettings/printerSettings627.bin"/><Relationship Id="rId39" Type="http://schemas.openxmlformats.org/officeDocument/2006/relationships/printerSettings" Target="../printerSettings/printerSettings640.bin"/><Relationship Id="rId21" Type="http://schemas.openxmlformats.org/officeDocument/2006/relationships/printerSettings" Target="../printerSettings/printerSettings622.bin"/><Relationship Id="rId34" Type="http://schemas.openxmlformats.org/officeDocument/2006/relationships/printerSettings" Target="../printerSettings/printerSettings635.bin"/><Relationship Id="rId42" Type="http://schemas.openxmlformats.org/officeDocument/2006/relationships/printerSettings" Target="../printerSettings/printerSettings643.bin"/><Relationship Id="rId47" Type="http://schemas.openxmlformats.org/officeDocument/2006/relationships/drawing" Target="../drawings/drawing14.xml"/><Relationship Id="rId7" Type="http://schemas.openxmlformats.org/officeDocument/2006/relationships/printerSettings" Target="../printerSettings/printerSettings608.bin"/><Relationship Id="rId2" Type="http://schemas.openxmlformats.org/officeDocument/2006/relationships/printerSettings" Target="../printerSettings/printerSettings603.bin"/><Relationship Id="rId16" Type="http://schemas.openxmlformats.org/officeDocument/2006/relationships/printerSettings" Target="../printerSettings/printerSettings617.bin"/><Relationship Id="rId29" Type="http://schemas.openxmlformats.org/officeDocument/2006/relationships/printerSettings" Target="../printerSettings/printerSettings630.bin"/><Relationship Id="rId1" Type="http://schemas.openxmlformats.org/officeDocument/2006/relationships/printerSettings" Target="../printerSettings/printerSettings602.bin"/><Relationship Id="rId6" Type="http://schemas.openxmlformats.org/officeDocument/2006/relationships/printerSettings" Target="../printerSettings/printerSettings607.bin"/><Relationship Id="rId11" Type="http://schemas.openxmlformats.org/officeDocument/2006/relationships/printerSettings" Target="../printerSettings/printerSettings612.bin"/><Relationship Id="rId24" Type="http://schemas.openxmlformats.org/officeDocument/2006/relationships/printerSettings" Target="../printerSettings/printerSettings625.bin"/><Relationship Id="rId32" Type="http://schemas.openxmlformats.org/officeDocument/2006/relationships/printerSettings" Target="../printerSettings/printerSettings633.bin"/><Relationship Id="rId37" Type="http://schemas.openxmlformats.org/officeDocument/2006/relationships/printerSettings" Target="../printerSettings/printerSettings638.bin"/><Relationship Id="rId40" Type="http://schemas.openxmlformats.org/officeDocument/2006/relationships/printerSettings" Target="../printerSettings/printerSettings641.bin"/><Relationship Id="rId45" Type="http://schemas.openxmlformats.org/officeDocument/2006/relationships/printerSettings" Target="../printerSettings/printerSettings646.bin"/><Relationship Id="rId5" Type="http://schemas.openxmlformats.org/officeDocument/2006/relationships/printerSettings" Target="../printerSettings/printerSettings606.bin"/><Relationship Id="rId15" Type="http://schemas.openxmlformats.org/officeDocument/2006/relationships/printerSettings" Target="../printerSettings/printerSettings616.bin"/><Relationship Id="rId23" Type="http://schemas.openxmlformats.org/officeDocument/2006/relationships/printerSettings" Target="../printerSettings/printerSettings624.bin"/><Relationship Id="rId28" Type="http://schemas.openxmlformats.org/officeDocument/2006/relationships/printerSettings" Target="../printerSettings/printerSettings629.bin"/><Relationship Id="rId36" Type="http://schemas.openxmlformats.org/officeDocument/2006/relationships/printerSettings" Target="../printerSettings/printerSettings637.bin"/><Relationship Id="rId10" Type="http://schemas.openxmlformats.org/officeDocument/2006/relationships/printerSettings" Target="../printerSettings/printerSettings611.bin"/><Relationship Id="rId19" Type="http://schemas.openxmlformats.org/officeDocument/2006/relationships/printerSettings" Target="../printerSettings/printerSettings620.bin"/><Relationship Id="rId31" Type="http://schemas.openxmlformats.org/officeDocument/2006/relationships/printerSettings" Target="../printerSettings/printerSettings632.bin"/><Relationship Id="rId44" Type="http://schemas.openxmlformats.org/officeDocument/2006/relationships/printerSettings" Target="../printerSettings/printerSettings645.bin"/><Relationship Id="rId4" Type="http://schemas.openxmlformats.org/officeDocument/2006/relationships/printerSettings" Target="../printerSettings/printerSettings605.bin"/><Relationship Id="rId9" Type="http://schemas.openxmlformats.org/officeDocument/2006/relationships/printerSettings" Target="../printerSettings/printerSettings610.bin"/><Relationship Id="rId14" Type="http://schemas.openxmlformats.org/officeDocument/2006/relationships/printerSettings" Target="../printerSettings/printerSettings615.bin"/><Relationship Id="rId22" Type="http://schemas.openxmlformats.org/officeDocument/2006/relationships/printerSettings" Target="../printerSettings/printerSettings623.bin"/><Relationship Id="rId27" Type="http://schemas.openxmlformats.org/officeDocument/2006/relationships/printerSettings" Target="../printerSettings/printerSettings628.bin"/><Relationship Id="rId30" Type="http://schemas.openxmlformats.org/officeDocument/2006/relationships/printerSettings" Target="../printerSettings/printerSettings631.bin"/><Relationship Id="rId35" Type="http://schemas.openxmlformats.org/officeDocument/2006/relationships/printerSettings" Target="../printerSettings/printerSettings636.bin"/><Relationship Id="rId43" Type="http://schemas.openxmlformats.org/officeDocument/2006/relationships/printerSettings" Target="../printerSettings/printerSettings644.bin"/><Relationship Id="rId8" Type="http://schemas.openxmlformats.org/officeDocument/2006/relationships/printerSettings" Target="../printerSettings/printerSettings609.bin"/><Relationship Id="rId3" Type="http://schemas.openxmlformats.org/officeDocument/2006/relationships/printerSettings" Target="../printerSettings/printerSettings604.bin"/><Relationship Id="rId12" Type="http://schemas.openxmlformats.org/officeDocument/2006/relationships/printerSettings" Target="../printerSettings/printerSettings613.bin"/><Relationship Id="rId17" Type="http://schemas.openxmlformats.org/officeDocument/2006/relationships/printerSettings" Target="../printerSettings/printerSettings618.bin"/><Relationship Id="rId25" Type="http://schemas.openxmlformats.org/officeDocument/2006/relationships/printerSettings" Target="../printerSettings/printerSettings626.bin"/><Relationship Id="rId33" Type="http://schemas.openxmlformats.org/officeDocument/2006/relationships/printerSettings" Target="../printerSettings/printerSettings634.bin"/><Relationship Id="rId38" Type="http://schemas.openxmlformats.org/officeDocument/2006/relationships/printerSettings" Target="../printerSettings/printerSettings639.bin"/><Relationship Id="rId46" Type="http://schemas.openxmlformats.org/officeDocument/2006/relationships/printerSettings" Target="../printerSettings/printerSettings647.bin"/><Relationship Id="rId20" Type="http://schemas.openxmlformats.org/officeDocument/2006/relationships/printerSettings" Target="../printerSettings/printerSettings621.bin"/><Relationship Id="rId41" Type="http://schemas.openxmlformats.org/officeDocument/2006/relationships/printerSettings" Target="../printerSettings/printerSettings64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60.bin"/><Relationship Id="rId18" Type="http://schemas.openxmlformats.org/officeDocument/2006/relationships/printerSettings" Target="../printerSettings/printerSettings665.bin"/><Relationship Id="rId26" Type="http://schemas.openxmlformats.org/officeDocument/2006/relationships/printerSettings" Target="../printerSettings/printerSettings673.bin"/><Relationship Id="rId39" Type="http://schemas.openxmlformats.org/officeDocument/2006/relationships/printerSettings" Target="../printerSettings/printerSettings686.bin"/><Relationship Id="rId21" Type="http://schemas.openxmlformats.org/officeDocument/2006/relationships/printerSettings" Target="../printerSettings/printerSettings668.bin"/><Relationship Id="rId34" Type="http://schemas.openxmlformats.org/officeDocument/2006/relationships/printerSettings" Target="../printerSettings/printerSettings681.bin"/><Relationship Id="rId42" Type="http://schemas.openxmlformats.org/officeDocument/2006/relationships/printerSettings" Target="../printerSettings/printerSettings689.bin"/><Relationship Id="rId47" Type="http://schemas.openxmlformats.org/officeDocument/2006/relationships/drawing" Target="../drawings/drawing15.xml"/><Relationship Id="rId7" Type="http://schemas.openxmlformats.org/officeDocument/2006/relationships/printerSettings" Target="../printerSettings/printerSettings654.bin"/><Relationship Id="rId2" Type="http://schemas.openxmlformats.org/officeDocument/2006/relationships/printerSettings" Target="../printerSettings/printerSettings649.bin"/><Relationship Id="rId16" Type="http://schemas.openxmlformats.org/officeDocument/2006/relationships/printerSettings" Target="../printerSettings/printerSettings663.bin"/><Relationship Id="rId29" Type="http://schemas.openxmlformats.org/officeDocument/2006/relationships/printerSettings" Target="../printerSettings/printerSettings676.bin"/><Relationship Id="rId1" Type="http://schemas.openxmlformats.org/officeDocument/2006/relationships/printerSettings" Target="../printerSettings/printerSettings648.bin"/><Relationship Id="rId6" Type="http://schemas.openxmlformats.org/officeDocument/2006/relationships/printerSettings" Target="../printerSettings/printerSettings653.bin"/><Relationship Id="rId11" Type="http://schemas.openxmlformats.org/officeDocument/2006/relationships/printerSettings" Target="../printerSettings/printerSettings658.bin"/><Relationship Id="rId24" Type="http://schemas.openxmlformats.org/officeDocument/2006/relationships/printerSettings" Target="../printerSettings/printerSettings671.bin"/><Relationship Id="rId32" Type="http://schemas.openxmlformats.org/officeDocument/2006/relationships/printerSettings" Target="../printerSettings/printerSettings679.bin"/><Relationship Id="rId37" Type="http://schemas.openxmlformats.org/officeDocument/2006/relationships/printerSettings" Target="../printerSettings/printerSettings684.bin"/><Relationship Id="rId40" Type="http://schemas.openxmlformats.org/officeDocument/2006/relationships/printerSettings" Target="../printerSettings/printerSettings687.bin"/><Relationship Id="rId45" Type="http://schemas.openxmlformats.org/officeDocument/2006/relationships/printerSettings" Target="../printerSettings/printerSettings692.bin"/><Relationship Id="rId5" Type="http://schemas.openxmlformats.org/officeDocument/2006/relationships/printerSettings" Target="../printerSettings/printerSettings652.bin"/><Relationship Id="rId15" Type="http://schemas.openxmlformats.org/officeDocument/2006/relationships/printerSettings" Target="../printerSettings/printerSettings662.bin"/><Relationship Id="rId23" Type="http://schemas.openxmlformats.org/officeDocument/2006/relationships/printerSettings" Target="../printerSettings/printerSettings670.bin"/><Relationship Id="rId28" Type="http://schemas.openxmlformats.org/officeDocument/2006/relationships/printerSettings" Target="../printerSettings/printerSettings675.bin"/><Relationship Id="rId36" Type="http://schemas.openxmlformats.org/officeDocument/2006/relationships/printerSettings" Target="../printerSettings/printerSettings683.bin"/><Relationship Id="rId10" Type="http://schemas.openxmlformats.org/officeDocument/2006/relationships/printerSettings" Target="../printerSettings/printerSettings657.bin"/><Relationship Id="rId19" Type="http://schemas.openxmlformats.org/officeDocument/2006/relationships/printerSettings" Target="../printerSettings/printerSettings666.bin"/><Relationship Id="rId31" Type="http://schemas.openxmlformats.org/officeDocument/2006/relationships/printerSettings" Target="../printerSettings/printerSettings678.bin"/><Relationship Id="rId44" Type="http://schemas.openxmlformats.org/officeDocument/2006/relationships/printerSettings" Target="../printerSettings/printerSettings691.bin"/><Relationship Id="rId4" Type="http://schemas.openxmlformats.org/officeDocument/2006/relationships/printerSettings" Target="../printerSettings/printerSettings651.bin"/><Relationship Id="rId9" Type="http://schemas.openxmlformats.org/officeDocument/2006/relationships/printerSettings" Target="../printerSettings/printerSettings656.bin"/><Relationship Id="rId14" Type="http://schemas.openxmlformats.org/officeDocument/2006/relationships/printerSettings" Target="../printerSettings/printerSettings661.bin"/><Relationship Id="rId22" Type="http://schemas.openxmlformats.org/officeDocument/2006/relationships/printerSettings" Target="../printerSettings/printerSettings669.bin"/><Relationship Id="rId27" Type="http://schemas.openxmlformats.org/officeDocument/2006/relationships/printerSettings" Target="../printerSettings/printerSettings674.bin"/><Relationship Id="rId30" Type="http://schemas.openxmlformats.org/officeDocument/2006/relationships/printerSettings" Target="../printerSettings/printerSettings677.bin"/><Relationship Id="rId35" Type="http://schemas.openxmlformats.org/officeDocument/2006/relationships/printerSettings" Target="../printerSettings/printerSettings682.bin"/><Relationship Id="rId43" Type="http://schemas.openxmlformats.org/officeDocument/2006/relationships/printerSettings" Target="../printerSettings/printerSettings690.bin"/><Relationship Id="rId8" Type="http://schemas.openxmlformats.org/officeDocument/2006/relationships/printerSettings" Target="../printerSettings/printerSettings655.bin"/><Relationship Id="rId3" Type="http://schemas.openxmlformats.org/officeDocument/2006/relationships/printerSettings" Target="../printerSettings/printerSettings650.bin"/><Relationship Id="rId12" Type="http://schemas.openxmlformats.org/officeDocument/2006/relationships/printerSettings" Target="../printerSettings/printerSettings659.bin"/><Relationship Id="rId17" Type="http://schemas.openxmlformats.org/officeDocument/2006/relationships/printerSettings" Target="../printerSettings/printerSettings664.bin"/><Relationship Id="rId25" Type="http://schemas.openxmlformats.org/officeDocument/2006/relationships/printerSettings" Target="../printerSettings/printerSettings672.bin"/><Relationship Id="rId33" Type="http://schemas.openxmlformats.org/officeDocument/2006/relationships/printerSettings" Target="../printerSettings/printerSettings680.bin"/><Relationship Id="rId38" Type="http://schemas.openxmlformats.org/officeDocument/2006/relationships/printerSettings" Target="../printerSettings/printerSettings685.bin"/><Relationship Id="rId46" Type="http://schemas.openxmlformats.org/officeDocument/2006/relationships/printerSettings" Target="../printerSettings/printerSettings693.bin"/><Relationship Id="rId20" Type="http://schemas.openxmlformats.org/officeDocument/2006/relationships/printerSettings" Target="../printerSettings/printerSettings667.bin"/><Relationship Id="rId41" Type="http://schemas.openxmlformats.org/officeDocument/2006/relationships/printerSettings" Target="../printerSettings/printerSettings68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drawing" Target="../drawings/drawing16.xml"/><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731.bin"/><Relationship Id="rId18" Type="http://schemas.openxmlformats.org/officeDocument/2006/relationships/printerSettings" Target="../printerSettings/printerSettings736.bin"/><Relationship Id="rId26" Type="http://schemas.openxmlformats.org/officeDocument/2006/relationships/printerSettings" Target="../printerSettings/printerSettings744.bin"/><Relationship Id="rId39" Type="http://schemas.openxmlformats.org/officeDocument/2006/relationships/printerSettings" Target="../printerSettings/printerSettings757.bin"/><Relationship Id="rId21" Type="http://schemas.openxmlformats.org/officeDocument/2006/relationships/printerSettings" Target="../printerSettings/printerSettings739.bin"/><Relationship Id="rId34" Type="http://schemas.openxmlformats.org/officeDocument/2006/relationships/printerSettings" Target="../printerSettings/printerSettings752.bin"/><Relationship Id="rId42" Type="http://schemas.openxmlformats.org/officeDocument/2006/relationships/printerSettings" Target="../printerSettings/printerSettings760.bin"/><Relationship Id="rId47" Type="http://schemas.openxmlformats.org/officeDocument/2006/relationships/drawing" Target="../drawings/drawing17.xml"/><Relationship Id="rId7" Type="http://schemas.openxmlformats.org/officeDocument/2006/relationships/printerSettings" Target="../printerSettings/printerSettings725.bin"/><Relationship Id="rId2" Type="http://schemas.openxmlformats.org/officeDocument/2006/relationships/printerSettings" Target="../printerSettings/printerSettings720.bin"/><Relationship Id="rId16" Type="http://schemas.openxmlformats.org/officeDocument/2006/relationships/printerSettings" Target="../printerSettings/printerSettings734.bin"/><Relationship Id="rId29" Type="http://schemas.openxmlformats.org/officeDocument/2006/relationships/printerSettings" Target="../printerSettings/printerSettings747.bin"/><Relationship Id="rId1" Type="http://schemas.openxmlformats.org/officeDocument/2006/relationships/printerSettings" Target="../printerSettings/printerSettings719.bin"/><Relationship Id="rId6" Type="http://schemas.openxmlformats.org/officeDocument/2006/relationships/printerSettings" Target="../printerSettings/printerSettings724.bin"/><Relationship Id="rId11" Type="http://schemas.openxmlformats.org/officeDocument/2006/relationships/printerSettings" Target="../printerSettings/printerSettings729.bin"/><Relationship Id="rId24" Type="http://schemas.openxmlformats.org/officeDocument/2006/relationships/printerSettings" Target="../printerSettings/printerSettings742.bin"/><Relationship Id="rId32" Type="http://schemas.openxmlformats.org/officeDocument/2006/relationships/printerSettings" Target="../printerSettings/printerSettings750.bin"/><Relationship Id="rId37" Type="http://schemas.openxmlformats.org/officeDocument/2006/relationships/printerSettings" Target="../printerSettings/printerSettings755.bin"/><Relationship Id="rId40" Type="http://schemas.openxmlformats.org/officeDocument/2006/relationships/printerSettings" Target="../printerSettings/printerSettings758.bin"/><Relationship Id="rId45" Type="http://schemas.openxmlformats.org/officeDocument/2006/relationships/printerSettings" Target="../printerSettings/printerSettings763.bin"/><Relationship Id="rId5" Type="http://schemas.openxmlformats.org/officeDocument/2006/relationships/printerSettings" Target="../printerSettings/printerSettings723.bin"/><Relationship Id="rId15" Type="http://schemas.openxmlformats.org/officeDocument/2006/relationships/printerSettings" Target="../printerSettings/printerSettings733.bin"/><Relationship Id="rId23" Type="http://schemas.openxmlformats.org/officeDocument/2006/relationships/printerSettings" Target="../printerSettings/printerSettings741.bin"/><Relationship Id="rId28" Type="http://schemas.openxmlformats.org/officeDocument/2006/relationships/printerSettings" Target="../printerSettings/printerSettings746.bin"/><Relationship Id="rId36" Type="http://schemas.openxmlformats.org/officeDocument/2006/relationships/printerSettings" Target="../printerSettings/printerSettings754.bin"/><Relationship Id="rId10" Type="http://schemas.openxmlformats.org/officeDocument/2006/relationships/printerSettings" Target="../printerSettings/printerSettings728.bin"/><Relationship Id="rId19" Type="http://schemas.openxmlformats.org/officeDocument/2006/relationships/printerSettings" Target="../printerSettings/printerSettings737.bin"/><Relationship Id="rId31" Type="http://schemas.openxmlformats.org/officeDocument/2006/relationships/printerSettings" Target="../printerSettings/printerSettings749.bin"/><Relationship Id="rId44" Type="http://schemas.openxmlformats.org/officeDocument/2006/relationships/printerSettings" Target="../printerSettings/printerSettings762.bin"/><Relationship Id="rId4" Type="http://schemas.openxmlformats.org/officeDocument/2006/relationships/printerSettings" Target="../printerSettings/printerSettings722.bin"/><Relationship Id="rId9" Type="http://schemas.openxmlformats.org/officeDocument/2006/relationships/printerSettings" Target="../printerSettings/printerSettings727.bin"/><Relationship Id="rId14" Type="http://schemas.openxmlformats.org/officeDocument/2006/relationships/printerSettings" Target="../printerSettings/printerSettings732.bin"/><Relationship Id="rId22" Type="http://schemas.openxmlformats.org/officeDocument/2006/relationships/printerSettings" Target="../printerSettings/printerSettings740.bin"/><Relationship Id="rId27" Type="http://schemas.openxmlformats.org/officeDocument/2006/relationships/printerSettings" Target="../printerSettings/printerSettings745.bin"/><Relationship Id="rId30" Type="http://schemas.openxmlformats.org/officeDocument/2006/relationships/printerSettings" Target="../printerSettings/printerSettings748.bin"/><Relationship Id="rId35" Type="http://schemas.openxmlformats.org/officeDocument/2006/relationships/printerSettings" Target="../printerSettings/printerSettings753.bin"/><Relationship Id="rId43" Type="http://schemas.openxmlformats.org/officeDocument/2006/relationships/printerSettings" Target="../printerSettings/printerSettings761.bin"/><Relationship Id="rId8" Type="http://schemas.openxmlformats.org/officeDocument/2006/relationships/printerSettings" Target="../printerSettings/printerSettings726.bin"/><Relationship Id="rId3" Type="http://schemas.openxmlformats.org/officeDocument/2006/relationships/printerSettings" Target="../printerSettings/printerSettings721.bin"/><Relationship Id="rId12" Type="http://schemas.openxmlformats.org/officeDocument/2006/relationships/printerSettings" Target="../printerSettings/printerSettings730.bin"/><Relationship Id="rId17" Type="http://schemas.openxmlformats.org/officeDocument/2006/relationships/printerSettings" Target="../printerSettings/printerSettings735.bin"/><Relationship Id="rId25" Type="http://schemas.openxmlformats.org/officeDocument/2006/relationships/printerSettings" Target="../printerSettings/printerSettings743.bin"/><Relationship Id="rId33" Type="http://schemas.openxmlformats.org/officeDocument/2006/relationships/printerSettings" Target="../printerSettings/printerSettings751.bin"/><Relationship Id="rId38" Type="http://schemas.openxmlformats.org/officeDocument/2006/relationships/printerSettings" Target="../printerSettings/printerSettings756.bin"/><Relationship Id="rId46" Type="http://schemas.openxmlformats.org/officeDocument/2006/relationships/printerSettings" Target="../printerSettings/printerSettings764.bin"/><Relationship Id="rId20" Type="http://schemas.openxmlformats.org/officeDocument/2006/relationships/printerSettings" Target="../printerSettings/printerSettings738.bin"/><Relationship Id="rId41" Type="http://schemas.openxmlformats.org/officeDocument/2006/relationships/printerSettings" Target="../printerSettings/printerSettings759.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26" Type="http://schemas.openxmlformats.org/officeDocument/2006/relationships/printerSettings" Target="../printerSettings/printerSettings72.bin"/><Relationship Id="rId39" Type="http://schemas.openxmlformats.org/officeDocument/2006/relationships/printerSettings" Target="../printerSettings/printerSettings85.bin"/><Relationship Id="rId21" Type="http://schemas.openxmlformats.org/officeDocument/2006/relationships/printerSettings" Target="../printerSettings/printerSettings67.bin"/><Relationship Id="rId34" Type="http://schemas.openxmlformats.org/officeDocument/2006/relationships/printerSettings" Target="../printerSettings/printerSettings80.bin"/><Relationship Id="rId42" Type="http://schemas.openxmlformats.org/officeDocument/2006/relationships/printerSettings" Target="../printerSettings/printerSettings88.bin"/><Relationship Id="rId47" Type="http://schemas.openxmlformats.org/officeDocument/2006/relationships/drawing" Target="../drawings/drawing1.xml"/><Relationship Id="rId7" Type="http://schemas.openxmlformats.org/officeDocument/2006/relationships/printerSettings" Target="../printerSettings/printerSettings5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9" Type="http://schemas.openxmlformats.org/officeDocument/2006/relationships/printerSettings" Target="../printerSettings/printerSettings75.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32" Type="http://schemas.openxmlformats.org/officeDocument/2006/relationships/printerSettings" Target="../printerSettings/printerSettings78.bin"/><Relationship Id="rId37" Type="http://schemas.openxmlformats.org/officeDocument/2006/relationships/printerSettings" Target="../printerSettings/printerSettings83.bin"/><Relationship Id="rId40" Type="http://schemas.openxmlformats.org/officeDocument/2006/relationships/printerSettings" Target="../printerSettings/printerSettings86.bin"/><Relationship Id="rId45" Type="http://schemas.openxmlformats.org/officeDocument/2006/relationships/printerSettings" Target="../printerSettings/printerSettings91.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28" Type="http://schemas.openxmlformats.org/officeDocument/2006/relationships/printerSettings" Target="../printerSettings/printerSettings74.bin"/><Relationship Id="rId36" Type="http://schemas.openxmlformats.org/officeDocument/2006/relationships/printerSettings" Target="../printerSettings/printerSettings82.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31" Type="http://schemas.openxmlformats.org/officeDocument/2006/relationships/printerSettings" Target="../printerSettings/printerSettings77.bin"/><Relationship Id="rId44" Type="http://schemas.openxmlformats.org/officeDocument/2006/relationships/printerSettings" Target="../printerSettings/printerSettings90.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 Id="rId27" Type="http://schemas.openxmlformats.org/officeDocument/2006/relationships/printerSettings" Target="../printerSettings/printerSettings73.bin"/><Relationship Id="rId30" Type="http://schemas.openxmlformats.org/officeDocument/2006/relationships/printerSettings" Target="../printerSettings/printerSettings76.bin"/><Relationship Id="rId35" Type="http://schemas.openxmlformats.org/officeDocument/2006/relationships/printerSettings" Target="../printerSettings/printerSettings81.bin"/><Relationship Id="rId43" Type="http://schemas.openxmlformats.org/officeDocument/2006/relationships/printerSettings" Target="../printerSettings/printerSettings89.bin"/><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printerSettings" Target="../printerSettings/printerSettings71.bin"/><Relationship Id="rId33" Type="http://schemas.openxmlformats.org/officeDocument/2006/relationships/printerSettings" Target="../printerSettings/printerSettings79.bin"/><Relationship Id="rId38" Type="http://schemas.openxmlformats.org/officeDocument/2006/relationships/printerSettings" Target="../printerSettings/printerSettings84.bin"/><Relationship Id="rId46" Type="http://schemas.openxmlformats.org/officeDocument/2006/relationships/printerSettings" Target="../printerSettings/printerSettings92.bin"/><Relationship Id="rId20" Type="http://schemas.openxmlformats.org/officeDocument/2006/relationships/printerSettings" Target="../printerSettings/printerSettings66.bin"/><Relationship Id="rId41" Type="http://schemas.openxmlformats.org/officeDocument/2006/relationships/printerSettings" Target="../printerSettings/printerSettings87.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77.bin"/><Relationship Id="rId18" Type="http://schemas.openxmlformats.org/officeDocument/2006/relationships/printerSettings" Target="../printerSettings/printerSettings782.bin"/><Relationship Id="rId26" Type="http://schemas.openxmlformats.org/officeDocument/2006/relationships/printerSettings" Target="../printerSettings/printerSettings790.bin"/><Relationship Id="rId39" Type="http://schemas.openxmlformats.org/officeDocument/2006/relationships/printerSettings" Target="../printerSettings/printerSettings803.bin"/><Relationship Id="rId21" Type="http://schemas.openxmlformats.org/officeDocument/2006/relationships/printerSettings" Target="../printerSettings/printerSettings785.bin"/><Relationship Id="rId34" Type="http://schemas.openxmlformats.org/officeDocument/2006/relationships/printerSettings" Target="../printerSettings/printerSettings798.bin"/><Relationship Id="rId42" Type="http://schemas.openxmlformats.org/officeDocument/2006/relationships/drawing" Target="../drawings/drawing18.xml"/><Relationship Id="rId7" Type="http://schemas.openxmlformats.org/officeDocument/2006/relationships/printerSettings" Target="../printerSettings/printerSettings771.bin"/><Relationship Id="rId2" Type="http://schemas.openxmlformats.org/officeDocument/2006/relationships/printerSettings" Target="../printerSettings/printerSettings766.bin"/><Relationship Id="rId16" Type="http://schemas.openxmlformats.org/officeDocument/2006/relationships/printerSettings" Target="../printerSettings/printerSettings780.bin"/><Relationship Id="rId20" Type="http://schemas.openxmlformats.org/officeDocument/2006/relationships/printerSettings" Target="../printerSettings/printerSettings784.bin"/><Relationship Id="rId29" Type="http://schemas.openxmlformats.org/officeDocument/2006/relationships/printerSettings" Target="../printerSettings/printerSettings793.bin"/><Relationship Id="rId41" Type="http://schemas.openxmlformats.org/officeDocument/2006/relationships/printerSettings" Target="../printerSettings/printerSettings805.bin"/><Relationship Id="rId1" Type="http://schemas.openxmlformats.org/officeDocument/2006/relationships/printerSettings" Target="../printerSettings/printerSettings765.bin"/><Relationship Id="rId6" Type="http://schemas.openxmlformats.org/officeDocument/2006/relationships/printerSettings" Target="../printerSettings/printerSettings770.bin"/><Relationship Id="rId11" Type="http://schemas.openxmlformats.org/officeDocument/2006/relationships/printerSettings" Target="../printerSettings/printerSettings775.bin"/><Relationship Id="rId24" Type="http://schemas.openxmlformats.org/officeDocument/2006/relationships/printerSettings" Target="../printerSettings/printerSettings788.bin"/><Relationship Id="rId32" Type="http://schemas.openxmlformats.org/officeDocument/2006/relationships/printerSettings" Target="../printerSettings/printerSettings796.bin"/><Relationship Id="rId37" Type="http://schemas.openxmlformats.org/officeDocument/2006/relationships/printerSettings" Target="../printerSettings/printerSettings801.bin"/><Relationship Id="rId40" Type="http://schemas.openxmlformats.org/officeDocument/2006/relationships/printerSettings" Target="../printerSettings/printerSettings804.bin"/><Relationship Id="rId5" Type="http://schemas.openxmlformats.org/officeDocument/2006/relationships/printerSettings" Target="../printerSettings/printerSettings769.bin"/><Relationship Id="rId15" Type="http://schemas.openxmlformats.org/officeDocument/2006/relationships/printerSettings" Target="../printerSettings/printerSettings779.bin"/><Relationship Id="rId23" Type="http://schemas.openxmlformats.org/officeDocument/2006/relationships/printerSettings" Target="../printerSettings/printerSettings787.bin"/><Relationship Id="rId28" Type="http://schemas.openxmlformats.org/officeDocument/2006/relationships/printerSettings" Target="../printerSettings/printerSettings792.bin"/><Relationship Id="rId36" Type="http://schemas.openxmlformats.org/officeDocument/2006/relationships/printerSettings" Target="../printerSettings/printerSettings800.bin"/><Relationship Id="rId10" Type="http://schemas.openxmlformats.org/officeDocument/2006/relationships/printerSettings" Target="../printerSettings/printerSettings774.bin"/><Relationship Id="rId19" Type="http://schemas.openxmlformats.org/officeDocument/2006/relationships/printerSettings" Target="../printerSettings/printerSettings783.bin"/><Relationship Id="rId31" Type="http://schemas.openxmlformats.org/officeDocument/2006/relationships/printerSettings" Target="../printerSettings/printerSettings795.bin"/><Relationship Id="rId4" Type="http://schemas.openxmlformats.org/officeDocument/2006/relationships/printerSettings" Target="../printerSettings/printerSettings768.bin"/><Relationship Id="rId9" Type="http://schemas.openxmlformats.org/officeDocument/2006/relationships/printerSettings" Target="../printerSettings/printerSettings773.bin"/><Relationship Id="rId14" Type="http://schemas.openxmlformats.org/officeDocument/2006/relationships/printerSettings" Target="../printerSettings/printerSettings778.bin"/><Relationship Id="rId22" Type="http://schemas.openxmlformats.org/officeDocument/2006/relationships/printerSettings" Target="../printerSettings/printerSettings786.bin"/><Relationship Id="rId27" Type="http://schemas.openxmlformats.org/officeDocument/2006/relationships/printerSettings" Target="../printerSettings/printerSettings791.bin"/><Relationship Id="rId30" Type="http://schemas.openxmlformats.org/officeDocument/2006/relationships/printerSettings" Target="../printerSettings/printerSettings794.bin"/><Relationship Id="rId35" Type="http://schemas.openxmlformats.org/officeDocument/2006/relationships/printerSettings" Target="../printerSettings/printerSettings799.bin"/><Relationship Id="rId8" Type="http://schemas.openxmlformats.org/officeDocument/2006/relationships/printerSettings" Target="../printerSettings/printerSettings772.bin"/><Relationship Id="rId3" Type="http://schemas.openxmlformats.org/officeDocument/2006/relationships/printerSettings" Target="../printerSettings/printerSettings767.bin"/><Relationship Id="rId12" Type="http://schemas.openxmlformats.org/officeDocument/2006/relationships/printerSettings" Target="../printerSettings/printerSettings776.bin"/><Relationship Id="rId17" Type="http://schemas.openxmlformats.org/officeDocument/2006/relationships/printerSettings" Target="../printerSettings/printerSettings781.bin"/><Relationship Id="rId25" Type="http://schemas.openxmlformats.org/officeDocument/2006/relationships/printerSettings" Target="../printerSettings/printerSettings789.bin"/><Relationship Id="rId33" Type="http://schemas.openxmlformats.org/officeDocument/2006/relationships/printerSettings" Target="../printerSettings/printerSettings797.bin"/><Relationship Id="rId38" Type="http://schemas.openxmlformats.org/officeDocument/2006/relationships/printerSettings" Target="../printerSettings/printerSettings802.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818.bin"/><Relationship Id="rId18" Type="http://schemas.openxmlformats.org/officeDocument/2006/relationships/printerSettings" Target="../printerSettings/printerSettings823.bin"/><Relationship Id="rId26" Type="http://schemas.openxmlformats.org/officeDocument/2006/relationships/printerSettings" Target="../printerSettings/printerSettings831.bin"/><Relationship Id="rId39" Type="http://schemas.openxmlformats.org/officeDocument/2006/relationships/printerSettings" Target="../printerSettings/printerSettings844.bin"/><Relationship Id="rId21" Type="http://schemas.openxmlformats.org/officeDocument/2006/relationships/printerSettings" Target="../printerSettings/printerSettings826.bin"/><Relationship Id="rId34" Type="http://schemas.openxmlformats.org/officeDocument/2006/relationships/printerSettings" Target="../printerSettings/printerSettings839.bin"/><Relationship Id="rId42" Type="http://schemas.openxmlformats.org/officeDocument/2006/relationships/drawing" Target="../drawings/drawing19.xml"/><Relationship Id="rId7" Type="http://schemas.openxmlformats.org/officeDocument/2006/relationships/printerSettings" Target="../printerSettings/printerSettings812.bin"/><Relationship Id="rId2" Type="http://schemas.openxmlformats.org/officeDocument/2006/relationships/printerSettings" Target="../printerSettings/printerSettings807.bin"/><Relationship Id="rId16" Type="http://schemas.openxmlformats.org/officeDocument/2006/relationships/printerSettings" Target="../printerSettings/printerSettings821.bin"/><Relationship Id="rId20" Type="http://schemas.openxmlformats.org/officeDocument/2006/relationships/printerSettings" Target="../printerSettings/printerSettings825.bin"/><Relationship Id="rId29" Type="http://schemas.openxmlformats.org/officeDocument/2006/relationships/printerSettings" Target="../printerSettings/printerSettings834.bin"/><Relationship Id="rId41" Type="http://schemas.openxmlformats.org/officeDocument/2006/relationships/printerSettings" Target="../printerSettings/printerSettings846.bin"/><Relationship Id="rId1" Type="http://schemas.openxmlformats.org/officeDocument/2006/relationships/printerSettings" Target="../printerSettings/printerSettings806.bin"/><Relationship Id="rId6" Type="http://schemas.openxmlformats.org/officeDocument/2006/relationships/printerSettings" Target="../printerSettings/printerSettings811.bin"/><Relationship Id="rId11" Type="http://schemas.openxmlformats.org/officeDocument/2006/relationships/printerSettings" Target="../printerSettings/printerSettings816.bin"/><Relationship Id="rId24" Type="http://schemas.openxmlformats.org/officeDocument/2006/relationships/printerSettings" Target="../printerSettings/printerSettings829.bin"/><Relationship Id="rId32" Type="http://schemas.openxmlformats.org/officeDocument/2006/relationships/printerSettings" Target="../printerSettings/printerSettings837.bin"/><Relationship Id="rId37" Type="http://schemas.openxmlformats.org/officeDocument/2006/relationships/printerSettings" Target="../printerSettings/printerSettings842.bin"/><Relationship Id="rId40" Type="http://schemas.openxmlformats.org/officeDocument/2006/relationships/printerSettings" Target="../printerSettings/printerSettings845.bin"/><Relationship Id="rId5" Type="http://schemas.openxmlformats.org/officeDocument/2006/relationships/printerSettings" Target="../printerSettings/printerSettings810.bin"/><Relationship Id="rId15" Type="http://schemas.openxmlformats.org/officeDocument/2006/relationships/printerSettings" Target="../printerSettings/printerSettings820.bin"/><Relationship Id="rId23" Type="http://schemas.openxmlformats.org/officeDocument/2006/relationships/printerSettings" Target="../printerSettings/printerSettings828.bin"/><Relationship Id="rId28" Type="http://schemas.openxmlformats.org/officeDocument/2006/relationships/printerSettings" Target="../printerSettings/printerSettings833.bin"/><Relationship Id="rId36" Type="http://schemas.openxmlformats.org/officeDocument/2006/relationships/printerSettings" Target="../printerSettings/printerSettings841.bin"/><Relationship Id="rId10" Type="http://schemas.openxmlformats.org/officeDocument/2006/relationships/printerSettings" Target="../printerSettings/printerSettings815.bin"/><Relationship Id="rId19" Type="http://schemas.openxmlformats.org/officeDocument/2006/relationships/printerSettings" Target="../printerSettings/printerSettings824.bin"/><Relationship Id="rId31" Type="http://schemas.openxmlformats.org/officeDocument/2006/relationships/printerSettings" Target="../printerSettings/printerSettings836.bin"/><Relationship Id="rId4" Type="http://schemas.openxmlformats.org/officeDocument/2006/relationships/printerSettings" Target="../printerSettings/printerSettings809.bin"/><Relationship Id="rId9" Type="http://schemas.openxmlformats.org/officeDocument/2006/relationships/printerSettings" Target="../printerSettings/printerSettings814.bin"/><Relationship Id="rId14" Type="http://schemas.openxmlformats.org/officeDocument/2006/relationships/printerSettings" Target="../printerSettings/printerSettings819.bin"/><Relationship Id="rId22" Type="http://schemas.openxmlformats.org/officeDocument/2006/relationships/printerSettings" Target="../printerSettings/printerSettings827.bin"/><Relationship Id="rId27" Type="http://schemas.openxmlformats.org/officeDocument/2006/relationships/printerSettings" Target="../printerSettings/printerSettings832.bin"/><Relationship Id="rId30" Type="http://schemas.openxmlformats.org/officeDocument/2006/relationships/printerSettings" Target="../printerSettings/printerSettings835.bin"/><Relationship Id="rId35" Type="http://schemas.openxmlformats.org/officeDocument/2006/relationships/printerSettings" Target="../printerSettings/printerSettings840.bin"/><Relationship Id="rId8" Type="http://schemas.openxmlformats.org/officeDocument/2006/relationships/printerSettings" Target="../printerSettings/printerSettings813.bin"/><Relationship Id="rId3" Type="http://schemas.openxmlformats.org/officeDocument/2006/relationships/printerSettings" Target="../printerSettings/printerSettings808.bin"/><Relationship Id="rId12" Type="http://schemas.openxmlformats.org/officeDocument/2006/relationships/printerSettings" Target="../printerSettings/printerSettings817.bin"/><Relationship Id="rId17" Type="http://schemas.openxmlformats.org/officeDocument/2006/relationships/printerSettings" Target="../printerSettings/printerSettings822.bin"/><Relationship Id="rId25" Type="http://schemas.openxmlformats.org/officeDocument/2006/relationships/printerSettings" Target="../printerSettings/printerSettings830.bin"/><Relationship Id="rId33" Type="http://schemas.openxmlformats.org/officeDocument/2006/relationships/printerSettings" Target="../printerSettings/printerSettings838.bin"/><Relationship Id="rId38" Type="http://schemas.openxmlformats.org/officeDocument/2006/relationships/printerSettings" Target="../printerSettings/printerSettings843.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59.bin"/><Relationship Id="rId18" Type="http://schemas.openxmlformats.org/officeDocument/2006/relationships/printerSettings" Target="../printerSettings/printerSettings864.bin"/><Relationship Id="rId26" Type="http://schemas.openxmlformats.org/officeDocument/2006/relationships/printerSettings" Target="../printerSettings/printerSettings872.bin"/><Relationship Id="rId39" Type="http://schemas.openxmlformats.org/officeDocument/2006/relationships/printerSettings" Target="../printerSettings/printerSettings885.bin"/><Relationship Id="rId21" Type="http://schemas.openxmlformats.org/officeDocument/2006/relationships/printerSettings" Target="../printerSettings/printerSettings867.bin"/><Relationship Id="rId34" Type="http://schemas.openxmlformats.org/officeDocument/2006/relationships/printerSettings" Target="../printerSettings/printerSettings880.bin"/><Relationship Id="rId42" Type="http://schemas.openxmlformats.org/officeDocument/2006/relationships/printerSettings" Target="../printerSettings/printerSettings888.bin"/><Relationship Id="rId47" Type="http://schemas.openxmlformats.org/officeDocument/2006/relationships/ctrlProp" Target="../ctrlProps/ctrlProp137.xml"/><Relationship Id="rId7" Type="http://schemas.openxmlformats.org/officeDocument/2006/relationships/printerSettings" Target="../printerSettings/printerSettings853.bin"/><Relationship Id="rId2" Type="http://schemas.openxmlformats.org/officeDocument/2006/relationships/printerSettings" Target="../printerSettings/printerSettings848.bin"/><Relationship Id="rId16" Type="http://schemas.openxmlformats.org/officeDocument/2006/relationships/printerSettings" Target="../printerSettings/printerSettings862.bin"/><Relationship Id="rId29" Type="http://schemas.openxmlformats.org/officeDocument/2006/relationships/printerSettings" Target="../printerSettings/printerSettings875.bin"/><Relationship Id="rId1" Type="http://schemas.openxmlformats.org/officeDocument/2006/relationships/printerSettings" Target="../printerSettings/printerSettings847.bin"/><Relationship Id="rId6" Type="http://schemas.openxmlformats.org/officeDocument/2006/relationships/printerSettings" Target="../printerSettings/printerSettings852.bin"/><Relationship Id="rId11" Type="http://schemas.openxmlformats.org/officeDocument/2006/relationships/printerSettings" Target="../printerSettings/printerSettings857.bin"/><Relationship Id="rId24" Type="http://schemas.openxmlformats.org/officeDocument/2006/relationships/printerSettings" Target="../printerSettings/printerSettings870.bin"/><Relationship Id="rId32" Type="http://schemas.openxmlformats.org/officeDocument/2006/relationships/printerSettings" Target="../printerSettings/printerSettings878.bin"/><Relationship Id="rId37" Type="http://schemas.openxmlformats.org/officeDocument/2006/relationships/printerSettings" Target="../printerSettings/printerSettings883.bin"/><Relationship Id="rId40" Type="http://schemas.openxmlformats.org/officeDocument/2006/relationships/printerSettings" Target="../printerSettings/printerSettings886.bin"/><Relationship Id="rId45" Type="http://schemas.openxmlformats.org/officeDocument/2006/relationships/vmlDrawing" Target="../drawings/vmlDrawing6.vml"/><Relationship Id="rId5" Type="http://schemas.openxmlformats.org/officeDocument/2006/relationships/printerSettings" Target="../printerSettings/printerSettings851.bin"/><Relationship Id="rId15" Type="http://schemas.openxmlformats.org/officeDocument/2006/relationships/printerSettings" Target="../printerSettings/printerSettings861.bin"/><Relationship Id="rId23" Type="http://schemas.openxmlformats.org/officeDocument/2006/relationships/printerSettings" Target="../printerSettings/printerSettings869.bin"/><Relationship Id="rId28" Type="http://schemas.openxmlformats.org/officeDocument/2006/relationships/printerSettings" Target="../printerSettings/printerSettings874.bin"/><Relationship Id="rId36" Type="http://schemas.openxmlformats.org/officeDocument/2006/relationships/printerSettings" Target="../printerSettings/printerSettings882.bin"/><Relationship Id="rId10" Type="http://schemas.openxmlformats.org/officeDocument/2006/relationships/printerSettings" Target="../printerSettings/printerSettings856.bin"/><Relationship Id="rId19" Type="http://schemas.openxmlformats.org/officeDocument/2006/relationships/printerSettings" Target="../printerSettings/printerSettings865.bin"/><Relationship Id="rId31" Type="http://schemas.openxmlformats.org/officeDocument/2006/relationships/printerSettings" Target="../printerSettings/printerSettings877.bin"/><Relationship Id="rId44" Type="http://schemas.openxmlformats.org/officeDocument/2006/relationships/drawing" Target="../drawings/drawing20.xml"/><Relationship Id="rId4" Type="http://schemas.openxmlformats.org/officeDocument/2006/relationships/printerSettings" Target="../printerSettings/printerSettings850.bin"/><Relationship Id="rId9" Type="http://schemas.openxmlformats.org/officeDocument/2006/relationships/printerSettings" Target="../printerSettings/printerSettings855.bin"/><Relationship Id="rId14" Type="http://schemas.openxmlformats.org/officeDocument/2006/relationships/printerSettings" Target="../printerSettings/printerSettings860.bin"/><Relationship Id="rId22" Type="http://schemas.openxmlformats.org/officeDocument/2006/relationships/printerSettings" Target="../printerSettings/printerSettings868.bin"/><Relationship Id="rId27" Type="http://schemas.openxmlformats.org/officeDocument/2006/relationships/printerSettings" Target="../printerSettings/printerSettings873.bin"/><Relationship Id="rId30" Type="http://schemas.openxmlformats.org/officeDocument/2006/relationships/printerSettings" Target="../printerSettings/printerSettings876.bin"/><Relationship Id="rId35" Type="http://schemas.openxmlformats.org/officeDocument/2006/relationships/printerSettings" Target="../printerSettings/printerSettings881.bin"/><Relationship Id="rId43" Type="http://schemas.openxmlformats.org/officeDocument/2006/relationships/printerSettings" Target="../printerSettings/printerSettings889.bin"/><Relationship Id="rId8" Type="http://schemas.openxmlformats.org/officeDocument/2006/relationships/printerSettings" Target="../printerSettings/printerSettings854.bin"/><Relationship Id="rId3" Type="http://schemas.openxmlformats.org/officeDocument/2006/relationships/printerSettings" Target="../printerSettings/printerSettings849.bin"/><Relationship Id="rId12" Type="http://schemas.openxmlformats.org/officeDocument/2006/relationships/printerSettings" Target="../printerSettings/printerSettings858.bin"/><Relationship Id="rId17" Type="http://schemas.openxmlformats.org/officeDocument/2006/relationships/printerSettings" Target="../printerSettings/printerSettings863.bin"/><Relationship Id="rId25" Type="http://schemas.openxmlformats.org/officeDocument/2006/relationships/printerSettings" Target="../printerSettings/printerSettings871.bin"/><Relationship Id="rId33" Type="http://schemas.openxmlformats.org/officeDocument/2006/relationships/printerSettings" Target="../printerSettings/printerSettings879.bin"/><Relationship Id="rId38" Type="http://schemas.openxmlformats.org/officeDocument/2006/relationships/printerSettings" Target="../printerSettings/printerSettings884.bin"/><Relationship Id="rId46" Type="http://schemas.openxmlformats.org/officeDocument/2006/relationships/ctrlProp" Target="../ctrlProps/ctrlProp136.xml"/><Relationship Id="rId20" Type="http://schemas.openxmlformats.org/officeDocument/2006/relationships/printerSettings" Target="../printerSettings/printerSettings866.bin"/><Relationship Id="rId41" Type="http://schemas.openxmlformats.org/officeDocument/2006/relationships/printerSettings" Target="../printerSettings/printerSettings88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97.bin"/><Relationship Id="rId13" Type="http://schemas.openxmlformats.org/officeDocument/2006/relationships/printerSettings" Target="../printerSettings/printerSettings902.bin"/><Relationship Id="rId18" Type="http://schemas.openxmlformats.org/officeDocument/2006/relationships/printerSettings" Target="../printerSettings/printerSettings907.bin"/><Relationship Id="rId3" Type="http://schemas.openxmlformats.org/officeDocument/2006/relationships/printerSettings" Target="../printerSettings/printerSettings892.bin"/><Relationship Id="rId21" Type="http://schemas.openxmlformats.org/officeDocument/2006/relationships/printerSettings" Target="../printerSettings/printerSettings910.bin"/><Relationship Id="rId7" Type="http://schemas.openxmlformats.org/officeDocument/2006/relationships/printerSettings" Target="../printerSettings/printerSettings896.bin"/><Relationship Id="rId12" Type="http://schemas.openxmlformats.org/officeDocument/2006/relationships/printerSettings" Target="../printerSettings/printerSettings901.bin"/><Relationship Id="rId17" Type="http://schemas.openxmlformats.org/officeDocument/2006/relationships/printerSettings" Target="../printerSettings/printerSettings906.bin"/><Relationship Id="rId2" Type="http://schemas.openxmlformats.org/officeDocument/2006/relationships/printerSettings" Target="../printerSettings/printerSettings891.bin"/><Relationship Id="rId16" Type="http://schemas.openxmlformats.org/officeDocument/2006/relationships/printerSettings" Target="../printerSettings/printerSettings905.bin"/><Relationship Id="rId20" Type="http://schemas.openxmlformats.org/officeDocument/2006/relationships/printerSettings" Target="../printerSettings/printerSettings909.bin"/><Relationship Id="rId1" Type="http://schemas.openxmlformats.org/officeDocument/2006/relationships/printerSettings" Target="../printerSettings/printerSettings890.bin"/><Relationship Id="rId6" Type="http://schemas.openxmlformats.org/officeDocument/2006/relationships/printerSettings" Target="../printerSettings/printerSettings895.bin"/><Relationship Id="rId11" Type="http://schemas.openxmlformats.org/officeDocument/2006/relationships/printerSettings" Target="../printerSettings/printerSettings900.bin"/><Relationship Id="rId5" Type="http://schemas.openxmlformats.org/officeDocument/2006/relationships/printerSettings" Target="../printerSettings/printerSettings894.bin"/><Relationship Id="rId15" Type="http://schemas.openxmlformats.org/officeDocument/2006/relationships/printerSettings" Target="../printerSettings/printerSettings904.bin"/><Relationship Id="rId23" Type="http://schemas.openxmlformats.org/officeDocument/2006/relationships/drawing" Target="../drawings/drawing21.xml"/><Relationship Id="rId10" Type="http://schemas.openxmlformats.org/officeDocument/2006/relationships/printerSettings" Target="../printerSettings/printerSettings899.bin"/><Relationship Id="rId19" Type="http://schemas.openxmlformats.org/officeDocument/2006/relationships/printerSettings" Target="../printerSettings/printerSettings908.bin"/><Relationship Id="rId4" Type="http://schemas.openxmlformats.org/officeDocument/2006/relationships/printerSettings" Target="../printerSettings/printerSettings893.bin"/><Relationship Id="rId9" Type="http://schemas.openxmlformats.org/officeDocument/2006/relationships/printerSettings" Target="../printerSettings/printerSettings898.bin"/><Relationship Id="rId14" Type="http://schemas.openxmlformats.org/officeDocument/2006/relationships/printerSettings" Target="../printerSettings/printerSettings903.bin"/><Relationship Id="rId22" Type="http://schemas.openxmlformats.org/officeDocument/2006/relationships/printerSettings" Target="../printerSettings/printerSettings911.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924.bin"/><Relationship Id="rId18" Type="http://schemas.openxmlformats.org/officeDocument/2006/relationships/printerSettings" Target="../printerSettings/printerSettings929.bin"/><Relationship Id="rId26" Type="http://schemas.openxmlformats.org/officeDocument/2006/relationships/printerSettings" Target="../printerSettings/printerSettings937.bin"/><Relationship Id="rId39" Type="http://schemas.openxmlformats.org/officeDocument/2006/relationships/printerSettings" Target="../printerSettings/printerSettings950.bin"/><Relationship Id="rId21" Type="http://schemas.openxmlformats.org/officeDocument/2006/relationships/printerSettings" Target="../printerSettings/printerSettings932.bin"/><Relationship Id="rId34" Type="http://schemas.openxmlformats.org/officeDocument/2006/relationships/printerSettings" Target="../printerSettings/printerSettings945.bin"/><Relationship Id="rId7" Type="http://schemas.openxmlformats.org/officeDocument/2006/relationships/printerSettings" Target="../printerSettings/printerSettings918.bin"/><Relationship Id="rId2" Type="http://schemas.openxmlformats.org/officeDocument/2006/relationships/printerSettings" Target="../printerSettings/printerSettings913.bin"/><Relationship Id="rId16" Type="http://schemas.openxmlformats.org/officeDocument/2006/relationships/printerSettings" Target="../printerSettings/printerSettings927.bin"/><Relationship Id="rId20" Type="http://schemas.openxmlformats.org/officeDocument/2006/relationships/printerSettings" Target="../printerSettings/printerSettings931.bin"/><Relationship Id="rId29" Type="http://schemas.openxmlformats.org/officeDocument/2006/relationships/printerSettings" Target="../printerSettings/printerSettings940.bin"/><Relationship Id="rId41" Type="http://schemas.openxmlformats.org/officeDocument/2006/relationships/drawing" Target="../drawings/drawing22.xml"/><Relationship Id="rId1" Type="http://schemas.openxmlformats.org/officeDocument/2006/relationships/printerSettings" Target="../printerSettings/printerSettings912.bin"/><Relationship Id="rId6" Type="http://schemas.openxmlformats.org/officeDocument/2006/relationships/printerSettings" Target="../printerSettings/printerSettings917.bin"/><Relationship Id="rId11" Type="http://schemas.openxmlformats.org/officeDocument/2006/relationships/printerSettings" Target="../printerSettings/printerSettings922.bin"/><Relationship Id="rId24" Type="http://schemas.openxmlformats.org/officeDocument/2006/relationships/printerSettings" Target="../printerSettings/printerSettings935.bin"/><Relationship Id="rId32" Type="http://schemas.openxmlformats.org/officeDocument/2006/relationships/printerSettings" Target="../printerSettings/printerSettings943.bin"/><Relationship Id="rId37" Type="http://schemas.openxmlformats.org/officeDocument/2006/relationships/printerSettings" Target="../printerSettings/printerSettings948.bin"/><Relationship Id="rId40" Type="http://schemas.openxmlformats.org/officeDocument/2006/relationships/printerSettings" Target="../printerSettings/printerSettings951.bin"/><Relationship Id="rId5" Type="http://schemas.openxmlformats.org/officeDocument/2006/relationships/printerSettings" Target="../printerSettings/printerSettings916.bin"/><Relationship Id="rId15" Type="http://schemas.openxmlformats.org/officeDocument/2006/relationships/printerSettings" Target="../printerSettings/printerSettings926.bin"/><Relationship Id="rId23" Type="http://schemas.openxmlformats.org/officeDocument/2006/relationships/printerSettings" Target="../printerSettings/printerSettings934.bin"/><Relationship Id="rId28" Type="http://schemas.openxmlformats.org/officeDocument/2006/relationships/printerSettings" Target="../printerSettings/printerSettings939.bin"/><Relationship Id="rId36" Type="http://schemas.openxmlformats.org/officeDocument/2006/relationships/printerSettings" Target="../printerSettings/printerSettings947.bin"/><Relationship Id="rId10" Type="http://schemas.openxmlformats.org/officeDocument/2006/relationships/printerSettings" Target="../printerSettings/printerSettings921.bin"/><Relationship Id="rId19" Type="http://schemas.openxmlformats.org/officeDocument/2006/relationships/printerSettings" Target="../printerSettings/printerSettings930.bin"/><Relationship Id="rId31" Type="http://schemas.openxmlformats.org/officeDocument/2006/relationships/printerSettings" Target="../printerSettings/printerSettings942.bin"/><Relationship Id="rId4" Type="http://schemas.openxmlformats.org/officeDocument/2006/relationships/printerSettings" Target="../printerSettings/printerSettings915.bin"/><Relationship Id="rId9" Type="http://schemas.openxmlformats.org/officeDocument/2006/relationships/printerSettings" Target="../printerSettings/printerSettings920.bin"/><Relationship Id="rId14" Type="http://schemas.openxmlformats.org/officeDocument/2006/relationships/printerSettings" Target="../printerSettings/printerSettings925.bin"/><Relationship Id="rId22" Type="http://schemas.openxmlformats.org/officeDocument/2006/relationships/printerSettings" Target="../printerSettings/printerSettings933.bin"/><Relationship Id="rId27" Type="http://schemas.openxmlformats.org/officeDocument/2006/relationships/printerSettings" Target="../printerSettings/printerSettings938.bin"/><Relationship Id="rId30" Type="http://schemas.openxmlformats.org/officeDocument/2006/relationships/printerSettings" Target="../printerSettings/printerSettings941.bin"/><Relationship Id="rId35" Type="http://schemas.openxmlformats.org/officeDocument/2006/relationships/printerSettings" Target="../printerSettings/printerSettings946.bin"/><Relationship Id="rId8" Type="http://schemas.openxmlformats.org/officeDocument/2006/relationships/printerSettings" Target="../printerSettings/printerSettings919.bin"/><Relationship Id="rId3" Type="http://schemas.openxmlformats.org/officeDocument/2006/relationships/printerSettings" Target="../printerSettings/printerSettings914.bin"/><Relationship Id="rId12" Type="http://schemas.openxmlformats.org/officeDocument/2006/relationships/printerSettings" Target="../printerSettings/printerSettings923.bin"/><Relationship Id="rId17" Type="http://schemas.openxmlformats.org/officeDocument/2006/relationships/printerSettings" Target="../printerSettings/printerSettings928.bin"/><Relationship Id="rId25" Type="http://schemas.openxmlformats.org/officeDocument/2006/relationships/printerSettings" Target="../printerSettings/printerSettings936.bin"/><Relationship Id="rId33" Type="http://schemas.openxmlformats.org/officeDocument/2006/relationships/printerSettings" Target="../printerSettings/printerSettings944.bin"/><Relationship Id="rId38" Type="http://schemas.openxmlformats.org/officeDocument/2006/relationships/printerSettings" Target="../printerSettings/printerSettings94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959.bin"/><Relationship Id="rId13" Type="http://schemas.openxmlformats.org/officeDocument/2006/relationships/printerSettings" Target="../printerSettings/printerSettings964.bin"/><Relationship Id="rId18" Type="http://schemas.openxmlformats.org/officeDocument/2006/relationships/printerSettings" Target="../printerSettings/printerSettings969.bin"/><Relationship Id="rId26" Type="http://schemas.openxmlformats.org/officeDocument/2006/relationships/printerSettings" Target="../printerSettings/printerSettings977.bin"/><Relationship Id="rId3" Type="http://schemas.openxmlformats.org/officeDocument/2006/relationships/printerSettings" Target="../printerSettings/printerSettings954.bin"/><Relationship Id="rId21" Type="http://schemas.openxmlformats.org/officeDocument/2006/relationships/printerSettings" Target="../printerSettings/printerSettings972.bin"/><Relationship Id="rId7" Type="http://schemas.openxmlformats.org/officeDocument/2006/relationships/printerSettings" Target="../printerSettings/printerSettings958.bin"/><Relationship Id="rId12" Type="http://schemas.openxmlformats.org/officeDocument/2006/relationships/printerSettings" Target="../printerSettings/printerSettings963.bin"/><Relationship Id="rId17" Type="http://schemas.openxmlformats.org/officeDocument/2006/relationships/printerSettings" Target="../printerSettings/printerSettings968.bin"/><Relationship Id="rId25" Type="http://schemas.openxmlformats.org/officeDocument/2006/relationships/printerSettings" Target="../printerSettings/printerSettings976.bin"/><Relationship Id="rId2" Type="http://schemas.openxmlformats.org/officeDocument/2006/relationships/printerSettings" Target="../printerSettings/printerSettings953.bin"/><Relationship Id="rId16" Type="http://schemas.openxmlformats.org/officeDocument/2006/relationships/printerSettings" Target="../printerSettings/printerSettings967.bin"/><Relationship Id="rId20" Type="http://schemas.openxmlformats.org/officeDocument/2006/relationships/printerSettings" Target="../printerSettings/printerSettings971.bin"/><Relationship Id="rId29" Type="http://schemas.openxmlformats.org/officeDocument/2006/relationships/printerSettings" Target="../printerSettings/printerSettings980.bin"/><Relationship Id="rId1" Type="http://schemas.openxmlformats.org/officeDocument/2006/relationships/printerSettings" Target="../printerSettings/printerSettings952.bin"/><Relationship Id="rId6" Type="http://schemas.openxmlformats.org/officeDocument/2006/relationships/printerSettings" Target="../printerSettings/printerSettings957.bin"/><Relationship Id="rId11" Type="http://schemas.openxmlformats.org/officeDocument/2006/relationships/printerSettings" Target="../printerSettings/printerSettings962.bin"/><Relationship Id="rId24" Type="http://schemas.openxmlformats.org/officeDocument/2006/relationships/printerSettings" Target="../printerSettings/printerSettings975.bin"/><Relationship Id="rId32" Type="http://schemas.openxmlformats.org/officeDocument/2006/relationships/drawing" Target="../drawings/drawing23.xml"/><Relationship Id="rId5" Type="http://schemas.openxmlformats.org/officeDocument/2006/relationships/printerSettings" Target="../printerSettings/printerSettings956.bin"/><Relationship Id="rId15" Type="http://schemas.openxmlformats.org/officeDocument/2006/relationships/printerSettings" Target="../printerSettings/printerSettings966.bin"/><Relationship Id="rId23" Type="http://schemas.openxmlformats.org/officeDocument/2006/relationships/printerSettings" Target="../printerSettings/printerSettings974.bin"/><Relationship Id="rId28" Type="http://schemas.openxmlformats.org/officeDocument/2006/relationships/printerSettings" Target="../printerSettings/printerSettings979.bin"/><Relationship Id="rId10" Type="http://schemas.openxmlformats.org/officeDocument/2006/relationships/printerSettings" Target="../printerSettings/printerSettings961.bin"/><Relationship Id="rId19" Type="http://schemas.openxmlformats.org/officeDocument/2006/relationships/printerSettings" Target="../printerSettings/printerSettings970.bin"/><Relationship Id="rId31" Type="http://schemas.openxmlformats.org/officeDocument/2006/relationships/printerSettings" Target="../printerSettings/printerSettings982.bin"/><Relationship Id="rId4" Type="http://schemas.openxmlformats.org/officeDocument/2006/relationships/printerSettings" Target="../printerSettings/printerSettings955.bin"/><Relationship Id="rId9" Type="http://schemas.openxmlformats.org/officeDocument/2006/relationships/printerSettings" Target="../printerSettings/printerSettings960.bin"/><Relationship Id="rId14" Type="http://schemas.openxmlformats.org/officeDocument/2006/relationships/printerSettings" Target="../printerSettings/printerSettings965.bin"/><Relationship Id="rId22" Type="http://schemas.openxmlformats.org/officeDocument/2006/relationships/printerSettings" Target="../printerSettings/printerSettings973.bin"/><Relationship Id="rId27" Type="http://schemas.openxmlformats.org/officeDocument/2006/relationships/printerSettings" Target="../printerSettings/printerSettings978.bin"/><Relationship Id="rId30" Type="http://schemas.openxmlformats.org/officeDocument/2006/relationships/printerSettings" Target="../printerSettings/printerSettings98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90.bin"/><Relationship Id="rId13" Type="http://schemas.openxmlformats.org/officeDocument/2006/relationships/printerSettings" Target="../printerSettings/printerSettings995.bin"/><Relationship Id="rId3" Type="http://schemas.openxmlformats.org/officeDocument/2006/relationships/printerSettings" Target="../printerSettings/printerSettings985.bin"/><Relationship Id="rId7" Type="http://schemas.openxmlformats.org/officeDocument/2006/relationships/printerSettings" Target="../printerSettings/printerSettings989.bin"/><Relationship Id="rId12" Type="http://schemas.openxmlformats.org/officeDocument/2006/relationships/printerSettings" Target="../printerSettings/printerSettings994.bin"/><Relationship Id="rId2" Type="http://schemas.openxmlformats.org/officeDocument/2006/relationships/printerSettings" Target="../printerSettings/printerSettings984.bin"/><Relationship Id="rId1" Type="http://schemas.openxmlformats.org/officeDocument/2006/relationships/printerSettings" Target="../printerSettings/printerSettings983.bin"/><Relationship Id="rId6" Type="http://schemas.openxmlformats.org/officeDocument/2006/relationships/printerSettings" Target="../printerSettings/printerSettings988.bin"/><Relationship Id="rId11" Type="http://schemas.openxmlformats.org/officeDocument/2006/relationships/printerSettings" Target="../printerSettings/printerSettings993.bin"/><Relationship Id="rId5" Type="http://schemas.openxmlformats.org/officeDocument/2006/relationships/printerSettings" Target="../printerSettings/printerSettings987.bin"/><Relationship Id="rId15" Type="http://schemas.openxmlformats.org/officeDocument/2006/relationships/drawing" Target="../drawings/drawing24.xml"/><Relationship Id="rId10" Type="http://schemas.openxmlformats.org/officeDocument/2006/relationships/printerSettings" Target="../printerSettings/printerSettings992.bin"/><Relationship Id="rId4" Type="http://schemas.openxmlformats.org/officeDocument/2006/relationships/printerSettings" Target="../printerSettings/printerSettings986.bin"/><Relationship Id="rId9" Type="http://schemas.openxmlformats.org/officeDocument/2006/relationships/printerSettings" Target="../printerSettings/printerSettings991.bin"/><Relationship Id="rId14" Type="http://schemas.openxmlformats.org/officeDocument/2006/relationships/printerSettings" Target="../printerSettings/printerSettings996.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1009.bin"/><Relationship Id="rId18" Type="http://schemas.openxmlformats.org/officeDocument/2006/relationships/printerSettings" Target="../printerSettings/printerSettings1014.bin"/><Relationship Id="rId26" Type="http://schemas.openxmlformats.org/officeDocument/2006/relationships/printerSettings" Target="../printerSettings/printerSettings1022.bin"/><Relationship Id="rId39" Type="http://schemas.openxmlformats.org/officeDocument/2006/relationships/printerSettings" Target="../printerSettings/printerSettings1035.bin"/><Relationship Id="rId21" Type="http://schemas.openxmlformats.org/officeDocument/2006/relationships/printerSettings" Target="../printerSettings/printerSettings1017.bin"/><Relationship Id="rId34" Type="http://schemas.openxmlformats.org/officeDocument/2006/relationships/printerSettings" Target="../printerSettings/printerSettings1030.bin"/><Relationship Id="rId42" Type="http://schemas.openxmlformats.org/officeDocument/2006/relationships/printerSettings" Target="../printerSettings/printerSettings1038.bin"/><Relationship Id="rId47" Type="http://schemas.openxmlformats.org/officeDocument/2006/relationships/drawing" Target="../drawings/drawing25.xml"/><Relationship Id="rId7" Type="http://schemas.openxmlformats.org/officeDocument/2006/relationships/printerSettings" Target="../printerSettings/printerSettings1003.bin"/><Relationship Id="rId2" Type="http://schemas.openxmlformats.org/officeDocument/2006/relationships/printerSettings" Target="../printerSettings/printerSettings998.bin"/><Relationship Id="rId16" Type="http://schemas.openxmlformats.org/officeDocument/2006/relationships/printerSettings" Target="../printerSettings/printerSettings1012.bin"/><Relationship Id="rId29" Type="http://schemas.openxmlformats.org/officeDocument/2006/relationships/printerSettings" Target="../printerSettings/printerSettings1025.bin"/><Relationship Id="rId1" Type="http://schemas.openxmlformats.org/officeDocument/2006/relationships/printerSettings" Target="../printerSettings/printerSettings997.bin"/><Relationship Id="rId6" Type="http://schemas.openxmlformats.org/officeDocument/2006/relationships/printerSettings" Target="../printerSettings/printerSettings1002.bin"/><Relationship Id="rId11" Type="http://schemas.openxmlformats.org/officeDocument/2006/relationships/printerSettings" Target="../printerSettings/printerSettings1007.bin"/><Relationship Id="rId24" Type="http://schemas.openxmlformats.org/officeDocument/2006/relationships/printerSettings" Target="../printerSettings/printerSettings1020.bin"/><Relationship Id="rId32" Type="http://schemas.openxmlformats.org/officeDocument/2006/relationships/printerSettings" Target="../printerSettings/printerSettings1028.bin"/><Relationship Id="rId37" Type="http://schemas.openxmlformats.org/officeDocument/2006/relationships/printerSettings" Target="../printerSettings/printerSettings1033.bin"/><Relationship Id="rId40" Type="http://schemas.openxmlformats.org/officeDocument/2006/relationships/printerSettings" Target="../printerSettings/printerSettings1036.bin"/><Relationship Id="rId45" Type="http://schemas.openxmlformats.org/officeDocument/2006/relationships/printerSettings" Target="../printerSettings/printerSettings1041.bin"/><Relationship Id="rId5" Type="http://schemas.openxmlformats.org/officeDocument/2006/relationships/printerSettings" Target="../printerSettings/printerSettings1001.bin"/><Relationship Id="rId15" Type="http://schemas.openxmlformats.org/officeDocument/2006/relationships/printerSettings" Target="../printerSettings/printerSettings1011.bin"/><Relationship Id="rId23" Type="http://schemas.openxmlformats.org/officeDocument/2006/relationships/printerSettings" Target="../printerSettings/printerSettings1019.bin"/><Relationship Id="rId28" Type="http://schemas.openxmlformats.org/officeDocument/2006/relationships/printerSettings" Target="../printerSettings/printerSettings1024.bin"/><Relationship Id="rId36" Type="http://schemas.openxmlformats.org/officeDocument/2006/relationships/printerSettings" Target="../printerSettings/printerSettings1032.bin"/><Relationship Id="rId10" Type="http://schemas.openxmlformats.org/officeDocument/2006/relationships/printerSettings" Target="../printerSettings/printerSettings1006.bin"/><Relationship Id="rId19" Type="http://schemas.openxmlformats.org/officeDocument/2006/relationships/printerSettings" Target="../printerSettings/printerSettings1015.bin"/><Relationship Id="rId31" Type="http://schemas.openxmlformats.org/officeDocument/2006/relationships/printerSettings" Target="../printerSettings/printerSettings1027.bin"/><Relationship Id="rId44" Type="http://schemas.openxmlformats.org/officeDocument/2006/relationships/printerSettings" Target="../printerSettings/printerSettings1040.bin"/><Relationship Id="rId4" Type="http://schemas.openxmlformats.org/officeDocument/2006/relationships/printerSettings" Target="../printerSettings/printerSettings1000.bin"/><Relationship Id="rId9" Type="http://schemas.openxmlformats.org/officeDocument/2006/relationships/printerSettings" Target="../printerSettings/printerSettings1005.bin"/><Relationship Id="rId14" Type="http://schemas.openxmlformats.org/officeDocument/2006/relationships/printerSettings" Target="../printerSettings/printerSettings1010.bin"/><Relationship Id="rId22" Type="http://schemas.openxmlformats.org/officeDocument/2006/relationships/printerSettings" Target="../printerSettings/printerSettings1018.bin"/><Relationship Id="rId27" Type="http://schemas.openxmlformats.org/officeDocument/2006/relationships/printerSettings" Target="../printerSettings/printerSettings1023.bin"/><Relationship Id="rId30" Type="http://schemas.openxmlformats.org/officeDocument/2006/relationships/printerSettings" Target="../printerSettings/printerSettings1026.bin"/><Relationship Id="rId35" Type="http://schemas.openxmlformats.org/officeDocument/2006/relationships/printerSettings" Target="../printerSettings/printerSettings1031.bin"/><Relationship Id="rId43" Type="http://schemas.openxmlformats.org/officeDocument/2006/relationships/printerSettings" Target="../printerSettings/printerSettings1039.bin"/><Relationship Id="rId8" Type="http://schemas.openxmlformats.org/officeDocument/2006/relationships/printerSettings" Target="../printerSettings/printerSettings1004.bin"/><Relationship Id="rId3" Type="http://schemas.openxmlformats.org/officeDocument/2006/relationships/printerSettings" Target="../printerSettings/printerSettings999.bin"/><Relationship Id="rId12" Type="http://schemas.openxmlformats.org/officeDocument/2006/relationships/printerSettings" Target="../printerSettings/printerSettings1008.bin"/><Relationship Id="rId17" Type="http://schemas.openxmlformats.org/officeDocument/2006/relationships/printerSettings" Target="../printerSettings/printerSettings1013.bin"/><Relationship Id="rId25" Type="http://schemas.openxmlformats.org/officeDocument/2006/relationships/printerSettings" Target="../printerSettings/printerSettings1021.bin"/><Relationship Id="rId33" Type="http://schemas.openxmlformats.org/officeDocument/2006/relationships/printerSettings" Target="../printerSettings/printerSettings1029.bin"/><Relationship Id="rId38" Type="http://schemas.openxmlformats.org/officeDocument/2006/relationships/printerSettings" Target="../printerSettings/printerSettings1034.bin"/><Relationship Id="rId46" Type="http://schemas.openxmlformats.org/officeDocument/2006/relationships/printerSettings" Target="../printerSettings/printerSettings1042.bin"/><Relationship Id="rId20" Type="http://schemas.openxmlformats.org/officeDocument/2006/relationships/printerSettings" Target="../printerSettings/printerSettings1016.bin"/><Relationship Id="rId41" Type="http://schemas.openxmlformats.org/officeDocument/2006/relationships/printerSettings" Target="../printerSettings/printerSettings103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45.bin"/><Relationship Id="rId2" Type="http://schemas.openxmlformats.org/officeDocument/2006/relationships/printerSettings" Target="../printerSettings/printerSettings1044.bin"/><Relationship Id="rId1" Type="http://schemas.openxmlformats.org/officeDocument/2006/relationships/printerSettings" Target="../printerSettings/printerSettings1043.bin"/><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48.bin"/><Relationship Id="rId2" Type="http://schemas.openxmlformats.org/officeDocument/2006/relationships/printerSettings" Target="../printerSettings/printerSettings1047.bin"/><Relationship Id="rId1" Type="http://schemas.openxmlformats.org/officeDocument/2006/relationships/printerSettings" Target="../printerSettings/printerSettings1046.bin"/><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26" Type="http://schemas.openxmlformats.org/officeDocument/2006/relationships/drawing" Target="../drawings/drawing2.xml"/><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5" Type="http://schemas.openxmlformats.org/officeDocument/2006/relationships/printerSettings" Target="../printerSettings/printerSettings117.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24" Type="http://schemas.openxmlformats.org/officeDocument/2006/relationships/printerSettings" Target="../printerSettings/printerSettings116.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23" Type="http://schemas.openxmlformats.org/officeDocument/2006/relationships/printerSettings" Target="../printerSettings/printerSettings115.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 Id="rId22" Type="http://schemas.openxmlformats.org/officeDocument/2006/relationships/printerSettings" Target="../printerSettings/printerSettings1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51.bin"/><Relationship Id="rId2" Type="http://schemas.openxmlformats.org/officeDocument/2006/relationships/printerSettings" Target="../printerSettings/printerSettings1050.bin"/><Relationship Id="rId1" Type="http://schemas.openxmlformats.org/officeDocument/2006/relationships/printerSettings" Target="../printerSettings/printerSettings1049.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54.bin"/><Relationship Id="rId2" Type="http://schemas.openxmlformats.org/officeDocument/2006/relationships/printerSettings" Target="../printerSettings/printerSettings1053.bin"/><Relationship Id="rId1" Type="http://schemas.openxmlformats.org/officeDocument/2006/relationships/printerSettings" Target="../printerSettings/printerSettings1052.bin"/><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3" Type="http://schemas.openxmlformats.org/officeDocument/2006/relationships/printerSettings" Target="../printerSettings/printerSettings1067.bin"/><Relationship Id="rId18" Type="http://schemas.openxmlformats.org/officeDocument/2006/relationships/printerSettings" Target="../printerSettings/printerSettings1072.bin"/><Relationship Id="rId26" Type="http://schemas.openxmlformats.org/officeDocument/2006/relationships/printerSettings" Target="../printerSettings/printerSettings1080.bin"/><Relationship Id="rId39" Type="http://schemas.openxmlformats.org/officeDocument/2006/relationships/printerSettings" Target="../printerSettings/printerSettings1093.bin"/><Relationship Id="rId21" Type="http://schemas.openxmlformats.org/officeDocument/2006/relationships/printerSettings" Target="../printerSettings/printerSettings1075.bin"/><Relationship Id="rId34" Type="http://schemas.openxmlformats.org/officeDocument/2006/relationships/printerSettings" Target="../printerSettings/printerSettings1088.bin"/><Relationship Id="rId42" Type="http://schemas.openxmlformats.org/officeDocument/2006/relationships/printerSettings" Target="../printerSettings/printerSettings1096.bin"/><Relationship Id="rId7" Type="http://schemas.openxmlformats.org/officeDocument/2006/relationships/printerSettings" Target="../printerSettings/printerSettings1061.bin"/><Relationship Id="rId2" Type="http://schemas.openxmlformats.org/officeDocument/2006/relationships/printerSettings" Target="../printerSettings/printerSettings1056.bin"/><Relationship Id="rId16" Type="http://schemas.openxmlformats.org/officeDocument/2006/relationships/printerSettings" Target="../printerSettings/printerSettings1070.bin"/><Relationship Id="rId20" Type="http://schemas.openxmlformats.org/officeDocument/2006/relationships/printerSettings" Target="../printerSettings/printerSettings1074.bin"/><Relationship Id="rId29" Type="http://schemas.openxmlformats.org/officeDocument/2006/relationships/printerSettings" Target="../printerSettings/printerSettings1083.bin"/><Relationship Id="rId41" Type="http://schemas.openxmlformats.org/officeDocument/2006/relationships/printerSettings" Target="../printerSettings/printerSettings1095.bin"/><Relationship Id="rId1" Type="http://schemas.openxmlformats.org/officeDocument/2006/relationships/printerSettings" Target="../printerSettings/printerSettings1055.bin"/><Relationship Id="rId6" Type="http://schemas.openxmlformats.org/officeDocument/2006/relationships/printerSettings" Target="../printerSettings/printerSettings1060.bin"/><Relationship Id="rId11" Type="http://schemas.openxmlformats.org/officeDocument/2006/relationships/printerSettings" Target="../printerSettings/printerSettings1065.bin"/><Relationship Id="rId24" Type="http://schemas.openxmlformats.org/officeDocument/2006/relationships/printerSettings" Target="../printerSettings/printerSettings1078.bin"/><Relationship Id="rId32" Type="http://schemas.openxmlformats.org/officeDocument/2006/relationships/printerSettings" Target="../printerSettings/printerSettings1086.bin"/><Relationship Id="rId37" Type="http://schemas.openxmlformats.org/officeDocument/2006/relationships/printerSettings" Target="../printerSettings/printerSettings1091.bin"/><Relationship Id="rId40" Type="http://schemas.openxmlformats.org/officeDocument/2006/relationships/printerSettings" Target="../printerSettings/printerSettings1094.bin"/><Relationship Id="rId5" Type="http://schemas.openxmlformats.org/officeDocument/2006/relationships/printerSettings" Target="../printerSettings/printerSettings1059.bin"/><Relationship Id="rId15" Type="http://schemas.openxmlformats.org/officeDocument/2006/relationships/printerSettings" Target="../printerSettings/printerSettings1069.bin"/><Relationship Id="rId23" Type="http://schemas.openxmlformats.org/officeDocument/2006/relationships/printerSettings" Target="../printerSettings/printerSettings1077.bin"/><Relationship Id="rId28" Type="http://schemas.openxmlformats.org/officeDocument/2006/relationships/printerSettings" Target="../printerSettings/printerSettings1082.bin"/><Relationship Id="rId36" Type="http://schemas.openxmlformats.org/officeDocument/2006/relationships/printerSettings" Target="../printerSettings/printerSettings1090.bin"/><Relationship Id="rId10" Type="http://schemas.openxmlformats.org/officeDocument/2006/relationships/printerSettings" Target="../printerSettings/printerSettings1064.bin"/><Relationship Id="rId19" Type="http://schemas.openxmlformats.org/officeDocument/2006/relationships/printerSettings" Target="../printerSettings/printerSettings1073.bin"/><Relationship Id="rId31" Type="http://schemas.openxmlformats.org/officeDocument/2006/relationships/printerSettings" Target="../printerSettings/printerSettings1085.bin"/><Relationship Id="rId4" Type="http://schemas.openxmlformats.org/officeDocument/2006/relationships/printerSettings" Target="../printerSettings/printerSettings1058.bin"/><Relationship Id="rId9" Type="http://schemas.openxmlformats.org/officeDocument/2006/relationships/printerSettings" Target="../printerSettings/printerSettings1063.bin"/><Relationship Id="rId14" Type="http://schemas.openxmlformats.org/officeDocument/2006/relationships/printerSettings" Target="../printerSettings/printerSettings1068.bin"/><Relationship Id="rId22" Type="http://schemas.openxmlformats.org/officeDocument/2006/relationships/printerSettings" Target="../printerSettings/printerSettings1076.bin"/><Relationship Id="rId27" Type="http://schemas.openxmlformats.org/officeDocument/2006/relationships/printerSettings" Target="../printerSettings/printerSettings1081.bin"/><Relationship Id="rId30" Type="http://schemas.openxmlformats.org/officeDocument/2006/relationships/printerSettings" Target="../printerSettings/printerSettings1084.bin"/><Relationship Id="rId35" Type="http://schemas.openxmlformats.org/officeDocument/2006/relationships/printerSettings" Target="../printerSettings/printerSettings1089.bin"/><Relationship Id="rId43" Type="http://schemas.openxmlformats.org/officeDocument/2006/relationships/drawing" Target="../drawings/drawing30.xml"/><Relationship Id="rId8" Type="http://schemas.openxmlformats.org/officeDocument/2006/relationships/printerSettings" Target="../printerSettings/printerSettings1062.bin"/><Relationship Id="rId3" Type="http://schemas.openxmlformats.org/officeDocument/2006/relationships/printerSettings" Target="../printerSettings/printerSettings1057.bin"/><Relationship Id="rId12" Type="http://schemas.openxmlformats.org/officeDocument/2006/relationships/printerSettings" Target="../printerSettings/printerSettings1066.bin"/><Relationship Id="rId17" Type="http://schemas.openxmlformats.org/officeDocument/2006/relationships/printerSettings" Target="../printerSettings/printerSettings1071.bin"/><Relationship Id="rId25" Type="http://schemas.openxmlformats.org/officeDocument/2006/relationships/printerSettings" Target="../printerSettings/printerSettings1079.bin"/><Relationship Id="rId33" Type="http://schemas.openxmlformats.org/officeDocument/2006/relationships/printerSettings" Target="../printerSettings/printerSettings1087.bin"/><Relationship Id="rId38" Type="http://schemas.openxmlformats.org/officeDocument/2006/relationships/printerSettings" Target="../printerSettings/printerSettings1092.bin"/></Relationships>
</file>

<file path=xl/worksheets/_rels/sheet34.xml.rels><?xml version="1.0" encoding="UTF-8" standalone="yes"?>
<Relationships xmlns="http://schemas.openxmlformats.org/package/2006/relationships"><Relationship Id="rId13" Type="http://schemas.openxmlformats.org/officeDocument/2006/relationships/printerSettings" Target="../printerSettings/printerSettings1109.bin"/><Relationship Id="rId18" Type="http://schemas.openxmlformats.org/officeDocument/2006/relationships/printerSettings" Target="../printerSettings/printerSettings1114.bin"/><Relationship Id="rId26" Type="http://schemas.openxmlformats.org/officeDocument/2006/relationships/printerSettings" Target="../printerSettings/printerSettings1122.bin"/><Relationship Id="rId39" Type="http://schemas.openxmlformats.org/officeDocument/2006/relationships/printerSettings" Target="../printerSettings/printerSettings1135.bin"/><Relationship Id="rId21" Type="http://schemas.openxmlformats.org/officeDocument/2006/relationships/printerSettings" Target="../printerSettings/printerSettings1117.bin"/><Relationship Id="rId34" Type="http://schemas.openxmlformats.org/officeDocument/2006/relationships/printerSettings" Target="../printerSettings/printerSettings1130.bin"/><Relationship Id="rId42" Type="http://schemas.openxmlformats.org/officeDocument/2006/relationships/printerSettings" Target="../printerSettings/printerSettings1138.bin"/><Relationship Id="rId7" Type="http://schemas.openxmlformats.org/officeDocument/2006/relationships/printerSettings" Target="../printerSettings/printerSettings1103.bin"/><Relationship Id="rId2" Type="http://schemas.openxmlformats.org/officeDocument/2006/relationships/printerSettings" Target="../printerSettings/printerSettings1098.bin"/><Relationship Id="rId16" Type="http://schemas.openxmlformats.org/officeDocument/2006/relationships/printerSettings" Target="../printerSettings/printerSettings1112.bin"/><Relationship Id="rId20" Type="http://schemas.openxmlformats.org/officeDocument/2006/relationships/printerSettings" Target="../printerSettings/printerSettings1116.bin"/><Relationship Id="rId29" Type="http://schemas.openxmlformats.org/officeDocument/2006/relationships/printerSettings" Target="../printerSettings/printerSettings1125.bin"/><Relationship Id="rId41" Type="http://schemas.openxmlformats.org/officeDocument/2006/relationships/printerSettings" Target="../printerSettings/printerSettings1137.bin"/><Relationship Id="rId1" Type="http://schemas.openxmlformats.org/officeDocument/2006/relationships/printerSettings" Target="../printerSettings/printerSettings1097.bin"/><Relationship Id="rId6" Type="http://schemas.openxmlformats.org/officeDocument/2006/relationships/printerSettings" Target="../printerSettings/printerSettings1102.bin"/><Relationship Id="rId11" Type="http://schemas.openxmlformats.org/officeDocument/2006/relationships/printerSettings" Target="../printerSettings/printerSettings1107.bin"/><Relationship Id="rId24" Type="http://schemas.openxmlformats.org/officeDocument/2006/relationships/printerSettings" Target="../printerSettings/printerSettings1120.bin"/><Relationship Id="rId32" Type="http://schemas.openxmlformats.org/officeDocument/2006/relationships/printerSettings" Target="../printerSettings/printerSettings1128.bin"/><Relationship Id="rId37" Type="http://schemas.openxmlformats.org/officeDocument/2006/relationships/printerSettings" Target="../printerSettings/printerSettings1133.bin"/><Relationship Id="rId40" Type="http://schemas.openxmlformats.org/officeDocument/2006/relationships/printerSettings" Target="../printerSettings/printerSettings1136.bin"/><Relationship Id="rId5" Type="http://schemas.openxmlformats.org/officeDocument/2006/relationships/printerSettings" Target="../printerSettings/printerSettings1101.bin"/><Relationship Id="rId15" Type="http://schemas.openxmlformats.org/officeDocument/2006/relationships/printerSettings" Target="../printerSettings/printerSettings1111.bin"/><Relationship Id="rId23" Type="http://schemas.openxmlformats.org/officeDocument/2006/relationships/printerSettings" Target="../printerSettings/printerSettings1119.bin"/><Relationship Id="rId28" Type="http://schemas.openxmlformats.org/officeDocument/2006/relationships/printerSettings" Target="../printerSettings/printerSettings1124.bin"/><Relationship Id="rId36" Type="http://schemas.openxmlformats.org/officeDocument/2006/relationships/printerSettings" Target="../printerSettings/printerSettings1132.bin"/><Relationship Id="rId10" Type="http://schemas.openxmlformats.org/officeDocument/2006/relationships/printerSettings" Target="../printerSettings/printerSettings1106.bin"/><Relationship Id="rId19" Type="http://schemas.openxmlformats.org/officeDocument/2006/relationships/printerSettings" Target="../printerSettings/printerSettings1115.bin"/><Relationship Id="rId31" Type="http://schemas.openxmlformats.org/officeDocument/2006/relationships/printerSettings" Target="../printerSettings/printerSettings1127.bin"/><Relationship Id="rId4" Type="http://schemas.openxmlformats.org/officeDocument/2006/relationships/printerSettings" Target="../printerSettings/printerSettings1100.bin"/><Relationship Id="rId9" Type="http://schemas.openxmlformats.org/officeDocument/2006/relationships/printerSettings" Target="../printerSettings/printerSettings1105.bin"/><Relationship Id="rId14" Type="http://schemas.openxmlformats.org/officeDocument/2006/relationships/printerSettings" Target="../printerSettings/printerSettings1110.bin"/><Relationship Id="rId22" Type="http://schemas.openxmlformats.org/officeDocument/2006/relationships/printerSettings" Target="../printerSettings/printerSettings1118.bin"/><Relationship Id="rId27" Type="http://schemas.openxmlformats.org/officeDocument/2006/relationships/printerSettings" Target="../printerSettings/printerSettings1123.bin"/><Relationship Id="rId30" Type="http://schemas.openxmlformats.org/officeDocument/2006/relationships/printerSettings" Target="../printerSettings/printerSettings1126.bin"/><Relationship Id="rId35" Type="http://schemas.openxmlformats.org/officeDocument/2006/relationships/printerSettings" Target="../printerSettings/printerSettings1131.bin"/><Relationship Id="rId8" Type="http://schemas.openxmlformats.org/officeDocument/2006/relationships/printerSettings" Target="../printerSettings/printerSettings1104.bin"/><Relationship Id="rId3" Type="http://schemas.openxmlformats.org/officeDocument/2006/relationships/printerSettings" Target="../printerSettings/printerSettings1099.bin"/><Relationship Id="rId12" Type="http://schemas.openxmlformats.org/officeDocument/2006/relationships/printerSettings" Target="../printerSettings/printerSettings1108.bin"/><Relationship Id="rId17" Type="http://schemas.openxmlformats.org/officeDocument/2006/relationships/printerSettings" Target="../printerSettings/printerSettings1113.bin"/><Relationship Id="rId25" Type="http://schemas.openxmlformats.org/officeDocument/2006/relationships/printerSettings" Target="../printerSettings/printerSettings1121.bin"/><Relationship Id="rId33" Type="http://schemas.openxmlformats.org/officeDocument/2006/relationships/printerSettings" Target="../printerSettings/printerSettings1129.bin"/><Relationship Id="rId38" Type="http://schemas.openxmlformats.org/officeDocument/2006/relationships/printerSettings" Target="../printerSettings/printerSettings1134.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26" Type="http://schemas.openxmlformats.org/officeDocument/2006/relationships/printerSettings" Target="../printerSettings/printerSettings143.bin"/><Relationship Id="rId39" Type="http://schemas.openxmlformats.org/officeDocument/2006/relationships/printerSettings" Target="../printerSettings/printerSettings156.bin"/><Relationship Id="rId21" Type="http://schemas.openxmlformats.org/officeDocument/2006/relationships/printerSettings" Target="../printerSettings/printerSettings138.bin"/><Relationship Id="rId34" Type="http://schemas.openxmlformats.org/officeDocument/2006/relationships/printerSettings" Target="../printerSettings/printerSettings151.bin"/><Relationship Id="rId42" Type="http://schemas.openxmlformats.org/officeDocument/2006/relationships/printerSettings" Target="../printerSettings/printerSettings159.bin"/><Relationship Id="rId47" Type="http://schemas.openxmlformats.org/officeDocument/2006/relationships/drawing" Target="../drawings/drawing3.xml"/><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29" Type="http://schemas.openxmlformats.org/officeDocument/2006/relationships/printerSettings" Target="../printerSettings/printerSettings146.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printerSettings" Target="../printerSettings/printerSettings157.bin"/><Relationship Id="rId45" Type="http://schemas.openxmlformats.org/officeDocument/2006/relationships/printerSettings" Target="../printerSettings/printerSettings162.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31" Type="http://schemas.openxmlformats.org/officeDocument/2006/relationships/printerSettings" Target="../printerSettings/printerSettings148.bin"/><Relationship Id="rId44" Type="http://schemas.openxmlformats.org/officeDocument/2006/relationships/printerSettings" Target="../printerSettings/printerSettings161.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43" Type="http://schemas.openxmlformats.org/officeDocument/2006/relationships/printerSettings" Target="../printerSettings/printerSettings160.bin"/><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printerSettings" Target="../printerSettings/printerSettings155.bin"/><Relationship Id="rId46" Type="http://schemas.openxmlformats.org/officeDocument/2006/relationships/printerSettings" Target="../printerSettings/printerSettings163.bin"/><Relationship Id="rId20" Type="http://schemas.openxmlformats.org/officeDocument/2006/relationships/printerSettings" Target="../printerSettings/printerSettings137.bin"/><Relationship Id="rId41" Type="http://schemas.openxmlformats.org/officeDocument/2006/relationships/printerSettings" Target="../printerSettings/printerSettings158.bin"/></Relationships>
</file>

<file path=xl/worksheets/_rels/sheet5.xml.rels><?xml version="1.0" encoding="UTF-8" standalone="yes"?>
<Relationships xmlns="http://schemas.openxmlformats.org/package/2006/relationships"><Relationship Id="rId26" Type="http://schemas.openxmlformats.org/officeDocument/2006/relationships/vmlDrawing" Target="../drawings/vmlDrawing1.vml"/><Relationship Id="rId21" Type="http://schemas.openxmlformats.org/officeDocument/2006/relationships/printerSettings" Target="../printerSettings/printerSettings184.bin"/><Relationship Id="rId42" Type="http://schemas.openxmlformats.org/officeDocument/2006/relationships/ctrlProp" Target="../ctrlProps/ctrlProp16.xml"/><Relationship Id="rId47" Type="http://schemas.openxmlformats.org/officeDocument/2006/relationships/ctrlProp" Target="../ctrlProps/ctrlProp21.xml"/><Relationship Id="rId63" Type="http://schemas.openxmlformats.org/officeDocument/2006/relationships/ctrlProp" Target="../ctrlProps/ctrlProp37.xml"/><Relationship Id="rId68" Type="http://schemas.openxmlformats.org/officeDocument/2006/relationships/ctrlProp" Target="../ctrlProps/ctrlProp42.xml"/><Relationship Id="rId84" Type="http://schemas.openxmlformats.org/officeDocument/2006/relationships/ctrlProp" Target="../ctrlProps/ctrlProp58.xml"/><Relationship Id="rId89" Type="http://schemas.openxmlformats.org/officeDocument/2006/relationships/ctrlProp" Target="../ctrlProps/ctrlProp63.xml"/><Relationship Id="rId16" Type="http://schemas.openxmlformats.org/officeDocument/2006/relationships/printerSettings" Target="../printerSettings/printerSettings179.bin"/><Relationship Id="rId11" Type="http://schemas.openxmlformats.org/officeDocument/2006/relationships/printerSettings" Target="../printerSettings/printerSettings174.bin"/><Relationship Id="rId32" Type="http://schemas.openxmlformats.org/officeDocument/2006/relationships/ctrlProp" Target="../ctrlProps/ctrlProp6.xml"/><Relationship Id="rId37" Type="http://schemas.openxmlformats.org/officeDocument/2006/relationships/ctrlProp" Target="../ctrlProps/ctrlProp11.xml"/><Relationship Id="rId53" Type="http://schemas.openxmlformats.org/officeDocument/2006/relationships/ctrlProp" Target="../ctrlProps/ctrlProp27.xml"/><Relationship Id="rId58" Type="http://schemas.openxmlformats.org/officeDocument/2006/relationships/ctrlProp" Target="../ctrlProps/ctrlProp32.xml"/><Relationship Id="rId74" Type="http://schemas.openxmlformats.org/officeDocument/2006/relationships/ctrlProp" Target="../ctrlProps/ctrlProp48.xml"/><Relationship Id="rId79" Type="http://schemas.openxmlformats.org/officeDocument/2006/relationships/ctrlProp" Target="../ctrlProps/ctrlProp53.xml"/><Relationship Id="rId5" Type="http://schemas.openxmlformats.org/officeDocument/2006/relationships/printerSettings" Target="../printerSettings/printerSettings168.bin"/><Relationship Id="rId90" Type="http://schemas.openxmlformats.org/officeDocument/2006/relationships/ctrlProp" Target="../ctrlProps/ctrlProp64.xml"/><Relationship Id="rId95" Type="http://schemas.openxmlformats.org/officeDocument/2006/relationships/ctrlProp" Target="../ctrlProps/ctrlProp69.xml"/><Relationship Id="rId22" Type="http://schemas.openxmlformats.org/officeDocument/2006/relationships/printerSettings" Target="../printerSettings/printerSettings185.bin"/><Relationship Id="rId27" Type="http://schemas.openxmlformats.org/officeDocument/2006/relationships/ctrlProp" Target="../ctrlProps/ctrlProp1.xml"/><Relationship Id="rId43" Type="http://schemas.openxmlformats.org/officeDocument/2006/relationships/ctrlProp" Target="../ctrlProps/ctrlProp17.xml"/><Relationship Id="rId48" Type="http://schemas.openxmlformats.org/officeDocument/2006/relationships/ctrlProp" Target="../ctrlProps/ctrlProp22.xml"/><Relationship Id="rId64" Type="http://schemas.openxmlformats.org/officeDocument/2006/relationships/ctrlProp" Target="../ctrlProps/ctrlProp38.xml"/><Relationship Id="rId69" Type="http://schemas.openxmlformats.org/officeDocument/2006/relationships/ctrlProp" Target="../ctrlProps/ctrlProp43.xml"/><Relationship Id="rId80" Type="http://schemas.openxmlformats.org/officeDocument/2006/relationships/ctrlProp" Target="../ctrlProps/ctrlProp54.xml"/><Relationship Id="rId85" Type="http://schemas.openxmlformats.org/officeDocument/2006/relationships/ctrlProp" Target="../ctrlProps/ctrlProp59.xml"/><Relationship Id="rId3" Type="http://schemas.openxmlformats.org/officeDocument/2006/relationships/printerSettings" Target="../printerSettings/printerSettings166.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5" Type="http://schemas.openxmlformats.org/officeDocument/2006/relationships/drawing" Target="../drawings/drawing4.xml"/><Relationship Id="rId33" Type="http://schemas.openxmlformats.org/officeDocument/2006/relationships/ctrlProp" Target="../ctrlProps/ctrlProp7.xml"/><Relationship Id="rId38" Type="http://schemas.openxmlformats.org/officeDocument/2006/relationships/ctrlProp" Target="../ctrlProps/ctrlProp12.xml"/><Relationship Id="rId46" Type="http://schemas.openxmlformats.org/officeDocument/2006/relationships/ctrlProp" Target="../ctrlProps/ctrlProp20.xml"/><Relationship Id="rId59" Type="http://schemas.openxmlformats.org/officeDocument/2006/relationships/ctrlProp" Target="../ctrlProps/ctrlProp33.xml"/><Relationship Id="rId67" Type="http://schemas.openxmlformats.org/officeDocument/2006/relationships/ctrlProp" Target="../ctrlProps/ctrlProp41.xml"/><Relationship Id="rId20" Type="http://schemas.openxmlformats.org/officeDocument/2006/relationships/printerSettings" Target="../printerSettings/printerSettings183.bin"/><Relationship Id="rId41" Type="http://schemas.openxmlformats.org/officeDocument/2006/relationships/ctrlProp" Target="../ctrlProps/ctrlProp15.xml"/><Relationship Id="rId54" Type="http://schemas.openxmlformats.org/officeDocument/2006/relationships/ctrlProp" Target="../ctrlProps/ctrlProp28.xml"/><Relationship Id="rId62" Type="http://schemas.openxmlformats.org/officeDocument/2006/relationships/ctrlProp" Target="../ctrlProps/ctrlProp36.xml"/><Relationship Id="rId70" Type="http://schemas.openxmlformats.org/officeDocument/2006/relationships/ctrlProp" Target="../ctrlProps/ctrlProp44.xml"/><Relationship Id="rId75" Type="http://schemas.openxmlformats.org/officeDocument/2006/relationships/ctrlProp" Target="../ctrlProps/ctrlProp49.xml"/><Relationship Id="rId83" Type="http://schemas.openxmlformats.org/officeDocument/2006/relationships/ctrlProp" Target="../ctrlProps/ctrlProp57.xml"/><Relationship Id="rId88" Type="http://schemas.openxmlformats.org/officeDocument/2006/relationships/ctrlProp" Target="../ctrlProps/ctrlProp62.xml"/><Relationship Id="rId91" Type="http://schemas.openxmlformats.org/officeDocument/2006/relationships/ctrlProp" Target="../ctrlProps/ctrlProp65.xml"/><Relationship Id="rId96" Type="http://schemas.openxmlformats.org/officeDocument/2006/relationships/ctrlProp" Target="../ctrlProps/ctrlProp70.xml"/><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5" Type="http://schemas.openxmlformats.org/officeDocument/2006/relationships/printerSettings" Target="../printerSettings/printerSettings178.bin"/><Relationship Id="rId23" Type="http://schemas.openxmlformats.org/officeDocument/2006/relationships/printerSettings" Target="../printerSettings/printerSettings186.bin"/><Relationship Id="rId28" Type="http://schemas.openxmlformats.org/officeDocument/2006/relationships/ctrlProp" Target="../ctrlProps/ctrlProp2.xml"/><Relationship Id="rId36" Type="http://schemas.openxmlformats.org/officeDocument/2006/relationships/ctrlProp" Target="../ctrlProps/ctrlProp10.xml"/><Relationship Id="rId49" Type="http://schemas.openxmlformats.org/officeDocument/2006/relationships/ctrlProp" Target="../ctrlProps/ctrlProp23.xml"/><Relationship Id="rId57" Type="http://schemas.openxmlformats.org/officeDocument/2006/relationships/ctrlProp" Target="../ctrlProps/ctrlProp31.xml"/><Relationship Id="rId10" Type="http://schemas.openxmlformats.org/officeDocument/2006/relationships/printerSettings" Target="../printerSettings/printerSettings173.bin"/><Relationship Id="rId31" Type="http://schemas.openxmlformats.org/officeDocument/2006/relationships/ctrlProp" Target="../ctrlProps/ctrlProp5.xml"/><Relationship Id="rId44" Type="http://schemas.openxmlformats.org/officeDocument/2006/relationships/ctrlProp" Target="../ctrlProps/ctrlProp18.xml"/><Relationship Id="rId52" Type="http://schemas.openxmlformats.org/officeDocument/2006/relationships/ctrlProp" Target="../ctrlProps/ctrlProp26.xml"/><Relationship Id="rId60" Type="http://schemas.openxmlformats.org/officeDocument/2006/relationships/ctrlProp" Target="../ctrlProps/ctrlProp34.xml"/><Relationship Id="rId65" Type="http://schemas.openxmlformats.org/officeDocument/2006/relationships/ctrlProp" Target="../ctrlProps/ctrlProp39.xml"/><Relationship Id="rId73" Type="http://schemas.openxmlformats.org/officeDocument/2006/relationships/ctrlProp" Target="../ctrlProps/ctrlProp47.xml"/><Relationship Id="rId78" Type="http://schemas.openxmlformats.org/officeDocument/2006/relationships/ctrlProp" Target="../ctrlProps/ctrlProp52.xml"/><Relationship Id="rId81" Type="http://schemas.openxmlformats.org/officeDocument/2006/relationships/ctrlProp" Target="../ctrlProps/ctrlProp55.xml"/><Relationship Id="rId86" Type="http://schemas.openxmlformats.org/officeDocument/2006/relationships/ctrlProp" Target="../ctrlProps/ctrlProp60.xml"/><Relationship Id="rId94" Type="http://schemas.openxmlformats.org/officeDocument/2006/relationships/ctrlProp" Target="../ctrlProps/ctrlProp68.xml"/><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9" Type="http://schemas.openxmlformats.org/officeDocument/2006/relationships/ctrlProp" Target="../ctrlProps/ctrlProp13.xml"/><Relationship Id="rId34" Type="http://schemas.openxmlformats.org/officeDocument/2006/relationships/ctrlProp" Target="../ctrlProps/ctrlProp8.xml"/><Relationship Id="rId50" Type="http://schemas.openxmlformats.org/officeDocument/2006/relationships/ctrlProp" Target="../ctrlProps/ctrlProp24.xml"/><Relationship Id="rId55" Type="http://schemas.openxmlformats.org/officeDocument/2006/relationships/ctrlProp" Target="../ctrlProps/ctrlProp29.xml"/><Relationship Id="rId76" Type="http://schemas.openxmlformats.org/officeDocument/2006/relationships/ctrlProp" Target="../ctrlProps/ctrlProp50.xml"/><Relationship Id="rId97" Type="http://schemas.openxmlformats.org/officeDocument/2006/relationships/ctrlProp" Target="../ctrlProps/ctrlProp71.xml"/><Relationship Id="rId7" Type="http://schemas.openxmlformats.org/officeDocument/2006/relationships/printerSettings" Target="../printerSettings/printerSettings170.bin"/><Relationship Id="rId71" Type="http://schemas.openxmlformats.org/officeDocument/2006/relationships/ctrlProp" Target="../ctrlProps/ctrlProp45.xml"/><Relationship Id="rId92" Type="http://schemas.openxmlformats.org/officeDocument/2006/relationships/ctrlProp" Target="../ctrlProps/ctrlProp66.xml"/><Relationship Id="rId2" Type="http://schemas.openxmlformats.org/officeDocument/2006/relationships/printerSettings" Target="../printerSettings/printerSettings165.bin"/><Relationship Id="rId29" Type="http://schemas.openxmlformats.org/officeDocument/2006/relationships/ctrlProp" Target="../ctrlProps/ctrlProp3.xml"/><Relationship Id="rId24" Type="http://schemas.openxmlformats.org/officeDocument/2006/relationships/printerSettings" Target="../printerSettings/printerSettings187.bin"/><Relationship Id="rId40" Type="http://schemas.openxmlformats.org/officeDocument/2006/relationships/ctrlProp" Target="../ctrlProps/ctrlProp14.xml"/><Relationship Id="rId45" Type="http://schemas.openxmlformats.org/officeDocument/2006/relationships/ctrlProp" Target="../ctrlProps/ctrlProp19.xml"/><Relationship Id="rId66" Type="http://schemas.openxmlformats.org/officeDocument/2006/relationships/ctrlProp" Target="../ctrlProps/ctrlProp40.xml"/><Relationship Id="rId87" Type="http://schemas.openxmlformats.org/officeDocument/2006/relationships/ctrlProp" Target="../ctrlProps/ctrlProp61.xml"/><Relationship Id="rId61" Type="http://schemas.openxmlformats.org/officeDocument/2006/relationships/ctrlProp" Target="../ctrlProps/ctrlProp35.xml"/><Relationship Id="rId82" Type="http://schemas.openxmlformats.org/officeDocument/2006/relationships/ctrlProp" Target="../ctrlProps/ctrlProp56.xml"/><Relationship Id="rId19" Type="http://schemas.openxmlformats.org/officeDocument/2006/relationships/printerSettings" Target="../printerSettings/printerSettings182.bin"/><Relationship Id="rId14" Type="http://schemas.openxmlformats.org/officeDocument/2006/relationships/printerSettings" Target="../printerSettings/printerSettings177.bin"/><Relationship Id="rId30" Type="http://schemas.openxmlformats.org/officeDocument/2006/relationships/ctrlProp" Target="../ctrlProps/ctrlProp4.xml"/><Relationship Id="rId35" Type="http://schemas.openxmlformats.org/officeDocument/2006/relationships/ctrlProp" Target="../ctrlProps/ctrlProp9.xml"/><Relationship Id="rId56" Type="http://schemas.openxmlformats.org/officeDocument/2006/relationships/ctrlProp" Target="../ctrlProps/ctrlProp30.xml"/><Relationship Id="rId77" Type="http://schemas.openxmlformats.org/officeDocument/2006/relationships/ctrlProp" Target="../ctrlProps/ctrlProp51.xml"/><Relationship Id="rId8" Type="http://schemas.openxmlformats.org/officeDocument/2006/relationships/printerSettings" Target="../printerSettings/printerSettings171.bin"/><Relationship Id="rId51" Type="http://schemas.openxmlformats.org/officeDocument/2006/relationships/ctrlProp" Target="../ctrlProps/ctrlProp25.xml"/><Relationship Id="rId72" Type="http://schemas.openxmlformats.org/officeDocument/2006/relationships/ctrlProp" Target="../ctrlProps/ctrlProp46.xml"/><Relationship Id="rId93" Type="http://schemas.openxmlformats.org/officeDocument/2006/relationships/ctrlProp" Target="../ctrlProps/ctrlProp67.xml"/><Relationship Id="rId98" Type="http://schemas.openxmlformats.org/officeDocument/2006/relationships/ctrlProp" Target="../ctrlProps/ctrlProp7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printerSettings" Target="../printerSettings/printerSettings229.bin"/><Relationship Id="rId47" Type="http://schemas.openxmlformats.org/officeDocument/2006/relationships/drawing" Target="../drawings/drawing5.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9" Type="http://schemas.openxmlformats.org/officeDocument/2006/relationships/printerSettings" Target="../printerSettings/printerSettings216.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45" Type="http://schemas.openxmlformats.org/officeDocument/2006/relationships/printerSettings" Target="../printerSettings/printerSettings232.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printerSettings" Target="../printerSettings/printerSettings231.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printerSettings" Target="../printerSettings/printerSettings230.bin"/><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 Id="rId46" Type="http://schemas.openxmlformats.org/officeDocument/2006/relationships/printerSettings" Target="../printerSettings/printerSettings233.bin"/><Relationship Id="rId20" Type="http://schemas.openxmlformats.org/officeDocument/2006/relationships/printerSettings" Target="../printerSettings/printerSettings207.bin"/><Relationship Id="rId41" Type="http://schemas.openxmlformats.org/officeDocument/2006/relationships/printerSettings" Target="../printerSettings/printerSettings228.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4.xml"/><Relationship Id="rId21" Type="http://schemas.openxmlformats.org/officeDocument/2006/relationships/printerSettings" Target="../printerSettings/printerSettings254.bin"/><Relationship Id="rId42" Type="http://schemas.openxmlformats.org/officeDocument/2006/relationships/ctrlProp" Target="../ctrlProps/ctrlProp90.xml"/><Relationship Id="rId47" Type="http://schemas.openxmlformats.org/officeDocument/2006/relationships/ctrlProp" Target="../ctrlProps/ctrlProp95.xml"/><Relationship Id="rId63" Type="http://schemas.openxmlformats.org/officeDocument/2006/relationships/ctrlProp" Target="../ctrlProps/ctrlProp111.xml"/><Relationship Id="rId68" Type="http://schemas.openxmlformats.org/officeDocument/2006/relationships/ctrlProp" Target="../ctrlProps/ctrlProp116.xml"/><Relationship Id="rId84" Type="http://schemas.openxmlformats.org/officeDocument/2006/relationships/ctrlProp" Target="../ctrlProps/ctrlProp132.xml"/><Relationship Id="rId16" Type="http://schemas.openxmlformats.org/officeDocument/2006/relationships/printerSettings" Target="../printerSettings/printerSettings249.bin"/><Relationship Id="rId11" Type="http://schemas.openxmlformats.org/officeDocument/2006/relationships/printerSettings" Target="../printerSettings/printerSettings244.bin"/><Relationship Id="rId32" Type="http://schemas.openxmlformats.org/officeDocument/2006/relationships/ctrlProp" Target="../ctrlProps/ctrlProp80.xml"/><Relationship Id="rId37" Type="http://schemas.openxmlformats.org/officeDocument/2006/relationships/ctrlProp" Target="../ctrlProps/ctrlProp85.xml"/><Relationship Id="rId53" Type="http://schemas.openxmlformats.org/officeDocument/2006/relationships/ctrlProp" Target="../ctrlProps/ctrlProp101.xml"/><Relationship Id="rId58" Type="http://schemas.openxmlformats.org/officeDocument/2006/relationships/ctrlProp" Target="../ctrlProps/ctrlProp106.xml"/><Relationship Id="rId74" Type="http://schemas.openxmlformats.org/officeDocument/2006/relationships/ctrlProp" Target="../ctrlProps/ctrlProp122.xml"/><Relationship Id="rId79" Type="http://schemas.openxmlformats.org/officeDocument/2006/relationships/ctrlProp" Target="../ctrlProps/ctrlProp127.xml"/><Relationship Id="rId5" Type="http://schemas.openxmlformats.org/officeDocument/2006/relationships/printerSettings" Target="../printerSettings/printerSettings238.bin"/><Relationship Id="rId61" Type="http://schemas.openxmlformats.org/officeDocument/2006/relationships/ctrlProp" Target="../ctrlProps/ctrlProp109.xml"/><Relationship Id="rId82" Type="http://schemas.openxmlformats.org/officeDocument/2006/relationships/ctrlProp" Target="../ctrlProps/ctrlProp130.xml"/><Relationship Id="rId19" Type="http://schemas.openxmlformats.org/officeDocument/2006/relationships/printerSettings" Target="../printerSettings/printerSettings252.bin"/><Relationship Id="rId14" Type="http://schemas.openxmlformats.org/officeDocument/2006/relationships/printerSettings" Target="../printerSettings/printerSettings247.bin"/><Relationship Id="rId22" Type="http://schemas.openxmlformats.org/officeDocument/2006/relationships/printerSettings" Target="../printerSettings/printerSettings255.bin"/><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64" Type="http://schemas.openxmlformats.org/officeDocument/2006/relationships/ctrlProp" Target="../ctrlProps/ctrlProp112.xml"/><Relationship Id="rId69" Type="http://schemas.openxmlformats.org/officeDocument/2006/relationships/ctrlProp" Target="../ctrlProps/ctrlProp117.xml"/><Relationship Id="rId77" Type="http://schemas.openxmlformats.org/officeDocument/2006/relationships/ctrlProp" Target="../ctrlProps/ctrlProp125.xml"/><Relationship Id="rId8" Type="http://schemas.openxmlformats.org/officeDocument/2006/relationships/printerSettings" Target="../printerSettings/printerSettings241.bin"/><Relationship Id="rId51" Type="http://schemas.openxmlformats.org/officeDocument/2006/relationships/ctrlProp" Target="../ctrlProps/ctrlProp99.xml"/><Relationship Id="rId72" Type="http://schemas.openxmlformats.org/officeDocument/2006/relationships/ctrlProp" Target="../ctrlProps/ctrlProp120.xml"/><Relationship Id="rId80" Type="http://schemas.openxmlformats.org/officeDocument/2006/relationships/ctrlProp" Target="../ctrlProps/ctrlProp128.xml"/><Relationship Id="rId3" Type="http://schemas.openxmlformats.org/officeDocument/2006/relationships/printerSettings" Target="../printerSettings/printerSettings236.bin"/><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67" Type="http://schemas.openxmlformats.org/officeDocument/2006/relationships/ctrlProp" Target="../ctrlProps/ctrlProp115.xml"/><Relationship Id="rId20" Type="http://schemas.openxmlformats.org/officeDocument/2006/relationships/printerSettings" Target="../printerSettings/printerSettings253.bin"/><Relationship Id="rId41" Type="http://schemas.openxmlformats.org/officeDocument/2006/relationships/ctrlProp" Target="../ctrlProps/ctrlProp89.xml"/><Relationship Id="rId54" Type="http://schemas.openxmlformats.org/officeDocument/2006/relationships/ctrlProp" Target="../ctrlProps/ctrlProp102.xml"/><Relationship Id="rId62" Type="http://schemas.openxmlformats.org/officeDocument/2006/relationships/ctrlProp" Target="../ctrlProps/ctrlProp110.xml"/><Relationship Id="rId70" Type="http://schemas.openxmlformats.org/officeDocument/2006/relationships/ctrlProp" Target="../ctrlProps/ctrlProp118.xml"/><Relationship Id="rId75" Type="http://schemas.openxmlformats.org/officeDocument/2006/relationships/ctrlProp" Target="../ctrlProps/ctrlProp123.xml"/><Relationship Id="rId83" Type="http://schemas.openxmlformats.org/officeDocument/2006/relationships/ctrlProp" Target="../ctrlProps/ctrlProp131.xml"/><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5" Type="http://schemas.openxmlformats.org/officeDocument/2006/relationships/printerSettings" Target="../printerSettings/printerSettings248.bin"/><Relationship Id="rId23" Type="http://schemas.openxmlformats.org/officeDocument/2006/relationships/drawing" Target="../drawings/drawing6.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printerSettings" Target="../printerSettings/printerSettings243.bin"/><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65" Type="http://schemas.openxmlformats.org/officeDocument/2006/relationships/ctrlProp" Target="../ctrlProps/ctrlProp113.xml"/><Relationship Id="rId73" Type="http://schemas.openxmlformats.org/officeDocument/2006/relationships/ctrlProp" Target="../ctrlProps/ctrlProp121.xml"/><Relationship Id="rId78" Type="http://schemas.openxmlformats.org/officeDocument/2006/relationships/ctrlProp" Target="../ctrlProps/ctrlProp126.xml"/><Relationship Id="rId81" Type="http://schemas.openxmlformats.org/officeDocument/2006/relationships/ctrlProp" Target="../ctrlProps/ctrlProp129.xml"/><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13" Type="http://schemas.openxmlformats.org/officeDocument/2006/relationships/printerSettings" Target="../printerSettings/printerSettings246.bin"/><Relationship Id="rId18" Type="http://schemas.openxmlformats.org/officeDocument/2006/relationships/printerSettings" Target="../printerSettings/printerSettings251.bin"/><Relationship Id="rId39" Type="http://schemas.openxmlformats.org/officeDocument/2006/relationships/ctrlProp" Target="../ctrlProps/ctrlProp87.xml"/><Relationship Id="rId34" Type="http://schemas.openxmlformats.org/officeDocument/2006/relationships/ctrlProp" Target="../ctrlProps/ctrlProp82.xml"/><Relationship Id="rId50" Type="http://schemas.openxmlformats.org/officeDocument/2006/relationships/ctrlProp" Target="../ctrlProps/ctrlProp98.xml"/><Relationship Id="rId55" Type="http://schemas.openxmlformats.org/officeDocument/2006/relationships/ctrlProp" Target="../ctrlProps/ctrlProp103.xml"/><Relationship Id="rId76" Type="http://schemas.openxmlformats.org/officeDocument/2006/relationships/ctrlProp" Target="../ctrlProps/ctrlProp124.xml"/><Relationship Id="rId7" Type="http://schemas.openxmlformats.org/officeDocument/2006/relationships/printerSettings" Target="../printerSettings/printerSettings240.bin"/><Relationship Id="rId71" Type="http://schemas.openxmlformats.org/officeDocument/2006/relationships/ctrlProp" Target="../ctrlProps/ctrlProp119.xml"/><Relationship Id="rId2" Type="http://schemas.openxmlformats.org/officeDocument/2006/relationships/printerSettings" Target="../printerSettings/printerSettings235.bin"/><Relationship Id="rId29" Type="http://schemas.openxmlformats.org/officeDocument/2006/relationships/ctrlProp" Target="../ctrlProps/ctrlProp77.xml"/><Relationship Id="rId24" Type="http://schemas.openxmlformats.org/officeDocument/2006/relationships/vmlDrawing" Target="../drawings/vmlDrawing2.vml"/><Relationship Id="rId40" Type="http://schemas.openxmlformats.org/officeDocument/2006/relationships/ctrlProp" Target="../ctrlProps/ctrlProp88.xml"/><Relationship Id="rId45" Type="http://schemas.openxmlformats.org/officeDocument/2006/relationships/ctrlProp" Target="../ctrlProps/ctrlProp93.xml"/><Relationship Id="rId66" Type="http://schemas.openxmlformats.org/officeDocument/2006/relationships/ctrlProp" Target="../ctrlProps/ctrlProp114.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68.bin"/><Relationship Id="rId18" Type="http://schemas.openxmlformats.org/officeDocument/2006/relationships/printerSettings" Target="../printerSettings/printerSettings273.bin"/><Relationship Id="rId26" Type="http://schemas.openxmlformats.org/officeDocument/2006/relationships/printerSettings" Target="../printerSettings/printerSettings281.bin"/><Relationship Id="rId39" Type="http://schemas.openxmlformats.org/officeDocument/2006/relationships/printerSettings" Target="../printerSettings/printerSettings294.bin"/><Relationship Id="rId21" Type="http://schemas.openxmlformats.org/officeDocument/2006/relationships/printerSettings" Target="../printerSettings/printerSettings276.bin"/><Relationship Id="rId34" Type="http://schemas.openxmlformats.org/officeDocument/2006/relationships/printerSettings" Target="../printerSettings/printerSettings289.bin"/><Relationship Id="rId42" Type="http://schemas.openxmlformats.org/officeDocument/2006/relationships/printerSettings" Target="../printerSettings/printerSettings297.bin"/><Relationship Id="rId47" Type="http://schemas.openxmlformats.org/officeDocument/2006/relationships/drawing" Target="../drawings/drawing7.xml"/><Relationship Id="rId7" Type="http://schemas.openxmlformats.org/officeDocument/2006/relationships/printerSettings" Target="../printerSettings/printerSettings262.bin"/><Relationship Id="rId2" Type="http://schemas.openxmlformats.org/officeDocument/2006/relationships/printerSettings" Target="../printerSettings/printerSettings257.bin"/><Relationship Id="rId16" Type="http://schemas.openxmlformats.org/officeDocument/2006/relationships/printerSettings" Target="../printerSettings/printerSettings271.bin"/><Relationship Id="rId29" Type="http://schemas.openxmlformats.org/officeDocument/2006/relationships/printerSettings" Target="../printerSettings/printerSettings284.bin"/><Relationship Id="rId1" Type="http://schemas.openxmlformats.org/officeDocument/2006/relationships/printerSettings" Target="../printerSettings/printerSettings256.bin"/><Relationship Id="rId6" Type="http://schemas.openxmlformats.org/officeDocument/2006/relationships/printerSettings" Target="../printerSettings/printerSettings261.bin"/><Relationship Id="rId11" Type="http://schemas.openxmlformats.org/officeDocument/2006/relationships/printerSettings" Target="../printerSettings/printerSettings266.bin"/><Relationship Id="rId24" Type="http://schemas.openxmlformats.org/officeDocument/2006/relationships/printerSettings" Target="../printerSettings/printerSettings279.bin"/><Relationship Id="rId32" Type="http://schemas.openxmlformats.org/officeDocument/2006/relationships/printerSettings" Target="../printerSettings/printerSettings287.bin"/><Relationship Id="rId37" Type="http://schemas.openxmlformats.org/officeDocument/2006/relationships/printerSettings" Target="../printerSettings/printerSettings292.bin"/><Relationship Id="rId40" Type="http://schemas.openxmlformats.org/officeDocument/2006/relationships/printerSettings" Target="../printerSettings/printerSettings295.bin"/><Relationship Id="rId45" Type="http://schemas.openxmlformats.org/officeDocument/2006/relationships/printerSettings" Target="../printerSettings/printerSettings300.bin"/><Relationship Id="rId5" Type="http://schemas.openxmlformats.org/officeDocument/2006/relationships/printerSettings" Target="../printerSettings/printerSettings260.bin"/><Relationship Id="rId15" Type="http://schemas.openxmlformats.org/officeDocument/2006/relationships/printerSettings" Target="../printerSettings/printerSettings270.bin"/><Relationship Id="rId23" Type="http://schemas.openxmlformats.org/officeDocument/2006/relationships/printerSettings" Target="../printerSettings/printerSettings278.bin"/><Relationship Id="rId28" Type="http://schemas.openxmlformats.org/officeDocument/2006/relationships/printerSettings" Target="../printerSettings/printerSettings283.bin"/><Relationship Id="rId36" Type="http://schemas.openxmlformats.org/officeDocument/2006/relationships/printerSettings" Target="../printerSettings/printerSettings291.bin"/><Relationship Id="rId10" Type="http://schemas.openxmlformats.org/officeDocument/2006/relationships/printerSettings" Target="../printerSettings/printerSettings265.bin"/><Relationship Id="rId19" Type="http://schemas.openxmlformats.org/officeDocument/2006/relationships/printerSettings" Target="../printerSettings/printerSettings274.bin"/><Relationship Id="rId31" Type="http://schemas.openxmlformats.org/officeDocument/2006/relationships/printerSettings" Target="../printerSettings/printerSettings286.bin"/><Relationship Id="rId44" Type="http://schemas.openxmlformats.org/officeDocument/2006/relationships/printerSettings" Target="../printerSettings/printerSettings299.bin"/><Relationship Id="rId4" Type="http://schemas.openxmlformats.org/officeDocument/2006/relationships/printerSettings" Target="../printerSettings/printerSettings259.bin"/><Relationship Id="rId9" Type="http://schemas.openxmlformats.org/officeDocument/2006/relationships/printerSettings" Target="../printerSettings/printerSettings264.bin"/><Relationship Id="rId14" Type="http://schemas.openxmlformats.org/officeDocument/2006/relationships/printerSettings" Target="../printerSettings/printerSettings269.bin"/><Relationship Id="rId22" Type="http://schemas.openxmlformats.org/officeDocument/2006/relationships/printerSettings" Target="../printerSettings/printerSettings277.bin"/><Relationship Id="rId27" Type="http://schemas.openxmlformats.org/officeDocument/2006/relationships/printerSettings" Target="../printerSettings/printerSettings282.bin"/><Relationship Id="rId30" Type="http://schemas.openxmlformats.org/officeDocument/2006/relationships/printerSettings" Target="../printerSettings/printerSettings285.bin"/><Relationship Id="rId35" Type="http://schemas.openxmlformats.org/officeDocument/2006/relationships/printerSettings" Target="../printerSettings/printerSettings290.bin"/><Relationship Id="rId43" Type="http://schemas.openxmlformats.org/officeDocument/2006/relationships/printerSettings" Target="../printerSettings/printerSettings298.bin"/><Relationship Id="rId8" Type="http://schemas.openxmlformats.org/officeDocument/2006/relationships/printerSettings" Target="../printerSettings/printerSettings263.bin"/><Relationship Id="rId3" Type="http://schemas.openxmlformats.org/officeDocument/2006/relationships/printerSettings" Target="../printerSettings/printerSettings258.bin"/><Relationship Id="rId12" Type="http://schemas.openxmlformats.org/officeDocument/2006/relationships/printerSettings" Target="../printerSettings/printerSettings267.bin"/><Relationship Id="rId17" Type="http://schemas.openxmlformats.org/officeDocument/2006/relationships/printerSettings" Target="../printerSettings/printerSettings272.bin"/><Relationship Id="rId25" Type="http://schemas.openxmlformats.org/officeDocument/2006/relationships/printerSettings" Target="../printerSettings/printerSettings280.bin"/><Relationship Id="rId33" Type="http://schemas.openxmlformats.org/officeDocument/2006/relationships/printerSettings" Target="../printerSettings/printerSettings288.bin"/><Relationship Id="rId38" Type="http://schemas.openxmlformats.org/officeDocument/2006/relationships/printerSettings" Target="../printerSettings/printerSettings293.bin"/><Relationship Id="rId46" Type="http://schemas.openxmlformats.org/officeDocument/2006/relationships/printerSettings" Target="../printerSettings/printerSettings301.bin"/><Relationship Id="rId20" Type="http://schemas.openxmlformats.org/officeDocument/2006/relationships/printerSettings" Target="../printerSettings/printerSettings275.bin"/><Relationship Id="rId41" Type="http://schemas.openxmlformats.org/officeDocument/2006/relationships/printerSettings" Target="../printerSettings/printerSettings296.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26" Type="http://schemas.openxmlformats.org/officeDocument/2006/relationships/printerSettings" Target="../printerSettings/printerSettings327.bin"/><Relationship Id="rId39" Type="http://schemas.openxmlformats.org/officeDocument/2006/relationships/printerSettings" Target="../printerSettings/printerSettings340.bin"/><Relationship Id="rId21" Type="http://schemas.openxmlformats.org/officeDocument/2006/relationships/printerSettings" Target="../printerSettings/printerSettings322.bin"/><Relationship Id="rId34" Type="http://schemas.openxmlformats.org/officeDocument/2006/relationships/printerSettings" Target="../printerSettings/printerSettings335.bin"/><Relationship Id="rId42" Type="http://schemas.openxmlformats.org/officeDocument/2006/relationships/printerSettings" Target="../printerSettings/printerSettings343.bin"/><Relationship Id="rId47" Type="http://schemas.openxmlformats.org/officeDocument/2006/relationships/drawing" Target="../drawings/drawing8.xml"/><Relationship Id="rId7" Type="http://schemas.openxmlformats.org/officeDocument/2006/relationships/printerSettings" Target="../printerSettings/printerSettings30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9" Type="http://schemas.openxmlformats.org/officeDocument/2006/relationships/printerSettings" Target="../printerSettings/printerSettings330.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24" Type="http://schemas.openxmlformats.org/officeDocument/2006/relationships/printerSettings" Target="../printerSettings/printerSettings325.bin"/><Relationship Id="rId32" Type="http://schemas.openxmlformats.org/officeDocument/2006/relationships/printerSettings" Target="../printerSettings/printerSettings333.bin"/><Relationship Id="rId37" Type="http://schemas.openxmlformats.org/officeDocument/2006/relationships/printerSettings" Target="../printerSettings/printerSettings338.bin"/><Relationship Id="rId40" Type="http://schemas.openxmlformats.org/officeDocument/2006/relationships/printerSettings" Target="../printerSettings/printerSettings341.bin"/><Relationship Id="rId45" Type="http://schemas.openxmlformats.org/officeDocument/2006/relationships/printerSettings" Target="../printerSettings/printerSettings346.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printerSettings" Target="../printerSettings/printerSettings324.bin"/><Relationship Id="rId28" Type="http://schemas.openxmlformats.org/officeDocument/2006/relationships/printerSettings" Target="../printerSettings/printerSettings329.bin"/><Relationship Id="rId36" Type="http://schemas.openxmlformats.org/officeDocument/2006/relationships/printerSettings" Target="../printerSettings/printerSettings337.bin"/><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31" Type="http://schemas.openxmlformats.org/officeDocument/2006/relationships/printerSettings" Target="../printerSettings/printerSettings332.bin"/><Relationship Id="rId44" Type="http://schemas.openxmlformats.org/officeDocument/2006/relationships/printerSettings" Target="../printerSettings/printerSettings345.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3.bin"/><Relationship Id="rId27" Type="http://schemas.openxmlformats.org/officeDocument/2006/relationships/printerSettings" Target="../printerSettings/printerSettings328.bin"/><Relationship Id="rId30" Type="http://schemas.openxmlformats.org/officeDocument/2006/relationships/printerSettings" Target="../printerSettings/printerSettings331.bin"/><Relationship Id="rId35" Type="http://schemas.openxmlformats.org/officeDocument/2006/relationships/printerSettings" Target="../printerSettings/printerSettings336.bin"/><Relationship Id="rId43" Type="http://schemas.openxmlformats.org/officeDocument/2006/relationships/printerSettings" Target="../printerSettings/printerSettings344.bin"/><Relationship Id="rId8" Type="http://schemas.openxmlformats.org/officeDocument/2006/relationships/printerSettings" Target="../printerSettings/printerSettings309.bin"/><Relationship Id="rId3" Type="http://schemas.openxmlformats.org/officeDocument/2006/relationships/printerSettings" Target="../printerSettings/printerSettings304.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5" Type="http://schemas.openxmlformats.org/officeDocument/2006/relationships/printerSettings" Target="../printerSettings/printerSettings326.bin"/><Relationship Id="rId33" Type="http://schemas.openxmlformats.org/officeDocument/2006/relationships/printerSettings" Target="../printerSettings/printerSettings334.bin"/><Relationship Id="rId38" Type="http://schemas.openxmlformats.org/officeDocument/2006/relationships/printerSettings" Target="../printerSettings/printerSettings339.bin"/><Relationship Id="rId46" Type="http://schemas.openxmlformats.org/officeDocument/2006/relationships/printerSettings" Target="../printerSettings/printerSettings347.bin"/><Relationship Id="rId20" Type="http://schemas.openxmlformats.org/officeDocument/2006/relationships/printerSettings" Target="../printerSettings/printerSettings321.bin"/><Relationship Id="rId41" Type="http://schemas.openxmlformats.org/officeDocument/2006/relationships/printerSettings" Target="../printerSettings/printerSettings3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C13" sqref="C13"/>
    </sheetView>
  </sheetViews>
  <sheetFormatPr defaultColWidth="9.140625" defaultRowHeight="15.75"/>
  <cols>
    <col min="1" max="1" width="27.5703125" style="61" customWidth="1"/>
    <col min="2" max="2" width="14.85546875" style="61" customWidth="1"/>
    <col min="3" max="7" width="9.140625" style="61"/>
    <col min="8" max="8" width="43.140625" style="61" customWidth="1"/>
    <col min="9" max="16384" width="9.140625" style="25"/>
  </cols>
  <sheetData>
    <row r="1" spans="1:8" s="24" customFormat="1" ht="57.75" customHeight="1">
      <c r="A1" s="773" t="s">
        <v>0</v>
      </c>
      <c r="B1" s="795" t="s">
        <v>1050</v>
      </c>
      <c r="C1" s="796"/>
      <c r="D1" s="796"/>
      <c r="E1" s="796"/>
      <c r="F1" s="796"/>
      <c r="G1" s="796"/>
      <c r="H1" s="796"/>
    </row>
    <row r="2" spans="1:8" s="24" customFormat="1" ht="30.75" customHeight="1">
      <c r="A2" s="773" t="s">
        <v>1</v>
      </c>
      <c r="B2" s="34" t="s">
        <v>1051</v>
      </c>
      <c r="C2" s="34"/>
      <c r="D2" s="34"/>
      <c r="E2" s="34"/>
      <c r="F2" s="34"/>
      <c r="G2" s="34"/>
      <c r="H2" s="34"/>
    </row>
    <row r="3" spans="1:8" s="24" customFormat="1" ht="30" customHeight="1">
      <c r="A3" s="773" t="s">
        <v>2</v>
      </c>
      <c r="B3" s="798" t="s">
        <v>1052</v>
      </c>
      <c r="C3" s="795"/>
      <c r="D3" s="795"/>
      <c r="E3" s="795"/>
      <c r="F3" s="795"/>
      <c r="G3" s="795"/>
      <c r="H3" s="34"/>
    </row>
    <row r="4" spans="1:8" s="24" customFormat="1">
      <c r="A4" s="34"/>
      <c r="B4" s="797"/>
      <c r="C4" s="797"/>
      <c r="D4" s="34"/>
      <c r="E4" s="34"/>
      <c r="F4" s="34"/>
      <c r="G4" s="34"/>
      <c r="H4" s="34"/>
    </row>
    <row r="5" spans="1:8" s="24" customFormat="1" ht="16.5">
      <c r="A5" s="773" t="s">
        <v>3</v>
      </c>
      <c r="B5" s="782">
        <v>24</v>
      </c>
      <c r="C5" s="496" t="s">
        <v>4</v>
      </c>
      <c r="D5" s="34"/>
      <c r="E5" s="34"/>
      <c r="F5" s="34"/>
      <c r="G5" s="34"/>
      <c r="H5" s="34"/>
    </row>
    <row r="6" spans="1:8">
      <c r="A6" s="34"/>
      <c r="B6" s="782"/>
      <c r="C6" s="496"/>
      <c r="D6" s="34"/>
      <c r="E6" s="34"/>
      <c r="F6" s="34"/>
      <c r="G6" s="34"/>
      <c r="H6" s="34"/>
    </row>
    <row r="7" spans="1:8" ht="16.5">
      <c r="A7" s="134"/>
      <c r="B7" s="34"/>
      <c r="C7" s="34"/>
      <c r="D7" s="34"/>
      <c r="E7" s="34"/>
      <c r="F7" s="34"/>
      <c r="G7" s="34"/>
      <c r="H7" s="34"/>
    </row>
    <row r="9" spans="1:8">
      <c r="A9" s="34"/>
      <c r="B9" s="397"/>
      <c r="C9" s="34"/>
      <c r="D9" s="34"/>
      <c r="E9" s="34"/>
      <c r="F9" s="34"/>
      <c r="G9" s="34"/>
      <c r="H9" s="34"/>
    </row>
  </sheetData>
  <sheetProtection formatColumns="0" formatRows="0" selectLockedCells="1"/>
  <customSheetViews>
    <customSheetView guid="{51A6EE7B-1159-4743-BF27-95D329619B3B}" state="hidden" showRuler="0">
      <selection activeCell="B6" sqref="B6"/>
      <pageMargins left="0" right="0" top="0" bottom="0" header="0" footer="0"/>
      <pageSetup orientation="portrait" r:id="rId1"/>
      <headerFooter alignWithMargins="0"/>
    </customSheetView>
    <customSheetView guid="{B9DDBA10-9BB0-4D91-9619-C113F75B2489}" state="hidden" showRuler="0">
      <selection activeCell="H15" sqref="H15"/>
      <pageMargins left="0" right="0" top="0" bottom="0" header="0" footer="0"/>
      <pageSetup orientation="portrait" r:id="rId2"/>
      <headerFooter alignWithMargins="0"/>
    </customSheetView>
    <customSheetView guid="{4B898AE2-7356-489E-882D-EC3B09CB95AA}" scale="115" state="hidden" showRuler="0">
      <selection activeCell="B6" sqref="B6"/>
      <pageMargins left="0" right="0" top="0" bottom="0" header="0" footer="0"/>
      <pageSetup orientation="portrait" r:id="rId3"/>
      <headerFooter alignWithMargins="0"/>
    </customSheetView>
    <customSheetView guid="{3836A67F-51F8-4B52-B51D-937DC398CD1F}" scale="115" state="hidden" showRuler="0">
      <selection activeCell="A22" sqref="A22:E22"/>
      <pageMargins left="0" right="0" top="0" bottom="0" header="0" footer="0"/>
      <pageSetup orientation="portrait" r:id="rId4"/>
      <headerFooter alignWithMargins="0"/>
    </customSheetView>
    <customSheetView guid="{9F341631-288D-49D9-8F81-65CCC818C9BA}" scale="115" state="hidden" showRuler="0">
      <selection activeCell="B5" sqref="B5"/>
      <pageMargins left="0" right="0" top="0" bottom="0" header="0" footer="0"/>
      <pageSetup orientation="portrait" r:id="rId5"/>
      <headerFooter alignWithMargins="0"/>
    </customSheetView>
    <customSheetView guid="{DBB6855E-D634-47BF-8EAD-2479D63E426E}" scale="115" state="hidden" showRuler="0">
      <selection activeCell="E6" sqref="E6"/>
      <pageMargins left="0" right="0" top="0" bottom="0" header="0" footer="0"/>
      <pageSetup orientation="portrait" r:id="rId6"/>
      <headerFooter alignWithMargins="0"/>
    </customSheetView>
    <customSheetView guid="{9CD72AD0-8BDA-437F-A784-A667464C809C}" state="hidden" showRuler="0">
      <selection activeCell="D11" sqref="D11"/>
      <pageMargins left="0" right="0" top="0" bottom="0" header="0" footer="0"/>
      <pageSetup orientation="portrait" r:id="rId7"/>
      <headerFooter alignWithMargins="0"/>
    </customSheetView>
    <customSheetView guid="{757C3C2F-C668-4CD7-806B-CA71CC57DCC1}" state="hidden" showRuler="0">
      <selection activeCell="H16" sqref="H16"/>
      <pageMargins left="0" right="0" top="0" bottom="0" header="0" footer="0"/>
      <pageSetup orientation="portrait" r:id="rId8"/>
      <headerFooter alignWithMargins="0"/>
    </customSheetView>
    <customSheetView guid="{696D4A13-5E44-4B16-B107-EB70ABB06CBE}" state="hidden" showRuler="0">
      <selection activeCell="H15" sqref="H15"/>
      <pageMargins left="0" right="0" top="0" bottom="0" header="0" footer="0"/>
      <pageSetup orientation="portrait" r:id="rId9"/>
      <headerFooter alignWithMargins="0"/>
    </customSheetView>
    <customSheetView guid="{5476C51C-4037-4B28-A818-10D7CDF0C66A}" state="hidden" showRuler="0">
      <selection activeCell="G11" sqref="G11"/>
      <pageMargins left="0" right="0" top="0" bottom="0" header="0" footer="0"/>
      <pageSetup orientation="portrait" r:id="rId10"/>
      <headerFooter alignWithMargins="0"/>
    </customSheetView>
    <customSheetView guid="{273BBCBD-8F12-4445-A7CA-FDA7C67AE3D5}" state="hidden" showRuler="0">
      <selection activeCell="D9" sqref="D9"/>
      <pageMargins left="0" right="0" top="0" bottom="0" header="0" footer="0"/>
      <pageSetup orientation="portrait" r:id="rId11"/>
      <headerFooter alignWithMargins="0"/>
    </customSheetView>
    <customSheetView guid="{27CB7082-4FAB-46F1-8968-11E3E4A629B2}" scale="115" state="hidden" showRuler="0">
      <selection activeCell="F11" sqref="F11"/>
      <pageMargins left="0" right="0" top="0" bottom="0" header="0" footer="0"/>
      <pageSetup orientation="portrait" r:id="rId12"/>
      <headerFooter alignWithMargins="0"/>
    </customSheetView>
    <customSheetView guid="{CDF7C778-C53B-45C7-952D-968F867FB204}" scale="115" state="hidden" showRuler="0">
      <selection activeCell="B9" sqref="B9"/>
      <pageMargins left="0" right="0" top="0" bottom="0" header="0" footer="0"/>
      <pageSetup orientation="portrait" r:id="rId13"/>
      <headerFooter alignWithMargins="0"/>
    </customSheetView>
    <customSheetView guid="{2CF6F19D-227C-4840-A9E1-6C944B0145DB}" state="hidden" showRuler="0">
      <selection activeCell="H16" sqref="H16"/>
      <pageMargins left="0" right="0" top="0" bottom="0" header="0" footer="0"/>
      <pageSetup orientation="portrait" r:id="rId14"/>
      <headerFooter alignWithMargins="0"/>
    </customSheetView>
    <customSheetView guid="{E51D3662-FFCE-4FD6-A590-7DDC9E38C41F}" state="hidden" showRuler="0">
      <selection activeCell="E14" sqref="E14"/>
      <pageMargins left="0" right="0" top="0" bottom="0" header="0" footer="0"/>
      <pageSetup orientation="portrait" r:id="rId15"/>
      <headerFooter alignWithMargins="0"/>
    </customSheetView>
    <customSheetView guid="{CB7992C9-ABA5-4C7D-8C49-1E1D8E8875C7}" state="hidden" showRuler="0">
      <selection activeCell="D9" sqref="D9"/>
      <pageMargins left="0" right="0" top="0" bottom="0" header="0" footer="0"/>
      <pageSetup orientation="portrait" r:id="rId16"/>
      <headerFooter alignWithMargins="0"/>
    </customSheetView>
    <customSheetView guid="{97C0FC0E-800C-45C9-895E-E91A3F1ADBA4}" state="hidden" showRuler="0">
      <selection activeCell="D8" sqref="D8"/>
      <pageMargins left="0" right="0" top="0" bottom="0" header="0" footer="0"/>
      <pageSetup orientation="portrait" r:id="rId17"/>
      <headerFooter alignWithMargins="0"/>
    </customSheetView>
    <customSheetView guid="{15A19D23-A9FD-4FC1-B7B0-F2D16BDFC729}" state="hidden" showRuler="0">
      <selection activeCell="E8" sqref="E8"/>
      <pageMargins left="0" right="0" top="0" bottom="0" header="0" footer="0"/>
      <pageSetup orientation="portrait" r:id="rId18"/>
      <headerFooter alignWithMargins="0"/>
    </customSheetView>
    <customSheetView guid="{C5EDD9E3-0801-4479-8600-A80B0FCFDF0B}" state="hidden" showRuler="0">
      <selection activeCell="C9" sqref="C9"/>
      <pageMargins left="0" right="0" top="0" bottom="0" header="0" footer="0"/>
      <pageSetup orientation="portrait" r:id="rId19"/>
      <headerFooter alignWithMargins="0"/>
    </customSheetView>
    <customSheetView guid="{FE4EC9C4-31B9-4D40-8323-5B16C3BC840F}" state="hidden" showRuler="0">
      <selection activeCell="H11" sqref="H11"/>
      <pageMargins left="0" right="0" top="0" bottom="0" header="0" footer="0"/>
      <pageSetup orientation="portrait" r:id="rId20"/>
      <headerFooter alignWithMargins="0"/>
    </customSheetView>
    <customSheetView guid="{F9FE2C60-2849-4C32-B532-2B1A89FFA9CD}" state="hidden" showRuler="0">
      <selection activeCell="F8" sqref="F8"/>
      <pageMargins left="0" right="0" top="0" bottom="0" header="0" footer="0"/>
      <pageSetup orientation="portrait" r:id="rId21"/>
      <headerFooter alignWithMargins="0"/>
    </customSheetView>
    <customSheetView guid="{494F6778-23FE-4AAC-B37D-6C7543FC13B9}" state="hidden" showRuler="0">
      <selection activeCell="F6" sqref="F6"/>
      <pageMargins left="0" right="0" top="0" bottom="0" header="0" footer="0"/>
      <pageSetup orientation="portrait" r:id="rId22"/>
      <headerFooter alignWithMargins="0"/>
    </customSheetView>
    <customSheetView guid="{CD4CA1A8-824A-452F-BDBA-32A47C1B3013}" state="hidden" showRuler="0">
      <selection activeCell="B10" sqref="B10"/>
      <pageMargins left="0" right="0" top="0" bottom="0" header="0" footer="0"/>
      <pageSetup orientation="portrait" r:id="rId23"/>
      <headerFooter alignWithMargins="0"/>
    </customSheetView>
    <customSheetView guid="{8E7B022F-1113-4BA2-B2BA-8EDBE02A2557}" state="hidden" showRuler="0">
      <pageMargins left="0" right="0" top="0" bottom="0" header="0" footer="0"/>
      <pageSetup orientation="portrait" r:id="rId24"/>
      <headerFooter alignWithMargins="0"/>
    </customSheetView>
    <customSheetView guid="{A3F641DF-CF1D-48E3-AFDC-E52726A449CB}" state="hidden" showRuler="0">
      <pageMargins left="0" right="0" top="0" bottom="0" header="0" footer="0"/>
      <pageSetup orientation="portrait" r:id="rId25"/>
      <headerFooter alignWithMargins="0"/>
    </customSheetView>
    <customSheetView guid="{ECEBABD0-566A-41C4-AA9A-38EA30EFEDA8}" state="hidden" showRuler="0">
      <pageMargins left="0" right="0" top="0" bottom="0" header="0" footer="0"/>
      <pageSetup orientation="portrait" r:id="rId26"/>
      <headerFooter alignWithMargins="0"/>
    </customSheetView>
    <customSheetView guid="{43BCBF1E-CDCF-4541-8D79-87EDCECBC1FD}" state="hidden" showRuler="0">
      <selection activeCell="D10" sqref="D10"/>
      <pageMargins left="0" right="0" top="0" bottom="0" header="0" footer="0"/>
      <pageSetup orientation="portrait" r:id="rId27"/>
      <headerFooter alignWithMargins="0"/>
    </customSheetView>
    <customSheetView guid="{7A9EA6D6-4DDF-43D9-92E6-C6AFAD14E266}" state="hidden" showRuler="0">
      <selection activeCell="D6" sqref="D6"/>
      <pageMargins left="0" right="0" top="0" bottom="0" header="0" footer="0"/>
      <pageSetup orientation="portrait" r:id="rId28"/>
      <headerFooter alignWithMargins="0"/>
    </customSheetView>
    <customSheetView guid="{DC28ED1E-3E35-4094-9C2B-5C0A1C1D459C}" state="hidden" showRuler="0">
      <selection activeCell="B1" sqref="B1:H1"/>
      <pageMargins left="0" right="0" top="0" bottom="0" header="0" footer="0"/>
      <pageSetup orientation="portrait" r:id="rId29"/>
      <headerFooter alignWithMargins="0"/>
    </customSheetView>
    <customSheetView guid="{240327DD-375F-45D4-BA52-89AFD79FE6A1}" state="hidden" showRuler="0">
      <selection activeCell="B6" sqref="B6"/>
      <pageMargins left="0" right="0" top="0" bottom="0" header="0" footer="0"/>
      <pageSetup orientation="portrait" r:id="rId30"/>
      <headerFooter alignWithMargins="0"/>
    </customSheetView>
    <customSheetView guid="{477F7E43-D393-45BA-B99B-D838E4629B5D}" state="hidden" showRuler="0">
      <selection activeCell="E8" sqref="E8"/>
      <pageMargins left="0" right="0" top="0" bottom="0" header="0" footer="0"/>
      <pageSetup orientation="portrait" r:id="rId31"/>
      <headerFooter alignWithMargins="0"/>
    </customSheetView>
    <customSheetView guid="{8E3ED18F-7B8F-4A1C-969D-A70DC3B696C3}" state="hidden" showRuler="0">
      <selection activeCell="E8" sqref="E8"/>
      <pageMargins left="0" right="0" top="0" bottom="0" header="0" footer="0"/>
      <pageSetup orientation="portrait" r:id="rId32"/>
      <headerFooter alignWithMargins="0"/>
    </customSheetView>
    <customSheetView guid="{38BECF6E-1A53-4F98-87B9-44F2C5F77E08}" state="hidden" showRuler="0">
      <selection activeCell="K10" sqref="K10"/>
      <pageMargins left="0" right="0" top="0" bottom="0" header="0" footer="0"/>
      <pageSetup orientation="portrait" r:id="rId33"/>
      <headerFooter alignWithMargins="0"/>
    </customSheetView>
    <customSheetView guid="{340562B9-6CEE-4962-8D7D-CA1C6778F52C}" showRuler="0">
      <selection activeCell="E9" sqref="E9"/>
      <pageMargins left="0" right="0" top="0" bottom="0" header="0" footer="0"/>
      <pageSetup orientation="portrait" r:id="rId34"/>
      <headerFooter alignWithMargins="0"/>
    </customSheetView>
    <customSheetView guid="{82E8A0F5-0020-4355-95CF-28601763A783}" state="hidden" showRuler="0">
      <selection activeCell="B3" sqref="B3:H3"/>
      <pageMargins left="0" right="0" top="0" bottom="0" header="0" footer="0"/>
      <pageSetup orientation="portrait" r:id="rId35"/>
      <headerFooter alignWithMargins="0"/>
    </customSheetView>
    <customSheetView guid="{05855B4F-D61E-4C97-B759-B2F96767F6F8}" state="hidden" showRuler="0">
      <selection activeCell="B1" sqref="B1:H1"/>
      <pageMargins left="0" right="0" top="0" bottom="0" header="0" footer="0"/>
      <pageSetup orientation="portrait" r:id="rId36"/>
      <headerFooter alignWithMargins="0"/>
    </customSheetView>
    <customSheetView guid="{A8583C01-5E6A-4469-ADCA-440E12AA8084}" state="hidden" showRuler="0">
      <selection activeCell="A32" sqref="A32"/>
      <pageMargins left="0" right="0" top="0" bottom="0" header="0" footer="0"/>
      <pageSetup orientation="portrait" r:id="rId37"/>
      <headerFooter alignWithMargins="0"/>
    </customSheetView>
    <customSheetView guid="{F8DC905B-04E9-41D7-B695-0DB8D092215B}" scale="115" state="hidden" showRuler="0">
      <selection activeCell="E9" sqref="E9"/>
      <pageMargins left="0" right="0" top="0" bottom="0" header="0" footer="0"/>
      <pageSetup orientation="portrait" r:id="rId38"/>
      <headerFooter alignWithMargins="0"/>
    </customSheetView>
    <customSheetView guid="{067EF7EF-2552-42C0-8B2F-9338A16B73EB}" scale="115" state="hidden" showRuler="0">
      <selection activeCell="E9" sqref="E9"/>
      <pageMargins left="0" right="0" top="0" bottom="0" header="0" footer="0"/>
      <pageSetup orientation="portrait" r:id="rId39"/>
      <headerFooter alignWithMargins="0"/>
    </customSheetView>
    <customSheetView guid="{869B0F9C-77A4-468D-A350-EA35CAE357D9}" scale="115" state="hidden" showRuler="0">
      <selection activeCell="B9" sqref="B9"/>
      <pageMargins left="0" right="0" top="0" bottom="0" header="0" footer="0"/>
      <pageSetup orientation="portrait" r:id="rId40"/>
      <headerFooter alignWithMargins="0"/>
    </customSheetView>
    <customSheetView guid="{5D67CA2D-8BB3-4F00-894F-4872C1BBE88F}" scale="115" state="hidden" showRuler="0">
      <selection activeCell="F11" sqref="F11"/>
      <pageMargins left="0" right="0" top="0" bottom="0" header="0" footer="0"/>
      <pageSetup orientation="portrait" r:id="rId41"/>
      <headerFooter alignWithMargins="0"/>
    </customSheetView>
    <customSheetView guid="{F0C5A243-1ADF-42BF-85A0-B6506A13618B}" scale="115" state="hidden" showRuler="0">
      <selection activeCell="B3" sqref="B3:G3"/>
      <pageMargins left="0" right="0" top="0" bottom="0" header="0" footer="0"/>
      <pageSetup orientation="portrait" r:id="rId42"/>
      <headerFooter alignWithMargins="0"/>
    </customSheetView>
    <customSheetView guid="{176DC383-BC5B-4A2C-B484-0B54305CAC0E}" scale="115" state="hidden" showRuler="0">
      <selection activeCell="F19" sqref="F19"/>
      <pageMargins left="0" right="0" top="0" bottom="0" header="0" footer="0"/>
      <pageSetup orientation="portrait" r:id="rId43"/>
      <headerFooter alignWithMargins="0"/>
    </customSheetView>
    <customSheetView guid="{3B6A9969-E4B8-452F-AFFE-7A4A13F5C420}" state="hidden" showRuler="0">
      <selection activeCell="H15" sqref="H15"/>
      <pageMargins left="0" right="0" top="0" bottom="0" header="0" footer="0"/>
      <pageSetup orientation="portrait" r:id="rId44"/>
      <headerFooter alignWithMargins="0"/>
    </customSheetView>
    <customSheetView guid="{B8284B7F-813C-4C59-8CB2-9F34C8EAC9F3}" state="hidden" showRuler="0">
      <selection activeCell="B6" sqref="B6"/>
      <pageMargins left="0" right="0" top="0" bottom="0" header="0" footer="0"/>
      <pageSetup orientation="portrait" r:id="rId45"/>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6" sqref="B16:E16"/>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s="518" customFormat="1" ht="19.5" customHeight="1">
      <c r="A1" s="1158" t="str">
        <f>'Attach 3(JV)'!A1</f>
        <v>Specification No.:CC/NT/W-TR/DOM/A04/24/04404</v>
      </c>
      <c r="B1" s="1158"/>
      <c r="C1" s="1158"/>
      <c r="D1" s="1158"/>
      <c r="E1" s="532" t="str">
        <f>"Attachment-4(B) "&amp; 'Attach 3(JV)'!AT1</f>
        <v xml:space="preserve">Attachment-4(B) </v>
      </c>
      <c r="F1" s="517"/>
      <c r="G1" s="517"/>
      <c r="H1" s="517"/>
    </row>
    <row r="3" spans="1:9" ht="58.5" customHeight="1">
      <c r="A3" s="814" t="str">
        <f>'Attach 3(JV)'!A3</f>
        <v xml:space="preserve">765 kV Transformer Package –  LOT-7TR-04-BULK for 7X 500 MVA, 765/400/33kV, (1-Ph) ICT under "Bulk Procurement of Transformer &amp; Reactor packages associated with various projects under RTM &amp; TBCB route "  </v>
      </c>
      <c r="B3" s="815"/>
      <c r="C3" s="815"/>
      <c r="D3" s="815"/>
      <c r="E3" s="815"/>
      <c r="F3" s="26"/>
      <c r="G3" s="27"/>
      <c r="H3" s="26"/>
    </row>
    <row r="4" spans="1:9" ht="20.100000000000001" customHeight="1">
      <c r="A4" s="28"/>
      <c r="H4" s="30"/>
      <c r="I4" s="11"/>
    </row>
    <row r="5" spans="1:9" ht="20.100000000000001" customHeight="1">
      <c r="A5" s="843" t="s">
        <v>349</v>
      </c>
      <c r="B5" s="843"/>
      <c r="C5" s="843"/>
      <c r="D5" s="843"/>
      <c r="E5" s="84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00000000000001" customHeight="1">
      <c r="A9" s="13" t="s">
        <v>55</v>
      </c>
      <c r="B9" s="846">
        <f>'Attach 3(JV)'!B9</f>
        <v>0</v>
      </c>
      <c r="C9" s="846"/>
      <c r="D9" s="846"/>
      <c r="E9" s="12" t="str">
        <f>'Attach 3(JV)'!E9</f>
        <v>Power Grid Corporation of India Ltd.,</v>
      </c>
      <c r="H9" s="30"/>
      <c r="I9" s="11"/>
    </row>
    <row r="10" spans="1:9" ht="20.100000000000001" customHeight="1">
      <c r="A10" s="13" t="s">
        <v>57</v>
      </c>
      <c r="B10" s="846">
        <f>'Attach 3(JV)'!B10</f>
        <v>0</v>
      </c>
      <c r="C10" s="846"/>
      <c r="D10" s="846"/>
      <c r="E10" s="12" t="str">
        <f>'Attach 3(JV)'!E10</f>
        <v>"Saudamini", Plot No. 2, Sector 29</v>
      </c>
      <c r="H10" s="30"/>
      <c r="I10" s="11"/>
    </row>
    <row r="11" spans="1:9" ht="20.100000000000001" customHeight="1">
      <c r="B11" s="846">
        <f>'Attach 3(JV)'!B11</f>
        <v>0</v>
      </c>
      <c r="C11" s="846"/>
      <c r="D11" s="846"/>
      <c r="E11" s="12" t="str">
        <f>'Attach 3(JV)'!E11</f>
        <v>Gurugram (Haryana) - 122001</v>
      </c>
    </row>
    <row r="12" spans="1:9" ht="20.100000000000001" customHeight="1">
      <c r="A12" s="32"/>
      <c r="B12" s="846">
        <f>'Attach 3(JV)'!B12</f>
        <v>0</v>
      </c>
      <c r="C12" s="846"/>
      <c r="D12" s="846"/>
      <c r="E12" s="12"/>
    </row>
    <row r="13" spans="1:9" ht="20.100000000000001" customHeight="1">
      <c r="A13" s="29" t="s">
        <v>61</v>
      </c>
    </row>
    <row r="14" spans="1:9" ht="20.100000000000001" customHeight="1">
      <c r="A14" s="32"/>
    </row>
    <row r="15" spans="1:9" ht="87.75" customHeight="1">
      <c r="A15" s="1159" t="s">
        <v>357</v>
      </c>
      <c r="B15" s="1159"/>
      <c r="C15" s="1159"/>
      <c r="D15" s="1159"/>
      <c r="E15" s="1159"/>
    </row>
    <row r="16" spans="1:9" ht="30" customHeight="1">
      <c r="A16" s="79" t="s">
        <v>256</v>
      </c>
      <c r="B16" s="1161"/>
      <c r="C16" s="1161"/>
      <c r="D16" s="1161"/>
      <c r="E16" s="1161"/>
    </row>
    <row r="17" spans="1:5" ht="30" customHeight="1">
      <c r="A17" s="79" t="s">
        <v>258</v>
      </c>
      <c r="B17" s="1161"/>
      <c r="C17" s="1161"/>
      <c r="D17" s="1161"/>
      <c r="E17" s="1161"/>
    </row>
    <row r="18" spans="1:5" ht="30" customHeight="1">
      <c r="A18" s="79" t="s">
        <v>260</v>
      </c>
      <c r="B18" s="1161"/>
      <c r="C18" s="1161"/>
      <c r="D18" s="1161"/>
      <c r="E18" s="1161"/>
    </row>
    <row r="19" spans="1:5" ht="30" customHeight="1">
      <c r="A19" s="42" t="s">
        <v>262</v>
      </c>
      <c r="B19" s="1161"/>
      <c r="C19" s="1161"/>
      <c r="D19" s="1161"/>
      <c r="E19" s="1161"/>
    </row>
    <row r="20" spans="1:5" ht="30" customHeight="1">
      <c r="A20" s="42" t="s">
        <v>358</v>
      </c>
      <c r="B20" s="1161"/>
      <c r="C20" s="1161"/>
      <c r="D20" s="1161"/>
      <c r="E20" s="1161"/>
    </row>
    <row r="21" spans="1:5" ht="30" customHeight="1">
      <c r="A21" s="42" t="s">
        <v>359</v>
      </c>
      <c r="B21" s="1161"/>
      <c r="C21" s="1161"/>
      <c r="D21" s="1161"/>
      <c r="E21" s="1161"/>
    </row>
    <row r="22" spans="1:5" ht="16.5" customHeight="1">
      <c r="A22" s="103"/>
    </row>
    <row r="23" spans="1:5" ht="27.95" customHeight="1">
      <c r="D23" s="37"/>
    </row>
    <row r="24" spans="1:5" ht="27.95" customHeight="1">
      <c r="A24" s="36" t="s">
        <v>63</v>
      </c>
      <c r="B24" s="62" t="str">
        <f>'Attach 3(JV)'!B24</f>
        <v>--</v>
      </c>
      <c r="D24" s="37" t="s">
        <v>64</v>
      </c>
      <c r="E24" s="199" t="str">
        <f>'Attach 3(JV)'!E24</f>
        <v/>
      </c>
    </row>
    <row r="25" spans="1:5" ht="27.95" customHeight="1">
      <c r="A25" s="36" t="s">
        <v>65</v>
      </c>
      <c r="B25" s="199" t="str">
        <f>'Attach 3(JV)'!B25</f>
        <v/>
      </c>
      <c r="D25" s="37" t="s">
        <v>66</v>
      </c>
      <c r="E25" s="199"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yHSKNiylz6FnBhO35BRnyN221rFhPhmjh6gdLUZm922e1KdMj/zkNLrCbDWxyq8S13Y2hMrxsS3MSxDHqMNKQw==" saltValue="43CxNEwDtLMnwck7a6j/Tw==" spinCount="100000" sheet="1" objects="1" scenarios="1" formatColumns="0" formatRows="0" selectLockedCells="1"/>
  <customSheetViews>
    <customSheetView guid="{51A6EE7B-1159-4743-BF27-95D329619B3B}" showPageBreaks="1" showGridLines="0" fitToPage="1" printArea="1" view="pageBreakPreview">
      <selection activeCell="B16" sqref="B16:E16"/>
      <pageMargins left="0" right="0" top="0" bottom="0" header="0" footer="0"/>
      <pageSetup scale="92"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 right="0" top="0" bottom="0" header="0" footer="0"/>
      <pageSetup scale="92"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 right="0" top="0" bottom="0" header="0" footer="0"/>
      <pageSetup scale="92"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6" sqref="B16:E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B21" sqref="B21: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5">
      <selection activeCell="B16" sqref="B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 right="0" top="0" bottom="0" header="0" footer="0"/>
      <pageSetup orientation="portrait" r:id="rId2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1" sqref="B21: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E20"/>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3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 right="0" top="0" bottom="0" header="0" footer="0"/>
      <pageSetup scale="92"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 right="0" top="0" bottom="0" header="0" footer="0"/>
      <pageSetup scale="92"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 right="0" top="0" bottom="0" header="0" footer="0"/>
      <pageSetup scale="92"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B16" sqref="B16:E16"/>
      <pageMargins left="0" right="0" top="0" bottom="0" header="0" footer="0"/>
      <pageSetup scale="92" orientation="portrait" r:id="rId4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activeCell="E42" sqref="E42"/>
    </sheetView>
  </sheetViews>
  <sheetFormatPr defaultColWidth="9.140625"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s="518" customFormat="1" ht="27" customHeight="1">
      <c r="A1" s="922" t="str">
        <f>'Attach 3(JV)'!A1:D1</f>
        <v>Specification No.:CC/NT/W-TR/DOM/A04/24/04404</v>
      </c>
      <c r="B1" s="922"/>
      <c r="C1" s="922"/>
      <c r="D1" s="1168" t="str">
        <f>"Attachment-5 " &amp; 'Attach 3(JV)'!AT1</f>
        <v xml:space="preserve">Attachment-5 </v>
      </c>
      <c r="E1" s="1168"/>
      <c r="F1" s="517"/>
      <c r="G1" s="517"/>
      <c r="H1" s="517"/>
    </row>
    <row r="3" spans="1:9" ht="54" customHeight="1">
      <c r="A3" s="814" t="str">
        <f>'Attach 3(JV)'!A3</f>
        <v xml:space="preserve">765 kV Transformer Package –  LOT-7TR-04-BULK for 7X 500 MVA, 765/400/33kV, (1-Ph) ICT under "Bulk Procurement of Transformer &amp; Reactor packages associated with various projects under RTM &amp; TBCB route "  </v>
      </c>
      <c r="B3" s="815"/>
      <c r="C3" s="815"/>
      <c r="D3" s="815"/>
      <c r="E3" s="815"/>
      <c r="F3" s="26"/>
      <c r="G3" s="27"/>
      <c r="H3" s="26"/>
    </row>
    <row r="4" spans="1:9" ht="42" hidden="1" customHeight="1">
      <c r="A4" s="28"/>
      <c r="H4" s="30"/>
      <c r="I4" s="11"/>
    </row>
    <row r="5" spans="1:9" ht="31.5" customHeight="1">
      <c r="A5" s="843" t="s">
        <v>360</v>
      </c>
      <c r="B5" s="843"/>
      <c r="C5" s="843"/>
      <c r="D5" s="843"/>
      <c r="E5" s="843"/>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849" t="str">
        <f>'Attach 3(JV)'!A8</f>
        <v/>
      </c>
      <c r="B8" s="849"/>
      <c r="C8" s="849"/>
      <c r="D8" s="12" t="str">
        <f>'Attach 3(JV)'!E8</f>
        <v>Contract Services</v>
      </c>
      <c r="H8" s="30"/>
      <c r="I8" s="11"/>
    </row>
    <row r="9" spans="1:9" ht="20.100000000000001" customHeight="1">
      <c r="A9" s="13" t="s">
        <v>55</v>
      </c>
      <c r="B9" s="846">
        <f>'Attach 3(JV)'!B9</f>
        <v>0</v>
      </c>
      <c r="C9" s="846"/>
      <c r="D9" s="12" t="str">
        <f>'Attach 3(JV)'!E9</f>
        <v>Power Grid Corporation of India Ltd.,</v>
      </c>
      <c r="H9" s="30"/>
      <c r="I9" s="11"/>
    </row>
    <row r="10" spans="1:9" ht="20.100000000000001" customHeight="1">
      <c r="A10" s="13" t="s">
        <v>57</v>
      </c>
      <c r="B10" s="846">
        <f>'Attach 3(JV)'!B10</f>
        <v>0</v>
      </c>
      <c r="C10" s="846"/>
      <c r="D10" s="12" t="str">
        <f>'Attach 3(JV)'!E10</f>
        <v>"Saudamini", Plot No. 2, Sector 29</v>
      </c>
      <c r="H10" s="30"/>
      <c r="I10" s="11"/>
    </row>
    <row r="11" spans="1:9" ht="20.100000000000001" customHeight="1">
      <c r="B11" s="846">
        <f>'Attach 3(JV)'!B11</f>
        <v>0</v>
      </c>
      <c r="C11" s="846"/>
      <c r="D11" s="12" t="str">
        <f>'Attach 3(JV)'!E11</f>
        <v>Gurugram (Haryana) - 122001</v>
      </c>
    </row>
    <row r="12" spans="1:9" ht="17.25" customHeight="1">
      <c r="A12" s="32"/>
      <c r="B12" s="846">
        <f>'Attach 3(JV)'!B12</f>
        <v>0</v>
      </c>
      <c r="C12" s="846"/>
      <c r="D12" s="12"/>
    </row>
    <row r="13" spans="1:9" ht="20.100000000000001" customHeight="1">
      <c r="A13" s="29" t="s">
        <v>61</v>
      </c>
    </row>
    <row r="14" spans="1:9" ht="45.75" customHeight="1">
      <c r="A14" s="1062" t="s">
        <v>361</v>
      </c>
      <c r="B14" s="1062"/>
      <c r="C14" s="1062"/>
      <c r="D14" s="1062"/>
      <c r="E14" s="1062"/>
      <c r="F14" s="34"/>
      <c r="G14" s="34"/>
      <c r="H14" s="34"/>
    </row>
    <row r="15" spans="1:9" ht="32.1" customHeight="1">
      <c r="A15" s="1163" t="s">
        <v>362</v>
      </c>
      <c r="B15" s="1163" t="s">
        <v>353</v>
      </c>
      <c r="C15" s="1163" t="s">
        <v>363</v>
      </c>
      <c r="D15" s="1165" t="s">
        <v>364</v>
      </c>
      <c r="E15" s="1166"/>
      <c r="F15" s="34"/>
      <c r="G15" s="34"/>
      <c r="H15" s="34"/>
    </row>
    <row r="16" spans="1:9" ht="19.5" customHeight="1">
      <c r="A16" s="1164"/>
      <c r="B16" s="1164"/>
      <c r="C16" s="1164"/>
      <c r="D16" s="46" t="s">
        <v>365</v>
      </c>
      <c r="E16" s="46" t="s">
        <v>366</v>
      </c>
      <c r="F16" s="34"/>
      <c r="G16" s="34"/>
      <c r="H16" s="34"/>
    </row>
    <row r="17" spans="1:8" ht="21.95" customHeight="1">
      <c r="A17" s="99">
        <v>1</v>
      </c>
      <c r="B17" s="212"/>
      <c r="C17" s="212"/>
      <c r="D17" s="212"/>
      <c r="E17" s="212"/>
      <c r="F17" s="34"/>
      <c r="G17" s="34"/>
      <c r="H17" s="34"/>
    </row>
    <row r="18" spans="1:8" ht="21.95" customHeight="1">
      <c r="A18" s="100">
        <v>2</v>
      </c>
      <c r="B18" s="212"/>
      <c r="C18" s="212"/>
      <c r="D18" s="212"/>
      <c r="E18" s="212"/>
      <c r="F18" s="34"/>
      <c r="G18" s="34"/>
      <c r="H18" s="34"/>
    </row>
    <row r="19" spans="1:8" ht="21.95" customHeight="1">
      <c r="A19" s="100">
        <v>3</v>
      </c>
      <c r="B19" s="212"/>
      <c r="C19" s="212"/>
      <c r="D19" s="212"/>
      <c r="E19" s="212"/>
      <c r="F19" s="34"/>
      <c r="G19" s="34"/>
      <c r="H19" s="34"/>
    </row>
    <row r="20" spans="1:8" ht="21.95" customHeight="1">
      <c r="A20" s="100">
        <v>4</v>
      </c>
      <c r="B20" s="212"/>
      <c r="C20" s="212"/>
      <c r="D20" s="212"/>
      <c r="E20" s="212"/>
      <c r="F20" s="152"/>
      <c r="G20" s="152"/>
      <c r="H20" s="784" t="b">
        <v>0</v>
      </c>
    </row>
    <row r="21" spans="1:8" ht="21.95" customHeight="1">
      <c r="A21" s="101">
        <v>5</v>
      </c>
      <c r="B21" s="212"/>
      <c r="C21" s="212"/>
      <c r="D21" s="212"/>
      <c r="E21" s="212"/>
      <c r="F21" s="152"/>
      <c r="G21" s="152"/>
      <c r="H21" s="153"/>
    </row>
    <row r="22" spans="1:8" ht="18" customHeight="1">
      <c r="A22" s="150"/>
      <c r="B22" s="151"/>
      <c r="C22" s="151"/>
      <c r="D22" s="151"/>
      <c r="E22" s="151"/>
      <c r="F22" s="145"/>
      <c r="G22" s="145"/>
      <c r="H22" s="146"/>
    </row>
    <row r="23" spans="1:8" ht="9" customHeight="1">
      <c r="A23" s="82"/>
      <c r="B23" s="266"/>
      <c r="C23" s="266"/>
      <c r="D23" s="266"/>
      <c r="E23" s="266"/>
      <c r="F23" s="145"/>
      <c r="G23" s="145"/>
      <c r="H23" s="146"/>
    </row>
    <row r="24" spans="1:8" ht="38.25" customHeight="1">
      <c r="A24" s="1169" t="s">
        <v>367</v>
      </c>
      <c r="B24" s="1170"/>
      <c r="C24" s="1170"/>
      <c r="D24" s="1170"/>
      <c r="E24" s="1170"/>
      <c r="F24" s="145"/>
      <c r="G24" s="145"/>
      <c r="H24" s="146"/>
    </row>
    <row r="25" spans="1:8" ht="54.75" customHeight="1">
      <c r="A25" s="1167" t="s">
        <v>368</v>
      </c>
      <c r="B25" s="1167"/>
      <c r="C25" s="1167"/>
      <c r="D25" s="1167"/>
      <c r="E25" s="1167"/>
      <c r="F25" s="145"/>
      <c r="G25" s="145"/>
      <c r="H25" s="146"/>
    </row>
    <row r="26" spans="1:8" ht="32.1" customHeight="1">
      <c r="A26" s="1163" t="s">
        <v>362</v>
      </c>
      <c r="B26" s="1163" t="s">
        <v>353</v>
      </c>
      <c r="C26" s="1163" t="s">
        <v>369</v>
      </c>
      <c r="D26" s="1165" t="s">
        <v>370</v>
      </c>
      <c r="E26" s="1166"/>
      <c r="F26" s="34"/>
      <c r="G26" s="34"/>
      <c r="H26" s="34"/>
    </row>
    <row r="27" spans="1:8" ht="22.5" customHeight="1">
      <c r="A27" s="1164"/>
      <c r="B27" s="1164"/>
      <c r="C27" s="1164"/>
      <c r="D27" s="46" t="s">
        <v>371</v>
      </c>
      <c r="E27" s="46" t="s">
        <v>372</v>
      </c>
      <c r="F27" s="34"/>
      <c r="G27" s="34"/>
      <c r="H27" s="34"/>
    </row>
    <row r="28" spans="1:8" ht="21.95" customHeight="1">
      <c r="A28" s="144">
        <v>1</v>
      </c>
      <c r="B28" s="211"/>
      <c r="C28" s="211"/>
      <c r="D28" s="211"/>
      <c r="E28" s="211"/>
      <c r="F28" s="34"/>
      <c r="G28" s="34"/>
      <c r="H28" s="34"/>
    </row>
    <row r="29" spans="1:8" ht="21.95" customHeight="1">
      <c r="A29" s="144">
        <v>2</v>
      </c>
      <c r="B29" s="211"/>
      <c r="C29" s="211"/>
      <c r="D29" s="211"/>
      <c r="E29" s="211"/>
    </row>
    <row r="30" spans="1:8" ht="21.95" customHeight="1">
      <c r="A30" s="101">
        <v>3</v>
      </c>
      <c r="B30" s="211"/>
      <c r="C30" s="211"/>
      <c r="D30" s="211"/>
      <c r="E30" s="211"/>
    </row>
    <row r="31" spans="1:8" ht="3.75" customHeight="1">
      <c r="A31" s="127"/>
      <c r="B31" s="127"/>
      <c r="C31" s="127"/>
      <c r="D31" s="127"/>
      <c r="E31" s="127"/>
      <c r="F31" s="34"/>
      <c r="G31" s="34"/>
      <c r="H31" s="34"/>
    </row>
    <row r="32" spans="1:8" ht="11.25" customHeight="1">
      <c r="C32" s="37"/>
      <c r="F32" s="34"/>
      <c r="G32" s="34"/>
      <c r="H32" s="34"/>
    </row>
    <row r="33" spans="1:5" ht="15.95" customHeight="1">
      <c r="A33" s="36" t="s">
        <v>63</v>
      </c>
      <c r="B33" s="62" t="str">
        <f>'Attach 3(JV)'!B24</f>
        <v>--</v>
      </c>
      <c r="D33" s="37" t="s">
        <v>64</v>
      </c>
      <c r="E33" s="199" t="str">
        <f>'Attach 3(JV)'!E24</f>
        <v/>
      </c>
    </row>
    <row r="34" spans="1:5" ht="15.95" customHeight="1">
      <c r="A34" s="36" t="s">
        <v>65</v>
      </c>
      <c r="B34" s="199" t="str">
        <f>'Attach 3(JV)'!B25</f>
        <v/>
      </c>
      <c r="D34" s="37" t="s">
        <v>66</v>
      </c>
      <c r="E34" s="199" t="str">
        <f>'Attach 3(JV)'!E25</f>
        <v/>
      </c>
    </row>
    <row r="35" spans="1:5" ht="15.95" customHeight="1">
      <c r="A35" s="25"/>
      <c r="B35" s="25"/>
      <c r="C35" s="37"/>
      <c r="D35" s="25"/>
      <c r="E35" s="25"/>
    </row>
    <row r="36" spans="1:5" ht="20.100000000000001" customHeight="1">
      <c r="A36" s="21" t="str">
        <f>A1</f>
        <v>Specification No.:CC/NT/W-TR/DOM/A04/24/04404</v>
      </c>
      <c r="B36" s="22"/>
      <c r="C36" s="22"/>
      <c r="D36" s="22"/>
      <c r="E36" s="41" t="str">
        <f>"Annexure I to " &amp;D1</f>
        <v xml:space="preserve">Annexure I to Attachment-5 </v>
      </c>
    </row>
    <row r="37" spans="1:5" ht="18" customHeight="1">
      <c r="A37" s="38"/>
    </row>
    <row r="38" spans="1:5" ht="18" customHeight="1">
      <c r="A38" s="1162" t="s">
        <v>373</v>
      </c>
      <c r="B38" s="1162"/>
      <c r="C38" s="1162"/>
      <c r="D38" s="1162"/>
      <c r="E38" s="1162"/>
    </row>
    <row r="39" spans="1:5" ht="18" customHeight="1"/>
    <row r="40" spans="1:5" ht="42" customHeight="1">
      <c r="A40" s="1173" t="s">
        <v>362</v>
      </c>
      <c r="B40" s="1175" t="s">
        <v>353</v>
      </c>
      <c r="C40" s="1175" t="s">
        <v>363</v>
      </c>
      <c r="D40" s="1165" t="s">
        <v>364</v>
      </c>
      <c r="E40" s="1166"/>
    </row>
    <row r="41" spans="1:5" ht="23.25" customHeight="1">
      <c r="A41" s="1174"/>
      <c r="B41" s="1176"/>
      <c r="C41" s="1176"/>
      <c r="D41" s="46" t="s">
        <v>365</v>
      </c>
      <c r="E41" s="46" t="s">
        <v>366</v>
      </c>
    </row>
    <row r="42" spans="1:5" ht="18" customHeight="1">
      <c r="A42" s="128"/>
      <c r="B42" s="128"/>
      <c r="C42" s="128"/>
      <c r="D42" s="128"/>
      <c r="E42" s="128"/>
    </row>
    <row r="43" spans="1:5" ht="18" customHeight="1">
      <c r="A43" s="128"/>
      <c r="B43" s="128"/>
      <c r="C43" s="128"/>
      <c r="D43" s="128"/>
      <c r="E43" s="128"/>
    </row>
    <row r="44" spans="1:5" ht="18" customHeight="1">
      <c r="A44" s="128"/>
      <c r="B44" s="128"/>
      <c r="C44" s="128"/>
      <c r="D44" s="128"/>
      <c r="E44" s="128"/>
    </row>
    <row r="45" spans="1:5" ht="18" customHeight="1">
      <c r="A45" s="128"/>
      <c r="B45" s="128"/>
      <c r="C45" s="128"/>
      <c r="D45" s="128"/>
      <c r="E45" s="128"/>
    </row>
    <row r="46" spans="1:5" ht="18" customHeight="1">
      <c r="A46" s="128"/>
      <c r="B46" s="128"/>
      <c r="C46" s="128"/>
      <c r="D46" s="128"/>
      <c r="E46" s="128"/>
    </row>
    <row r="47" spans="1:5" ht="18" customHeight="1">
      <c r="A47" s="128"/>
      <c r="B47" s="128"/>
      <c r="C47" s="128"/>
      <c r="D47" s="128"/>
      <c r="E47" s="128"/>
    </row>
    <row r="48" spans="1:5" ht="18" customHeight="1">
      <c r="A48" s="128"/>
      <c r="B48" s="128"/>
      <c r="C48" s="128"/>
      <c r="D48" s="128"/>
      <c r="E48" s="128"/>
    </row>
    <row r="49" spans="1:5" ht="18" customHeight="1">
      <c r="A49" s="128"/>
      <c r="B49" s="128"/>
      <c r="C49" s="128"/>
      <c r="D49" s="128"/>
      <c r="E49" s="128"/>
    </row>
    <row r="50" spans="1:5" ht="18" customHeight="1">
      <c r="A50" s="128"/>
      <c r="B50" s="128"/>
      <c r="C50" s="128"/>
      <c r="D50" s="128"/>
      <c r="E50" s="128"/>
    </row>
    <row r="51" spans="1:5" ht="18" customHeight="1">
      <c r="A51" s="128"/>
      <c r="B51" s="128"/>
      <c r="C51" s="128"/>
      <c r="D51" s="128"/>
      <c r="E51" s="128"/>
    </row>
    <row r="52" spans="1:5" ht="18" customHeight="1">
      <c r="A52" s="128"/>
      <c r="B52" s="128"/>
      <c r="C52" s="128"/>
      <c r="D52" s="128"/>
      <c r="E52" s="128"/>
    </row>
    <row r="53" spans="1:5" ht="18" customHeight="1">
      <c r="A53" s="128"/>
      <c r="B53" s="128"/>
      <c r="C53" s="128"/>
      <c r="D53" s="128"/>
      <c r="E53" s="128"/>
    </row>
    <row r="54" spans="1:5" ht="18" customHeight="1">
      <c r="A54" s="128"/>
      <c r="B54" s="128"/>
      <c r="C54" s="128"/>
      <c r="D54" s="128"/>
      <c r="E54" s="128"/>
    </row>
    <row r="55" spans="1:5" ht="18" customHeight="1">
      <c r="A55" s="128"/>
      <c r="B55" s="128"/>
      <c r="C55" s="128"/>
      <c r="D55" s="128"/>
      <c r="E55" s="128"/>
    </row>
    <row r="56" spans="1:5" ht="18" customHeight="1">
      <c r="A56" s="128"/>
      <c r="B56" s="128"/>
      <c r="C56" s="128"/>
      <c r="D56" s="128"/>
      <c r="E56" s="128"/>
    </row>
    <row r="57" spans="1:5" ht="18" customHeight="1">
      <c r="A57" s="128"/>
      <c r="B57" s="128"/>
      <c r="C57" s="128"/>
      <c r="D57" s="128"/>
      <c r="E57" s="128"/>
    </row>
    <row r="58" spans="1:5" ht="18" customHeight="1">
      <c r="A58" s="128"/>
      <c r="B58" s="128"/>
      <c r="C58" s="128"/>
      <c r="D58" s="128"/>
      <c r="E58" s="128"/>
    </row>
    <row r="59" spans="1:5" ht="18" customHeight="1">
      <c r="A59" s="128"/>
      <c r="B59" s="128"/>
      <c r="C59" s="128"/>
      <c r="D59" s="128"/>
      <c r="E59" s="128"/>
    </row>
    <row r="60" spans="1:5" ht="18" customHeight="1">
      <c r="A60" s="128"/>
      <c r="B60" s="128"/>
      <c r="C60" s="128"/>
      <c r="D60" s="128"/>
      <c r="E60" s="128"/>
    </row>
    <row r="61" spans="1:5" ht="18" customHeight="1">
      <c r="A61" s="128"/>
      <c r="B61" s="128"/>
      <c r="C61" s="128"/>
      <c r="D61" s="128"/>
      <c r="E61" s="128"/>
    </row>
    <row r="62" spans="1:5" ht="18" customHeight="1">
      <c r="A62" s="128"/>
      <c r="B62" s="128"/>
      <c r="C62" s="128"/>
      <c r="D62" s="128"/>
      <c r="E62" s="128"/>
    </row>
    <row r="63" spans="1:5" ht="18" customHeight="1">
      <c r="A63" s="128"/>
      <c r="B63" s="128"/>
      <c r="C63" s="128"/>
      <c r="D63" s="128"/>
      <c r="E63" s="128"/>
    </row>
    <row r="64" spans="1:5" ht="18" customHeight="1">
      <c r="A64" s="128"/>
      <c r="B64" s="128"/>
      <c r="C64" s="128"/>
      <c r="D64" s="128"/>
      <c r="E64" s="128"/>
    </row>
    <row r="65" spans="1:5" ht="18" customHeight="1">
      <c r="A65" s="128"/>
      <c r="B65" s="128"/>
      <c r="C65" s="128"/>
      <c r="D65" s="128"/>
      <c r="E65" s="128"/>
    </row>
    <row r="66" spans="1:5" ht="18" customHeight="1">
      <c r="A66" s="128"/>
      <c r="B66" s="128"/>
      <c r="C66" s="128"/>
      <c r="D66" s="128"/>
      <c r="E66" s="128"/>
    </row>
    <row r="67" spans="1:5" ht="18" customHeight="1">
      <c r="A67" s="129"/>
      <c r="B67" s="129"/>
      <c r="C67" s="129"/>
      <c r="D67" s="129"/>
      <c r="E67" s="129"/>
    </row>
    <row r="68" spans="1:5" ht="18" customHeight="1"/>
    <row r="69" spans="1:5" ht="24" customHeight="1">
      <c r="C69" s="37"/>
    </row>
    <row r="70" spans="1:5" ht="24" customHeight="1">
      <c r="A70" s="36" t="s">
        <v>63</v>
      </c>
      <c r="B70" s="62" t="str">
        <f>B33</f>
        <v>--</v>
      </c>
      <c r="C70" s="37" t="s">
        <v>64</v>
      </c>
      <c r="D70" s="199" t="str">
        <f>E33</f>
        <v/>
      </c>
    </row>
    <row r="71" spans="1:5" ht="24" customHeight="1">
      <c r="A71" s="36" t="s">
        <v>65</v>
      </c>
      <c r="B71" s="204" t="str">
        <f>B34</f>
        <v/>
      </c>
      <c r="C71" s="37" t="s">
        <v>66</v>
      </c>
      <c r="D71" s="199" t="str">
        <f>E34</f>
        <v/>
      </c>
    </row>
    <row r="72" spans="1:5" ht="24" customHeight="1">
      <c r="A72" s="36"/>
      <c r="B72" s="62"/>
      <c r="C72" s="37"/>
      <c r="D72" s="39"/>
    </row>
    <row r="73" spans="1:5" ht="20.100000000000001" customHeight="1">
      <c r="A73" s="21" t="str">
        <f>A1</f>
        <v>Specification No.:CC/NT/W-TR/DOM/A04/24/04404</v>
      </c>
      <c r="B73" s="22"/>
      <c r="C73" s="22"/>
      <c r="D73" s="22"/>
      <c r="E73" s="41" t="str">
        <f>E36</f>
        <v xml:space="preserve">Annexure I to Attachment-5 </v>
      </c>
    </row>
    <row r="74" spans="1:5" ht="18" customHeight="1">
      <c r="A74" s="38"/>
    </row>
    <row r="75" spans="1:5" ht="18" customHeight="1">
      <c r="A75" s="1162" t="s">
        <v>373</v>
      </c>
      <c r="B75" s="1162"/>
      <c r="C75" s="1162"/>
      <c r="D75" s="1162"/>
      <c r="E75" s="1162"/>
    </row>
    <row r="76" spans="1:5" ht="18" customHeight="1"/>
    <row r="77" spans="1:5" ht="37.5" customHeight="1">
      <c r="A77" s="1173" t="s">
        <v>362</v>
      </c>
      <c r="B77" s="1175" t="s">
        <v>353</v>
      </c>
      <c r="C77" s="1175" t="s">
        <v>364</v>
      </c>
      <c r="D77" s="1171" t="s">
        <v>364</v>
      </c>
      <c r="E77" s="1172"/>
    </row>
    <row r="78" spans="1:5" ht="24" customHeight="1">
      <c r="A78" s="1174"/>
      <c r="B78" s="1177"/>
      <c r="C78" s="1177"/>
      <c r="D78" s="47" t="s">
        <v>365</v>
      </c>
      <c r="E78" s="47" t="s">
        <v>366</v>
      </c>
    </row>
    <row r="79" spans="1:5" ht="18" customHeight="1">
      <c r="A79" s="128"/>
      <c r="B79" s="128"/>
      <c r="C79" s="128"/>
      <c r="D79" s="128"/>
      <c r="E79" s="128"/>
    </row>
    <row r="80" spans="1:5" ht="18" customHeight="1">
      <c r="A80" s="128"/>
      <c r="B80" s="128"/>
      <c r="C80" s="128"/>
      <c r="D80" s="128"/>
      <c r="E80" s="128"/>
    </row>
    <row r="81" spans="1:5" ht="18" customHeight="1">
      <c r="A81" s="128"/>
      <c r="B81" s="128"/>
      <c r="C81" s="128"/>
      <c r="D81" s="128"/>
      <c r="E81" s="128"/>
    </row>
    <row r="82" spans="1:5" ht="18" customHeight="1">
      <c r="A82" s="128"/>
      <c r="B82" s="128"/>
      <c r="C82" s="128"/>
      <c r="D82" s="128"/>
      <c r="E82" s="128"/>
    </row>
    <row r="83" spans="1:5" ht="18" customHeight="1">
      <c r="A83" s="128"/>
      <c r="B83" s="128"/>
      <c r="C83" s="128"/>
      <c r="D83" s="128"/>
      <c r="E83" s="128"/>
    </row>
    <row r="84" spans="1:5" ht="18" customHeight="1">
      <c r="A84" s="128"/>
      <c r="B84" s="128"/>
      <c r="C84" s="128"/>
      <c r="D84" s="128"/>
      <c r="E84" s="128"/>
    </row>
    <row r="85" spans="1:5" ht="18" customHeight="1">
      <c r="A85" s="128"/>
      <c r="B85" s="128"/>
      <c r="C85" s="128"/>
      <c r="D85" s="128"/>
      <c r="E85" s="128"/>
    </row>
    <row r="86" spans="1:5" ht="18" customHeight="1">
      <c r="A86" s="128"/>
      <c r="B86" s="128"/>
      <c r="C86" s="128"/>
      <c r="D86" s="128"/>
      <c r="E86" s="128"/>
    </row>
    <row r="87" spans="1:5" ht="18" customHeight="1">
      <c r="A87" s="128"/>
      <c r="B87" s="128"/>
      <c r="C87" s="128"/>
      <c r="D87" s="128"/>
      <c r="E87" s="128"/>
    </row>
    <row r="88" spans="1:5" ht="18" customHeight="1">
      <c r="A88" s="128"/>
      <c r="B88" s="128"/>
      <c r="C88" s="128"/>
      <c r="D88" s="128"/>
      <c r="E88" s="128"/>
    </row>
    <row r="89" spans="1:5" ht="18" customHeight="1">
      <c r="A89" s="128"/>
      <c r="B89" s="128"/>
      <c r="C89" s="128"/>
      <c r="D89" s="128"/>
      <c r="E89" s="128"/>
    </row>
    <row r="90" spans="1:5" ht="18" customHeight="1">
      <c r="A90" s="128"/>
      <c r="B90" s="128"/>
      <c r="C90" s="128"/>
      <c r="D90" s="128"/>
      <c r="E90" s="128"/>
    </row>
    <row r="91" spans="1:5" ht="18" customHeight="1">
      <c r="A91" s="128"/>
      <c r="B91" s="128"/>
      <c r="C91" s="128"/>
      <c r="D91" s="128"/>
      <c r="E91" s="128"/>
    </row>
    <row r="92" spans="1:5" ht="18" customHeight="1">
      <c r="A92" s="128"/>
      <c r="B92" s="128"/>
      <c r="C92" s="128"/>
      <c r="D92" s="128"/>
      <c r="E92" s="128"/>
    </row>
    <row r="93" spans="1:5" ht="18" customHeight="1">
      <c r="A93" s="128"/>
      <c r="B93" s="128"/>
      <c r="C93" s="128"/>
      <c r="D93" s="128"/>
      <c r="E93" s="128"/>
    </row>
    <row r="94" spans="1:5" ht="18" customHeight="1">
      <c r="A94" s="128"/>
      <c r="B94" s="128"/>
      <c r="C94" s="128"/>
      <c r="D94" s="128"/>
      <c r="E94" s="128"/>
    </row>
    <row r="95" spans="1:5" ht="18" customHeight="1">
      <c r="A95" s="128"/>
      <c r="B95" s="128"/>
      <c r="C95" s="128"/>
      <c r="D95" s="128"/>
      <c r="E95" s="128"/>
    </row>
    <row r="96" spans="1:5" ht="18" customHeight="1">
      <c r="A96" s="128"/>
      <c r="B96" s="128"/>
      <c r="C96" s="128"/>
      <c r="D96" s="128"/>
      <c r="E96" s="128"/>
    </row>
    <row r="97" spans="1:5" ht="18" customHeight="1">
      <c r="A97" s="128"/>
      <c r="B97" s="128"/>
      <c r="C97" s="128"/>
      <c r="D97" s="128"/>
      <c r="E97" s="128"/>
    </row>
    <row r="98" spans="1:5" ht="18" customHeight="1">
      <c r="A98" s="128"/>
      <c r="B98" s="128"/>
      <c r="C98" s="128"/>
      <c r="D98" s="128"/>
      <c r="E98" s="128"/>
    </row>
    <row r="99" spans="1:5" ht="18" customHeight="1">
      <c r="A99" s="128"/>
      <c r="B99" s="128"/>
      <c r="C99" s="128"/>
      <c r="D99" s="128"/>
      <c r="E99" s="128"/>
    </row>
    <row r="100" spans="1:5" ht="18" customHeight="1">
      <c r="A100" s="128"/>
      <c r="B100" s="128"/>
      <c r="C100" s="128"/>
      <c r="D100" s="128"/>
      <c r="E100" s="128"/>
    </row>
    <row r="101" spans="1:5" ht="18" customHeight="1">
      <c r="A101" s="128"/>
      <c r="B101" s="128"/>
      <c r="C101" s="128"/>
      <c r="D101" s="128"/>
      <c r="E101" s="128"/>
    </row>
    <row r="102" spans="1:5" ht="18" customHeight="1">
      <c r="A102" s="128"/>
      <c r="B102" s="128"/>
      <c r="C102" s="128"/>
      <c r="D102" s="128"/>
      <c r="E102" s="128"/>
    </row>
    <row r="103" spans="1:5" ht="18" customHeight="1">
      <c r="A103" s="128"/>
      <c r="B103" s="128"/>
      <c r="C103" s="128"/>
      <c r="D103" s="128"/>
      <c r="E103" s="128"/>
    </row>
    <row r="104" spans="1:5" ht="18" customHeight="1">
      <c r="A104" s="129"/>
      <c r="B104" s="129"/>
      <c r="C104" s="129"/>
      <c r="D104" s="129"/>
      <c r="E104" s="129"/>
    </row>
    <row r="105" spans="1:5" ht="18" customHeight="1"/>
    <row r="106" spans="1:5" ht="24" customHeight="1">
      <c r="C106" s="37"/>
    </row>
    <row r="107" spans="1:5" ht="24" customHeight="1">
      <c r="A107" s="36" t="s">
        <v>63</v>
      </c>
      <c r="B107" s="62" t="str">
        <f>B70</f>
        <v>--</v>
      </c>
      <c r="C107" s="37" t="s">
        <v>64</v>
      </c>
      <c r="D107" s="199" t="str">
        <f>D70</f>
        <v/>
      </c>
    </row>
    <row r="108" spans="1:5" ht="24" customHeight="1">
      <c r="A108" s="36" t="s">
        <v>65</v>
      </c>
      <c r="B108" s="204" t="str">
        <f>B71</f>
        <v/>
      </c>
      <c r="C108" s="37" t="s">
        <v>66</v>
      </c>
      <c r="D108" s="199" t="str">
        <f>D71</f>
        <v/>
      </c>
    </row>
    <row r="109" spans="1:5" ht="24" customHeight="1">
      <c r="A109" s="25"/>
      <c r="B109" s="25"/>
      <c r="C109" s="37"/>
      <c r="D109" s="25"/>
      <c r="E109" s="25"/>
    </row>
    <row r="110" spans="1:5" ht="33" customHeight="1">
      <c r="D110" s="37"/>
    </row>
  </sheetData>
  <sheetProtection algorithmName="SHA-512" hashValue="dCVigVHc8Vrt6utmgYg4Sb+CCgwOmkqWfw9mXFz45JNed1pe6LXVSxE9Z5mgA12QXdFxi90j23/7idmrMxYRCQ==" saltValue="bKWMKt34sSFIrmmatyQ3zw==" spinCount="100000" sheet="1" formatColumns="0" formatRows="0" selectLockedCells="1"/>
  <customSheetViews>
    <customSheetView guid="{51A6EE7B-1159-4743-BF27-95D329619B3B}"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5"/>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 right="0" top="0" bottom="0" header="0" footer="0"/>
      <pageSetup scale="84"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3"/>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1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 right="0" top="0" bottom="0" header="0" footer="0"/>
      <pageSetup orientation="portrait" r:id="rId2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3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6"/>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8"/>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9"/>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40"/>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1"/>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4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3"/>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4"/>
      <headerFooter alignWithMargins="0">
        <oddFooter>&amp;R&amp;"Book Antiqua,Bold"&amp;8 Page &amp;P of &amp;N</oddFooter>
      </headerFooter>
    </customSheetView>
    <customSheetView guid="{B8284B7F-813C-4C59-8CB2-9F34C8EAC9F3}"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5"/>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6"/>
  <headerFooter alignWithMargins="0">
    <oddFooter>&amp;R&amp;"Book Antiqua,Bold"&amp;8 Page &amp;P of &amp;N</oddFooter>
  </headerFooter>
  <rowBreaks count="1" manualBreakCount="1">
    <brk id="72" max="4" man="1"/>
  </rowBreaks>
  <drawing r:id="rId47"/>
  <legacyDrawing r:id="rId48"/>
  <mc:AlternateContent xmlns:mc="http://schemas.openxmlformats.org/markup-compatibility/2006">
    <mc:Choice Requires="x14">
      <controls>
        <mc:AlternateContent xmlns:mc="http://schemas.openxmlformats.org/markup-compatibility/2006">
          <mc:Choice Requires="x14">
            <control shapeId="9235" r:id="rId49"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Normal="100" zoomScaleSheetLayoutView="100" workbookViewId="0">
      <selection activeCell="C18" sqref="C18"/>
    </sheetView>
  </sheetViews>
  <sheetFormatPr defaultColWidth="9.140625" defaultRowHeight="15.75"/>
  <cols>
    <col min="1" max="1" width="12.140625" style="278" customWidth="1"/>
    <col min="2" max="2" width="28.5703125" style="278" customWidth="1"/>
    <col min="3" max="3" width="36.7109375" style="278" customWidth="1"/>
    <col min="4" max="4" width="15" style="278" customWidth="1"/>
    <col min="5" max="5" width="26" style="278" customWidth="1"/>
    <col min="6" max="7" width="9.140625" style="278"/>
    <col min="8" max="8" width="10.42578125" style="278" hidden="1" customWidth="1"/>
    <col min="9" max="16384" width="9.140625" style="279"/>
  </cols>
  <sheetData>
    <row r="1" spans="1:9" s="323" customFormat="1" ht="24.75" customHeight="1">
      <c r="A1" s="535" t="str">
        <f>'Attach 3(JV)'!A1</f>
        <v>Specification No.:CC/NT/W-TR/DOM/A04/24/04404</v>
      </c>
      <c r="B1" s="536"/>
      <c r="C1" s="536"/>
      <c r="D1" s="536"/>
      <c r="E1" s="537" t="s">
        <v>374</v>
      </c>
      <c r="F1" s="538"/>
      <c r="G1" s="538"/>
      <c r="H1" s="538"/>
    </row>
    <row r="2" spans="1:9" ht="8.1" customHeight="1"/>
    <row r="3" spans="1:9" ht="57" customHeight="1">
      <c r="A3" s="814" t="str">
        <f>'Attach 3(JV)'!A3</f>
        <v xml:space="preserve">765 kV Transformer Package –  LOT-7TR-04-BULK for 7X 500 MVA, 765/400/33kV, (1-Ph) ICT under "Bulk Procurement of Transformer &amp; Reactor packages associated with various projects under RTM &amp; TBCB route "  </v>
      </c>
      <c r="B3" s="815"/>
      <c r="C3" s="815"/>
      <c r="D3" s="815"/>
      <c r="E3" s="815"/>
      <c r="F3" s="280"/>
      <c r="G3" s="280"/>
      <c r="H3" s="280"/>
    </row>
    <row r="4" spans="1:9" ht="8.1" customHeight="1">
      <c r="A4" s="281"/>
      <c r="H4" s="282"/>
      <c r="I4" s="283"/>
    </row>
    <row r="5" spans="1:9" ht="27.75" customHeight="1">
      <c r="A5" s="1178" t="s">
        <v>375</v>
      </c>
      <c r="B5" s="1178"/>
      <c r="C5" s="1178"/>
      <c r="D5" s="1178"/>
      <c r="E5" s="1178"/>
      <c r="F5" s="284"/>
      <c r="H5" s="282"/>
      <c r="I5" s="283"/>
    </row>
    <row r="6" spans="1:9" ht="8.1" customHeight="1">
      <c r="A6" s="285"/>
      <c r="H6" s="282"/>
      <c r="I6" s="283"/>
    </row>
    <row r="7" spans="1:9" ht="20.100000000000001" customHeight="1">
      <c r="A7" s="284"/>
      <c r="B7" s="285"/>
      <c r="C7" s="285"/>
      <c r="H7" s="282"/>
      <c r="I7" s="283"/>
    </row>
    <row r="8" spans="1:9" ht="26.25" customHeight="1">
      <c r="A8" s="1179" t="str">
        <f>'[18]Attach 3(QR)'!A8:D8</f>
        <v>Bidder's Name and Address:</v>
      </c>
      <c r="B8" s="1179"/>
      <c r="C8" s="1179"/>
      <c r="D8" s="286" t="str">
        <f>'[18]Attach 3(JV)'!E7</f>
        <v>To:</v>
      </c>
      <c r="H8" s="282"/>
      <c r="I8" s="283"/>
    </row>
    <row r="9" spans="1:9" ht="23.25" customHeight="1">
      <c r="A9" s="853" t="str">
        <f>'Attach 3(JV)'!A8</f>
        <v/>
      </c>
      <c r="B9" s="853"/>
      <c r="C9" s="381"/>
      <c r="D9" s="287" t="str">
        <f>'[18]Attach 3(JV)'!E8</f>
        <v>Contract Services</v>
      </c>
      <c r="H9" s="282"/>
      <c r="I9" s="283"/>
    </row>
    <row r="10" spans="1:9" ht="26.25" customHeight="1">
      <c r="A10" s="288" t="s">
        <v>55</v>
      </c>
      <c r="B10" s="1180">
        <f>'Attach 3(JV)'!B9</f>
        <v>0</v>
      </c>
      <c r="C10" s="1180"/>
      <c r="D10" s="287" t="str">
        <f>'[18]Attach 3(JV)'!E9</f>
        <v>Power Grid Corporation of India Ltd.,</v>
      </c>
      <c r="F10" s="289"/>
      <c r="H10" s="282"/>
      <c r="I10" s="283"/>
    </row>
    <row r="11" spans="1:9" ht="16.5">
      <c r="A11" s="288" t="s">
        <v>57</v>
      </c>
      <c r="B11" s="1181">
        <f>'Attach 3(JV)'!B10</f>
        <v>0</v>
      </c>
      <c r="C11" s="1181"/>
      <c r="D11" s="287" t="str">
        <f>'[18]Attach 3(JV)'!E10</f>
        <v>"Saudamini", Plot No. 2, Sector 29</v>
      </c>
      <c r="H11" s="282"/>
      <c r="I11" s="283"/>
    </row>
    <row r="12" spans="1:9">
      <c r="B12" s="1181">
        <f>'Attach 3(JV)'!B11</f>
        <v>0</v>
      </c>
      <c r="C12" s="1181"/>
      <c r="D12" s="287" t="str">
        <f>'Attach 3(JV)'!E11</f>
        <v>Gurugram (Haryana) - 122001</v>
      </c>
    </row>
    <row r="13" spans="1:9" ht="21" customHeight="1">
      <c r="A13" s="285"/>
      <c r="B13" s="1181">
        <f>'Attach 3(JV)'!B12</f>
        <v>0</v>
      </c>
      <c r="C13" s="1181"/>
      <c r="D13" s="287"/>
    </row>
    <row r="14" spans="1:9" ht="20.100000000000001" customHeight="1">
      <c r="A14" s="278" t="s">
        <v>61</v>
      </c>
    </row>
    <row r="15" spans="1:9" ht="63" customHeight="1">
      <c r="A15" s="290">
        <v>1</v>
      </c>
      <c r="B15" s="1065" t="s">
        <v>376</v>
      </c>
      <c r="C15" s="1065"/>
      <c r="D15" s="1065"/>
      <c r="E15" s="1065"/>
    </row>
    <row r="16" spans="1:9" ht="32.1" customHeight="1">
      <c r="A16" s="1182" t="s">
        <v>362</v>
      </c>
      <c r="B16" s="1182" t="s">
        <v>353</v>
      </c>
      <c r="C16" s="1182" t="s">
        <v>363</v>
      </c>
      <c r="D16" s="1184" t="s">
        <v>377</v>
      </c>
      <c r="E16" s="1185"/>
    </row>
    <row r="17" spans="1:8" ht="41.25" customHeight="1">
      <c r="A17" s="1183"/>
      <c r="B17" s="1183"/>
      <c r="C17" s="1183"/>
      <c r="D17" s="291" t="s">
        <v>365</v>
      </c>
      <c r="E17" s="291" t="s">
        <v>378</v>
      </c>
    </row>
    <row r="18" spans="1:8" ht="21.75" customHeight="1">
      <c r="A18" s="292">
        <v>1</v>
      </c>
      <c r="B18" s="293"/>
      <c r="C18" s="293"/>
      <c r="D18" s="293"/>
      <c r="E18" s="293"/>
    </row>
    <row r="19" spans="1:8" ht="21.95" customHeight="1">
      <c r="A19" s="294">
        <v>2</v>
      </c>
      <c r="B19" s="295"/>
      <c r="C19" s="295"/>
      <c r="D19" s="295"/>
      <c r="E19" s="295"/>
    </row>
    <row r="20" spans="1:8" ht="21.95" customHeight="1">
      <c r="A20" s="294">
        <v>3</v>
      </c>
      <c r="B20" s="295"/>
      <c r="C20" s="295"/>
      <c r="D20" s="295"/>
      <c r="E20" s="295"/>
    </row>
    <row r="21" spans="1:8" ht="21.95" customHeight="1">
      <c r="A21" s="294">
        <v>4</v>
      </c>
      <c r="B21" s="295"/>
      <c r="C21" s="295"/>
      <c r="D21" s="295"/>
      <c r="E21" s="295"/>
      <c r="F21" s="296"/>
      <c r="G21" s="296"/>
      <c r="H21" s="278" t="b">
        <v>0</v>
      </c>
    </row>
    <row r="22" spans="1:8" ht="24.75" customHeight="1">
      <c r="A22" s="297">
        <v>5</v>
      </c>
      <c r="B22" s="298"/>
      <c r="C22" s="298"/>
      <c r="D22" s="298"/>
      <c r="E22" s="298"/>
      <c r="F22" s="296"/>
      <c r="G22" s="296"/>
      <c r="H22" s="296"/>
    </row>
    <row r="23" spans="1:8" ht="107.25" customHeight="1">
      <c r="A23" s="299">
        <v>2</v>
      </c>
      <c r="B23" s="1186" t="s">
        <v>379</v>
      </c>
      <c r="C23" s="1186"/>
      <c r="D23" s="1186"/>
      <c r="E23" s="1186"/>
      <c r="F23" s="296"/>
      <c r="G23" s="296"/>
      <c r="H23" s="296"/>
    </row>
    <row r="24" spans="1:8" ht="18" customHeight="1">
      <c r="A24" s="300"/>
      <c r="B24" s="301"/>
      <c r="C24" s="301"/>
      <c r="D24" s="301"/>
      <c r="E24" s="301"/>
      <c r="F24" s="302"/>
      <c r="G24" s="302"/>
      <c r="H24" s="303"/>
    </row>
    <row r="25" spans="1:8" ht="54.75" hidden="1" customHeight="1">
      <c r="A25" s="1187" t="s">
        <v>380</v>
      </c>
      <c r="B25" s="1187"/>
      <c r="C25" s="1187"/>
      <c r="D25" s="1187"/>
      <c r="E25" s="1187"/>
      <c r="F25" s="302"/>
      <c r="G25" s="302"/>
      <c r="H25" s="303"/>
    </row>
    <row r="26" spans="1:8" ht="32.1" hidden="1" customHeight="1">
      <c r="A26" s="1188" t="s">
        <v>362</v>
      </c>
      <c r="B26" s="1188" t="s">
        <v>353</v>
      </c>
      <c r="C26" s="1188" t="s">
        <v>369</v>
      </c>
      <c r="D26" s="886" t="s">
        <v>370</v>
      </c>
      <c r="E26" s="888"/>
    </row>
    <row r="27" spans="1:8" ht="22.5" hidden="1" customHeight="1">
      <c r="A27" s="1189"/>
      <c r="B27" s="1189"/>
      <c r="C27" s="1189"/>
      <c r="D27" s="304" t="s">
        <v>371</v>
      </c>
      <c r="E27" s="304" t="s">
        <v>372</v>
      </c>
    </row>
    <row r="28" spans="1:8" ht="21.95" hidden="1" customHeight="1">
      <c r="A28" s="305">
        <v>1</v>
      </c>
      <c r="B28" s="306"/>
      <c r="C28" s="306"/>
      <c r="D28" s="306"/>
      <c r="E28" s="306"/>
    </row>
    <row r="29" spans="1:8" ht="21.95" hidden="1" customHeight="1">
      <c r="A29" s="305">
        <v>2</v>
      </c>
      <c r="B29" s="306"/>
      <c r="C29" s="306"/>
      <c r="D29" s="306"/>
      <c r="E29" s="306"/>
    </row>
    <row r="30" spans="1:8" ht="37.5" hidden="1" customHeight="1">
      <c r="A30" s="305">
        <v>3</v>
      </c>
      <c r="B30" s="306"/>
      <c r="C30" s="306"/>
      <c r="D30" s="306"/>
      <c r="E30" s="306"/>
    </row>
    <row r="31" spans="1:8" ht="15.95" customHeight="1"/>
    <row r="32" spans="1:8" ht="15.95" customHeight="1">
      <c r="C32" s="307"/>
    </row>
    <row r="33" spans="1:9" ht="15.95" customHeight="1">
      <c r="A33" s="308" t="s">
        <v>63</v>
      </c>
      <c r="B33" s="321" t="str">
        <f>'Attach 3(JV)'!B24</f>
        <v>--</v>
      </c>
      <c r="C33" s="307" t="s">
        <v>64</v>
      </c>
      <c r="D33" s="1190" t="str">
        <f>'Attach 3(JV)'!E24</f>
        <v/>
      </c>
      <c r="E33" s="1190"/>
    </row>
    <row r="34" spans="1:9" ht="15.95" customHeight="1">
      <c r="A34" s="308" t="s">
        <v>65</v>
      </c>
      <c r="B34" s="322" t="str">
        <f>'Attach 3(JV)'!B25</f>
        <v/>
      </c>
      <c r="C34" s="307" t="s">
        <v>66</v>
      </c>
      <c r="D34" s="1190" t="str">
        <f>'Attach 3(JV)'!E25</f>
        <v/>
      </c>
      <c r="E34" s="1190"/>
    </row>
    <row r="35" spans="1:9" s="278" customFormat="1" ht="15.75" customHeight="1">
      <c r="A35" s="279"/>
      <c r="B35" s="279"/>
      <c r="C35" s="307"/>
      <c r="D35" s="279"/>
      <c r="E35" s="279"/>
      <c r="I35" s="279"/>
    </row>
    <row r="36" spans="1:9" s="278" customFormat="1" ht="19.5" customHeight="1">
      <c r="A36" s="312" t="str">
        <f>A1</f>
        <v>Specification No.:CC/NT/W-TR/DOM/A04/24/04404</v>
      </c>
      <c r="B36" s="313"/>
      <c r="C36" s="313"/>
      <c r="D36" s="313"/>
      <c r="E36" s="314" t="str">
        <f>E1</f>
        <v>Attachment-5A</v>
      </c>
      <c r="I36" s="279"/>
    </row>
    <row r="37" spans="1:9" s="278" customFormat="1" ht="18" customHeight="1">
      <c r="A37" s="310"/>
      <c r="I37" s="279"/>
    </row>
    <row r="38" spans="1:9" s="278" customFormat="1" ht="30" customHeight="1">
      <c r="A38" s="1191" t="s">
        <v>373</v>
      </c>
      <c r="B38" s="1191"/>
      <c r="C38" s="1191"/>
      <c r="D38" s="1191"/>
      <c r="E38" s="1191"/>
      <c r="I38" s="279"/>
    </row>
    <row r="39" spans="1:9" s="278" customFormat="1" ht="18" customHeight="1">
      <c r="I39" s="279"/>
    </row>
    <row r="40" spans="1:9" s="278" customFormat="1" ht="36" customHeight="1">
      <c r="A40" s="1192" t="s">
        <v>362</v>
      </c>
      <c r="B40" s="861" t="s">
        <v>353</v>
      </c>
      <c r="C40" s="1188" t="s">
        <v>363</v>
      </c>
      <c r="D40" s="1193" t="s">
        <v>377</v>
      </c>
      <c r="E40" s="1194"/>
      <c r="I40" s="279"/>
    </row>
    <row r="41" spans="1:9" s="278" customFormat="1" ht="36" customHeight="1">
      <c r="A41" s="873"/>
      <c r="B41" s="1189"/>
      <c r="C41" s="1189"/>
      <c r="D41" s="304" t="s">
        <v>365</v>
      </c>
      <c r="E41" s="304" t="s">
        <v>381</v>
      </c>
      <c r="I41" s="279"/>
    </row>
    <row r="42" spans="1:9" s="278" customFormat="1" ht="18" customHeight="1">
      <c r="A42" s="315"/>
      <c r="B42" s="316"/>
      <c r="C42" s="315"/>
      <c r="D42" s="315"/>
      <c r="E42" s="315"/>
      <c r="I42" s="279"/>
    </row>
    <row r="43" spans="1:9" s="278" customFormat="1" ht="18" customHeight="1">
      <c r="A43" s="317"/>
      <c r="B43" s="318"/>
      <c r="C43" s="317"/>
      <c r="D43" s="317"/>
      <c r="E43" s="317"/>
      <c r="I43" s="279"/>
    </row>
    <row r="44" spans="1:9" s="278" customFormat="1" ht="18" customHeight="1">
      <c r="A44" s="317"/>
      <c r="B44" s="318"/>
      <c r="C44" s="317"/>
      <c r="D44" s="317"/>
      <c r="E44" s="317"/>
      <c r="I44" s="279"/>
    </row>
    <row r="45" spans="1:9" s="278" customFormat="1" ht="18" customHeight="1">
      <c r="A45" s="317"/>
      <c r="B45" s="318"/>
      <c r="C45" s="317"/>
      <c r="D45" s="317"/>
      <c r="E45" s="317"/>
      <c r="I45" s="279"/>
    </row>
    <row r="46" spans="1:9" s="278" customFormat="1" ht="18" customHeight="1">
      <c r="A46" s="317"/>
      <c r="B46" s="318"/>
      <c r="C46" s="317"/>
      <c r="D46" s="317"/>
      <c r="E46" s="317"/>
      <c r="I46" s="279"/>
    </row>
    <row r="47" spans="1:9" s="278" customFormat="1" ht="18" customHeight="1">
      <c r="A47" s="317"/>
      <c r="B47" s="318"/>
      <c r="C47" s="317"/>
      <c r="D47" s="317"/>
      <c r="E47" s="317"/>
      <c r="I47" s="279"/>
    </row>
    <row r="48" spans="1:9" s="278" customFormat="1" ht="18" customHeight="1">
      <c r="A48" s="317"/>
      <c r="B48" s="318"/>
      <c r="C48" s="317"/>
      <c r="D48" s="317"/>
      <c r="E48" s="317"/>
      <c r="I48" s="279"/>
    </row>
    <row r="49" spans="1:9" s="278" customFormat="1" ht="18" customHeight="1">
      <c r="A49" s="317"/>
      <c r="B49" s="318"/>
      <c r="C49" s="317"/>
      <c r="D49" s="317"/>
      <c r="E49" s="317"/>
      <c r="I49" s="279"/>
    </row>
    <row r="50" spans="1:9" s="278" customFormat="1" ht="18" customHeight="1">
      <c r="A50" s="317"/>
      <c r="B50" s="318"/>
      <c r="C50" s="317"/>
      <c r="D50" s="317"/>
      <c r="E50" s="317"/>
      <c r="I50" s="279"/>
    </row>
    <row r="51" spans="1:9" s="278" customFormat="1" ht="18" customHeight="1">
      <c r="A51" s="317"/>
      <c r="B51" s="318"/>
      <c r="C51" s="317"/>
      <c r="D51" s="317"/>
      <c r="E51" s="317"/>
      <c r="I51" s="279"/>
    </row>
    <row r="52" spans="1:9" s="278" customFormat="1" ht="18" customHeight="1">
      <c r="A52" s="317"/>
      <c r="B52" s="318"/>
      <c r="C52" s="317"/>
      <c r="D52" s="317"/>
      <c r="E52" s="317"/>
      <c r="I52" s="279"/>
    </row>
    <row r="53" spans="1:9" s="278" customFormat="1" ht="18" customHeight="1">
      <c r="A53" s="317"/>
      <c r="B53" s="318"/>
      <c r="C53" s="317"/>
      <c r="D53" s="317"/>
      <c r="E53" s="317"/>
      <c r="I53" s="279"/>
    </row>
    <row r="54" spans="1:9" s="278" customFormat="1" ht="18" customHeight="1">
      <c r="A54" s="317"/>
      <c r="B54" s="318"/>
      <c r="C54" s="317"/>
      <c r="D54" s="317"/>
      <c r="E54" s="317"/>
      <c r="I54" s="279"/>
    </row>
    <row r="55" spans="1:9" s="278" customFormat="1" ht="18" customHeight="1">
      <c r="A55" s="317"/>
      <c r="B55" s="318"/>
      <c r="C55" s="317"/>
      <c r="D55" s="317"/>
      <c r="E55" s="317"/>
      <c r="I55" s="279"/>
    </row>
    <row r="56" spans="1:9" s="278" customFormat="1" ht="18" customHeight="1">
      <c r="A56" s="317"/>
      <c r="B56" s="318"/>
      <c r="C56" s="317"/>
      <c r="D56" s="317"/>
      <c r="E56" s="317"/>
      <c r="I56" s="279"/>
    </row>
    <row r="57" spans="1:9" s="278" customFormat="1" ht="18" customHeight="1">
      <c r="A57" s="317"/>
      <c r="B57" s="318"/>
      <c r="C57" s="317"/>
      <c r="D57" s="317"/>
      <c r="E57" s="317"/>
      <c r="I57" s="279"/>
    </row>
    <row r="58" spans="1:9" s="278" customFormat="1" ht="18" customHeight="1">
      <c r="A58" s="317"/>
      <c r="B58" s="318"/>
      <c r="C58" s="317"/>
      <c r="D58" s="317"/>
      <c r="E58" s="317"/>
      <c r="I58" s="279"/>
    </row>
    <row r="59" spans="1:9" s="278" customFormat="1" ht="18" customHeight="1">
      <c r="A59" s="317"/>
      <c r="B59" s="318"/>
      <c r="C59" s="317"/>
      <c r="D59" s="317"/>
      <c r="E59" s="317"/>
      <c r="I59" s="279"/>
    </row>
    <row r="60" spans="1:9" s="278" customFormat="1" ht="18" customHeight="1">
      <c r="A60" s="317"/>
      <c r="B60" s="318"/>
      <c r="C60" s="317"/>
      <c r="D60" s="317"/>
      <c r="E60" s="317"/>
      <c r="I60" s="279"/>
    </row>
    <row r="61" spans="1:9" s="278" customFormat="1" ht="18" customHeight="1">
      <c r="A61" s="317"/>
      <c r="B61" s="318"/>
      <c r="C61" s="317"/>
      <c r="D61" s="317"/>
      <c r="E61" s="317"/>
      <c r="I61" s="279"/>
    </row>
    <row r="62" spans="1:9" s="278" customFormat="1" ht="18" customHeight="1">
      <c r="A62" s="317"/>
      <c r="B62" s="318"/>
      <c r="C62" s="317"/>
      <c r="D62" s="317"/>
      <c r="E62" s="317"/>
      <c r="I62" s="279"/>
    </row>
    <row r="63" spans="1:9" s="278" customFormat="1" ht="18" customHeight="1">
      <c r="A63" s="317"/>
      <c r="B63" s="318"/>
      <c r="C63" s="317"/>
      <c r="D63" s="317"/>
      <c r="E63" s="317"/>
      <c r="I63" s="279"/>
    </row>
    <row r="64" spans="1:9" s="278" customFormat="1" ht="18" customHeight="1">
      <c r="A64" s="317"/>
      <c r="B64" s="318"/>
      <c r="C64" s="317"/>
      <c r="D64" s="317"/>
      <c r="E64" s="317"/>
      <c r="I64" s="279"/>
    </row>
    <row r="65" spans="1:9" s="278" customFormat="1" ht="18" customHeight="1">
      <c r="A65" s="317"/>
      <c r="B65" s="318"/>
      <c r="C65" s="317"/>
      <c r="D65" s="317"/>
      <c r="E65" s="317"/>
      <c r="I65" s="279"/>
    </row>
    <row r="66" spans="1:9" s="278" customFormat="1" ht="18" customHeight="1">
      <c r="A66" s="317"/>
      <c r="B66" s="318"/>
      <c r="C66" s="317"/>
      <c r="D66" s="317"/>
      <c r="E66" s="317"/>
      <c r="I66" s="279"/>
    </row>
    <row r="67" spans="1:9" s="278" customFormat="1" ht="18" customHeight="1">
      <c r="A67" s="317"/>
      <c r="B67" s="318"/>
      <c r="C67" s="317"/>
      <c r="D67" s="317"/>
      <c r="E67" s="317"/>
      <c r="I67" s="279"/>
    </row>
    <row r="68" spans="1:9" s="278" customFormat="1" ht="18" customHeight="1">
      <c r="A68" s="319"/>
      <c r="B68" s="320"/>
      <c r="C68" s="319"/>
      <c r="D68" s="319"/>
      <c r="E68" s="319"/>
      <c r="I68" s="279"/>
    </row>
    <row r="69" spans="1:9" s="278" customFormat="1" ht="18" customHeight="1">
      <c r="I69" s="279"/>
    </row>
    <row r="70" spans="1:9" s="278" customFormat="1" ht="24" customHeight="1">
      <c r="C70" s="307"/>
      <c r="I70" s="279"/>
    </row>
    <row r="71" spans="1:9" s="278" customFormat="1" ht="24" customHeight="1">
      <c r="A71" s="308" t="s">
        <v>63</v>
      </c>
      <c r="B71" s="309" t="str">
        <f>B33</f>
        <v>--</v>
      </c>
      <c r="C71" s="307" t="s">
        <v>64</v>
      </c>
      <c r="D71" s="311" t="str">
        <f>D33</f>
        <v/>
      </c>
      <c r="I71" s="279"/>
    </row>
    <row r="72" spans="1:9" s="278" customFormat="1" ht="24" customHeight="1">
      <c r="A72" s="308" t="s">
        <v>65</v>
      </c>
      <c r="B72" s="309" t="str">
        <f>B34</f>
        <v/>
      </c>
      <c r="C72" s="307" t="s">
        <v>66</v>
      </c>
      <c r="D72" s="311" t="str">
        <f>D34</f>
        <v/>
      </c>
      <c r="I72" s="279"/>
    </row>
    <row r="73" spans="1:9" s="278" customFormat="1" ht="24" customHeight="1">
      <c r="A73" s="308"/>
      <c r="B73" s="321"/>
      <c r="C73" s="307"/>
      <c r="D73" s="322"/>
      <c r="I73" s="279"/>
    </row>
    <row r="74" spans="1:9" s="278" customFormat="1" ht="33" customHeight="1">
      <c r="D74" s="307"/>
      <c r="I74" s="279"/>
    </row>
  </sheetData>
  <sheetProtection algorithmName="SHA-512" hashValue="yPCToEwqvCpiBJsQOT1/TRNZFH3hFqsiUunvQhIuPQQBMtsY/cZQ8ObDXVJ7Ag2gm31EuZD8MU61/7ZcSt8vXQ==" saltValue="znz8tBRvpRBaFluYeksikw==" spinCount="100000" sheet="1" objects="1" scenarios="1" formatColumns="0" formatRows="0" selectLockedCells="1"/>
  <customSheetViews>
    <customSheetView guid="{51A6EE7B-1159-4743-BF27-95D329619B3B}"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1"/>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3"/>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5"/>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6"/>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 right="0" top="0" bottom="0" header="0" footer="0"/>
      <pageSetup scale="86" fitToHeight="0" orientation="portrait" r:id="rId7"/>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8"/>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9"/>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10"/>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1"/>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15"/>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17"/>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18"/>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9"/>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20"/>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1"/>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2"/>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3"/>
      <headerFooter alignWithMargins="0">
        <oddFooter xml:space="preserve">&amp;R&amp;"Book Antiqua,Bold"&amp;8 Page &amp;P </oddFooter>
      </headerFooter>
    </customSheetView>
    <customSheetView guid="{B8284B7F-813C-4C59-8CB2-9F34C8EAC9F3}"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24"/>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5"/>
  <headerFooter alignWithMargins="0">
    <oddFooter xml:space="preserve">&amp;R&amp;"Book Antiqua,Bold"&amp;8 Page &amp;P </oddFooter>
  </headerFooter>
  <rowBreaks count="1" manualBreakCount="1">
    <brk id="35" max="4" man="1"/>
  </rowBreaks>
  <drawing r:id="rId26"/>
  <legacyDrawing r:id="rId27"/>
  <mc:AlternateContent xmlns:mc="http://schemas.openxmlformats.org/markup-compatibility/2006">
    <mc:Choice Requires="x14">
      <controls>
        <mc:AlternateContent xmlns:mc="http://schemas.openxmlformats.org/markup-compatibility/2006">
          <mc:Choice Requires="x14">
            <control shapeId="74753" r:id="rId2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23" zoomScale="130" zoomScaleSheetLayoutView="130" workbookViewId="0">
      <selection activeCell="A17" sqref="A17"/>
    </sheetView>
  </sheetViews>
  <sheetFormatPr defaultColWidth="9.140625" defaultRowHeight="16.5"/>
  <cols>
    <col min="1" max="1" width="12.140625" style="29" customWidth="1"/>
    <col min="2" max="2" width="20.5703125" style="29" customWidth="1"/>
    <col min="3" max="3" width="11.42578125" style="29" customWidth="1"/>
    <col min="4" max="4" width="19.42578125" style="29" customWidth="1"/>
    <col min="5" max="5" width="44.140625" style="29" customWidth="1"/>
    <col min="6" max="7" width="9.140625" style="24"/>
    <col min="8" max="8" width="0" style="24" hidden="1" customWidth="1"/>
    <col min="9" max="16384" width="9.140625" style="25"/>
  </cols>
  <sheetData>
    <row r="1" spans="1:26" s="518" customFormat="1" ht="16.5" customHeight="1">
      <c r="A1" s="1158" t="str">
        <f>'Attach 3(JV)'!A1</f>
        <v>Specification No.:CC/NT/W-TR/DOM/A04/24/04404</v>
      </c>
      <c r="B1" s="1158"/>
      <c r="C1" s="1158"/>
      <c r="D1" s="1158"/>
      <c r="E1" s="532" t="str">
        <f>"Attachment-6 " &amp; 'Attach 3(JV)'!AT1</f>
        <v xml:space="preserve">Attachment-6 </v>
      </c>
      <c r="F1" s="517"/>
      <c r="G1" s="517"/>
      <c r="H1" s="517"/>
      <c r="Z1" s="539"/>
    </row>
    <row r="2" spans="1:26">
      <c r="Z2" s="113"/>
    </row>
    <row r="3" spans="1:26" ht="46.5" customHeight="1">
      <c r="A3" s="814" t="str">
        <f>'Attach 3(JV)'!A3</f>
        <v xml:space="preserve">765 kV Transformer Package –  LOT-7TR-04-BULK for 7X 500 MVA, 765/400/33kV, (1-Ph) ICT under "Bulk Procurement of Transformer &amp; Reactor packages associated with various projects under RTM &amp; TBCB route "  </v>
      </c>
      <c r="B3" s="815"/>
      <c r="C3" s="815"/>
      <c r="D3" s="815"/>
      <c r="E3" s="815"/>
      <c r="F3" s="26"/>
      <c r="G3" s="27"/>
      <c r="H3" s="26"/>
    </row>
    <row r="4" spans="1:26" ht="6.75" customHeight="1">
      <c r="A4" s="28"/>
      <c r="H4" s="30"/>
      <c r="I4" s="11"/>
    </row>
    <row r="5" spans="1:26" ht="20.100000000000001" customHeight="1">
      <c r="A5" s="843" t="s">
        <v>382</v>
      </c>
      <c r="B5" s="843"/>
      <c r="C5" s="843"/>
      <c r="D5" s="843"/>
      <c r="E5" s="843"/>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849" t="str">
        <f>'Attach 3(JV)'!A8</f>
        <v/>
      </c>
      <c r="B8" s="849"/>
      <c r="C8" s="849"/>
      <c r="D8" s="849"/>
      <c r="E8" s="12" t="str">
        <f>'Attach 3(JV)'!E8</f>
        <v>Contract Services</v>
      </c>
      <c r="H8" s="30"/>
      <c r="I8" s="11"/>
    </row>
    <row r="9" spans="1:26" ht="20.100000000000001" customHeight="1">
      <c r="A9" s="13" t="s">
        <v>55</v>
      </c>
      <c r="B9" s="846">
        <f>'Attach 3(JV)'!B9</f>
        <v>0</v>
      </c>
      <c r="C9" s="846"/>
      <c r="D9" s="846"/>
      <c r="E9" s="12" t="str">
        <f>'Attach 3(JV)'!E9</f>
        <v>Power Grid Corporation of India Ltd.,</v>
      </c>
      <c r="H9" s="30"/>
      <c r="I9" s="11"/>
    </row>
    <row r="10" spans="1:26" ht="20.100000000000001" customHeight="1">
      <c r="A10" s="13" t="s">
        <v>57</v>
      </c>
      <c r="B10" s="846">
        <f>'Attach 3(JV)'!B10</f>
        <v>0</v>
      </c>
      <c r="C10" s="846"/>
      <c r="D10" s="846"/>
      <c r="E10" s="12" t="str">
        <f>'Attach 3(JV)'!E10</f>
        <v>"Saudamini", Plot No. 2, Sector 29</v>
      </c>
      <c r="H10" s="30"/>
      <c r="I10" s="11"/>
    </row>
    <row r="11" spans="1:26" ht="20.100000000000001" customHeight="1">
      <c r="B11" s="846">
        <f>'Attach 3(JV)'!B11</f>
        <v>0</v>
      </c>
      <c r="C11" s="846"/>
      <c r="D11" s="846"/>
      <c r="E11" s="12" t="str">
        <f>'Attach 3(JV)'!E11</f>
        <v>Gurugram (Haryana) - 122001</v>
      </c>
    </row>
    <row r="12" spans="1:26" ht="17.25" customHeight="1">
      <c r="A12" s="32"/>
      <c r="B12" s="846">
        <f>'Attach 3(JV)'!B12</f>
        <v>0</v>
      </c>
      <c r="C12" s="846"/>
      <c r="D12" s="846"/>
      <c r="E12" s="12"/>
    </row>
    <row r="13" spans="1:26" ht="21" customHeight="1">
      <c r="A13" s="29" t="s">
        <v>61</v>
      </c>
      <c r="B13" s="83"/>
      <c r="C13" s="83"/>
      <c r="D13" s="83"/>
    </row>
    <row r="14" spans="1:26" ht="45" customHeight="1">
      <c r="A14" s="1062" t="s">
        <v>383</v>
      </c>
      <c r="B14" s="1062"/>
      <c r="C14" s="1062"/>
      <c r="D14" s="1062"/>
      <c r="E14" s="1062"/>
      <c r="F14" s="34"/>
      <c r="G14" s="34"/>
      <c r="H14" s="34"/>
    </row>
    <row r="15" spans="1:26" ht="12" customHeight="1">
      <c r="A15" s="32"/>
      <c r="B15" s="32"/>
      <c r="C15" s="32"/>
      <c r="D15" s="32"/>
      <c r="E15" s="32"/>
      <c r="F15" s="34"/>
      <c r="G15" s="34"/>
      <c r="H15" s="34"/>
    </row>
    <row r="16" spans="1:26" ht="42" customHeight="1">
      <c r="A16" s="46" t="s">
        <v>362</v>
      </c>
      <c r="B16" s="46" t="s">
        <v>384</v>
      </c>
      <c r="C16" s="1197" t="s">
        <v>385</v>
      </c>
      <c r="D16" s="1197"/>
      <c r="E16" s="46" t="s">
        <v>386</v>
      </c>
      <c r="F16" s="34"/>
      <c r="G16" s="34"/>
      <c r="H16" s="34"/>
    </row>
    <row r="17" spans="1:8" ht="21" customHeight="1">
      <c r="A17" s="210"/>
      <c r="B17" s="210"/>
      <c r="C17" s="1195"/>
      <c r="D17" s="1196"/>
      <c r="E17" s="210"/>
      <c r="F17" s="34"/>
      <c r="G17" s="34"/>
      <c r="H17" s="34"/>
    </row>
    <row r="18" spans="1:8" ht="21" customHeight="1">
      <c r="A18" s="210"/>
      <c r="B18" s="210"/>
      <c r="C18" s="1195"/>
      <c r="D18" s="1196"/>
      <c r="E18" s="210"/>
      <c r="F18" s="34"/>
      <c r="G18" s="34"/>
      <c r="H18" s="34"/>
    </row>
    <row r="19" spans="1:8" ht="21" customHeight="1">
      <c r="A19" s="210"/>
      <c r="B19" s="210"/>
      <c r="C19" s="1198"/>
      <c r="D19" s="1198"/>
      <c r="E19" s="210"/>
      <c r="F19" s="34"/>
      <c r="G19" s="34"/>
      <c r="H19" s="34"/>
    </row>
    <row r="20" spans="1:8" ht="21" customHeight="1">
      <c r="A20" s="210"/>
      <c r="B20" s="210"/>
      <c r="C20" s="1198"/>
      <c r="D20" s="1198"/>
      <c r="E20" s="210"/>
      <c r="F20" s="154"/>
      <c r="G20" s="154"/>
      <c r="H20" s="153" t="b">
        <v>0</v>
      </c>
    </row>
    <row r="21" spans="1:8" ht="21" customHeight="1">
      <c r="A21" s="210"/>
      <c r="B21" s="210"/>
      <c r="C21" s="1198"/>
      <c r="D21" s="1198"/>
      <c r="E21" s="210"/>
      <c r="F21" s="154"/>
      <c r="G21" s="154"/>
      <c r="H21" s="152"/>
    </row>
    <row r="22" spans="1:8" ht="16.5" customHeight="1">
      <c r="D22" s="32"/>
      <c r="E22" s="32"/>
      <c r="F22" s="34"/>
      <c r="G22" s="34"/>
      <c r="H22" s="34"/>
    </row>
    <row r="23" spans="1:8" s="24" customFormat="1" ht="51.75" customHeight="1">
      <c r="A23" s="1159" t="s">
        <v>387</v>
      </c>
      <c r="B23" s="1159"/>
      <c r="C23" s="1159"/>
      <c r="D23" s="1159"/>
      <c r="E23" s="1159"/>
      <c r="F23" s="34"/>
      <c r="G23" s="34"/>
      <c r="H23" s="34"/>
    </row>
    <row r="24" spans="1:8" s="24" customFormat="1" ht="96.75" customHeight="1">
      <c r="A24" s="1159" t="s">
        <v>388</v>
      </c>
      <c r="B24" s="1159"/>
      <c r="C24" s="1159"/>
      <c r="D24" s="1159"/>
      <c r="E24" s="1159"/>
      <c r="F24" s="34"/>
      <c r="G24" s="34"/>
      <c r="H24" s="34"/>
    </row>
    <row r="25" spans="1:8" s="24" customFormat="1" ht="24" customHeight="1">
      <c r="A25" s="147"/>
      <c r="B25" s="147"/>
      <c r="C25" s="147"/>
      <c r="D25" s="37"/>
      <c r="E25" s="147"/>
      <c r="F25" s="34"/>
      <c r="G25" s="34"/>
      <c r="H25" s="34"/>
    </row>
    <row r="26" spans="1:8" ht="24" customHeight="1">
      <c r="A26" s="36" t="s">
        <v>63</v>
      </c>
      <c r="B26" s="62" t="str">
        <f>'Attach 3(JV)'!B24</f>
        <v>--</v>
      </c>
      <c r="C26" s="40"/>
      <c r="D26" s="37" t="s">
        <v>64</v>
      </c>
      <c r="E26" s="199" t="str">
        <f>'Attach 3(JV)'!E24</f>
        <v/>
      </c>
    </row>
    <row r="27" spans="1:8" ht="24" customHeight="1">
      <c r="A27" s="36" t="s">
        <v>65</v>
      </c>
      <c r="B27" s="199" t="str">
        <f>'Attach 3(JV)'!B25</f>
        <v/>
      </c>
      <c r="C27" s="40"/>
      <c r="D27" s="37" t="s">
        <v>66</v>
      </c>
      <c r="E27" s="199" t="str">
        <f>'Attach 3(JV)'!E25</f>
        <v/>
      </c>
    </row>
    <row r="28" spans="1:8" ht="24" customHeight="1">
      <c r="D28" s="37"/>
    </row>
    <row r="29" spans="1:8" ht="24" customHeight="1">
      <c r="D29" s="37"/>
    </row>
    <row r="30" spans="1:8" s="50" customFormat="1" ht="32.25" customHeight="1">
      <c r="A30" s="33" t="str">
        <f>A1</f>
        <v>Specification No.:CC/NT/W-TR/DOM/A04/24/04404</v>
      </c>
      <c r="B30" s="33"/>
      <c r="C30" s="33"/>
      <c r="D30" s="33"/>
      <c r="E30" s="52" t="str">
        <f>"Annexure I to" &amp; E1</f>
        <v xml:space="preserve">Annexure I toAttachment-6 </v>
      </c>
      <c r="F30" s="49"/>
      <c r="G30" s="49"/>
      <c r="H30" s="49"/>
    </row>
    <row r="31" spans="1:8" ht="15.75" customHeight="1">
      <c r="A31" s="1200"/>
      <c r="B31" s="1200"/>
      <c r="C31" s="1200"/>
      <c r="D31" s="1200"/>
      <c r="E31" s="1200"/>
    </row>
    <row r="32" spans="1:8" ht="20.100000000000001" customHeight="1">
      <c r="A32" s="1199" t="str">
        <f>A5</f>
        <v>(Alternative, Deviations and Exceptions to the Provisions)</v>
      </c>
      <c r="B32" s="1199"/>
      <c r="C32" s="1199"/>
      <c r="D32" s="1199"/>
      <c r="E32" s="1199"/>
    </row>
    <row r="33" spans="1:5" ht="20.100000000000001" customHeight="1">
      <c r="A33" s="1199" t="s">
        <v>389</v>
      </c>
      <c r="B33" s="1199"/>
      <c r="C33" s="1199"/>
      <c r="D33" s="1199"/>
      <c r="E33" s="1199"/>
    </row>
    <row r="34" spans="1:5" ht="20.100000000000001" customHeight="1"/>
    <row r="35" spans="1:5" ht="42" customHeight="1">
      <c r="A35" s="46" t="s">
        <v>362</v>
      </c>
      <c r="B35" s="46" t="s">
        <v>384</v>
      </c>
      <c r="C35" s="1197" t="s">
        <v>385</v>
      </c>
      <c r="D35" s="1197"/>
      <c r="E35" s="46" t="s">
        <v>386</v>
      </c>
    </row>
    <row r="36" spans="1:5" ht="39.950000000000003" customHeight="1">
      <c r="A36" s="210"/>
      <c r="B36" s="210"/>
      <c r="C36" s="1195"/>
      <c r="D36" s="1196"/>
      <c r="E36" s="210"/>
    </row>
    <row r="37" spans="1:5" ht="39.950000000000003" customHeight="1">
      <c r="A37" s="210"/>
      <c r="B37" s="210"/>
      <c r="C37" s="1195"/>
      <c r="D37" s="1196"/>
      <c r="E37" s="210"/>
    </row>
    <row r="38" spans="1:5" ht="39.950000000000003" customHeight="1">
      <c r="A38" s="210"/>
      <c r="B38" s="210"/>
      <c r="C38" s="1195"/>
      <c r="D38" s="1196"/>
      <c r="E38" s="210"/>
    </row>
    <row r="39" spans="1:5" ht="39.950000000000003" customHeight="1">
      <c r="A39" s="210"/>
      <c r="B39" s="210"/>
      <c r="C39" s="1195"/>
      <c r="D39" s="1196"/>
      <c r="E39" s="210"/>
    </row>
    <row r="40" spans="1:5" ht="39.950000000000003" customHeight="1">
      <c r="A40" s="210"/>
      <c r="B40" s="210"/>
      <c r="C40" s="1195"/>
      <c r="D40" s="1196"/>
      <c r="E40" s="210"/>
    </row>
    <row r="41" spans="1:5" ht="39.950000000000003" customHeight="1">
      <c r="A41" s="210"/>
      <c r="B41" s="210"/>
      <c r="C41" s="1195"/>
      <c r="D41" s="1196"/>
      <c r="E41" s="210"/>
    </row>
    <row r="42" spans="1:5" ht="39.950000000000003" customHeight="1">
      <c r="A42" s="210"/>
      <c r="B42" s="210"/>
      <c r="C42" s="1195"/>
      <c r="D42" s="1196"/>
      <c r="E42" s="210"/>
    </row>
    <row r="43" spans="1:5" ht="39.950000000000003" customHeight="1">
      <c r="A43" s="210"/>
      <c r="B43" s="210"/>
      <c r="C43" s="1195"/>
      <c r="D43" s="1196"/>
      <c r="E43" s="210"/>
    </row>
    <row r="44" spans="1:5" ht="39.950000000000003" customHeight="1">
      <c r="A44" s="210"/>
      <c r="B44" s="210"/>
      <c r="C44" s="1195"/>
      <c r="D44" s="1196"/>
      <c r="E44" s="210"/>
    </row>
    <row r="45" spans="1:5" ht="39.950000000000003" customHeight="1">
      <c r="A45" s="210"/>
      <c r="B45" s="210"/>
      <c r="C45" s="1195"/>
      <c r="D45" s="1196"/>
      <c r="E45" s="210"/>
    </row>
    <row r="46" spans="1:5" ht="20.100000000000001" customHeight="1"/>
    <row r="47" spans="1:5" ht="25.5" customHeight="1"/>
    <row r="48" spans="1:5" ht="25.5" customHeight="1">
      <c r="A48" s="25"/>
      <c r="B48" s="25"/>
      <c r="C48" s="25"/>
      <c r="D48" s="37"/>
      <c r="E48" s="25"/>
    </row>
    <row r="49" spans="1:5" ht="25.5" customHeight="1">
      <c r="A49" s="36" t="s">
        <v>63</v>
      </c>
      <c r="B49" s="62" t="str">
        <f>B26</f>
        <v>--</v>
      </c>
      <c r="C49" s="40"/>
      <c r="D49" s="37" t="s">
        <v>64</v>
      </c>
      <c r="E49" s="199" t="str">
        <f>E26</f>
        <v/>
      </c>
    </row>
    <row r="50" spans="1:5" ht="25.5" customHeight="1">
      <c r="A50" s="36" t="s">
        <v>65</v>
      </c>
      <c r="B50" s="204" t="str">
        <f>B27</f>
        <v/>
      </c>
      <c r="C50" s="40"/>
      <c r="D50" s="37" t="s">
        <v>66</v>
      </c>
      <c r="E50" s="199" t="str">
        <f>E27</f>
        <v/>
      </c>
    </row>
    <row r="51" spans="1:5" ht="25.5" customHeight="1">
      <c r="D51" s="37"/>
    </row>
  </sheetData>
  <sheetProtection algorithmName="SHA-512" hashValue="3JwKut9jhMSttTx3XVuD1QLOy2BqVKZ7f/qxpTlR5Ff60lQdGxZQggDVEPdXUosIpYHFx7KI6/03oAHuKrpRQg==" saltValue="UAnLllQuJHwAcm+Q5JVusw==" spinCount="100000" sheet="1" objects="1" scenarios="1" formatColumns="0" formatRows="0" selectLockedCells="1"/>
  <customSheetViews>
    <customSheetView guid="{51A6EE7B-1159-4743-BF27-95D329619B3B}" scale="130" showPageBreaks="1" showGridLines="0" fitToPage="1" printArea="1" hiddenColumns="1" view="pageBreakPreview">
      <selection activeCell="A17" sqref="A17"/>
      <pageMargins left="0" right="0" top="0" bottom="0" header="0" footer="0"/>
      <pageSetup scale="9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 right="0" top="0" bottom="0" header="0" footer="0"/>
      <pageSetup scale="94" fitToHeight="0" orientation="portrait" r:id="rId2"/>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 right="0" top="0" bottom="0" header="0" footer="0"/>
      <pageSetup scale="94" fitToHeight="0" orientation="portrait" r:id="rId3"/>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 right="0" top="0" bottom="0" header="0" footer="0"/>
      <pageSetup scale="94" fitToHeight="0" orientation="portrait" r:id="rId4"/>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 right="0" top="0" bottom="0" header="0" footer="0"/>
      <pageSetup scale="94" fitToHeight="0" orientation="portrait" r:id="rId5"/>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 right="0" top="0" bottom="0" header="0" footer="0"/>
      <pageSetup scale="89" fitToHeight="0"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 right="0" top="0" bottom="0" header="0" footer="0"/>
      <pageSetup scale="89" fitToHeight="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13"/>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1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 right="0" top="0" bottom="0" header="0" footer="0"/>
      <pageSetup scale="96" orientation="portrait" r:id="rId1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 right="0" top="0" bottom="0" header="0" footer="0"/>
      <pageSetup scale="96" orientation="portrait" r:id="rId1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1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1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 right="0" top="0" bottom="0" header="0" footer="0"/>
      <pageSetup scale="96" orientation="portrait" r:id="rId20"/>
      <headerFooter alignWithMargins="0">
        <oddFooter>&amp;R&amp;"Book Antiqua,Bold"&amp;8 Page &amp;P of &amp;N</oddFooter>
      </headerFooter>
    </customSheetView>
    <customSheetView guid="{F9FE2C60-2849-4C32-B532-2B1A89FFA9CD}" showGridLines="0" hiddenColumns="1" topLeftCell="A11">
      <selection activeCell="A17" sqref="A17"/>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22">
      <selection activeCell="E21" sqref="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E17" sqref="E17"/>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 right="0" top="0" bottom="0" header="0" footer="0"/>
      <pageSetup orientation="portrait" r:id="rId2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Columns="1">
      <selection activeCell="E21" sqref="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Columns="1">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3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3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3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3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 right="0" top="0" bottom="0" header="0" footer="0"/>
      <pageSetup scale="96" orientation="portrait" r:id="rId3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36"/>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 right="0" top="0" bottom="0" header="0" footer="0"/>
      <pageSetup scale="89" fitToHeight="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 right="0" top="0" bottom="0" header="0" footer="0"/>
      <pageSetup scale="89" fitToHeight="0" orientation="portrait" r:id="rId4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 right="0" top="0" bottom="0" header="0" footer="0"/>
      <pageSetup scale="89"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 right="0" top="0" bottom="0" header="0" footer="0"/>
      <pageSetup scale="94" fitToHeight="0" orientation="portrait" r:id="rId44"/>
      <headerFooter alignWithMargins="0">
        <oddFooter>&amp;R&amp;"Book Antiqua,Bold"&amp;8 Page &amp;P of &amp;N</oddFooter>
      </headerFooter>
    </customSheetView>
    <customSheetView guid="{B8284B7F-813C-4C59-8CB2-9F34C8EAC9F3}" scale="130" showPageBreaks="1" showGridLines="0" fitToPage="1" printArea="1" hiddenColumns="1" view="pageBreakPreview">
      <selection activeCell="A17" sqref="A17"/>
      <pageMargins left="0" right="0" top="0" bottom="0" header="0" footer="0"/>
      <pageSetup scale="94" fitToHeight="0" orientation="portrait" r:id="rId45"/>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4" fitToHeight="0" orientation="portrait" r:id="rId46"/>
  <headerFooter alignWithMargins="0">
    <oddFooter>&amp;R&amp;"Book Antiqua,Bold"&amp;8 Page &amp;P of &amp;N</oddFooter>
  </headerFooter>
  <drawing r:id="rId47"/>
  <legacyDrawing r:id="rId48"/>
  <mc:AlternateContent xmlns:mc="http://schemas.openxmlformats.org/markup-compatibility/2006">
    <mc:Choice Requires="x14">
      <controls>
        <mc:AlternateContent xmlns:mc="http://schemas.openxmlformats.org/markup-compatibility/2006">
          <mc:Choice Requires="x14">
            <control shapeId="10254" r:id="rId49"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I10" sqref="I10"/>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0.5703125" style="29" customWidth="1"/>
    <col min="6" max="8" width="9.140625" style="24"/>
    <col min="9" max="16384" width="9.140625" style="25"/>
  </cols>
  <sheetData>
    <row r="1" spans="1:9" s="518" customFormat="1" ht="15.75" customHeight="1">
      <c r="A1" s="1158" t="str">
        <f>'Attach 3(JV)'!A1</f>
        <v>Specification No.:CC/NT/W-TR/DOM/A04/24/04404</v>
      </c>
      <c r="B1" s="1158"/>
      <c r="C1" s="1158"/>
      <c r="D1" s="1158"/>
      <c r="E1" s="516" t="str">
        <f>"Attachment-7 " &amp; 'Attach 3(JV)'!AT1</f>
        <v xml:space="preserve">Attachment-7 </v>
      </c>
      <c r="F1" s="517"/>
      <c r="G1" s="517"/>
      <c r="H1" s="517"/>
    </row>
    <row r="2" spans="1:9">
      <c r="E2" s="184"/>
    </row>
    <row r="3" spans="1:9" ht="55.5" customHeight="1">
      <c r="A3" s="814" t="str">
        <f>'Attach 3(JV)'!A3</f>
        <v xml:space="preserve">765 kV Transformer Package –  LOT-7TR-04-BULK for 7X 500 MVA, 765/400/33kV, (1-Ph) ICT under "Bulk Procurement of Transformer &amp; Reactor packages associated with various projects under RTM &amp; TBCB route "  </v>
      </c>
      <c r="B3" s="815"/>
      <c r="C3" s="815"/>
      <c r="D3" s="815"/>
      <c r="E3" s="815"/>
      <c r="F3" s="26"/>
      <c r="G3" s="27"/>
      <c r="H3" s="26"/>
    </row>
    <row r="4" spans="1:9" ht="20.100000000000001" customHeight="1">
      <c r="A4" s="28"/>
      <c r="H4" s="30"/>
      <c r="I4" s="11"/>
    </row>
    <row r="5" spans="1:9" ht="20.100000000000001" customHeight="1">
      <c r="A5" s="843" t="s">
        <v>390</v>
      </c>
      <c r="B5" s="843"/>
      <c r="C5" s="843"/>
      <c r="D5" s="843"/>
      <c r="E5" s="84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07" t="str">
        <f>'Attach 3(JV)'!E8</f>
        <v>Contract Services</v>
      </c>
      <c r="H8" s="30"/>
      <c r="I8" s="11"/>
    </row>
    <row r="9" spans="1:9" ht="20.100000000000001" customHeight="1">
      <c r="A9" s="13" t="s">
        <v>55</v>
      </c>
      <c r="B9" s="846">
        <f>'Attach 3(JV)'!B9</f>
        <v>0</v>
      </c>
      <c r="C9" s="846"/>
      <c r="D9" s="846"/>
      <c r="E9" s="107" t="str">
        <f>'Attach 3(JV)'!E9</f>
        <v>Power Grid Corporation of India Ltd.,</v>
      </c>
      <c r="H9" s="30"/>
      <c r="I9" s="11"/>
    </row>
    <row r="10" spans="1:9" ht="20.100000000000001" customHeight="1">
      <c r="A10" s="13" t="s">
        <v>57</v>
      </c>
      <c r="B10" s="846">
        <f>'Attach 3(JV)'!B10</f>
        <v>0</v>
      </c>
      <c r="C10" s="846"/>
      <c r="D10" s="846"/>
      <c r="E10" s="107" t="str">
        <f>'Attach 3(JV)'!E10</f>
        <v>"Saudamini", Plot No. 2, Sector 29</v>
      </c>
      <c r="H10" s="30"/>
      <c r="I10" s="11"/>
    </row>
    <row r="11" spans="1:9" ht="20.100000000000001" customHeight="1">
      <c r="B11" s="846">
        <f>'Attach 3(JV)'!B11</f>
        <v>0</v>
      </c>
      <c r="C11" s="846"/>
      <c r="D11" s="846"/>
      <c r="E11" s="107" t="str">
        <f>'Attach 3(JV)'!E11</f>
        <v>Gurugram (Haryana) - 122001</v>
      </c>
    </row>
    <row r="12" spans="1:9" ht="20.100000000000001" customHeight="1">
      <c r="A12" s="32"/>
      <c r="B12" s="846">
        <f>'Attach 3(JV)'!B12</f>
        <v>0</v>
      </c>
      <c r="C12" s="846"/>
      <c r="D12" s="846"/>
      <c r="E12" s="15"/>
    </row>
    <row r="13" spans="1:9" ht="20.100000000000001" customHeight="1"/>
    <row r="14" spans="1:9" ht="20.100000000000001" customHeight="1">
      <c r="A14" s="32"/>
    </row>
    <row r="15" spans="1:9" ht="27.75" customHeight="1">
      <c r="A15" s="1199" t="s">
        <v>391</v>
      </c>
      <c r="B15" s="1199"/>
      <c r="C15" s="1199"/>
      <c r="D15" s="1199"/>
      <c r="E15" s="1199"/>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63</v>
      </c>
      <c r="B22" s="62" t="str">
        <f>'Attach 3(JV)'!B24</f>
        <v>--</v>
      </c>
      <c r="C22" s="33"/>
      <c r="D22" s="37" t="s">
        <v>64</v>
      </c>
      <c r="E22" s="199" t="str">
        <f>'Attach 3(JV)'!E24</f>
        <v/>
      </c>
    </row>
    <row r="23" spans="1:5" ht="33" customHeight="1">
      <c r="A23" s="36" t="s">
        <v>65</v>
      </c>
      <c r="B23" s="199" t="str">
        <f>'Attach 3(JV)'!B25</f>
        <v/>
      </c>
      <c r="C23" s="33"/>
      <c r="D23" s="37" t="s">
        <v>66</v>
      </c>
      <c r="E23" s="199" t="str">
        <f>'Attach 3(JV)'!E25</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uZwf7obZ5g4wnxSXEh2k1vYWNuyRrJpLdfEhdv2g4DgrzcbXXhS1gcbbBZAhGgbfVgPHSvFxImiPWPre84MZOg==" saltValue="iZLoerhY8DU7BR5AV8bEIA==" spinCount="100000" sheet="1" objects="1" scenarios="1" formatColumns="0" formatRows="0" selectLockedCells="1"/>
  <customSheetViews>
    <customSheetView guid="{51A6EE7B-1159-4743-BF27-95D329619B3B}" showPageBreaks="1" showGridLines="0" fitToPage="1" printArea="1" view="pageBreakPreview">
      <selection activeCell="I10" sqref="I10"/>
      <pageMargins left="0" right="0" top="0" bottom="0" header="0" footer="0"/>
      <pageSetup scale="99"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 right="0" top="0" bottom="0" header="0" footer="0"/>
      <pageSetup scale="99"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 right="0" top="0" bottom="0" header="0" footer="0"/>
      <pageSetup scale="99"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 right="0" top="0" bottom="0" header="0" footer="0"/>
      <pageSetup scale="99"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 right="0" top="0" bottom="0" header="0" footer="0"/>
      <pageSetup scale="99"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 right="0" top="0" bottom="0" header="0" footer="0"/>
      <pageSetup scale="91"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 right="0" top="0" bottom="0" header="0" footer="0"/>
      <pageSetup scale="91"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25">
      <pageMargins left="0" right="0" top="0" bottom="0" header="0" footer="0"/>
      <pageSetup orientation="portrait" r:id="rId21"/>
      <headerFooter alignWithMargins="0">
        <oddFooter>&amp;R&amp;"Book Antiqua,Bold"&amp;8 Page &amp;P of &amp;N</oddFooter>
      </headerFooter>
    </customSheetView>
    <customSheetView guid="{494F6778-23FE-4AAC-B37D-6C7543FC13B9}" scale="110"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 right="0" top="0" bottom="0" header="0" footer="0"/>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 right="0" top="0" bottom="0" header="0" footer="0"/>
      <pageSetup orientation="portrait" r:id="rId26"/>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 right="0" top="0" bottom="0" header="0" footer="0"/>
      <pageSetup orientation="portrait" r:id="rId3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 right="0" top="0" bottom="0" header="0" footer="0"/>
      <pageSetup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 right="0" top="0" bottom="0" header="0" footer="0"/>
      <pageSetup orientation="portrait" r:id="rId3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3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3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3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38"/>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 right="0" top="0" bottom="0" header="0" footer="0"/>
      <pageSetup scale="91" orientation="portrait" r:id="rId39"/>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40"/>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 right="0" top="0" bottom="0" header="0" footer="0"/>
      <pageSetup scale="91"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 right="0" top="0" bottom="0" header="0" footer="0"/>
      <pageSetup scale="91" orientation="portrait" r:id="rId42"/>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 right="0" top="0" bottom="0" header="0" footer="0"/>
      <pageSetup scale="99" orientation="portrait" r:id="rId43"/>
      <headerFooter alignWithMargins="0">
        <oddFooter>&amp;R&amp;"Book Antiqua,Bold"&amp;8 Page &amp;P of &amp;N</oddFooter>
      </headerFooter>
    </customSheetView>
    <customSheetView guid="{B8284B7F-813C-4C59-8CB2-9F34C8EAC9F3}" showPageBreaks="1" showGridLines="0" fitToPage="1" printArea="1" view="pageBreakPreview">
      <selection activeCell="I10" sqref="I10"/>
      <pageMargins left="0" right="0" top="0" bottom="0" header="0" footer="0"/>
      <pageSetup scale="99"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5"/>
  <headerFooter alignWithMargins="0">
    <oddFooter>&amp;R&amp;"Book Antiqua,Bold"&amp;8 Page &amp;P of &amp;N</oddFooter>
  </headerFooter>
  <drawing r:id="rId4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K53"/>
  <sheetViews>
    <sheetView showGridLines="0" view="pageBreakPreview" topLeftCell="A12" zoomScaleSheetLayoutView="100" workbookViewId="0">
      <selection activeCell="H25" sqref="H25"/>
    </sheetView>
  </sheetViews>
  <sheetFormatPr defaultColWidth="9.140625" defaultRowHeight="16.5"/>
  <cols>
    <col min="1" max="1" width="12.140625" style="29" customWidth="1"/>
    <col min="2" max="2" width="20.5703125" style="29" customWidth="1"/>
    <col min="3" max="3" width="11.42578125" style="29" customWidth="1"/>
    <col min="4" max="4" width="22.28515625" style="29" customWidth="1"/>
    <col min="5" max="6" width="14.42578125" style="24" customWidth="1"/>
    <col min="7" max="11" width="14.42578125" style="25" customWidth="1"/>
    <col min="12" max="16384" width="9.140625" style="25"/>
  </cols>
  <sheetData>
    <row r="1" spans="1:6" s="77" customFormat="1" ht="21.75" customHeight="1">
      <c r="A1" s="1155" t="str">
        <f>'Attach 3(JV)'!A1</f>
        <v>Specification No.:CC/NT/W-TR/DOM/A04/24/04404</v>
      </c>
      <c r="B1" s="1155"/>
      <c r="C1" s="1155"/>
      <c r="D1" s="1155"/>
      <c r="E1" s="511"/>
      <c r="F1" s="760" t="str">
        <f>"Attachment-9 " &amp; 'Attach 3(JV)'!AT1</f>
        <v xml:space="preserve">Attachment-9 </v>
      </c>
    </row>
    <row r="2" spans="1:6" ht="15" customHeight="1"/>
    <row r="3" spans="1:6" ht="79.5" customHeight="1">
      <c r="A3" s="1212" t="str">
        <f>'Attach 3(JV)'!A3</f>
        <v xml:space="preserve">765 kV Transformer Package –  LOT-7TR-04-BULK for 7X 500 MVA, 765/400/33kV, (1-Ph) ICT under "Bulk Procurement of Transformer &amp; Reactor packages associated with various projects under RTM &amp; TBCB route "  </v>
      </c>
      <c r="B3" s="1213"/>
      <c r="C3" s="1213"/>
      <c r="D3" s="1213"/>
      <c r="E3" s="1213"/>
      <c r="F3" s="1213"/>
    </row>
    <row r="4" spans="1:6" ht="15" customHeight="1">
      <c r="A4" s="28"/>
      <c r="F4" s="30"/>
    </row>
    <row r="5" spans="1:6" ht="20.100000000000001" customHeight="1">
      <c r="A5" s="843" t="s">
        <v>392</v>
      </c>
      <c r="B5" s="843"/>
      <c r="C5" s="843"/>
      <c r="D5" s="843"/>
      <c r="E5" s="843"/>
      <c r="F5" s="843"/>
    </row>
    <row r="6" spans="1:6" ht="12.75" customHeight="1">
      <c r="A6" s="32"/>
      <c r="F6" s="30"/>
    </row>
    <row r="7" spans="1:6" ht="20.100000000000001" customHeight="1">
      <c r="A7" s="33" t="str">
        <f>'Attach 3(JV)'!A7</f>
        <v>Bidder’s Name and Address  :</v>
      </c>
      <c r="E7" s="29" t="s">
        <v>53</v>
      </c>
      <c r="F7" s="30"/>
    </row>
    <row r="8" spans="1:6" ht="36" customHeight="1">
      <c r="A8" s="849" t="str">
        <f>'Attach 3(JV)'!A8</f>
        <v/>
      </c>
      <c r="B8" s="849"/>
      <c r="C8" s="849"/>
      <c r="D8" s="849"/>
      <c r="E8" s="29" t="s">
        <v>54</v>
      </c>
      <c r="F8" s="30"/>
    </row>
    <row r="9" spans="1:6" ht="20.100000000000001" customHeight="1">
      <c r="A9" s="13" t="s">
        <v>55</v>
      </c>
      <c r="B9" s="846">
        <f>'Attach 3(JV)'!B9</f>
        <v>0</v>
      </c>
      <c r="C9" s="846"/>
      <c r="D9" s="846"/>
      <c r="E9" s="29" t="s">
        <v>56</v>
      </c>
      <c r="F9" s="30"/>
    </row>
    <row r="10" spans="1:6" ht="20.100000000000001" customHeight="1">
      <c r="A10" s="13" t="s">
        <v>57</v>
      </c>
      <c r="B10" s="846">
        <f>'Attach 3(JV)'!B10</f>
        <v>0</v>
      </c>
      <c r="C10" s="846"/>
      <c r="D10" s="846"/>
      <c r="E10" s="29" t="s">
        <v>58</v>
      </c>
      <c r="F10" s="30"/>
    </row>
    <row r="11" spans="1:6" ht="20.100000000000001" customHeight="1">
      <c r="B11" s="846">
        <f>'Attach 3(JV)'!B11</f>
        <v>0</v>
      </c>
      <c r="C11" s="846"/>
      <c r="D11" s="846"/>
      <c r="E11" s="29" t="str">
        <f>'Attach 3(JV)'!E11</f>
        <v>Gurugram (Haryana) - 122001</v>
      </c>
    </row>
    <row r="12" spans="1:6" ht="20.100000000000001" customHeight="1">
      <c r="A12" s="32"/>
      <c r="B12" s="846">
        <f>'Attach 3(JV)'!B12</f>
        <v>0</v>
      </c>
      <c r="C12" s="846"/>
      <c r="D12" s="846"/>
    </row>
    <row r="13" spans="1:6" ht="13.5" customHeight="1">
      <c r="A13" s="32"/>
      <c r="B13" s="102"/>
      <c r="C13" s="102"/>
      <c r="D13" s="102"/>
    </row>
    <row r="14" spans="1:6" ht="20.100000000000001" customHeight="1">
      <c r="A14" s="29" t="s">
        <v>61</v>
      </c>
    </row>
    <row r="15" spans="1:6" ht="15" customHeight="1">
      <c r="A15" s="32"/>
    </row>
    <row r="16" spans="1:6" ht="84" customHeight="1">
      <c r="A16" s="1006"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765 kV Transformer Package –  LOT-7TR-04-BULK for 7X 500 MVA, 765/400/33kV, (1-Ph) ICT under "Bulk Procurement of Transformer &amp; Reactor packages associated with various projects under RTM &amp; TBCB route "   for the period commencing from the effective date of Contract to us :</v>
      </c>
      <c r="B16" s="1006"/>
      <c r="C16" s="1006"/>
      <c r="D16" s="1006"/>
      <c r="E16" s="1006"/>
      <c r="F16" s="1006"/>
    </row>
    <row r="17" spans="1:11" ht="14.25" customHeight="1">
      <c r="A17" s="32"/>
      <c r="B17" s="32"/>
      <c r="C17" s="32"/>
      <c r="D17" s="32"/>
      <c r="E17" s="34"/>
      <c r="F17" s="34"/>
    </row>
    <row r="18" spans="1:11" ht="20.25" customHeight="1">
      <c r="A18" s="1215" t="s">
        <v>362</v>
      </c>
      <c r="B18" s="1217" t="s">
        <v>393</v>
      </c>
      <c r="C18" s="1218"/>
      <c r="D18" s="1219"/>
      <c r="E18" s="1223" t="s">
        <v>394</v>
      </c>
      <c r="F18" s="1223"/>
      <c r="G18" s="1223"/>
      <c r="H18" s="1223"/>
      <c r="I18" s="1223"/>
      <c r="J18" s="1223"/>
      <c r="K18" s="1223"/>
    </row>
    <row r="19" spans="1:11" ht="48.75" customHeight="1">
      <c r="A19" s="1216"/>
      <c r="B19" s="1220"/>
      <c r="C19" s="1221"/>
      <c r="D19" s="1221"/>
      <c r="E19" s="1222" t="str">
        <f>Basic!B1</f>
        <v xml:space="preserve">765 kV Transformer Package –  LOT-7TR-04-BULK for 7X 500 MVA, 765/400/33kV, (1-Ph) ICT under "Bulk Procurement of Transformer &amp; Reactor packages associated with various projects under RTM &amp; TBCB route "  </v>
      </c>
      <c r="F19" s="1222"/>
      <c r="G19" s="1222"/>
      <c r="H19" s="1222"/>
      <c r="I19" s="1222"/>
      <c r="J19" s="1222"/>
      <c r="K19" s="1222"/>
    </row>
    <row r="20" spans="1:11">
      <c r="A20" s="772"/>
      <c r="B20" s="777"/>
      <c r="C20" s="778"/>
      <c r="D20" s="778"/>
      <c r="E20" s="774" t="s">
        <v>395</v>
      </c>
      <c r="F20" s="774" t="s">
        <v>396</v>
      </c>
      <c r="G20" s="774" t="s">
        <v>397</v>
      </c>
      <c r="H20" s="774" t="s">
        <v>398</v>
      </c>
      <c r="I20" s="774" t="s">
        <v>399</v>
      </c>
      <c r="J20" s="774" t="s">
        <v>400</v>
      </c>
      <c r="K20" s="774" t="s">
        <v>401</v>
      </c>
    </row>
    <row r="21" spans="1:11" ht="20.100000000000001" customHeight="1">
      <c r="A21" s="1202">
        <v>1</v>
      </c>
      <c r="B21" s="1207" t="s">
        <v>402</v>
      </c>
      <c r="C21" s="1207"/>
      <c r="D21" s="1208"/>
      <c r="E21" s="664"/>
      <c r="F21" s="664"/>
      <c r="G21" s="776"/>
      <c r="H21" s="776"/>
      <c r="I21" s="776"/>
      <c r="J21" s="776"/>
      <c r="K21" s="776"/>
    </row>
    <row r="22" spans="1:11" ht="20.100000000000001" customHeight="1">
      <c r="A22" s="1202"/>
      <c r="B22" s="1205" t="s">
        <v>403</v>
      </c>
      <c r="C22" s="1205"/>
      <c r="D22" s="1206"/>
      <c r="E22" s="665"/>
      <c r="F22" s="665"/>
      <c r="G22" s="665"/>
      <c r="H22" s="665"/>
      <c r="I22" s="665"/>
      <c r="J22" s="665"/>
      <c r="K22" s="665"/>
    </row>
    <row r="23" spans="1:11" ht="20.100000000000001" customHeight="1">
      <c r="A23" s="1202"/>
      <c r="B23" s="1203" t="s">
        <v>404</v>
      </c>
      <c r="C23" s="1203"/>
      <c r="D23" s="1204"/>
      <c r="E23" s="665"/>
      <c r="F23" s="665"/>
      <c r="G23" s="665"/>
      <c r="H23" s="665"/>
      <c r="I23" s="665"/>
      <c r="J23" s="665"/>
      <c r="K23" s="665"/>
    </row>
    <row r="24" spans="1:11" ht="20.100000000000001" customHeight="1">
      <c r="A24" s="1202">
        <v>2</v>
      </c>
      <c r="B24" s="1207" t="s">
        <v>405</v>
      </c>
      <c r="C24" s="1207"/>
      <c r="D24" s="1208"/>
      <c r="E24" s="664"/>
      <c r="F24" s="664"/>
      <c r="G24" s="776"/>
      <c r="H24" s="776"/>
      <c r="I24" s="776"/>
      <c r="J24" s="776"/>
      <c r="K24" s="776"/>
    </row>
    <row r="25" spans="1:11" ht="20.100000000000001" customHeight="1">
      <c r="A25" s="1202"/>
      <c r="B25" s="1205" t="s">
        <v>403</v>
      </c>
      <c r="C25" s="1205"/>
      <c r="D25" s="1206"/>
      <c r="E25" s="665"/>
      <c r="F25" s="665"/>
      <c r="G25" s="665"/>
      <c r="H25" s="665"/>
      <c r="I25" s="665"/>
      <c r="J25" s="665"/>
      <c r="K25" s="665"/>
    </row>
    <row r="26" spans="1:11" ht="20.100000000000001" customHeight="1">
      <c r="A26" s="1202"/>
      <c r="B26" s="1203" t="s">
        <v>404</v>
      </c>
      <c r="C26" s="1203"/>
      <c r="D26" s="1204"/>
      <c r="E26" s="665"/>
      <c r="F26" s="665"/>
      <c r="G26" s="665"/>
      <c r="H26" s="665"/>
      <c r="I26" s="665"/>
      <c r="J26" s="665"/>
      <c r="K26" s="665"/>
    </row>
    <row r="27" spans="1:11" ht="20.100000000000001" hidden="1" customHeight="1">
      <c r="A27" s="1202">
        <v>3</v>
      </c>
      <c r="B27" s="1207" t="s">
        <v>406</v>
      </c>
      <c r="C27" s="1207"/>
      <c r="D27" s="1208"/>
      <c r="E27" s="664"/>
      <c r="F27" s="664"/>
      <c r="G27" s="776"/>
      <c r="H27" s="776"/>
      <c r="I27" s="776"/>
      <c r="J27" s="776"/>
      <c r="K27" s="776"/>
    </row>
    <row r="28" spans="1:11" ht="20.100000000000001" hidden="1" customHeight="1">
      <c r="A28" s="1202"/>
      <c r="B28" s="1205" t="s">
        <v>403</v>
      </c>
      <c r="C28" s="1205"/>
      <c r="D28" s="1206"/>
      <c r="E28" s="665"/>
      <c r="F28" s="665"/>
      <c r="G28" s="776"/>
      <c r="H28" s="776"/>
      <c r="I28" s="776"/>
      <c r="J28" s="776"/>
      <c r="K28" s="776"/>
    </row>
    <row r="29" spans="1:11" ht="20.100000000000001" hidden="1" customHeight="1">
      <c r="A29" s="1202"/>
      <c r="B29" s="1203" t="s">
        <v>404</v>
      </c>
      <c r="C29" s="1203"/>
      <c r="D29" s="1204"/>
      <c r="E29" s="665"/>
      <c r="F29" s="665"/>
      <c r="G29" s="776"/>
      <c r="H29" s="776"/>
      <c r="I29" s="776"/>
      <c r="J29" s="776"/>
      <c r="K29" s="776"/>
    </row>
    <row r="30" spans="1:11" ht="20.100000000000001" customHeight="1">
      <c r="A30" s="1202">
        <v>3</v>
      </c>
      <c r="B30" s="1207" t="s">
        <v>407</v>
      </c>
      <c r="C30" s="1207"/>
      <c r="D30" s="1208"/>
      <c r="E30" s="664"/>
      <c r="F30" s="664"/>
      <c r="G30" s="776"/>
      <c r="H30" s="776"/>
      <c r="I30" s="776"/>
      <c r="J30" s="776"/>
      <c r="K30" s="776"/>
    </row>
    <row r="31" spans="1:11" ht="20.100000000000001" customHeight="1">
      <c r="A31" s="1202"/>
      <c r="B31" s="1205" t="s">
        <v>403</v>
      </c>
      <c r="C31" s="1205"/>
      <c r="D31" s="1206"/>
      <c r="E31" s="665"/>
      <c r="F31" s="665"/>
      <c r="G31" s="665"/>
      <c r="H31" s="665"/>
      <c r="I31" s="665"/>
      <c r="J31" s="665"/>
      <c r="K31" s="665"/>
    </row>
    <row r="32" spans="1:11" ht="20.100000000000001" customHeight="1">
      <c r="A32" s="1202"/>
      <c r="B32" s="1203" t="s">
        <v>404</v>
      </c>
      <c r="C32" s="1203"/>
      <c r="D32" s="1204"/>
      <c r="E32" s="665"/>
      <c r="F32" s="665"/>
      <c r="G32" s="665"/>
      <c r="H32" s="665"/>
      <c r="I32" s="665"/>
      <c r="J32" s="665"/>
      <c r="K32" s="665"/>
    </row>
    <row r="33" spans="1:11" ht="20.100000000000001" customHeight="1">
      <c r="A33" s="1202">
        <v>4</v>
      </c>
      <c r="B33" s="1207" t="s">
        <v>408</v>
      </c>
      <c r="C33" s="1207"/>
      <c r="D33" s="1208"/>
      <c r="E33" s="664"/>
      <c r="F33" s="664"/>
      <c r="G33" s="776"/>
      <c r="H33" s="776"/>
      <c r="I33" s="776"/>
      <c r="J33" s="776"/>
      <c r="K33" s="776"/>
    </row>
    <row r="34" spans="1:11" ht="20.100000000000001" customHeight="1">
      <c r="A34" s="1202"/>
      <c r="B34" s="1205" t="s">
        <v>403</v>
      </c>
      <c r="C34" s="1205"/>
      <c r="D34" s="1206"/>
      <c r="E34" s="665"/>
      <c r="F34" s="665"/>
      <c r="G34" s="665"/>
      <c r="H34" s="665"/>
      <c r="I34" s="665"/>
      <c r="J34" s="665"/>
      <c r="K34" s="665"/>
    </row>
    <row r="35" spans="1:11" ht="20.100000000000001" customHeight="1">
      <c r="A35" s="1202"/>
      <c r="B35" s="1203" t="s">
        <v>404</v>
      </c>
      <c r="C35" s="1203"/>
      <c r="D35" s="1204"/>
      <c r="E35" s="665"/>
      <c r="F35" s="665"/>
      <c r="G35" s="665"/>
      <c r="H35" s="665"/>
      <c r="I35" s="665"/>
      <c r="J35" s="665"/>
      <c r="K35" s="665"/>
    </row>
    <row r="36" spans="1:11" ht="20.100000000000001" customHeight="1">
      <c r="A36" s="43">
        <v>5</v>
      </c>
      <c r="B36" s="1210" t="s">
        <v>409</v>
      </c>
      <c r="C36" s="1210"/>
      <c r="D36" s="1211"/>
      <c r="E36" s="665"/>
      <c r="F36" s="665"/>
      <c r="G36" s="665"/>
      <c r="H36" s="665"/>
      <c r="I36" s="665"/>
      <c r="J36" s="665"/>
      <c r="K36" s="665"/>
    </row>
    <row r="37" spans="1:11" ht="20.100000000000001" customHeight="1">
      <c r="A37" s="1202">
        <v>6</v>
      </c>
      <c r="B37" s="1207" t="s">
        <v>410</v>
      </c>
      <c r="C37" s="1207"/>
      <c r="D37" s="1208"/>
      <c r="E37" s="664"/>
      <c r="F37" s="664"/>
      <c r="G37" s="664"/>
      <c r="H37" s="664"/>
      <c r="I37" s="664"/>
      <c r="J37" s="664"/>
      <c r="K37" s="664"/>
    </row>
    <row r="38" spans="1:11" ht="20.100000000000001" customHeight="1">
      <c r="A38" s="1202"/>
      <c r="B38" s="1205" t="s">
        <v>403</v>
      </c>
      <c r="C38" s="1205"/>
      <c r="D38" s="1206"/>
      <c r="E38" s="665"/>
      <c r="F38" s="665"/>
      <c r="G38" s="665"/>
      <c r="H38" s="665"/>
      <c r="I38" s="665"/>
      <c r="J38" s="665"/>
      <c r="K38" s="665"/>
    </row>
    <row r="39" spans="1:11" ht="20.100000000000001" customHeight="1">
      <c r="A39" s="1202"/>
      <c r="B39" s="1203" t="s">
        <v>404</v>
      </c>
      <c r="C39" s="1203"/>
      <c r="D39" s="1204"/>
      <c r="E39" s="665"/>
      <c r="F39" s="665"/>
      <c r="G39" s="665"/>
      <c r="H39" s="665"/>
      <c r="I39" s="665"/>
      <c r="J39" s="665"/>
      <c r="K39" s="665"/>
    </row>
    <row r="40" spans="1:11" ht="20.100000000000001" customHeight="1">
      <c r="A40" s="1202">
        <v>7</v>
      </c>
      <c r="B40" s="1207" t="s">
        <v>411</v>
      </c>
      <c r="C40" s="1207"/>
      <c r="D40" s="1208"/>
      <c r="E40" s="664"/>
      <c r="F40" s="664"/>
      <c r="G40" s="664"/>
      <c r="H40" s="664"/>
      <c r="I40" s="664"/>
      <c r="J40" s="664"/>
      <c r="K40" s="664"/>
    </row>
    <row r="41" spans="1:11" ht="20.100000000000001" customHeight="1">
      <c r="A41" s="1202"/>
      <c r="B41" s="1205" t="s">
        <v>403</v>
      </c>
      <c r="C41" s="1205"/>
      <c r="D41" s="1206"/>
      <c r="E41" s="665"/>
      <c r="F41" s="665"/>
      <c r="G41" s="665"/>
      <c r="H41" s="665"/>
      <c r="I41" s="665"/>
      <c r="J41" s="665"/>
      <c r="K41" s="665"/>
    </row>
    <row r="42" spans="1:11" ht="20.100000000000001" customHeight="1">
      <c r="A42" s="1202"/>
      <c r="B42" s="1203" t="s">
        <v>404</v>
      </c>
      <c r="C42" s="1203"/>
      <c r="D42" s="1204"/>
      <c r="E42" s="665"/>
      <c r="F42" s="665"/>
      <c r="G42" s="665"/>
      <c r="H42" s="665"/>
      <c r="I42" s="665"/>
      <c r="J42" s="665"/>
      <c r="K42" s="665"/>
    </row>
    <row r="43" spans="1:11" ht="20.100000000000001" customHeight="1">
      <c r="A43" s="1202">
        <v>8</v>
      </c>
      <c r="B43" s="1214" t="s">
        <v>412</v>
      </c>
      <c r="C43" s="1207"/>
      <c r="D43" s="1208"/>
      <c r="E43" s="664"/>
      <c r="F43" s="664"/>
      <c r="G43" s="664"/>
      <c r="H43" s="664"/>
      <c r="I43" s="664"/>
      <c r="J43" s="664"/>
      <c r="K43" s="664"/>
    </row>
    <row r="44" spans="1:11" ht="20.100000000000001" customHeight="1">
      <c r="A44" s="1202"/>
      <c r="B44" s="1209" t="s">
        <v>403</v>
      </c>
      <c r="C44" s="1205"/>
      <c r="D44" s="1206"/>
      <c r="E44" s="665"/>
      <c r="F44" s="665"/>
      <c r="G44" s="665"/>
      <c r="H44" s="665"/>
      <c r="I44" s="665"/>
      <c r="J44" s="665"/>
      <c r="K44" s="665"/>
    </row>
    <row r="45" spans="1:11" ht="20.100000000000001" customHeight="1">
      <c r="A45" s="1202"/>
      <c r="B45" s="1209" t="s">
        <v>404</v>
      </c>
      <c r="C45" s="1205"/>
      <c r="D45" s="1206"/>
      <c r="E45" s="665"/>
      <c r="F45" s="665"/>
      <c r="G45" s="665"/>
      <c r="H45" s="665"/>
      <c r="I45" s="665"/>
      <c r="J45" s="665"/>
      <c r="K45" s="665"/>
    </row>
    <row r="46" spans="1:11" s="689" customFormat="1" ht="18" customHeight="1">
      <c r="A46" s="687" t="str">
        <f>IF(OR(E45&gt;21,F45&gt;21,G45&gt;21,H45&gt;21,I45&gt;21,J45&gt;21,K45&gt;21),"You are exceeding the completion schedule specified in the bidding documents.","")</f>
        <v/>
      </c>
      <c r="B46" s="688"/>
      <c r="C46" s="688"/>
      <c r="D46" s="688"/>
      <c r="E46" s="775"/>
      <c r="F46" s="775"/>
      <c r="G46" s="775"/>
      <c r="H46" s="775"/>
      <c r="I46" s="775"/>
      <c r="J46" s="775"/>
      <c r="K46" s="775"/>
    </row>
    <row r="47" spans="1:11" ht="18" customHeight="1">
      <c r="A47" s="383"/>
      <c r="B47" s="383"/>
      <c r="C47" s="383"/>
      <c r="D47" s="383"/>
    </row>
    <row r="48" spans="1:11" ht="29.25" customHeight="1">
      <c r="A48" s="36" t="s">
        <v>63</v>
      </c>
      <c r="B48" s="62" t="str">
        <f>'Attach 3(JV)'!B24</f>
        <v>--</v>
      </c>
      <c r="D48" s="37"/>
      <c r="E48" s="37" t="s">
        <v>64</v>
      </c>
      <c r="F48" s="39" t="str">
        <f>'Attach 3(JV)'!E24</f>
        <v/>
      </c>
    </row>
    <row r="49" spans="1:11" ht="22.5" customHeight="1">
      <c r="A49" s="36" t="s">
        <v>65</v>
      </c>
      <c r="B49" s="199" t="str">
        <f>'Attach 3(JV)'!B25</f>
        <v/>
      </c>
      <c r="D49" s="37"/>
      <c r="E49" s="37" t="s">
        <v>66</v>
      </c>
      <c r="F49" s="39" t="str">
        <f>'Attach 3(JV)'!E25</f>
        <v/>
      </c>
    </row>
    <row r="50" spans="1:11" ht="8.25" customHeight="1">
      <c r="D50" s="37"/>
    </row>
    <row r="51" spans="1:11" ht="12" customHeight="1">
      <c r="A51" s="38"/>
    </row>
    <row r="52" spans="1:11" ht="36.75" customHeight="1">
      <c r="A52" s="45" t="s">
        <v>25</v>
      </c>
      <c r="B52" s="1201" t="s">
        <v>413</v>
      </c>
      <c r="C52" s="1201"/>
      <c r="D52" s="1201"/>
      <c r="E52" s="1201"/>
      <c r="F52" s="1201"/>
      <c r="G52" s="1201"/>
      <c r="H52" s="1201"/>
      <c r="I52" s="1201"/>
      <c r="J52" s="1201"/>
      <c r="K52" s="1201"/>
    </row>
    <row r="53" spans="1:11" ht="20.100000000000001" customHeight="1"/>
  </sheetData>
  <sheetProtection algorithmName="SHA-512" hashValue="XjWBROY8fsf2cnaVnKFfxkbVLy6inPYYWvOmRpijFT3oxUMmRlXpb4NrcgWCi52gnWudNWe+tICF2h8qYNPSkA==" saltValue="F34gzSMZvqd8k8uFy5EK+g==" spinCount="100000" sheet="1" formatColumns="0" formatRows="0" selectLockedCells="1"/>
  <customSheetViews>
    <customSheetView guid="{51A6EE7B-1159-4743-BF27-95D329619B3B}" showPageBreaks="1" showGridLines="0" fitToPage="1" printArea="1" hiddenRows="1" view="pageBreakPreview" topLeftCell="A21">
      <selection activeCell="E44" sqref="E44:F44"/>
      <pageMargins left="0" right="0" top="0" bottom="0" header="0" footer="0"/>
      <pageSetup scale="7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 right="0" top="0" bottom="0" header="0" footer="0"/>
      <pageSetup scale="80" fitToHeight="0" orientation="portrait" r:id="rId2"/>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 right="0" top="0" bottom="0" header="0" footer="0"/>
      <pageSetup scale="60" fitToHeight="0" orientation="portrait" r:id="rId3"/>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 right="0" top="0" bottom="0" header="0" footer="0"/>
      <pageSetup scale="49" fitToHeight="0" orientation="portrait" r:id="rId4"/>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 right="0" top="0" bottom="0" header="0" footer="0"/>
      <pageSetup scale="49" fitToHeight="0" orientation="portrait" r:id="rId5"/>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 right="0" top="0" bottom="0" header="0" footer="0"/>
      <pageSetup scale="76" fitToHeight="0" orientation="portrait" r:id="rId6"/>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 right="0" top="0" bottom="0" header="0" footer="0"/>
      <pageSetup scale="77" fitToHeight="0" orientation="portrait" r:id="rId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 right="0" top="0" bottom="0" header="0" footer="0"/>
      <pageSetup scale="76" fitToHeight="0" orientation="portrait" r:id="rId8"/>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9"/>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10"/>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11"/>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1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13"/>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1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1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1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1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1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2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3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3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3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36"/>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3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39"/>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 right="0" top="0" bottom="0" header="0" footer="0"/>
      <pageSetup scale="73" fitToHeight="0" orientation="portrait" r:id="rId40"/>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41"/>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 right="0" top="0" bottom="0" header="0" footer="0"/>
      <pageSetup scale="76" fitToHeight="0" orientation="portrait" r:id="rId4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 right="0" top="0" bottom="0" header="0" footer="0"/>
      <pageSetup scale="76"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 right="0" top="0" bottom="0" header="0" footer="0"/>
      <pageSetup scale="80" fitToHeight="0" orientation="portrait" r:id="rId44"/>
      <headerFooter alignWithMargins="0">
        <oddFooter>&amp;R&amp;"Book Antiqua,Bold"&amp;8 Page &amp;P of &amp;N</oddFooter>
      </headerFooter>
    </customSheetView>
    <customSheetView guid="{B8284B7F-813C-4C59-8CB2-9F34C8EAC9F3}" showPageBreaks="1" showGridLines="0" fitToPage="1" printArea="1" hiddenRows="1" view="pageBreakPreview" topLeftCell="A21">
      <selection activeCell="E44" sqref="E44:F44"/>
      <pageMargins left="0" right="0" top="0" bottom="0" header="0" footer="0"/>
      <pageSetup scale="74" fitToHeight="0" orientation="portrait" r:id="rId45"/>
      <headerFooter alignWithMargins="0">
        <oddFooter>&amp;R&amp;"Book Antiqua,Bold"&amp;8 Page &amp;P of &amp;N</oddFooter>
      </headerFooter>
    </customSheetView>
  </customSheetViews>
  <mergeCells count="47">
    <mergeCell ref="B44:D44"/>
    <mergeCell ref="B43:D43"/>
    <mergeCell ref="B38:D38"/>
    <mergeCell ref="A16:F16"/>
    <mergeCell ref="A24:A26"/>
    <mergeCell ref="B21:D21"/>
    <mergeCell ref="A21:A23"/>
    <mergeCell ref="B23:D23"/>
    <mergeCell ref="A18:A19"/>
    <mergeCell ref="B18:D19"/>
    <mergeCell ref="B22:D22"/>
    <mergeCell ref="E19:K19"/>
    <mergeCell ref="E18:K18"/>
    <mergeCell ref="B24:D24"/>
    <mergeCell ref="B25:D25"/>
    <mergeCell ref="A40:A42"/>
    <mergeCell ref="A1:D1"/>
    <mergeCell ref="B9:D9"/>
    <mergeCell ref="A8:D8"/>
    <mergeCell ref="B12:D12"/>
    <mergeCell ref="B10:D10"/>
    <mergeCell ref="B11:D11"/>
    <mergeCell ref="A3:F3"/>
    <mergeCell ref="A5:F5"/>
    <mergeCell ref="A37:A39"/>
    <mergeCell ref="B35:D35"/>
    <mergeCell ref="B42:D42"/>
    <mergeCell ref="B36:D36"/>
    <mergeCell ref="B26:D26"/>
    <mergeCell ref="B28:D28"/>
    <mergeCell ref="B29:D29"/>
    <mergeCell ref="B52:K52"/>
    <mergeCell ref="A43:A45"/>
    <mergeCell ref="A27:A29"/>
    <mergeCell ref="B39:D39"/>
    <mergeCell ref="B41:D41"/>
    <mergeCell ref="B40:D40"/>
    <mergeCell ref="B27:D27"/>
    <mergeCell ref="A30:A32"/>
    <mergeCell ref="B33:D33"/>
    <mergeCell ref="B32:D32"/>
    <mergeCell ref="B34:D34"/>
    <mergeCell ref="B37:D37"/>
    <mergeCell ref="A33:A35"/>
    <mergeCell ref="B31:D31"/>
    <mergeCell ref="B30:D30"/>
    <mergeCell ref="B45:D45"/>
  </mergeCells>
  <phoneticPr fontId="7" type="noConversion"/>
  <dataValidations count="1">
    <dataValidation type="decimal" allowBlank="1" showInputMessage="1" showErrorMessage="1" error="Enter period in numeric figure only !" sqref="E22 E24:E26 E27:F27 E30:E46" xr:uid="{00000000-0002-0000-0E00-000000000000}">
      <formula1>0</formula1>
      <formula2>100</formula2>
    </dataValidation>
  </dataValidations>
  <pageMargins left="0.45" right="0.38" top="0.57999999999999996" bottom="0.6" header="0.34" footer="0.35"/>
  <pageSetup scale="65" fitToHeight="0" orientation="portrait" r:id="rId46"/>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zoomScale="115" zoomScaleSheetLayoutView="115" workbookViewId="0">
      <selection activeCell="B18" sqref="B18:D19"/>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29" style="1" customWidth="1"/>
    <col min="7" max="8" width="9.140625" style="1" customWidth="1"/>
  </cols>
  <sheetData>
    <row r="1" spans="1:10" s="515" customFormat="1" ht="22.5" customHeight="1">
      <c r="A1" s="1155" t="str">
        <f>'Attach 3(JV)'!A1</f>
        <v>Specification No.:CC/NT/W-TR/DOM/A04/24/04404</v>
      </c>
      <c r="B1" s="1155"/>
      <c r="C1" s="1155"/>
      <c r="D1" s="1155"/>
      <c r="E1" s="513"/>
      <c r="F1" s="512" t="str">
        <f>"Attachment-10 " &amp; 'Attach 3(JV)'!AT1</f>
        <v xml:space="preserve">Attachment-10 </v>
      </c>
      <c r="G1" s="514"/>
      <c r="H1" s="514"/>
    </row>
    <row r="3" spans="1:10" ht="77.25" customHeight="1">
      <c r="A3" s="1226" t="str">
        <f>'Attach 3(JV)'!A3</f>
        <v xml:space="preserve">765 kV Transformer Package –  LOT-7TR-04-BULK for 7X 500 MVA, 765/400/33kV, (1-Ph) ICT under "Bulk Procurement of Transformer &amp; Reactor packages associated with various projects under RTM &amp; TBCB route "  </v>
      </c>
      <c r="B3" s="1227"/>
      <c r="C3" s="1227"/>
      <c r="D3" s="1227"/>
      <c r="E3" s="1227"/>
      <c r="F3" s="1227"/>
      <c r="G3" s="9"/>
      <c r="H3" s="3"/>
    </row>
    <row r="4" spans="1:10" ht="20.100000000000001" customHeight="1">
      <c r="A4" s="5"/>
      <c r="H4" s="10"/>
      <c r="I4" s="11"/>
    </row>
    <row r="5" spans="1:10" ht="20.100000000000001" customHeight="1">
      <c r="A5" s="1228" t="s">
        <v>414</v>
      </c>
      <c r="B5" s="1228"/>
      <c r="C5" s="1228"/>
      <c r="D5" s="1228"/>
      <c r="E5" s="1228"/>
      <c r="F5" s="1228"/>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224" t="str">
        <f>'Attach 3(JV)'!A8</f>
        <v/>
      </c>
      <c r="B8" s="1224"/>
      <c r="C8" s="1224"/>
      <c r="D8" s="1224"/>
      <c r="E8" s="12" t="str">
        <f>'Attach 3(JV)'!E8</f>
        <v>Contract Services</v>
      </c>
      <c r="H8" s="10"/>
      <c r="I8" s="11"/>
    </row>
    <row r="9" spans="1:10" ht="20.100000000000001" customHeight="1">
      <c r="A9" s="13" t="s">
        <v>55</v>
      </c>
      <c r="B9" s="846">
        <f>'Attach 3(JV)'!B9</f>
        <v>0</v>
      </c>
      <c r="C9" s="846"/>
      <c r="D9" s="846"/>
      <c r="E9" s="12" t="str">
        <f>'Attach 3(JV)'!E9</f>
        <v>Power Grid Corporation of India Ltd.,</v>
      </c>
      <c r="H9" s="10"/>
      <c r="I9" s="11"/>
    </row>
    <row r="10" spans="1:10" ht="20.100000000000001" customHeight="1">
      <c r="A10" s="13" t="s">
        <v>57</v>
      </c>
      <c r="B10" s="846">
        <f>'Attach 3(JV)'!B10</f>
        <v>0</v>
      </c>
      <c r="C10" s="846"/>
      <c r="D10" s="846"/>
      <c r="E10" s="12" t="str">
        <f>'Attach 3(JV)'!E10</f>
        <v>"Saudamini", Plot No. 2, Sector 29</v>
      </c>
      <c r="H10" s="10"/>
      <c r="I10" s="283"/>
    </row>
    <row r="11" spans="1:10" ht="20.100000000000001" customHeight="1">
      <c r="B11" s="846">
        <f>'Attach 3(JV)'!B11</f>
        <v>0</v>
      </c>
      <c r="C11" s="846"/>
      <c r="D11" s="846"/>
      <c r="E11" s="12" t="str">
        <f>'Attach 3(JV)'!E11</f>
        <v>Gurugram (Haryana) - 122001</v>
      </c>
    </row>
    <row r="12" spans="1:10" ht="20.100000000000001" customHeight="1">
      <c r="A12" s="6"/>
      <c r="B12" s="846">
        <f>'Attach 3(JV)'!B12</f>
        <v>0</v>
      </c>
      <c r="C12" s="846"/>
      <c r="D12" s="846"/>
      <c r="E12" s="12"/>
    </row>
    <row r="13" spans="1:10" ht="20.100000000000001" customHeight="1">
      <c r="A13" s="6"/>
    </row>
    <row r="14" spans="1:10" ht="236.25" customHeight="1">
      <c r="A14" s="1225" t="s">
        <v>415</v>
      </c>
      <c r="B14" s="1225"/>
      <c r="C14" s="1225"/>
      <c r="D14" s="1225"/>
      <c r="E14" s="1225"/>
      <c r="F14" s="1225"/>
      <c r="G14" s="2"/>
      <c r="H14" s="2"/>
      <c r="J14" s="524"/>
    </row>
    <row r="15" spans="1:10" ht="20.100000000000001" customHeight="1">
      <c r="A15" s="7"/>
    </row>
    <row r="16" spans="1:10" ht="20.100000000000001" customHeight="1">
      <c r="A16" s="19" t="s">
        <v>416</v>
      </c>
      <c r="B16" s="135" t="str">
        <f>'Attach 3(JV)'!B24</f>
        <v>--</v>
      </c>
      <c r="C16" s="18"/>
      <c r="E16" s="20" t="s">
        <v>64</v>
      </c>
      <c r="F16" s="205" t="str">
        <f>'Attach 3(JV)'!E24</f>
        <v/>
      </c>
    </row>
    <row r="17" spans="1:6" ht="20.100000000000001" customHeight="1">
      <c r="A17" s="19" t="s">
        <v>65</v>
      </c>
      <c r="B17" s="205" t="str">
        <f>'Attach 3(JV)'!B25</f>
        <v/>
      </c>
      <c r="C17" s="18"/>
      <c r="E17" s="20" t="s">
        <v>66</v>
      </c>
      <c r="F17" s="205" t="str">
        <f>'Attach 3(JV)'!E25</f>
        <v/>
      </c>
    </row>
    <row r="18" spans="1:6" ht="20.100000000000001" customHeight="1">
      <c r="B18" s="18"/>
      <c r="C18" s="18"/>
      <c r="D18" s="20"/>
      <c r="E18" s="18"/>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algorithmName="SHA-512" hashValue="MYtizAUAAPzRQ+osFWKu/7IxnCNAfZ3vGJTPUqUuiSGy8MiZdEeGMU/zofmSnx6GRIrvNQu6veTcELBOZpRuJA==" saltValue="TQkTexbHwE78XROZKdyYLg==" spinCount="100000" sheet="1" formatColumns="0" formatRows="0" selectLockedCells="1"/>
  <customSheetViews>
    <customSheetView guid="{51A6EE7B-1159-4743-BF27-95D329619B3B}" scale="115" showPageBreaks="1" showGridLines="0" fitToPage="1" printArea="1" view="pageBreakPreview" topLeftCell="A8">
      <selection activeCell="G14" sqref="G14"/>
      <pageMargins left="0" right="0" top="0" bottom="0" header="0" footer="0"/>
      <pageSetup scale="80" orientation="portrait" r:id="rId1"/>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G14" sqref="G14"/>
      <pageMargins left="0" right="0" top="0" bottom="0" header="0" footer="0"/>
      <pageSetup scale="8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4">
      <selection activeCell="G14" sqref="G14"/>
      <pageMargins left="0" right="0" top="0" bottom="0" header="0" footer="0"/>
      <pageSetup scale="8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4">
      <selection activeCell="G14" sqref="G14"/>
      <pageMargins left="0" right="0" top="0" bottom="0" header="0" footer="0"/>
      <pageSetup scale="8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4">
      <selection activeCell="G14" sqref="G14"/>
      <pageMargins left="0" right="0" top="0" bottom="0" header="0" footer="0"/>
      <pageSetup scale="8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G14" sqref="G14"/>
      <pageMargins left="0" right="0" top="0" bottom="0" header="0" footer="0"/>
      <pageSetup scale="74"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F2" sqref="F2"/>
      <pageMargins left="0" right="0" top="0" bottom="0" header="0" footer="0"/>
      <pageSetup scale="74"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 right="0" top="0" bottom="0" header="0" footer="0"/>
      <pageSetup scale="74"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 right="0" top="0" bottom="0" header="0" footer="0"/>
      <pageSetup scale="74"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 right="0" top="0" bottom="0" header="0" footer="0"/>
      <pageSetup scale="74"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 right="0" top="0" bottom="0" header="0" footer="0"/>
      <pageSetup scale="74"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 right="0" top="0" bottom="0" header="0" footer="0"/>
      <pageSetup scale="74"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 right="0" top="0" bottom="0" header="0" footer="0"/>
      <pageSetup scale="74"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 right="0" top="0" bottom="0" header="0" footer="0"/>
      <pageSetup scale="74"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4">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 right="0" top="0" bottom="0" header="0" footer="0"/>
      <pageSetup scale="74"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 right="0" top="0" bottom="0" header="0" footer="0"/>
      <pageSetup scale="74"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 right="0" top="0" bottom="0" header="0" footer="0"/>
      <pageSetup scale="74"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 right="0" top="0" bottom="0" header="0" footer="0"/>
      <pageSetup scale="74"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 right="0" top="0" bottom="0" header="0" footer="0"/>
      <pageSetup scale="74"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 right="0" top="0" bottom="0" header="0" footer="0"/>
      <pageSetup scale="74"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F2" sqref="F2"/>
      <pageMargins left="0" right="0" top="0" bottom="0" header="0" footer="0"/>
      <pageSetup scale="74"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G14" sqref="G14"/>
      <pageMargins left="0" right="0" top="0" bottom="0" header="0" footer="0"/>
      <pageSetup scale="74" orientation="portrait" r:id="rId43"/>
      <headerFooter alignWithMargins="0">
        <oddFooter>&amp;R&amp;"Book Antiqua,Bold"&amp;8 Page &amp;P of &amp;N</oddFooter>
      </headerFooter>
    </customSheetView>
    <customSheetView guid="{3B6A9969-E4B8-452F-AFFE-7A4A13F5C420}" scale="115" showPageBreaks="1" showGridLines="0" fitToPage="1" printArea="1" view="pageBreakPreview">
      <selection activeCell="G14" sqref="G14"/>
      <pageMargins left="0" right="0" top="0" bottom="0" header="0" footer="0"/>
      <pageSetup scale="80" orientation="portrait" r:id="rId44"/>
      <headerFooter alignWithMargins="0">
        <oddFooter>&amp;R&amp;"Book Antiqua,Bold"&amp;8 Page &amp;P of &amp;N</oddFooter>
      </headerFooter>
    </customSheetView>
    <customSheetView guid="{B8284B7F-813C-4C59-8CB2-9F34C8EAC9F3}" scale="115" showPageBreaks="1" showGridLines="0" fitToPage="1" printArea="1" view="pageBreakPreview" topLeftCell="A8">
      <selection activeCell="G14" sqref="G14"/>
      <pageMargins left="0" right="0" top="0" bottom="0" header="0" footer="0"/>
      <pageSetup scale="80" orientation="portrait" r:id="rId45"/>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80" orientation="portrait" r:id="rId46"/>
  <headerFooter alignWithMargins="0">
    <oddFooter>&amp;R&amp;"Book Antiqua,Bold"&amp;8 Page &amp;P of &amp;N</oddFooter>
  </headerFooter>
  <drawing r:id="rId4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zoomScaleSheetLayoutView="100" workbookViewId="0">
      <selection activeCell="D20" sqref="D20"/>
    </sheetView>
  </sheetViews>
  <sheetFormatPr defaultColWidth="9.140625" defaultRowHeight="16.5"/>
  <cols>
    <col min="1" max="1" width="12.140625" style="29" customWidth="1"/>
    <col min="2" max="2" width="30.7109375" style="29" customWidth="1"/>
    <col min="3" max="3" width="24.7109375" style="29" customWidth="1"/>
    <col min="4" max="4" width="31.28515625" style="29" customWidth="1"/>
    <col min="5" max="5" width="24" style="29" customWidth="1"/>
    <col min="6" max="8" width="9.140625" style="24"/>
    <col min="9" max="16384" width="9.140625" style="25"/>
  </cols>
  <sheetData>
    <row r="1" spans="1:26" s="77" customFormat="1" ht="23.25" customHeight="1">
      <c r="A1" s="1155" t="str">
        <f>'Attach 3(JV)'!A1</f>
        <v>Specification No.:CC/NT/W-TR/DOM/A04/24/04404</v>
      </c>
      <c r="B1" s="1155"/>
      <c r="C1" s="1155"/>
      <c r="D1" s="1232" t="str">
        <f>"Attachment-11 " &amp; 'Attach 3(JV)'!AT1</f>
        <v xml:space="preserve">Attachment-11 </v>
      </c>
      <c r="E1" s="1232"/>
      <c r="F1" s="78"/>
      <c r="G1" s="78"/>
      <c r="H1" s="78"/>
    </row>
    <row r="2" spans="1:26" ht="13.5" customHeight="1">
      <c r="Z2" s="113">
        <f>'Attach 3(JV)'!Z2</f>
        <v>0</v>
      </c>
    </row>
    <row r="3" spans="1:26" ht="75.75" customHeight="1">
      <c r="A3" s="1212" t="str">
        <f>'Attach 3(QR)'!A3</f>
        <v xml:space="preserve">765 kV Transformer Package –  LOT-7TR-04-BULK for 7X 500 MVA, 765/400/33kV, (1-Ph) ICT under "Bulk Procurement of Transformer &amp; Reactor packages associated with various projects under RTM &amp; TBCB route "  </v>
      </c>
      <c r="B3" s="1213"/>
      <c r="C3" s="1213"/>
      <c r="D3" s="1213"/>
      <c r="E3" s="1213"/>
      <c r="F3" s="26"/>
      <c r="G3" s="27"/>
      <c r="H3" s="26"/>
    </row>
    <row r="4" spans="1:26" ht="19.5" customHeight="1">
      <c r="A4" s="28"/>
      <c r="H4" s="30"/>
      <c r="I4" s="11"/>
    </row>
    <row r="5" spans="1:26" ht="21.75" customHeight="1">
      <c r="A5" s="843" t="s">
        <v>417</v>
      </c>
      <c r="B5" s="843"/>
      <c r="C5" s="843"/>
      <c r="D5" s="843"/>
      <c r="E5" s="843"/>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849" t="str">
        <f>'Attach 3(JV)'!A8</f>
        <v/>
      </c>
      <c r="B8" s="849"/>
      <c r="C8" s="849"/>
      <c r="D8" s="12" t="str">
        <f>'Attach 3(JV)'!E8</f>
        <v>Contract Services</v>
      </c>
      <c r="H8" s="30"/>
      <c r="I8" s="11"/>
    </row>
    <row r="9" spans="1:26" ht="19.5" customHeight="1">
      <c r="A9" s="13" t="s">
        <v>55</v>
      </c>
      <c r="B9" s="846">
        <f>'Attach 3(JV)'!B9</f>
        <v>0</v>
      </c>
      <c r="C9" s="846"/>
      <c r="D9" s="12" t="str">
        <f>'Attach 3(JV)'!E9</f>
        <v>Power Grid Corporation of India Ltd.,</v>
      </c>
      <c r="H9" s="30"/>
      <c r="I9" s="11"/>
    </row>
    <row r="10" spans="1:26" ht="19.5" customHeight="1">
      <c r="A10" s="13" t="s">
        <v>57</v>
      </c>
      <c r="B10" s="846">
        <f>'Attach 3(JV)'!B10</f>
        <v>0</v>
      </c>
      <c r="C10" s="846"/>
      <c r="D10" s="12" t="str">
        <f>'Attach 3(JV)'!E10</f>
        <v>"Saudamini", Plot No. 2, Sector 29</v>
      </c>
      <c r="H10" s="30"/>
      <c r="I10" s="11"/>
    </row>
    <row r="11" spans="1:26" ht="19.5" customHeight="1">
      <c r="B11" s="846">
        <f>'Attach 3(JV)'!B11</f>
        <v>0</v>
      </c>
      <c r="C11" s="846"/>
      <c r="D11" s="12" t="str">
        <f>'Attach 3(JV)'!E11</f>
        <v>Gurugram (Haryana) - 122001</v>
      </c>
    </row>
    <row r="12" spans="1:26" ht="19.5" customHeight="1">
      <c r="A12" s="32"/>
      <c r="B12" s="846">
        <f>'Attach 3(JV)'!B12</f>
        <v>0</v>
      </c>
      <c r="C12" s="846"/>
      <c r="D12" s="12"/>
    </row>
    <row r="13" spans="1:26" ht="19.5" customHeight="1">
      <c r="A13" s="29" t="s">
        <v>61</v>
      </c>
    </row>
    <row r="14" spans="1:26" ht="9.9499999999999993" customHeight="1">
      <c r="A14" s="32"/>
    </row>
    <row r="15" spans="1:26" ht="184.5" customHeight="1">
      <c r="A15" s="1229" t="s">
        <v>418</v>
      </c>
      <c r="B15" s="1062"/>
      <c r="C15" s="1062"/>
      <c r="D15" s="1062"/>
      <c r="E15" s="1062"/>
      <c r="F15" s="34"/>
      <c r="G15" s="34"/>
      <c r="H15" s="34"/>
    </row>
    <row r="16" spans="1:26" ht="19.5" customHeight="1">
      <c r="A16" s="32"/>
      <c r="B16" s="32"/>
      <c r="C16" s="32"/>
      <c r="D16" s="32"/>
      <c r="E16" s="32"/>
      <c r="F16" s="34"/>
      <c r="G16" s="34"/>
      <c r="H16" s="34"/>
    </row>
    <row r="17" spans="1:8" s="24" customFormat="1" ht="72" customHeight="1">
      <c r="A17" s="46" t="s">
        <v>362</v>
      </c>
      <c r="B17" s="1197" t="s">
        <v>419</v>
      </c>
      <c r="C17" s="1197"/>
      <c r="D17" s="46" t="s">
        <v>420</v>
      </c>
      <c r="E17" s="46" t="s">
        <v>421</v>
      </c>
      <c r="G17" s="34"/>
      <c r="H17" s="34"/>
    </row>
    <row r="18" spans="1:8" ht="26.1" customHeight="1">
      <c r="A18" s="81">
        <v>1</v>
      </c>
      <c r="B18" s="1233"/>
      <c r="C18" s="1233"/>
      <c r="D18" s="209"/>
      <c r="E18" s="209"/>
      <c r="F18" s="34"/>
      <c r="G18" s="34"/>
      <c r="H18" s="34"/>
    </row>
    <row r="19" spans="1:8" ht="26.1" customHeight="1">
      <c r="A19" s="81">
        <v>2</v>
      </c>
      <c r="B19" s="1233"/>
      <c r="C19" s="1233"/>
      <c r="D19" s="209"/>
      <c r="E19" s="209"/>
      <c r="F19" s="34"/>
      <c r="G19" s="34"/>
      <c r="H19" s="34"/>
    </row>
    <row r="20" spans="1:8" ht="26.1" customHeight="1">
      <c r="A20" s="81">
        <v>3</v>
      </c>
      <c r="B20" s="1233"/>
      <c r="C20" s="1233"/>
      <c r="D20" s="209"/>
      <c r="E20" s="209"/>
      <c r="F20" s="34"/>
      <c r="G20" s="34"/>
      <c r="H20" s="34"/>
    </row>
    <row r="21" spans="1:8" ht="26.1" customHeight="1">
      <c r="A21" s="81">
        <v>4</v>
      </c>
      <c r="B21" s="1233"/>
      <c r="C21" s="1233"/>
      <c r="D21" s="209"/>
      <c r="E21" s="209"/>
      <c r="F21" s="34"/>
      <c r="G21" s="34"/>
      <c r="H21" s="34"/>
    </row>
    <row r="22" spans="1:8" ht="26.1" customHeight="1">
      <c r="A22" s="81">
        <v>5</v>
      </c>
      <c r="B22" s="1233"/>
      <c r="C22" s="1233"/>
      <c r="D22" s="209"/>
      <c r="E22" s="209"/>
      <c r="F22" s="34"/>
      <c r="G22" s="34"/>
      <c r="H22" s="34"/>
    </row>
    <row r="23" spans="1:8" ht="26.1" customHeight="1">
      <c r="A23" s="81">
        <v>6</v>
      </c>
      <c r="B23" s="1233"/>
      <c r="C23" s="1233"/>
      <c r="D23" s="209"/>
      <c r="E23" s="209"/>
      <c r="F23" s="34"/>
      <c r="G23" s="34"/>
      <c r="H23" s="34"/>
    </row>
    <row r="24" spans="1:8" ht="26.1" customHeight="1">
      <c r="A24" s="32"/>
      <c r="B24" s="32"/>
      <c r="C24" s="32"/>
      <c r="D24" s="32"/>
      <c r="E24" s="32"/>
      <c r="F24" s="34"/>
      <c r="G24" s="34"/>
      <c r="H24" s="34"/>
    </row>
    <row r="25" spans="1:8" ht="84.75" customHeight="1">
      <c r="A25" s="1229" t="s">
        <v>422</v>
      </c>
      <c r="B25" s="1062"/>
      <c r="C25" s="1062"/>
      <c r="D25" s="1062"/>
      <c r="E25" s="1062"/>
    </row>
    <row r="26" spans="1:8" ht="149.25" customHeight="1">
      <c r="A26" s="1229" t="s">
        <v>423</v>
      </c>
      <c r="B26" s="1062"/>
      <c r="C26" s="1062"/>
      <c r="D26" s="1062"/>
      <c r="E26" s="1062"/>
    </row>
    <row r="27" spans="1:8" ht="26.1" customHeight="1">
      <c r="A27" s="36" t="s">
        <v>63</v>
      </c>
      <c r="B27" s="62" t="str">
        <f>'Attach 3(JV)'!B24</f>
        <v>--</v>
      </c>
      <c r="D27" s="37" t="s">
        <v>64</v>
      </c>
      <c r="E27" s="199" t="str">
        <f>'Attach 3(JV)'!E24</f>
        <v/>
      </c>
    </row>
    <row r="28" spans="1:8" ht="26.1" customHeight="1">
      <c r="A28" s="36" t="s">
        <v>65</v>
      </c>
      <c r="B28" s="199" t="str">
        <f>'Attach 3(JV)'!B25</f>
        <v/>
      </c>
      <c r="D28" s="37" t="s">
        <v>66</v>
      </c>
      <c r="E28" s="199" t="str">
        <f>'Attach 3(JV)'!E25</f>
        <v/>
      </c>
    </row>
    <row r="29" spans="1:8" ht="230.25" customHeight="1">
      <c r="A29" s="844" t="s">
        <v>424</v>
      </c>
      <c r="B29" s="844"/>
      <c r="C29" s="844"/>
      <c r="D29" s="844"/>
      <c r="E29" s="844"/>
    </row>
    <row r="30" spans="1:8" ht="20.100000000000001" customHeight="1">
      <c r="A30" s="21" t="str">
        <f>A1</f>
        <v>Specification No.:CC/NT/W-TR/DOM/A04/24/04404</v>
      </c>
      <c r="B30" s="22"/>
      <c r="C30" s="22"/>
      <c r="D30" s="22"/>
      <c r="E30" s="23" t="str">
        <f>D1</f>
        <v xml:space="preserve">Attachment-11 </v>
      </c>
    </row>
    <row r="31" spans="1:8" ht="19.5" customHeight="1"/>
    <row r="32" spans="1:8" ht="48" customHeight="1">
      <c r="A32" s="1231" t="str">
        <f>A3</f>
        <v xml:space="preserve">765 kV Transformer Package –  LOT-7TR-04-BULK for 7X 500 MVA, 765/400/33kV, (1-Ph) ICT under "Bulk Procurement of Transformer &amp; Reactor packages associated with various projects under RTM &amp; TBCB route "  </v>
      </c>
      <c r="B32" s="1231"/>
      <c r="C32" s="1231"/>
      <c r="D32" s="1231"/>
      <c r="E32" s="1231"/>
    </row>
    <row r="33" spans="1:5" ht="19.5" customHeight="1">
      <c r="A33" s="28"/>
    </row>
    <row r="34" spans="1:5" ht="19.5" customHeight="1">
      <c r="A34" s="1199" t="s">
        <v>417</v>
      </c>
      <c r="B34" s="1199"/>
      <c r="C34" s="1199"/>
      <c r="D34" s="1199"/>
      <c r="E34" s="1199"/>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55</v>
      </c>
      <c r="B38" s="846" t="str">
        <f>'Attach 3(JV)'!B17:D17</f>
        <v>Ram Lal</v>
      </c>
      <c r="C38" s="846"/>
      <c r="D38" s="12" t="str">
        <f>D9</f>
        <v>Power Grid Corporation of India Ltd.,</v>
      </c>
    </row>
    <row r="39" spans="1:5" ht="19.5" customHeight="1">
      <c r="A39" s="13" t="s">
        <v>57</v>
      </c>
      <c r="B39" s="846" t="str">
        <f>'Attach 3(JV)'!B18:D18</f>
        <v>G5</v>
      </c>
      <c r="C39" s="846"/>
      <c r="D39" s="12" t="str">
        <f>D10</f>
        <v>"Saudamini", Plot No. 2, Sector 29</v>
      </c>
    </row>
    <row r="40" spans="1:5" ht="19.5" customHeight="1">
      <c r="B40" s="846" t="str">
        <f>'Attach 3(JV)'!B19:D19</f>
        <v>Gurgaon</v>
      </c>
      <c r="C40" s="846"/>
      <c r="D40" s="12" t="str">
        <f>D11</f>
        <v>Gurugram (Haryana) - 122001</v>
      </c>
    </row>
    <row r="41" spans="1:5" ht="19.5" customHeight="1">
      <c r="A41" s="32"/>
      <c r="B41" s="846" t="str">
        <f>'Attach 3(JV)'!B20:D20</f>
        <v/>
      </c>
      <c r="C41" s="846"/>
      <c r="D41" s="12"/>
    </row>
    <row r="42" spans="1:5" ht="19.5" customHeight="1">
      <c r="A42" s="29" t="s">
        <v>61</v>
      </c>
    </row>
    <row r="43" spans="1:5" ht="19.5" customHeight="1">
      <c r="A43" s="32"/>
    </row>
    <row r="44" spans="1:5" ht="33.75" customHeight="1">
      <c r="A44" s="1062" t="s">
        <v>425</v>
      </c>
      <c r="B44" s="1062"/>
      <c r="C44" s="1062"/>
      <c r="D44" s="1062"/>
      <c r="E44" s="1062"/>
    </row>
    <row r="45" spans="1:5" ht="19.5" customHeight="1">
      <c r="A45" s="32"/>
      <c r="B45" s="32"/>
      <c r="C45" s="32"/>
      <c r="D45" s="32"/>
      <c r="E45" s="32"/>
    </row>
    <row r="46" spans="1:5" ht="72" customHeight="1">
      <c r="A46" s="46" t="s">
        <v>362</v>
      </c>
      <c r="B46" s="1197" t="s">
        <v>419</v>
      </c>
      <c r="C46" s="1197"/>
      <c r="D46" s="46" t="s">
        <v>420</v>
      </c>
      <c r="E46" s="46" t="s">
        <v>426</v>
      </c>
    </row>
    <row r="47" spans="1:5" ht="25.5" customHeight="1">
      <c r="A47" s="81">
        <v>1</v>
      </c>
      <c r="B47" s="1230"/>
      <c r="C47" s="1230"/>
      <c r="D47" s="213"/>
      <c r="E47" s="213"/>
    </row>
    <row r="48" spans="1:5" ht="25.5" customHeight="1">
      <c r="A48" s="81">
        <v>2</v>
      </c>
      <c r="B48" s="1230"/>
      <c r="C48" s="1230"/>
      <c r="D48" s="213"/>
      <c r="E48" s="213"/>
    </row>
    <row r="49" spans="1:5" ht="25.5" customHeight="1">
      <c r="A49" s="81">
        <v>3</v>
      </c>
      <c r="B49" s="1230"/>
      <c r="C49" s="1230"/>
      <c r="D49" s="213"/>
      <c r="E49" s="213"/>
    </row>
    <row r="50" spans="1:5" ht="25.5" customHeight="1">
      <c r="A50" s="81">
        <v>4</v>
      </c>
      <c r="B50" s="1230"/>
      <c r="C50" s="1230"/>
      <c r="D50" s="213"/>
      <c r="E50" s="213"/>
    </row>
    <row r="51" spans="1:5" ht="25.5" customHeight="1">
      <c r="A51" s="81">
        <v>5</v>
      </c>
      <c r="B51" s="1230"/>
      <c r="C51" s="1230"/>
      <c r="D51" s="213"/>
      <c r="E51" s="213"/>
    </row>
    <row r="52" spans="1:5" ht="25.5" customHeight="1">
      <c r="A52" s="81">
        <v>6</v>
      </c>
      <c r="B52" s="1230"/>
      <c r="C52" s="1230"/>
      <c r="D52" s="213"/>
      <c r="E52" s="213"/>
    </row>
    <row r="53" spans="1:5" ht="27.95" customHeight="1">
      <c r="A53" s="32"/>
      <c r="B53" s="32"/>
      <c r="C53" s="32"/>
      <c r="D53" s="32"/>
      <c r="E53" s="32"/>
    </row>
    <row r="54" spans="1:5" ht="27.95" customHeight="1">
      <c r="A54" s="149"/>
      <c r="B54" s="149"/>
      <c r="C54" s="149"/>
      <c r="D54" s="149"/>
      <c r="E54" s="149"/>
    </row>
    <row r="55" spans="1:5" ht="27.95" customHeight="1">
      <c r="A55" s="149" t="s">
        <v>63</v>
      </c>
      <c r="B55" s="62" t="str">
        <f>B27</f>
        <v>--</v>
      </c>
      <c r="C55" s="149" t="s">
        <v>64</v>
      </c>
      <c r="D55" s="149" t="str">
        <f>E27</f>
        <v/>
      </c>
      <c r="E55" s="149"/>
    </row>
    <row r="56" spans="1:5" ht="27.95" customHeight="1">
      <c r="A56" s="149" t="s">
        <v>65</v>
      </c>
      <c r="B56" s="149" t="str">
        <f>B28</f>
        <v/>
      </c>
      <c r="C56" s="149" t="s">
        <v>66</v>
      </c>
      <c r="D56" s="149" t="str">
        <f>E28</f>
        <v/>
      </c>
      <c r="E56" s="149"/>
    </row>
    <row r="57" spans="1:5" ht="27.95" customHeight="1">
      <c r="A57" s="149"/>
      <c r="B57" s="149"/>
      <c r="C57" s="149"/>
      <c r="D57" s="149"/>
      <c r="E57" s="149"/>
    </row>
    <row r="58" spans="1:5" ht="19.5" customHeight="1">
      <c r="A58" s="21" t="str">
        <f>A30</f>
        <v>Specification No.:CC/NT/W-TR/DOM/A04/24/04404</v>
      </c>
      <c r="B58" s="22"/>
      <c r="C58" s="22"/>
      <c r="D58" s="22"/>
      <c r="E58" s="23" t="str">
        <f>E30</f>
        <v xml:space="preserve">Attachment-11 </v>
      </c>
    </row>
    <row r="59" spans="1:5" ht="19.5" customHeight="1"/>
    <row r="60" spans="1:5" ht="48" customHeight="1">
      <c r="A60" s="1231" t="str">
        <f>A32</f>
        <v xml:space="preserve">765 kV Transformer Package –  LOT-7TR-04-BULK for 7X 500 MVA, 765/400/33kV, (1-Ph) ICT under "Bulk Procurement of Transformer &amp; Reactor packages associated with various projects under RTM &amp; TBCB route "  </v>
      </c>
      <c r="B60" s="1231"/>
      <c r="C60" s="1231"/>
      <c r="D60" s="1231"/>
      <c r="E60" s="1231"/>
    </row>
    <row r="61" spans="1:5" ht="19.5" customHeight="1">
      <c r="A61" s="28"/>
    </row>
    <row r="62" spans="1:5" ht="19.5" customHeight="1">
      <c r="A62" s="1199" t="s">
        <v>417</v>
      </c>
      <c r="B62" s="1199"/>
      <c r="C62" s="1199"/>
      <c r="D62" s="1199"/>
      <c r="E62" s="1199"/>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55</v>
      </c>
      <c r="B66" s="846" t="str">
        <f>'Attach 3(JV)'!E17</f>
        <v/>
      </c>
      <c r="C66" s="846"/>
      <c r="D66" s="12" t="str">
        <f>D9</f>
        <v>Power Grid Corporation of India Ltd.,</v>
      </c>
    </row>
    <row r="67" spans="1:5" ht="19.5" customHeight="1">
      <c r="A67" s="13" t="s">
        <v>57</v>
      </c>
      <c r="B67" s="846" t="str">
        <f>'Attach 3(JV)'!E18</f>
        <v/>
      </c>
      <c r="C67" s="846"/>
      <c r="D67" s="12" t="str">
        <f>D10</f>
        <v>"Saudamini", Plot No. 2, Sector 29</v>
      </c>
    </row>
    <row r="68" spans="1:5" ht="19.5" customHeight="1">
      <c r="B68" s="846" t="str">
        <f>'Attach 3(JV)'!E19</f>
        <v/>
      </c>
      <c r="C68" s="846"/>
      <c r="D68" s="12" t="str">
        <f>D11</f>
        <v>Gurugram (Haryana) - 122001</v>
      </c>
    </row>
    <row r="69" spans="1:5" ht="19.5" customHeight="1">
      <c r="A69" s="32"/>
      <c r="B69" s="846" t="str">
        <f>'Attach 3(JV)'!E20</f>
        <v/>
      </c>
      <c r="C69" s="846"/>
      <c r="D69" s="12"/>
    </row>
    <row r="70" spans="1:5" ht="19.5" customHeight="1">
      <c r="A70" s="29" t="s">
        <v>61</v>
      </c>
    </row>
    <row r="71" spans="1:5" ht="19.5" customHeight="1">
      <c r="A71" s="32"/>
    </row>
    <row r="72" spans="1:5" ht="33.75" customHeight="1">
      <c r="A72" s="1062" t="s">
        <v>425</v>
      </c>
      <c r="B72" s="1062"/>
      <c r="C72" s="1062"/>
      <c r="D72" s="1062"/>
      <c r="E72" s="1062"/>
    </row>
    <row r="73" spans="1:5" ht="19.5" customHeight="1">
      <c r="A73" s="32"/>
      <c r="B73" s="32"/>
      <c r="C73" s="32"/>
      <c r="D73" s="32"/>
      <c r="E73" s="32"/>
    </row>
    <row r="74" spans="1:5" ht="72" customHeight="1">
      <c r="A74" s="46" t="s">
        <v>362</v>
      </c>
      <c r="B74" s="1197" t="s">
        <v>419</v>
      </c>
      <c r="C74" s="1197"/>
      <c r="D74" s="46" t="s">
        <v>420</v>
      </c>
      <c r="E74" s="46" t="s">
        <v>426</v>
      </c>
    </row>
    <row r="75" spans="1:5" ht="25.5" customHeight="1">
      <c r="A75" s="81">
        <v>1</v>
      </c>
      <c r="B75" s="1230"/>
      <c r="C75" s="1230"/>
      <c r="D75" s="213"/>
      <c r="E75" s="213"/>
    </row>
    <row r="76" spans="1:5" ht="25.5" customHeight="1">
      <c r="A76" s="81">
        <v>2</v>
      </c>
      <c r="B76" s="1230"/>
      <c r="C76" s="1230"/>
      <c r="D76" s="213"/>
      <c r="E76" s="213"/>
    </row>
    <row r="77" spans="1:5" ht="25.5" customHeight="1">
      <c r="A77" s="81">
        <v>3</v>
      </c>
      <c r="B77" s="1230"/>
      <c r="C77" s="1230"/>
      <c r="D77" s="213"/>
      <c r="E77" s="213"/>
    </row>
    <row r="78" spans="1:5" ht="25.5" customHeight="1">
      <c r="A78" s="81">
        <v>4</v>
      </c>
      <c r="B78" s="1230"/>
      <c r="C78" s="1230"/>
      <c r="D78" s="213"/>
      <c r="E78" s="213"/>
    </row>
    <row r="79" spans="1:5" ht="25.5" customHeight="1">
      <c r="A79" s="81">
        <v>5</v>
      </c>
      <c r="B79" s="1230"/>
      <c r="C79" s="1230"/>
      <c r="D79" s="213"/>
      <c r="E79" s="213"/>
    </row>
    <row r="80" spans="1:5" ht="25.5" customHeight="1">
      <c r="A80" s="81">
        <v>6</v>
      </c>
      <c r="B80" s="1230"/>
      <c r="C80" s="1230"/>
      <c r="D80" s="213"/>
      <c r="E80" s="213"/>
    </row>
    <row r="81" spans="1:5" ht="19.5" customHeight="1">
      <c r="A81" s="32"/>
      <c r="B81" s="32"/>
      <c r="C81" s="32"/>
      <c r="D81" s="32"/>
      <c r="E81" s="32"/>
    </row>
    <row r="82" spans="1:5" ht="24.75" customHeight="1">
      <c r="A82" s="149"/>
      <c r="B82" s="149"/>
      <c r="C82" s="149"/>
      <c r="D82" s="149"/>
      <c r="E82" s="149"/>
    </row>
    <row r="83" spans="1:5" ht="24.75" customHeight="1">
      <c r="A83" s="149" t="s">
        <v>63</v>
      </c>
      <c r="B83" s="62" t="str">
        <f>B55</f>
        <v>--</v>
      </c>
      <c r="C83" s="149" t="s">
        <v>64</v>
      </c>
      <c r="D83" s="149" t="str">
        <f>D55</f>
        <v/>
      </c>
      <c r="E83" s="149"/>
    </row>
    <row r="84" spans="1:5" ht="24.75" customHeight="1">
      <c r="A84" s="149" t="s">
        <v>65</v>
      </c>
      <c r="B84" s="149" t="str">
        <f>B56</f>
        <v/>
      </c>
      <c r="C84" s="149" t="s">
        <v>66</v>
      </c>
      <c r="D84" s="149" t="str">
        <f>D56</f>
        <v/>
      </c>
      <c r="E84" s="149"/>
    </row>
    <row r="85" spans="1:5" ht="24.75" customHeight="1">
      <c r="A85" s="149"/>
      <c r="B85" s="149"/>
      <c r="C85" s="149"/>
      <c r="D85" s="149"/>
      <c r="E85" s="149"/>
    </row>
    <row r="86" spans="1:5" ht="37.5" customHeight="1">
      <c r="A86" s="59"/>
      <c r="B86" s="59"/>
      <c r="C86" s="59"/>
      <c r="D86" s="59"/>
      <c r="E86" s="59"/>
    </row>
  </sheetData>
  <sheetProtection algorithmName="SHA-512" hashValue="3pkYAKN562kPL/HsXaTqRoSejwb4hZuRt5X10080WzjffOEtxQQDayRKPfTZQg6KCIShcwOHmR+avqibWhcldQ==" saltValue="mSW2rOxc4DbtKJmlV75NCQ==" spinCount="100000" sheet="1" objects="1" scenarios="1" formatColumns="0" formatRows="0" selectLockedCells="1"/>
  <customSheetViews>
    <customSheetView guid="{51A6EE7B-1159-4743-BF27-95D329619B3B}" showPageBreaks="1" showGridLines="0" fitToPage="1" printArea="1" view="pageBreakPreview">
      <selection activeCell="D20" sqref="D20"/>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 right="0" top="0" bottom="0" header="0" footer="0"/>
      <pageSetup scale="78" fitToHeight="0"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 right="0" top="0" bottom="0" header="0" footer="0"/>
      <pageSetup scale="79" fitToHeight="0"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 right="0" top="0" bottom="0" header="0" footer="0"/>
      <pageSetup scale="78" fitToHeight="0"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 right="0" top="0" bottom="0" header="0" footer="0"/>
      <pageSetup scale="32"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8" sqref="B18:C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3">
      <selection activeCell="D22" sqref="D22"/>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6">
      <selection activeCell="B18" sqref="B18:C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0" sqref="B20:C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C20"/>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 right="0" top="0" bottom="0" header="0" footer="0"/>
      <pageSetup scale="32"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 right="0" top="0" bottom="0" header="0" footer="0"/>
      <pageSetup scale="78" fitToHeight="0"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 right="0" top="0" bottom="0" header="0" footer="0"/>
      <pageSetup scale="78" fitToHeight="0"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 right="0" top="0" bottom="0" header="0" footer="0"/>
      <pageSetup scale="78" fitToHeight="0"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 right="0" top="0" bottom="0" header="0" footer="0"/>
      <pageSetup scale="82" fitToHeight="0"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D20" sqref="D20"/>
      <pageMargins left="0" right="0" top="0" bottom="0" header="0" footer="0"/>
      <pageSetup scale="82" fitToHeight="0" orientation="portrait" r:id="rId45"/>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82" fitToHeight="0" orientation="portrait" r:id="rId46"/>
  <headerFooter alignWithMargins="0">
    <oddFooter>&amp;R&amp;"Book Antiqua,Bold"&amp;8 Page &amp;P of &amp;N</oddFooter>
  </headerFooter>
  <drawing r:id="rId4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37"/>
  <sheetViews>
    <sheetView showGridLines="0" showZeros="0" tabSelected="1" view="pageBreakPreview" topLeftCell="A19" zoomScaleNormal="100" zoomScaleSheetLayoutView="100" workbookViewId="0">
      <selection activeCell="C25" sqref="C25"/>
    </sheetView>
  </sheetViews>
  <sheetFormatPr defaultColWidth="9.140625" defaultRowHeight="16.5"/>
  <cols>
    <col min="1" max="1" width="15.28515625" style="236" customWidth="1"/>
    <col min="2" max="2" width="26.5703125" style="236" customWidth="1"/>
    <col min="3" max="3" width="35.140625" style="236" customWidth="1"/>
    <col min="4" max="4" width="33.5703125" style="236" customWidth="1"/>
    <col min="5" max="5" width="20" style="236" customWidth="1"/>
    <col min="6" max="6" width="14.7109375" style="236" hidden="1" customWidth="1"/>
    <col min="7" max="8" width="0" style="364" hidden="1" customWidth="1"/>
    <col min="9" max="16384" width="9.140625" style="364"/>
  </cols>
  <sheetData>
    <row r="1" spans="1:7" s="235" customFormat="1" ht="20.25" customHeight="1">
      <c r="A1" s="519" t="str">
        <f>'Attach 3(JV)'!A1</f>
        <v>Specification No.:CC/NT/W-TR/DOM/A04/24/04404</v>
      </c>
      <c r="B1" s="520"/>
      <c r="C1" s="520"/>
      <c r="D1" s="520"/>
      <c r="E1" s="521" t="s">
        <v>427</v>
      </c>
      <c r="F1" s="234"/>
    </row>
    <row r="3" spans="1:7" ht="73.5" customHeight="1">
      <c r="A3" s="1212" t="str">
        <f>'Attach 3(JV)'!A3</f>
        <v xml:space="preserve">765 kV Transformer Package –  LOT-7TR-04-BULK for 7X 500 MVA, 765/400/33kV, (1-Ph) ICT under "Bulk Procurement of Transformer &amp; Reactor packages associated with various projects under RTM &amp; TBCB route "  </v>
      </c>
      <c r="B3" s="1213"/>
      <c r="C3" s="1213"/>
      <c r="D3" s="1213"/>
      <c r="E3" s="1213"/>
      <c r="F3" s="365"/>
    </row>
    <row r="4" spans="1:7" ht="1.5" hidden="1" customHeight="1">
      <c r="A4" s="240"/>
      <c r="F4" s="30"/>
      <c r="G4" s="11"/>
    </row>
    <row r="5" spans="1:7" ht="20.100000000000001" customHeight="1">
      <c r="A5" s="1234" t="s">
        <v>428</v>
      </c>
      <c r="B5" s="1234"/>
      <c r="C5" s="1234"/>
      <c r="D5" s="1234"/>
      <c r="E5" s="1234"/>
      <c r="F5" s="30"/>
      <c r="G5" s="11"/>
    </row>
    <row r="6" spans="1:7" ht="20.100000000000001" customHeight="1">
      <c r="A6" s="242"/>
      <c r="F6" s="30"/>
      <c r="G6" s="11"/>
    </row>
    <row r="7" spans="1:7" ht="20.100000000000001" customHeight="1">
      <c r="A7" s="258" t="str">
        <f>'[19]Attach 3 (JV)'!A5</f>
        <v>Bidder’s Name and Address (Sole Bidder) :</v>
      </c>
      <c r="D7" s="366" t="str">
        <f>'[19]Attach 3 (JV)'!F5</f>
        <v>To:</v>
      </c>
      <c r="F7" s="30"/>
      <c r="G7" s="11"/>
    </row>
    <row r="8" spans="1:7" ht="36" customHeight="1">
      <c r="A8" s="1235" t="str">
        <f>'Attach 3(JV)'!A8</f>
        <v/>
      </c>
      <c r="B8" s="1235"/>
      <c r="C8" s="1235"/>
      <c r="D8" s="367" t="str">
        <f>'[19]Attach 3 (JV)'!F6</f>
        <v>Contract Services</v>
      </c>
      <c r="F8" s="30"/>
      <c r="G8" s="11"/>
    </row>
    <row r="9" spans="1:7">
      <c r="A9" s="13" t="s">
        <v>55</v>
      </c>
      <c r="B9" s="845">
        <f>'Attach 3(JV)'!B9</f>
        <v>0</v>
      </c>
      <c r="C9" s="845"/>
      <c r="D9" s="367" t="str">
        <f>'[19]Attach 3 (JV)'!F7</f>
        <v>Power Grid Corporation of India Ltd.,</v>
      </c>
      <c r="F9" s="30"/>
      <c r="G9" s="11"/>
    </row>
    <row r="10" spans="1:7">
      <c r="A10" s="13" t="s">
        <v>57</v>
      </c>
      <c r="B10" s="846">
        <f>'Attach 3(JV)'!B10</f>
        <v>0</v>
      </c>
      <c r="C10" s="846"/>
      <c r="D10" s="367" t="str">
        <f>'[19]Attach 3 (JV)'!F8</f>
        <v>"Saudamini", Plot No.-2</v>
      </c>
      <c r="F10" s="30"/>
      <c r="G10" s="11"/>
    </row>
    <row r="11" spans="1:7">
      <c r="B11" s="846">
        <f>'Attach 3(JV)'!B11</f>
        <v>0</v>
      </c>
      <c r="C11" s="846"/>
      <c r="D11" s="367" t="str">
        <f>'[19]Attach 3 (JV)'!F9</f>
        <v xml:space="preserve">Sector-29, </v>
      </c>
    </row>
    <row r="12" spans="1:7">
      <c r="A12" s="242"/>
      <c r="B12" s="846">
        <f>'Attach 3(JV)'!B12</f>
        <v>0</v>
      </c>
      <c r="C12" s="846"/>
      <c r="D12" s="781" t="str">
        <f>'Attach 3(JV)'!E11</f>
        <v>Gurugram (Haryana) - 122001</v>
      </c>
    </row>
    <row r="13" spans="1:7" ht="9.9499999999999993" customHeight="1">
      <c r="A13" s="242"/>
      <c r="B13" s="102"/>
      <c r="C13" s="102"/>
    </row>
    <row r="14" spans="1:7" ht="20.100000000000001" customHeight="1">
      <c r="A14" s="236" t="s">
        <v>61</v>
      </c>
    </row>
    <row r="15" spans="1:7" ht="45.75" customHeight="1">
      <c r="A15" s="1239" t="s">
        <v>1054</v>
      </c>
      <c r="B15" s="1239"/>
      <c r="C15" s="1239"/>
      <c r="D15" s="1239"/>
      <c r="E15" s="1239"/>
    </row>
    <row r="16" spans="1:7" ht="51.6" customHeight="1">
      <c r="A16" s="363" t="s">
        <v>362</v>
      </c>
      <c r="B16" s="363" t="s">
        <v>429</v>
      </c>
      <c r="C16" s="363" t="s">
        <v>430</v>
      </c>
      <c r="D16" s="363" t="s">
        <v>431</v>
      </c>
      <c r="E16" s="363" t="s">
        <v>432</v>
      </c>
    </row>
    <row r="17" spans="1:6" ht="13.5" customHeight="1">
      <c r="A17" s="374">
        <v>1</v>
      </c>
      <c r="B17" s="374">
        <v>2</v>
      </c>
      <c r="C17" s="374">
        <v>3</v>
      </c>
      <c r="D17" s="374">
        <v>4</v>
      </c>
      <c r="E17" s="374">
        <v>5</v>
      </c>
    </row>
    <row r="18" spans="1:6" ht="32.25" customHeight="1">
      <c r="A18" s="236" t="s">
        <v>433</v>
      </c>
    </row>
    <row r="19" spans="1:6" s="368" customFormat="1" ht="32.25" customHeight="1">
      <c r="A19" s="1240" t="s">
        <v>434</v>
      </c>
      <c r="B19" s="1241"/>
      <c r="C19" s="1241"/>
      <c r="D19" s="1242"/>
      <c r="E19" s="779"/>
    </row>
    <row r="20" spans="1:6" s="370" customFormat="1" ht="37.5" customHeight="1">
      <c r="A20" s="780" t="s">
        <v>435</v>
      </c>
      <c r="B20" s="1249" t="s">
        <v>436</v>
      </c>
      <c r="C20" s="1249"/>
      <c r="D20" s="1249"/>
      <c r="E20" s="1249"/>
    </row>
    <row r="21" spans="1:6" ht="59.25" customHeight="1">
      <c r="A21" s="762" t="s">
        <v>437</v>
      </c>
      <c r="B21" s="762" t="s">
        <v>438</v>
      </c>
      <c r="C21" s="763"/>
      <c r="D21" s="764" t="s">
        <v>439</v>
      </c>
      <c r="E21" s="765"/>
    </row>
    <row r="22" spans="1:6" ht="67.150000000000006" customHeight="1">
      <c r="A22" s="762" t="s">
        <v>440</v>
      </c>
      <c r="B22" s="762" t="s">
        <v>441</v>
      </c>
      <c r="C22" s="763"/>
      <c r="D22" s="764" t="s">
        <v>442</v>
      </c>
      <c r="E22" s="765"/>
    </row>
    <row r="23" spans="1:6" ht="52.5" customHeight="1">
      <c r="A23" s="762" t="s">
        <v>443</v>
      </c>
      <c r="B23" s="762" t="s">
        <v>444</v>
      </c>
      <c r="C23" s="763"/>
      <c r="D23" s="764" t="s">
        <v>445</v>
      </c>
      <c r="E23" s="765"/>
    </row>
    <row r="24" spans="1:6" ht="45.75" customHeight="1">
      <c r="A24" s="762" t="s">
        <v>446</v>
      </c>
      <c r="B24" s="762" t="s">
        <v>447</v>
      </c>
      <c r="C24" s="763"/>
      <c r="D24" s="764" t="s">
        <v>448</v>
      </c>
      <c r="E24" s="765"/>
    </row>
    <row r="25" spans="1:6" ht="145.5" customHeight="1">
      <c r="A25" s="766" t="s">
        <v>449</v>
      </c>
      <c r="B25" s="766" t="s">
        <v>450</v>
      </c>
      <c r="C25" s="763"/>
      <c r="D25" s="764" t="s">
        <v>451</v>
      </c>
      <c r="E25" s="765"/>
    </row>
    <row r="26" spans="1:6" ht="35.25" customHeight="1">
      <c r="A26" s="1237" t="str">
        <f>IF(OR((SUM(C21:C25)&gt;0.85),SUM(C21:C25)&lt;0.85),"ERROR -Sum of all the coefficients including labour is not equal to 0.85","")</f>
        <v>ERROR -Sum of all the coefficients including labour is not equal to 0.85</v>
      </c>
      <c r="B26" s="1237"/>
      <c r="C26" s="1237"/>
      <c r="D26" s="1237"/>
      <c r="E26" s="1238"/>
    </row>
    <row r="27" spans="1:6" ht="24.75" customHeight="1">
      <c r="A27" s="1250" t="s">
        <v>452</v>
      </c>
      <c r="B27" s="1250"/>
      <c r="C27" s="1250"/>
      <c r="D27" s="1250"/>
      <c r="E27" s="1251"/>
    </row>
    <row r="28" spans="1:6" ht="20.100000000000001" customHeight="1">
      <c r="A28" s="761" t="s">
        <v>453</v>
      </c>
      <c r="B28" s="1236" t="s">
        <v>454</v>
      </c>
      <c r="C28" s="1236"/>
      <c r="D28" s="1236"/>
      <c r="E28" s="1236"/>
    </row>
    <row r="29" spans="1:6" ht="82.5">
      <c r="A29" s="762" t="s">
        <v>83</v>
      </c>
      <c r="B29" s="762" t="s">
        <v>455</v>
      </c>
      <c r="C29" s="262">
        <v>0.85</v>
      </c>
      <c r="D29" s="767" t="s">
        <v>456</v>
      </c>
      <c r="E29" s="765"/>
    </row>
    <row r="30" spans="1:6" s="369" customFormat="1" ht="20.100000000000001" customHeight="1">
      <c r="A30" s="768" t="s">
        <v>457</v>
      </c>
      <c r="B30" s="1243" t="s">
        <v>458</v>
      </c>
      <c r="C30" s="1244"/>
      <c r="D30" s="1244"/>
      <c r="E30" s="1245"/>
      <c r="F30" s="368"/>
    </row>
    <row r="31" spans="1:6" s="372" customFormat="1" ht="30" customHeight="1">
      <c r="A31" s="769" t="s">
        <v>459</v>
      </c>
      <c r="B31" s="1246" t="s">
        <v>460</v>
      </c>
      <c r="C31" s="1247"/>
      <c r="D31" s="1247"/>
      <c r="E31" s="1248"/>
      <c r="F31" s="371"/>
    </row>
    <row r="32" spans="1:6" ht="165">
      <c r="A32" s="762" t="s">
        <v>437</v>
      </c>
      <c r="B32" s="762" t="s">
        <v>450</v>
      </c>
      <c r="C32" s="770">
        <v>0.8</v>
      </c>
      <c r="D32" s="767" t="s">
        <v>461</v>
      </c>
      <c r="E32" s="765"/>
    </row>
    <row r="33" spans="1:7" s="375" customFormat="1" ht="205.5" customHeight="1">
      <c r="A33" s="1055" t="s">
        <v>462</v>
      </c>
      <c r="B33" s="1056"/>
      <c r="C33" s="1056"/>
      <c r="D33" s="1056"/>
      <c r="E33" s="1057"/>
      <c r="F33" s="29"/>
    </row>
    <row r="34" spans="1:7" ht="20.100000000000001" customHeight="1">
      <c r="A34" s="376"/>
      <c r="B34" s="376"/>
      <c r="C34" s="376"/>
    </row>
    <row r="35" spans="1:7" s="236" customFormat="1">
      <c r="A35" s="258" t="s">
        <v>63</v>
      </c>
      <c r="B35" s="373" t="str">
        <f>'Attach 3(JV)'!B24</f>
        <v>--</v>
      </c>
      <c r="D35" s="258" t="s">
        <v>64</v>
      </c>
      <c r="E35" s="258" t="str">
        <f>'Attach 3(JV)'!E24</f>
        <v/>
      </c>
      <c r="G35" s="364"/>
    </row>
    <row r="36" spans="1:7" s="236" customFormat="1">
      <c r="A36" s="258" t="s">
        <v>65</v>
      </c>
      <c r="B36" s="258" t="str">
        <f>'Attach 3(JV)'!B25</f>
        <v/>
      </c>
      <c r="D36" s="258" t="s">
        <v>463</v>
      </c>
      <c r="E36" s="243" t="str">
        <f>'Attach 3(JV)'!E25</f>
        <v/>
      </c>
      <c r="G36" s="364"/>
    </row>
    <row r="37" spans="1:7" s="236" customFormat="1">
      <c r="A37" s="243"/>
      <c r="B37" s="243"/>
      <c r="C37" s="258"/>
      <c r="D37" s="257"/>
      <c r="E37" s="243"/>
      <c r="G37" s="364"/>
    </row>
  </sheetData>
  <sheetProtection formatColumns="0" formatRows="0" selectLockedCells="1"/>
  <customSheetViews>
    <customSheetView guid="{51A6EE7B-1159-4743-BF27-95D329619B3B}" showPageBreaks="1" showGridLines="0" zeroValues="0" fitToPage="1" printArea="1" hiddenRows="1" hiddenColumns="1" view="pageBreakPreview" topLeftCell="A14">
      <selection activeCell="C21" sqref="C21"/>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 right="0" top="0" bottom="0" header="0" footer="0"/>
      <pageSetup scale="82" fitToHeight="0"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 right="0" top="0" bottom="0" header="0" footer="0"/>
      <pageSetup scale="82" fitToHeight="0"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 right="0" top="0" bottom="0" header="0" footer="0"/>
      <pageSetup scale="82" fitToHeight="0"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1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15"/>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16"/>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17"/>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18"/>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 right="0" top="0" bottom="0" header="0" footer="0"/>
      <pageSetup scale="82" fitToHeight="0" orientation="portrait" r:id="rId19"/>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20"/>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 right="0" top="0" bottom="0" header="0" footer="0"/>
      <pageSetup scale="82" fitToHeight="0" orientation="portrait" r:id="rId21"/>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 right="0" top="0" bottom="0" header="0" footer="0"/>
      <pageSetup scale="82" fitToHeight="0" orientation="portrait" r:id="rId22"/>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3"/>
      <headerFooter alignWithMargins="0">
        <oddFooter>&amp;R&amp;"Book Antiqua,Bold"&amp;8 Page &amp;P of &amp;N</oddFooter>
      </headerFooter>
    </customSheetView>
    <customSheetView guid="{B8284B7F-813C-4C59-8CB2-9F34C8EAC9F3}" showPageBreaks="1" showGridLines="0" zeroValues="0" fitToPage="1" printArea="1" hiddenRows="1" hiddenColumns="1" view="pageBreakPreview" topLeftCell="A14">
      <selection activeCell="C21" sqref="C21"/>
      <pageMargins left="0" right="0" top="0" bottom="0" header="0" footer="0"/>
      <pageSetup scale="82" fitToHeight="0" orientation="portrait" r:id="rId24"/>
      <headerFooter alignWithMargins="0">
        <oddFooter>&amp;R&amp;"Book Antiqua,Bold"&amp;8 Page &amp;P of &amp;N</oddFooter>
      </headerFooter>
    </customSheetView>
  </customSheetViews>
  <mergeCells count="16">
    <mergeCell ref="A33:E33"/>
    <mergeCell ref="B30:E30"/>
    <mergeCell ref="B31:E31"/>
    <mergeCell ref="B20:E20"/>
    <mergeCell ref="A27:E27"/>
    <mergeCell ref="B11:C11"/>
    <mergeCell ref="B28:E28"/>
    <mergeCell ref="A26:E26"/>
    <mergeCell ref="B12:C12"/>
    <mergeCell ref="A15:E15"/>
    <mergeCell ref="A19:D19"/>
    <mergeCell ref="A3:E3"/>
    <mergeCell ref="A5:E5"/>
    <mergeCell ref="A8:C8"/>
    <mergeCell ref="B9:C9"/>
    <mergeCell ref="B10:C10"/>
  </mergeCells>
  <dataValidations count="4">
    <dataValidation type="list" allowBlank="1" showInputMessage="1" showErrorMessage="1" sqref="C21" xr:uid="{00000000-0002-0000-1100-000000000000}">
      <formula1>"0.16,0.17,0.18,0.19,0.20"</formula1>
    </dataValidation>
    <dataValidation type="list" allowBlank="1" showInputMessage="1" showErrorMessage="1" sqref="C25" xr:uid="{00000000-0002-0000-1100-000001000000}">
      <formula1>"0.22,0.23,0.24,0.25,0.26"</formula1>
    </dataValidation>
    <dataValidation type="list" allowBlank="1" showInputMessage="1" showErrorMessage="1" sqref="C23:C24" xr:uid="{00000000-0002-0000-1100-000002000000}">
      <formula1>"0.10,0.11,0.12"</formula1>
    </dataValidation>
    <dataValidation type="list" allowBlank="1" showInputMessage="1" showErrorMessage="1" sqref="C22" xr:uid="{00000000-0002-0000-1100-000003000000}">
      <formula1>"0.19,0.20,0.21,0.22,0.23"</formula1>
    </dataValidation>
  </dataValidations>
  <pageMargins left="0.7" right="0.25" top="0.47" bottom="0.48" header="0.28000000000000003" footer="0.23"/>
  <pageSetup scale="82" fitToHeight="0"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3" zoomScale="130" zoomScaleSheetLayoutView="130" workbookViewId="0">
      <selection activeCell="F4" sqref="F4"/>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s="77" customFormat="1" ht="15">
      <c r="A1" s="522" t="str">
        <f>'Attach 3(JV)'!A1</f>
        <v>Specification No.:CC/NT/W-TR/DOM/A04/24/04404</v>
      </c>
      <c r="B1" s="511"/>
      <c r="C1" s="511"/>
      <c r="D1" s="511"/>
      <c r="E1" s="523" t="str">
        <f>"Attachment-13 " &amp; 'Attach 3(JV)'!AT1</f>
        <v xml:space="preserve">Attachment-13 </v>
      </c>
      <c r="F1" s="78"/>
      <c r="G1" s="78"/>
      <c r="H1" s="78"/>
    </row>
    <row r="3" spans="1:9" ht="75" customHeight="1">
      <c r="A3" s="1212" t="str">
        <f>'Attach 3(JV)'!A3</f>
        <v xml:space="preserve">765 kV Transformer Package –  LOT-7TR-04-BULK for 7X 500 MVA, 765/400/33kV, (1-Ph) ICT under "Bulk Procurement of Transformer &amp; Reactor packages associated with various projects under RTM &amp; TBCB route "  </v>
      </c>
      <c r="B3" s="1213"/>
      <c r="C3" s="1213"/>
      <c r="D3" s="1213"/>
      <c r="E3" s="1213"/>
      <c r="F3" s="26"/>
      <c r="G3" s="27"/>
      <c r="H3" s="26"/>
    </row>
    <row r="4" spans="1:9" ht="20.100000000000001" customHeight="1">
      <c r="A4" s="28"/>
      <c r="H4" s="30"/>
      <c r="I4" s="11"/>
    </row>
    <row r="5" spans="1:9" ht="20.100000000000001" customHeight="1">
      <c r="A5" s="843" t="s">
        <v>464</v>
      </c>
      <c r="B5" s="843"/>
      <c r="C5" s="843"/>
      <c r="D5" s="843"/>
      <c r="E5" s="84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00000000000001" customHeight="1">
      <c r="A9" s="13" t="s">
        <v>55</v>
      </c>
      <c r="B9" s="846">
        <f>'Attach 3(JV)'!B9</f>
        <v>0</v>
      </c>
      <c r="C9" s="846"/>
      <c r="D9" s="846"/>
      <c r="E9" s="12" t="str">
        <f>'Attach 3(JV)'!E9</f>
        <v>Power Grid Corporation of India Ltd.,</v>
      </c>
      <c r="H9" s="30"/>
      <c r="I9" s="11"/>
    </row>
    <row r="10" spans="1:9" ht="20.100000000000001" customHeight="1">
      <c r="A10" s="13" t="s">
        <v>57</v>
      </c>
      <c r="B10" s="846">
        <f>'Attach 3(JV)'!B10</f>
        <v>0</v>
      </c>
      <c r="C10" s="846"/>
      <c r="D10" s="846"/>
      <c r="E10" s="12" t="str">
        <f>'Attach 3(JV)'!E10</f>
        <v>"Saudamini", Plot No. 2, Sector 29</v>
      </c>
      <c r="H10" s="30"/>
      <c r="I10" s="11"/>
    </row>
    <row r="11" spans="1:9" ht="20.100000000000001" customHeight="1">
      <c r="B11" s="846">
        <f>'Attach 3(JV)'!B11</f>
        <v>0</v>
      </c>
      <c r="C11" s="846"/>
      <c r="D11" s="846"/>
      <c r="E11" s="12" t="str">
        <f>'Attach 3(JV)'!E11</f>
        <v>Gurugram (Haryana) - 122001</v>
      </c>
      <c r="G11" s="78" t="s">
        <v>8</v>
      </c>
    </row>
    <row r="12" spans="1:9" ht="20.100000000000001" customHeight="1">
      <c r="A12" s="32"/>
      <c r="B12" s="846">
        <f>'Attach 3(JV)'!B12</f>
        <v>0</v>
      </c>
      <c r="C12" s="846"/>
      <c r="D12" s="846"/>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45" customHeight="1">
      <c r="A16" s="1062" t="s">
        <v>465</v>
      </c>
      <c r="B16" s="1062"/>
      <c r="C16" s="1062"/>
      <c r="D16" s="1062"/>
      <c r="E16" s="1062"/>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jU701f8tWPW2DAEK14m4cv41PmZIrgTOI36JwGolMd5u1LodEULdfYEjIVowXT8QTIVSK6OQVvB/pi+Vzo2LRQ==" saltValue="UHDcDMxvgFD0pUwC9QDtfg==" spinCount="100000" sheet="1" objects="1" scenarios="1" formatColumns="0" formatRows="0" selectLockedCells="1"/>
  <customSheetViews>
    <customSheetView guid="{51A6EE7B-1159-4743-BF27-95D329619B3B}" scale="160" showPageBreaks="1" showGridLines="0" fitToPage="1" printArea="1" view="pageBreakPreview" topLeftCell="A18">
      <selection activeCell="F4" sqref="F4"/>
      <pageMargins left="0" right="0" top="0" bottom="0" header="0" footer="0"/>
      <pageSetup scale="86" orientation="portrait" r:id="rId1"/>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 right="0" top="0" bottom="0" header="0" footer="0"/>
      <pageSetup scale="86" orientation="portrait" r:id="rId2"/>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 right="0" top="0" bottom="0" header="0" footer="0"/>
      <pageSetup scale="86" orientation="portrait" r:id="rId3"/>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 right="0" top="0" bottom="0" header="0" footer="0"/>
      <pageSetup scale="86" orientation="portrait" r:id="rId4"/>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 right="0" top="0" bottom="0" header="0" footer="0"/>
      <pageSetup scale="86" orientation="portrait" r:id="rId5"/>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 right="0" top="0" bottom="0" header="0" footer="0"/>
      <pageSetup scale="86"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 right="0" top="0" bottom="0" header="0" footer="0"/>
      <pageSetup scale="86"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9">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3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3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38"/>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39"/>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 right="0" top="0" bottom="0" header="0" footer="0"/>
      <pageSetup scale="86" orientation="portrait" r:id="rId40"/>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41"/>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 right="0" top="0" bottom="0" header="0" footer="0"/>
      <pageSetup scale="86" orientation="portrait" r:id="rId4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 right="0" top="0" bottom="0" header="0" footer="0"/>
      <pageSetup scale="86" orientation="portrait" r:id="rId43"/>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 right="0" top="0" bottom="0" header="0" footer="0"/>
      <pageSetup scale="86" orientation="portrait" r:id="rId44"/>
      <headerFooter alignWithMargins="0">
        <oddFooter>&amp;R&amp;"Book Antiqua,Bold"&amp;8 Page &amp;P of &amp;N</oddFooter>
      </headerFooter>
    </customSheetView>
    <customSheetView guid="{B8284B7F-813C-4C59-8CB2-9F34C8EAC9F3}" scale="160" showPageBreaks="1" showGridLines="0" fitToPage="1" printArea="1" view="pageBreakPreview" topLeftCell="A18">
      <selection activeCell="F4" sqref="F4"/>
      <pageMargins left="0" right="0" top="0" bottom="0" header="0" footer="0"/>
      <pageSetup scale="86" orientation="portrait" r:id="rId4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6"/>
  <headerFooter alignWithMargins="0">
    <oddFooter>&amp;R&amp;"Book Antiqua,Bold"&amp;8 Page &amp;P of &amp;N</oddFooter>
  </headerFooter>
  <drawing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topLeftCell="B1" zoomScale="115" zoomScaleNormal="100" zoomScaleSheetLayoutView="85" workbookViewId="0">
      <selection activeCell="C10" sqref="C10:E10"/>
    </sheetView>
  </sheetViews>
  <sheetFormatPr defaultColWidth="9.140625" defaultRowHeight="13.5"/>
  <cols>
    <col min="1" max="1" width="9.85546875" style="91" customWidth="1"/>
    <col min="2" max="2" width="12.7109375" style="91" customWidth="1"/>
    <col min="3" max="3" width="44.140625" style="91" customWidth="1"/>
    <col min="4" max="4" width="60.5703125" style="91" customWidth="1"/>
    <col min="5" max="5" width="12.85546875" style="91" customWidth="1"/>
    <col min="6" max="6" width="9.85546875" style="89" customWidth="1"/>
    <col min="7" max="9" width="9.140625" style="89"/>
    <col min="10" max="16384" width="9.140625" style="86"/>
  </cols>
  <sheetData>
    <row r="1" spans="1:12" ht="18" customHeight="1">
      <c r="A1" s="810" t="s">
        <v>5</v>
      </c>
      <c r="B1" s="813" t="s">
        <v>6</v>
      </c>
      <c r="C1" s="813"/>
      <c r="D1" s="813"/>
      <c r="E1" s="813"/>
      <c r="F1" s="799" t="str">
        <f>": Transformer Package -" &amp; Basic!B2 &amp; " :"</f>
        <v>: Transformer Package -7TR-04-BULK :</v>
      </c>
      <c r="G1" s="771" t="s">
        <v>7</v>
      </c>
      <c r="H1" s="84"/>
      <c r="I1" s="84"/>
      <c r="J1" s="85"/>
      <c r="L1" s="86" t="s">
        <v>8</v>
      </c>
    </row>
    <row r="2" spans="1:12" ht="62.25" customHeight="1">
      <c r="A2" s="811"/>
      <c r="B2" s="814" t="str">
        <f>Basic!B1</f>
        <v xml:space="preserve">765 kV Transformer Package –  LOT-7TR-04-BULK for 7X 500 MVA, 765/400/33kV, (1-Ph) ICT under "Bulk Procurement of Transformer &amp; Reactor packages associated with various projects under RTM &amp; TBCB route "  </v>
      </c>
      <c r="C2" s="815"/>
      <c r="D2" s="815"/>
      <c r="E2" s="816"/>
      <c r="F2" s="800"/>
      <c r="G2" s="84"/>
      <c r="H2" s="84"/>
      <c r="I2" s="84"/>
      <c r="J2" s="85"/>
    </row>
    <row r="3" spans="1:12" ht="21" customHeight="1">
      <c r="A3" s="811"/>
      <c r="B3" s="806" t="str">
        <f>"Specification No.: " &amp; Basic!B3</f>
        <v>Specification No.: CC/NT/W-TR/DOM/A04/24/04404</v>
      </c>
      <c r="C3" s="806"/>
      <c r="D3" s="806"/>
      <c r="E3" s="806"/>
      <c r="F3" s="800"/>
      <c r="G3" s="84"/>
      <c r="H3" s="84"/>
      <c r="I3" s="84"/>
      <c r="J3" s="85"/>
    </row>
    <row r="4" spans="1:12" s="96" customFormat="1" ht="18" customHeight="1">
      <c r="A4" s="811"/>
      <c r="B4" s="218">
        <v>1</v>
      </c>
      <c r="C4" s="803" t="s">
        <v>9</v>
      </c>
      <c r="D4" s="803"/>
      <c r="E4" s="803"/>
      <c r="F4" s="800"/>
      <c r="G4" s="94"/>
      <c r="H4" s="94"/>
      <c r="I4" s="93"/>
      <c r="J4" s="95"/>
    </row>
    <row r="5" spans="1:12" s="96" customFormat="1" ht="31.5" customHeight="1">
      <c r="A5" s="811"/>
      <c r="B5" s="219">
        <v>2</v>
      </c>
      <c r="C5" s="803" t="s">
        <v>10</v>
      </c>
      <c r="D5" s="803"/>
      <c r="E5" s="803"/>
      <c r="F5" s="800"/>
      <c r="G5" s="93"/>
      <c r="H5" s="93"/>
      <c r="I5" s="93"/>
      <c r="J5" s="95"/>
    </row>
    <row r="6" spans="1:12" s="96" customFormat="1" ht="23.25" customHeight="1">
      <c r="A6" s="811"/>
      <c r="B6" s="219">
        <v>3</v>
      </c>
      <c r="C6" s="805" t="s">
        <v>11</v>
      </c>
      <c r="D6" s="805"/>
      <c r="E6" s="805"/>
      <c r="F6" s="800"/>
      <c r="G6" s="93"/>
      <c r="H6" s="93"/>
      <c r="I6" s="93"/>
      <c r="J6" s="95"/>
    </row>
    <row r="7" spans="1:12" s="96" customFormat="1" ht="25.15" customHeight="1">
      <c r="A7" s="811"/>
      <c r="B7" s="219">
        <v>4</v>
      </c>
      <c r="C7" s="803" t="s">
        <v>12</v>
      </c>
      <c r="D7" s="803"/>
      <c r="E7" s="803"/>
      <c r="F7" s="800"/>
      <c r="G7" s="93"/>
      <c r="H7" s="93"/>
      <c r="I7" s="93"/>
      <c r="J7" s="95"/>
    </row>
    <row r="8" spans="1:12" s="96" customFormat="1" ht="37.5" customHeight="1">
      <c r="A8" s="811"/>
      <c r="B8" s="219">
        <v>5</v>
      </c>
      <c r="C8" s="803" t="s">
        <v>13</v>
      </c>
      <c r="D8" s="803"/>
      <c r="E8" s="803"/>
      <c r="F8" s="800"/>
      <c r="G8" s="93"/>
      <c r="H8" s="93"/>
      <c r="I8" s="93"/>
      <c r="J8" s="95"/>
    </row>
    <row r="9" spans="1:12" s="96" customFormat="1" ht="22.5" customHeight="1">
      <c r="A9" s="811"/>
      <c r="B9" s="220">
        <v>6</v>
      </c>
      <c r="C9" s="804" t="s">
        <v>14</v>
      </c>
      <c r="D9" s="804"/>
      <c r="E9" s="804"/>
      <c r="F9" s="800"/>
      <c r="G9" s="93"/>
      <c r="H9" s="93"/>
      <c r="I9" s="93"/>
      <c r="J9" s="95"/>
    </row>
    <row r="10" spans="1:12" s="96" customFormat="1" ht="29.25" customHeight="1">
      <c r="A10" s="811"/>
      <c r="B10" s="220">
        <v>7</v>
      </c>
      <c r="C10" s="804" t="s">
        <v>15</v>
      </c>
      <c r="D10" s="804"/>
      <c r="E10" s="804"/>
      <c r="F10" s="800"/>
      <c r="G10" s="93"/>
      <c r="H10" s="93"/>
      <c r="I10" s="93"/>
      <c r="J10" s="217"/>
    </row>
    <row r="11" spans="1:12" s="96" customFormat="1" ht="25.15" customHeight="1">
      <c r="A11" s="811"/>
      <c r="B11" s="497">
        <v>8</v>
      </c>
      <c r="C11" s="804" t="s">
        <v>16</v>
      </c>
      <c r="D11" s="804"/>
      <c r="E11" s="804"/>
      <c r="F11" s="800"/>
      <c r="G11" s="93"/>
      <c r="H11" s="93"/>
      <c r="I11" s="93"/>
      <c r="J11" s="217"/>
    </row>
    <row r="12" spans="1:12" s="96" customFormat="1" ht="38.25" customHeight="1">
      <c r="A12" s="811"/>
      <c r="B12" s="497">
        <v>9</v>
      </c>
      <c r="C12" s="805" t="s">
        <v>17</v>
      </c>
      <c r="D12" s="805"/>
      <c r="E12" s="809"/>
      <c r="F12" s="800"/>
      <c r="G12" s="93"/>
      <c r="H12" s="93"/>
      <c r="I12" s="93"/>
      <c r="J12" s="217"/>
    </row>
    <row r="13" spans="1:12" s="96" customFormat="1" ht="54" customHeight="1">
      <c r="A13" s="811"/>
      <c r="B13" s="497">
        <v>10</v>
      </c>
      <c r="C13" s="805" t="s">
        <v>18</v>
      </c>
      <c r="D13" s="805"/>
      <c r="E13" s="809"/>
      <c r="F13" s="800"/>
      <c r="G13" s="93"/>
      <c r="H13" s="93"/>
      <c r="I13" s="93"/>
      <c r="J13" s="217"/>
    </row>
    <row r="14" spans="1:12" s="96" customFormat="1" ht="21.75" customHeight="1">
      <c r="A14" s="811"/>
      <c r="B14" s="497">
        <v>11</v>
      </c>
      <c r="C14" s="805" t="s">
        <v>19</v>
      </c>
      <c r="D14" s="805"/>
      <c r="E14" s="809"/>
      <c r="F14" s="800"/>
      <c r="G14" s="93"/>
      <c r="H14" s="93"/>
      <c r="I14" s="93"/>
      <c r="J14" s="217"/>
    </row>
    <row r="15" spans="1:12" s="96" customFormat="1" ht="35.25" customHeight="1">
      <c r="A15" s="811"/>
      <c r="B15" s="497">
        <v>12</v>
      </c>
      <c r="C15" s="805" t="s">
        <v>20</v>
      </c>
      <c r="D15" s="805"/>
      <c r="E15" s="809"/>
      <c r="F15" s="800"/>
      <c r="G15" s="93"/>
      <c r="H15" s="93"/>
      <c r="I15" s="93"/>
      <c r="J15" s="217"/>
    </row>
    <row r="16" spans="1:12" s="96" customFormat="1" ht="17.25" customHeight="1">
      <c r="A16" s="811"/>
      <c r="B16" s="497">
        <v>13</v>
      </c>
      <c r="C16" s="805" t="s">
        <v>21</v>
      </c>
      <c r="D16" s="805"/>
      <c r="E16" s="809"/>
      <c r="F16" s="800"/>
      <c r="G16" s="93"/>
      <c r="H16" s="93"/>
      <c r="I16" s="93"/>
      <c r="J16" s="217"/>
    </row>
    <row r="17" spans="1:10" s="96" customFormat="1" ht="20.25" customHeight="1">
      <c r="A17" s="811"/>
      <c r="B17" s="497">
        <v>14</v>
      </c>
      <c r="C17" s="805" t="s">
        <v>22</v>
      </c>
      <c r="D17" s="805"/>
      <c r="E17" s="809"/>
      <c r="F17" s="800"/>
      <c r="G17" s="93"/>
      <c r="H17" s="93"/>
      <c r="I17" s="93"/>
      <c r="J17" s="217"/>
    </row>
    <row r="18" spans="1:10" s="96" customFormat="1" ht="20.25" customHeight="1">
      <c r="A18" s="811"/>
      <c r="B18" s="497">
        <v>15</v>
      </c>
      <c r="C18" s="805" t="s">
        <v>23</v>
      </c>
      <c r="D18" s="805"/>
      <c r="E18" s="809"/>
      <c r="F18" s="800"/>
      <c r="G18" s="93"/>
      <c r="H18" s="93"/>
      <c r="I18" s="93"/>
      <c r="J18" s="217"/>
    </row>
    <row r="19" spans="1:10" s="96" customFormat="1" ht="20.25" customHeight="1">
      <c r="A19" s="811"/>
      <c r="B19" s="497">
        <v>16</v>
      </c>
      <c r="C19" s="805" t="s">
        <v>24</v>
      </c>
      <c r="D19" s="805"/>
      <c r="E19" s="809"/>
      <c r="F19" s="800"/>
      <c r="G19" s="93"/>
      <c r="H19" s="93"/>
      <c r="I19" s="93"/>
      <c r="J19" s="217"/>
    </row>
    <row r="20" spans="1:10" s="96" customFormat="1" ht="20.25" hidden="1" customHeight="1">
      <c r="A20" s="811"/>
      <c r="B20" s="497"/>
      <c r="F20" s="800"/>
      <c r="G20" s="93"/>
      <c r="H20" s="93"/>
      <c r="I20" s="93"/>
      <c r="J20" s="217"/>
    </row>
    <row r="21" spans="1:10" s="96" customFormat="1" ht="20.25" hidden="1" customHeight="1">
      <c r="A21" s="811"/>
      <c r="B21" s="497"/>
      <c r="C21" s="805"/>
      <c r="D21" s="805"/>
      <c r="E21" s="809"/>
      <c r="F21" s="800"/>
      <c r="G21" s="93"/>
      <c r="H21" s="93"/>
      <c r="I21" s="93"/>
      <c r="J21" s="217"/>
    </row>
    <row r="22" spans="1:10" s="96" customFormat="1" ht="37.5" customHeight="1">
      <c r="A22" s="811"/>
      <c r="B22" s="221" t="s">
        <v>25</v>
      </c>
      <c r="C22" s="807" t="s">
        <v>26</v>
      </c>
      <c r="D22" s="807"/>
      <c r="E22" s="808"/>
      <c r="F22" s="800"/>
      <c r="G22" s="93"/>
      <c r="H22" s="93"/>
      <c r="I22" s="93"/>
      <c r="J22" s="95"/>
    </row>
    <row r="23" spans="1:10" ht="17.25" customHeight="1">
      <c r="A23" s="811"/>
      <c r="B23" s="222"/>
      <c r="C23" s="222"/>
      <c r="D23" s="222"/>
      <c r="E23" s="222"/>
      <c r="F23" s="800"/>
      <c r="G23" s="84"/>
      <c r="H23" s="84"/>
      <c r="I23" s="84"/>
      <c r="J23" s="85"/>
    </row>
    <row r="24" spans="1:10" ht="30" customHeight="1">
      <c r="A24" s="811"/>
      <c r="B24" s="802"/>
      <c r="C24" s="802"/>
      <c r="D24" s="802"/>
      <c r="E24" s="802"/>
      <c r="F24" s="800"/>
      <c r="G24" s="84"/>
      <c r="H24" s="84"/>
      <c r="I24" s="84"/>
      <c r="J24" s="85"/>
    </row>
    <row r="25" spans="1:10" ht="21.75" customHeight="1">
      <c r="A25" s="811"/>
      <c r="B25" s="88"/>
      <c r="C25" s="88"/>
      <c r="D25" s="88"/>
      <c r="E25" s="88"/>
      <c r="F25" s="800"/>
      <c r="G25" s="84"/>
      <c r="H25" s="84"/>
      <c r="I25" s="84"/>
      <c r="J25" s="85"/>
    </row>
    <row r="26" spans="1:10" ht="24" customHeight="1">
      <c r="A26" s="811"/>
      <c r="B26" s="817"/>
      <c r="C26" s="818"/>
      <c r="D26" s="818"/>
      <c r="E26" s="819"/>
      <c r="F26" s="800"/>
    </row>
    <row r="27" spans="1:10" ht="15.95" customHeight="1">
      <c r="A27" s="811"/>
      <c r="B27" s="820"/>
      <c r="C27" s="821"/>
      <c r="D27" s="821"/>
      <c r="E27" s="822"/>
      <c r="F27" s="800"/>
      <c r="G27" s="84"/>
      <c r="H27" s="84"/>
      <c r="I27" s="84"/>
      <c r="J27" s="85"/>
    </row>
    <row r="28" spans="1:10" ht="17.25" customHeight="1">
      <c r="A28" s="811"/>
      <c r="B28" s="820"/>
      <c r="C28" s="821"/>
      <c r="D28" s="821"/>
      <c r="E28" s="822"/>
      <c r="F28" s="800"/>
      <c r="G28" s="90"/>
      <c r="H28" s="90"/>
      <c r="I28" s="90"/>
      <c r="J28" s="90"/>
    </row>
    <row r="29" spans="1:10" ht="24" customHeight="1">
      <c r="A29" s="812"/>
      <c r="B29" s="823"/>
      <c r="C29" s="824"/>
      <c r="D29" s="824"/>
      <c r="E29" s="825"/>
      <c r="F29" s="801"/>
      <c r="G29" s="90"/>
      <c r="H29" s="90"/>
      <c r="I29" s="90"/>
      <c r="J29" s="90"/>
    </row>
    <row r="30" spans="1:10" ht="15.75">
      <c r="A30" s="87"/>
      <c r="B30" s="87"/>
      <c r="C30" s="87"/>
      <c r="D30" s="87"/>
      <c r="E30" s="87"/>
      <c r="F30" s="84"/>
      <c r="G30" s="84"/>
      <c r="H30" s="84"/>
      <c r="I30" s="84"/>
      <c r="J30" s="85"/>
    </row>
    <row r="31" spans="1:10" ht="15.75">
      <c r="A31" s="87"/>
      <c r="B31" s="87"/>
      <c r="C31" s="87"/>
      <c r="D31" s="87"/>
      <c r="E31" s="87"/>
      <c r="F31" s="84"/>
      <c r="G31" s="84"/>
      <c r="H31" s="84"/>
      <c r="I31" s="84"/>
      <c r="J31" s="85"/>
    </row>
  </sheetData>
  <sheetProtection algorithmName="SHA-512" hashValue="Rw3uv0hAbOW9G4kQxZ7LJFlbM148yhGuYonqs7Y++DR9e7eHlWen/RHOsujy0Bg+vDlZv5NJrH2KtVNl6SCTAg==" saltValue="bF87U+Q0OIediFhzkecgBQ==" spinCount="100000" sheet="1" formatColumns="0" formatRows="0" selectLockedCells="1"/>
  <customSheetViews>
    <customSheetView guid="{51A6EE7B-1159-4743-BF27-95D329619B3B}" scale="115" showPageBreaks="1" showGridLines="0" printArea="1" hiddenRows="1" view="pageBreakPreview" topLeftCell="B10">
      <selection activeCell="C22" sqref="C22:E22"/>
      <pageMargins left="0" right="0" top="0" bottom="0" header="0" footer="0"/>
      <printOptions horizontalCentered="1"/>
      <pageSetup paperSize="9" scale="95" orientation="landscape" r:id="rId1"/>
      <headerFooter alignWithMargins="0"/>
    </customSheetView>
    <customSheetView guid="{B9DDBA10-9BB0-4D91-9619-C113F75B2489}" scale="115" showPageBreaks="1" showGridLines="0" printArea="1" hiddenRows="1" view="pageBreakPreview" topLeftCell="B1">
      <selection activeCell="J3" sqref="J3"/>
      <pageMargins left="0" right="0" top="0" bottom="0" header="0" footer="0"/>
      <printOptions horizontalCentered="1"/>
      <pageSetup paperSize="9" scale="95" orientation="landscape" r:id="rId2"/>
      <headerFooter alignWithMargins="0"/>
    </customSheetView>
    <customSheetView guid="{4B898AE2-7356-489E-882D-EC3B09CB95AA}" scale="85" showPageBreaks="1" showGridLines="0" printArea="1" hiddenRows="1" view="pageBreakPreview">
      <selection activeCell="G19" sqref="G19"/>
      <pageMargins left="0" right="0" top="0" bottom="0" header="0" footer="0"/>
      <printOptions horizontalCentered="1"/>
      <pageSetup paperSize="9" scale="95" orientation="landscape" r:id="rId3"/>
      <headerFooter alignWithMargins="0"/>
    </customSheetView>
    <customSheetView guid="{3836A67F-51F8-4B52-B51D-937DC398CD1F}" scale="115" showPageBreaks="1" showGridLines="0" printArea="1" hiddenRows="1" view="pageBreakPreview" topLeftCell="B1">
      <selection activeCell="A22" sqref="A22:E22"/>
      <pageMargins left="0" right="0" top="0" bottom="0" header="0" footer="0"/>
      <printOptions horizontalCentered="1"/>
      <pageSetup paperSize="9" scale="95" orientation="landscape" r:id="rId4"/>
      <headerFooter alignWithMargins="0"/>
    </customSheetView>
    <customSheetView guid="{9F341631-288D-49D9-8F81-65CCC818C9BA}" scale="85" showPageBreaks="1" showGridLines="0" printArea="1" hiddenRows="1" view="pageBreakPreview">
      <selection activeCell="C15" sqref="C15:E15"/>
      <pageMargins left="0" right="0" top="0" bottom="0" header="0" footer="0"/>
      <printOptions horizontalCentered="1"/>
      <pageSetup paperSize="9" scale="95" orientation="landscape" r:id="rId5"/>
      <headerFooter alignWithMargins="0"/>
    </customSheetView>
    <customSheetView guid="{DBB6855E-D634-47BF-8EAD-2479D63E426E}" scale="85" showPageBreaks="1" showGridLines="0" printArea="1" hiddenRows="1" view="pageBreakPreview">
      <selection activeCell="C15" sqref="C15:E15"/>
      <pageMargins left="0" right="0" top="0" bottom="0" header="0" footer="0"/>
      <printOptions horizontalCentered="1"/>
      <pageSetup paperSize="9" scale="95" orientation="landscape" r:id="rId6"/>
      <headerFooter alignWithMargins="0"/>
    </customSheetView>
    <customSheetView guid="{9CD72AD0-8BDA-437F-A784-A667464C809C}" showPageBreaks="1" showGridLines="0" printArea="1" view="pageBreakPreview">
      <selection activeCell="C15" sqref="C15:E15"/>
      <pageMargins left="0" right="0" top="0" bottom="0" header="0" footer="0"/>
      <printOptions horizontalCentered="1"/>
      <pageSetup paperSize="9" scale="95" orientation="landscape" r:id="rId7"/>
      <headerFooter alignWithMargins="0"/>
    </customSheetView>
    <customSheetView guid="{757C3C2F-C668-4CD7-806B-CA71CC57DCC1}" showPageBreaks="1" showGridLines="0" printArea="1" view="pageBreakPreview">
      <selection activeCell="C15" sqref="C15:E15"/>
      <pageMargins left="0" right="0" top="0" bottom="0" header="0" footer="0"/>
      <printOptions horizontalCentered="1"/>
      <pageSetup paperSize="9" scale="95" orientation="landscape" r:id="rId8"/>
      <headerFooter alignWithMargins="0"/>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9"/>
      <headerFooter alignWithMargins="0"/>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10"/>
      <headerFooter alignWithMargins="0"/>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11"/>
      <headerFooter alignWithMargins="0"/>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12"/>
      <headerFooter alignWithMargins="0"/>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13"/>
      <headerFooter alignWithMargins="0"/>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14"/>
      <headerFooter alignWithMargins="0"/>
    </customSheetView>
    <customSheetView guid="{E51D3662-FFCE-4FD6-A590-7DDC9E38C41F}" showGridLines="0">
      <selection activeCell="C10" sqref="C10:E10"/>
      <pageMargins left="0" right="0" top="0" bottom="0" header="0" footer="0"/>
      <printOptions horizontalCentered="1"/>
      <pageSetup paperSize="9" orientation="landscape" r:id="rId15"/>
      <headerFooter alignWithMargins="0"/>
    </customSheetView>
    <customSheetView guid="{CB7992C9-ABA5-4C7D-8C49-1E1D8E8875C7}" showGridLines="0">
      <selection activeCell="D27" sqref="D27"/>
      <pageMargins left="0" right="0" top="0" bottom="0" header="0" footer="0"/>
      <printOptions horizontalCentered="1"/>
      <pageSetup paperSize="9" orientation="landscape" r:id="rId16"/>
      <headerFooter alignWithMargins="0"/>
    </customSheetView>
    <customSheetView guid="{97C0FC0E-800C-45C9-895E-E91A3F1ADBA4}" showGridLines="0">
      <selection activeCell="H8" sqref="H8"/>
      <pageMargins left="0" right="0" top="0" bottom="0" header="0" footer="0"/>
      <printOptions horizontalCentered="1"/>
      <pageSetup paperSize="9" orientation="landscape" r:id="rId17"/>
      <headerFooter alignWithMargins="0"/>
    </customSheetView>
    <customSheetView guid="{15A19D23-A9FD-4FC1-B7B0-F2D16BDFC729}" showGridLines="0">
      <selection activeCell="J3" sqref="J3"/>
      <pageMargins left="0" right="0" top="0" bottom="0" header="0" footer="0"/>
      <printOptions horizontalCentered="1"/>
      <pageSetup paperSize="9" orientation="landscape" r:id="rId18"/>
      <headerFooter alignWithMargins="0"/>
    </customSheetView>
    <customSheetView guid="{C5EDD9E3-0801-4479-8600-A80B0FCFDF0B}" showGridLines="0">
      <selection activeCell="C7" sqref="C7:E7"/>
      <pageMargins left="0" right="0" top="0" bottom="0" header="0" footer="0"/>
      <printOptions horizontalCentered="1"/>
      <pageSetup paperSize="9" orientation="landscape" r:id="rId19"/>
      <headerFooter alignWithMargins="0"/>
    </customSheetView>
    <customSheetView guid="{FE4EC9C4-31B9-4D40-8323-5B16C3BC840F}" showGridLines="0">
      <selection activeCell="B3" sqref="B3:E3"/>
      <pageMargins left="0" right="0" top="0" bottom="0" header="0" footer="0"/>
      <printOptions horizontalCentered="1"/>
      <pageSetup paperSize="9" orientation="landscape" r:id="rId20"/>
      <headerFooter alignWithMargins="0"/>
    </customSheetView>
    <customSheetView guid="{F9FE2C60-2849-4C32-B532-2B1A89FFA9CD}" showGridLines="0">
      <selection activeCell="B3" sqref="B3:E3"/>
      <pageMargins left="0" right="0" top="0" bottom="0" header="0" footer="0"/>
      <printOptions horizontalCentered="1"/>
      <pageSetup paperSize="9" orientation="landscape" r:id="rId21"/>
      <headerFooter alignWithMargins="0"/>
    </customSheetView>
    <customSheetView guid="{494F6778-23FE-4AAC-B37D-6C7543FC13B9}" scale="90" showGridLines="0">
      <selection activeCell="B1" sqref="B1:E1"/>
      <pageMargins left="0" right="0" top="0" bottom="0" header="0" footer="0"/>
      <printOptions horizontalCentered="1"/>
      <pageSetup paperSize="9" orientation="landscape" r:id="rId22"/>
      <headerFooter alignWithMargins="0"/>
    </customSheetView>
    <customSheetView guid="{CD4CA1A8-824A-452F-BDBA-32A47C1B3013}" showGridLines="0">
      <selection sqref="A1:A16"/>
      <pageMargins left="0" right="0" top="0" bottom="0" header="0" footer="0"/>
      <printOptions horizontalCentered="1"/>
      <pageSetup paperSize="9" orientation="landscape" r:id="rId23"/>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24"/>
      <headerFooter alignWithMargins="0"/>
    </customSheetView>
    <customSheetView guid="{A3F641DF-CF1D-48E3-AFDC-E52726A449CB}" showGridLines="0" showRuler="0">
      <pageMargins left="0" right="0" top="0" bottom="0" header="0" footer="0"/>
      <printOptions horizontalCentered="1"/>
      <pageSetup paperSize="9" orientation="landscape" r:id="rId25"/>
      <headerFooter alignWithMargins="0"/>
    </customSheetView>
    <customSheetView guid="{ECEBABD0-566A-41C4-AA9A-38EA30EFEDA8}" showPageBreaks="1" showGridLines="0" showRuler="0">
      <pageMargins left="0" right="0" top="0" bottom="0" header="0" footer="0"/>
      <printOptions horizontalCentered="1"/>
      <pageSetup paperSize="9" orientation="landscape" r:id="rId26"/>
      <headerFooter alignWithMargins="0"/>
    </customSheetView>
    <customSheetView guid="{43BCBF1E-CDCF-4541-8D79-87EDCECBC1FD}" scale="90" showGridLines="0">
      <selection sqref="A1:A16"/>
      <pageMargins left="0" right="0" top="0" bottom="0" header="0" footer="0"/>
      <printOptions horizontalCentered="1"/>
      <pageSetup paperSize="9" orientation="landscape" r:id="rId27"/>
      <headerFooter alignWithMargins="0"/>
    </customSheetView>
    <customSheetView guid="{7A9EA6D6-4DDF-43D9-92E6-C6AFAD14E266}" showGridLines="0">
      <selection activeCell="B1" sqref="B1:E1"/>
      <pageMargins left="0" right="0" top="0" bottom="0" header="0" footer="0"/>
      <printOptions horizontalCentered="1"/>
      <pageSetup paperSize="9" orientation="landscape" r:id="rId28"/>
      <headerFooter alignWithMargins="0"/>
    </customSheetView>
    <customSheetView guid="{DC28ED1E-3E35-4094-9C2B-5C0A1C1D459C}" showGridLines="0">
      <selection activeCell="B2" sqref="B2:E2"/>
      <pageMargins left="0" right="0" top="0" bottom="0" header="0" footer="0"/>
      <printOptions horizontalCentered="1"/>
      <pageSetup paperSize="9" orientation="landscape" r:id="rId29"/>
      <headerFooter alignWithMargins="0"/>
    </customSheetView>
    <customSheetView guid="{240327DD-375F-45D4-BA52-89AFD79FE6A1}" showGridLines="0">
      <selection activeCell="B2" sqref="B2:E2"/>
      <pageMargins left="0" right="0" top="0" bottom="0" header="0" footer="0"/>
      <printOptions horizontalCentered="1"/>
      <pageSetup paperSize="9" orientation="landscape" r:id="rId30"/>
      <headerFooter alignWithMargins="0"/>
    </customSheetView>
    <customSheetView guid="{477F7E43-D393-45BA-B99B-D838E4629B5D}" showGridLines="0">
      <selection activeCell="J3" sqref="J3"/>
      <pageMargins left="0" right="0" top="0" bottom="0" header="0" footer="0"/>
      <printOptions horizontalCentered="1"/>
      <pageSetup paperSize="9" orientation="landscape" r:id="rId31"/>
      <headerFooter alignWithMargins="0"/>
    </customSheetView>
    <customSheetView guid="{8E3ED18F-7B8F-4A1C-969D-A70DC3B696C3}" showGridLines="0">
      <selection activeCell="J3" sqref="J3"/>
      <pageMargins left="0" right="0" top="0" bottom="0" header="0" footer="0"/>
      <printOptions horizontalCentered="1"/>
      <pageSetup paperSize="9" orientation="landscape" r:id="rId32"/>
      <headerFooter alignWithMargins="0"/>
    </customSheetView>
    <customSheetView guid="{38BECF6E-1A53-4F98-87B9-44F2C5F77E08}" showGridLines="0">
      <selection activeCell="H8" sqref="H8"/>
      <pageMargins left="0" right="0" top="0" bottom="0" header="0" footer="0"/>
      <printOptions horizontalCentered="1"/>
      <pageSetup paperSize="9" orientation="landscape" r:id="rId33"/>
      <headerFooter alignWithMargins="0"/>
    </customSheetView>
    <customSheetView guid="{340562B9-6CEE-4962-8D7D-CA1C6778F52C}" showGridLines="0" topLeftCell="A4">
      <selection activeCell="H8" sqref="H8"/>
      <pageMargins left="0" right="0" top="0" bottom="0" header="0" footer="0"/>
      <printOptions horizontalCentered="1"/>
      <pageSetup paperSize="9" orientation="landscape" r:id="rId34"/>
      <headerFooter alignWithMargins="0"/>
    </customSheetView>
    <customSheetView guid="{82E8A0F5-0020-4355-95CF-28601763A783}" showGridLines="0">
      <selection activeCell="D23" sqref="D23"/>
      <pageMargins left="0" right="0" top="0" bottom="0" header="0" footer="0"/>
      <printOptions horizontalCentered="1"/>
      <pageSetup paperSize="9" orientation="landscape" r:id="rId35"/>
      <headerFooter alignWithMargins="0"/>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36"/>
      <headerFooter alignWithMargins="0"/>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37"/>
      <headerFooter alignWithMargins="0"/>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38"/>
      <headerFooter alignWithMargins="0"/>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39"/>
      <headerFooter alignWithMargins="0"/>
    </customSheetView>
    <customSheetView guid="{869B0F9C-77A4-468D-A350-EA35CAE357D9}" scale="115" showPageBreaks="1" showGridLines="0" printArea="1" view="pageBreakPreview" topLeftCell="B1">
      <selection activeCell="B1" sqref="B1:E1"/>
      <pageMargins left="0" right="0" top="0" bottom="0" header="0" footer="0"/>
      <printOptions horizontalCentered="1"/>
      <pageSetup paperSize="9" scale="95" orientation="landscape" r:id="rId40"/>
      <headerFooter alignWithMargins="0"/>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41"/>
      <headerFooter alignWithMargins="0"/>
    </customSheetView>
    <customSheetView guid="{F0C5A243-1ADF-42BF-85A0-B6506A13618B}" scale="115" showPageBreaks="1" showGridLines="0" printArea="1" view="pageBreakPreview" topLeftCell="B1">
      <selection sqref="A1:A28"/>
      <pageMargins left="0" right="0" top="0" bottom="0" header="0" footer="0"/>
      <printOptions horizontalCentered="1"/>
      <pageSetup paperSize="9" scale="95" orientation="landscape" r:id="rId42"/>
      <headerFooter alignWithMargins="0"/>
    </customSheetView>
    <customSheetView guid="{176DC383-BC5B-4A2C-B484-0B54305CAC0E}" scale="85" showPageBreaks="1" showGridLines="0" printArea="1" hiddenRows="1" view="pageBreakPreview">
      <selection activeCell="C15" sqref="C15:E15"/>
      <pageMargins left="0" right="0" top="0" bottom="0" header="0" footer="0"/>
      <printOptions horizontalCentered="1"/>
      <pageSetup paperSize="9" scale="95" orientation="landscape" r:id="rId43"/>
      <headerFooter alignWithMargins="0"/>
    </customSheetView>
    <customSheetView guid="{3B6A9969-E4B8-452F-AFFE-7A4A13F5C420}" scale="115" showPageBreaks="1" showGridLines="0" printArea="1" hiddenRows="1" view="pageBreakPreview" topLeftCell="B1">
      <selection activeCell="J3" sqref="J3"/>
      <pageMargins left="0" right="0" top="0" bottom="0" header="0" footer="0"/>
      <printOptions horizontalCentered="1"/>
      <pageSetup paperSize="9" scale="95" orientation="landscape" r:id="rId44"/>
      <headerFooter alignWithMargins="0"/>
    </customSheetView>
    <customSheetView guid="{B8284B7F-813C-4C59-8CB2-9F34C8EAC9F3}" scale="115" showPageBreaks="1" showGridLines="0" printArea="1" hiddenRows="1" view="pageBreakPreview" topLeftCell="B10">
      <selection activeCell="C22" sqref="C22:E22"/>
      <pageMargins left="0" right="0" top="0" bottom="0" header="0" footer="0"/>
      <printOptions horizontalCentered="1"/>
      <pageSetup paperSize="9" scale="95" orientation="landscape" r:id="rId45"/>
      <headerFooter alignWithMargins="0"/>
    </customSheetView>
  </customSheetViews>
  <mergeCells count="25">
    <mergeCell ref="A1:A29"/>
    <mergeCell ref="B1:E1"/>
    <mergeCell ref="B2:E2"/>
    <mergeCell ref="C11:E11"/>
    <mergeCell ref="C12:E12"/>
    <mergeCell ref="C13:E13"/>
    <mergeCell ref="C15:E15"/>
    <mergeCell ref="C21:E21"/>
    <mergeCell ref="B26:E29"/>
    <mergeCell ref="C17:E17"/>
    <mergeCell ref="F1:F29"/>
    <mergeCell ref="B24:E24"/>
    <mergeCell ref="C7:E7"/>
    <mergeCell ref="C8:E8"/>
    <mergeCell ref="C10:E10"/>
    <mergeCell ref="C6:E6"/>
    <mergeCell ref="B3:E3"/>
    <mergeCell ref="C4:E4"/>
    <mergeCell ref="C5:E5"/>
    <mergeCell ref="C22:E22"/>
    <mergeCell ref="C9:E9"/>
    <mergeCell ref="C14:E14"/>
    <mergeCell ref="C16:E16"/>
    <mergeCell ref="C18:E18"/>
    <mergeCell ref="C19:E19"/>
  </mergeCells>
  <phoneticPr fontId="29" type="noConversion"/>
  <printOptions horizontalCentered="1"/>
  <pageMargins left="0.15748031496063" right="0.23622047244094499" top="0.78" bottom="0.98425196850393704" header="0.35433070866141703" footer="0.511811023622047"/>
  <pageSetup paperSize="9" scale="95" orientation="landscape" r:id="rId46"/>
  <headerFooter alignWithMargins="0"/>
  <drawing r:id="rId4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12" zoomScaleSheetLayoutView="100" workbookViewId="0">
      <selection activeCell="I8" sqref="I8"/>
    </sheetView>
  </sheetViews>
  <sheetFormatPr defaultColWidth="9.140625"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s="77" customFormat="1" ht="15">
      <c r="A1" s="1155" t="str">
        <f>'Attach 3(JV)'!A1</f>
        <v>Specification No.:CC/NT/W-TR/DOM/A04/24/04404</v>
      </c>
      <c r="B1" s="1155"/>
      <c r="C1" s="1155"/>
      <c r="D1" s="1155"/>
      <c r="E1" s="510" t="str">
        <f>"Attachment-14 " &amp; 'Attach 3(JV)'!AT1</f>
        <v xml:space="preserve">Attachment-14 </v>
      </c>
      <c r="F1" s="78"/>
      <c r="G1" s="78"/>
      <c r="H1" s="78"/>
    </row>
    <row r="3" spans="1:9" ht="83.25" customHeight="1">
      <c r="A3" s="1212" t="str">
        <f>'Attach 3(JV)'!A3</f>
        <v xml:space="preserve">765 kV Transformer Package –  LOT-7TR-04-BULK for 7X 500 MVA, 765/400/33kV, (1-Ph) ICT under "Bulk Procurement of Transformer &amp; Reactor packages associated with various projects under RTM &amp; TBCB route "  </v>
      </c>
      <c r="B3" s="1213"/>
      <c r="C3" s="1213"/>
      <c r="D3" s="1213"/>
      <c r="E3" s="1213"/>
      <c r="F3" s="26"/>
      <c r="G3" s="27"/>
      <c r="H3" s="26"/>
    </row>
    <row r="4" spans="1:9" ht="20.100000000000001" customHeight="1">
      <c r="A4" s="28"/>
      <c r="H4" s="30"/>
      <c r="I4" s="11"/>
    </row>
    <row r="5" spans="1:9" ht="20.100000000000001" customHeight="1">
      <c r="A5" s="843" t="s">
        <v>466</v>
      </c>
      <c r="B5" s="843"/>
      <c r="C5" s="843"/>
      <c r="D5" s="843"/>
      <c r="E5" s="84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00000000000001" customHeight="1">
      <c r="A9" s="13" t="s">
        <v>55</v>
      </c>
      <c r="B9" s="846">
        <f>'Attach 3(JV)'!B9</f>
        <v>0</v>
      </c>
      <c r="C9" s="846"/>
      <c r="D9" s="846"/>
      <c r="E9" s="12" t="str">
        <f>'Attach 3(JV)'!E9</f>
        <v>Power Grid Corporation of India Ltd.,</v>
      </c>
      <c r="H9" s="30"/>
      <c r="I9" s="11"/>
    </row>
    <row r="10" spans="1:9" ht="20.100000000000001" customHeight="1">
      <c r="A10" s="13" t="s">
        <v>57</v>
      </c>
      <c r="B10" s="846">
        <f>'Attach 3(JV)'!B10</f>
        <v>0</v>
      </c>
      <c r="C10" s="846"/>
      <c r="D10" s="846"/>
      <c r="E10" s="12" t="str">
        <f>'Attach 3(JV)'!E10</f>
        <v>"Saudamini", Plot No. 2, Sector 29</v>
      </c>
      <c r="H10" s="30"/>
      <c r="I10" s="11"/>
    </row>
    <row r="11" spans="1:9" ht="20.100000000000001" customHeight="1">
      <c r="B11" s="846">
        <f>'Attach 3(JV)'!B11</f>
        <v>0</v>
      </c>
      <c r="C11" s="846"/>
      <c r="D11" s="846"/>
      <c r="E11" s="12" t="str">
        <f>'Attach 3(JV)'!E11</f>
        <v>Gurugram (Haryana) - 122001</v>
      </c>
    </row>
    <row r="12" spans="1:9" ht="20.100000000000001" customHeight="1">
      <c r="A12" s="32"/>
      <c r="B12" s="846">
        <f>'Attach 3(JV)'!B12</f>
        <v>0</v>
      </c>
      <c r="C12" s="846"/>
      <c r="D12" s="846"/>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45" customHeight="1">
      <c r="A16" s="1252" t="s">
        <v>467</v>
      </c>
      <c r="B16" s="1252"/>
      <c r="C16" s="1252"/>
      <c r="D16" s="1252"/>
      <c r="E16" s="1252"/>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9uGvPC4KD+EKvOBM7kVzBb4k78C0+rvsOZsJ3H36fad9Zec1A2NX9jpxkkWM3ad1n+vpWJvNGVyA07qAJ/0T5A==" saltValue="dleIH1GJ73fDuD3FVh8EFg==" spinCount="100000" sheet="1" objects="1" scenarios="1" formatColumns="0" formatRows="0" selectLockedCells="1"/>
  <customSheetViews>
    <customSheetView guid="{51A6EE7B-1159-4743-BF27-95D329619B3B}" showPageBreaks="1" showGridLines="0" fitToPage="1" printArea="1" view="pageBreakPreview" topLeftCell="A9">
      <selection activeCell="I8" sqref="I8"/>
      <pageMargins left="0" right="0" top="0" bottom="0" header="0" footer="0"/>
      <pageSetup scale="87"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 right="0" top="0" bottom="0" header="0" footer="0"/>
      <pageSetup scale="87"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 right="0" top="0" bottom="0" header="0" footer="0"/>
      <pageSetup scale="87"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 right="0" top="0" bottom="0" header="0" footer="0"/>
      <pageSetup scale="87"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 right="0" top="0" bottom="0" header="0" footer="0"/>
      <pageSetup scale="87"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 right="0" top="0" bottom="0" header="0" footer="0"/>
      <pageSetup scale="87"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 right="0" top="0" bottom="0" header="0" footer="0"/>
      <pageSetup scale="87"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topLeftCell="A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7">
      <selection activeCell="A3" sqref="A3:E3"/>
      <pageMargins left="0" right="0" top="0" bottom="0" header="0" footer="0"/>
      <pageSetup orientation="portrait" r:id="rId22"/>
      <headerFooter alignWithMargins="0">
        <oddFooter>&amp;R&amp;"Book Antiqua,Bold"&amp;8 Page &amp;P of &amp;N</oddFooter>
      </headerFooter>
    </customSheetView>
    <customSheetView guid="{7A9EA6D6-4DDF-43D9-92E6-C6AFAD14E266}" showGridLines="0" topLeftCell="A16">
      <selection activeCell="A3" sqref="A3:E3"/>
      <pageMargins left="0" right="0" top="0" bottom="0" header="0" footer="0"/>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scale="99"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 right="0" top="0" bottom="0" header="0" footer="0"/>
      <pageSetup scale="99"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 right="0" top="0" bottom="0" header="0" footer="0"/>
      <pageSetup scale="99"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 right="0" top="0" bottom="0" header="0" footer="0"/>
      <pageSetup scale="99"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 right="0" top="0" bottom="0" header="0" footer="0"/>
      <pageSetup scale="99"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 right="0" top="0" bottom="0" header="0" footer="0"/>
      <pageSetup scale="96" orientation="portrait" r:id="rId3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3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3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33"/>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 right="0" top="0" bottom="0" header="0" footer="0"/>
      <pageSetup scale="87"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3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 right="0" top="0" bottom="0" header="0" footer="0"/>
      <pageSetup scale="87" orientation="portrait" r:id="rId37"/>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 right="0" top="0" bottom="0" header="0" footer="0"/>
      <pageSetup scale="87" orientation="portrait" r:id="rId38"/>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 right="0" top="0" bottom="0" header="0" footer="0"/>
      <pageSetup scale="87" orientation="portrait" r:id="rId39"/>
      <headerFooter alignWithMargins="0">
        <oddFooter>&amp;R&amp;"Book Antiqua,Bold"&amp;8 Page &amp;P of &amp;N</oddFooter>
      </headerFooter>
    </customSheetView>
    <customSheetView guid="{B8284B7F-813C-4C59-8CB2-9F34C8EAC9F3}" showPageBreaks="1" showGridLines="0" fitToPage="1" printArea="1" view="pageBreakPreview" topLeftCell="A9">
      <selection activeCell="I8" sqref="I8"/>
      <pageMargins left="0" right="0" top="0" bottom="0" header="0" footer="0"/>
      <pageSetup scale="87" orientation="portrait" r:id="rId4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1"/>
  <headerFooter alignWithMargins="0">
    <oddFooter>&amp;R&amp;"Book Antiqua,Bold"&amp;8 Page &amp;P of &amp;N</oddFooter>
  </headerFooter>
  <drawing r:id="rId4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zoomScaleNormal="100" zoomScaleSheetLayoutView="100" workbookViewId="0">
      <selection activeCell="B183" sqref="B183:I183"/>
    </sheetView>
  </sheetViews>
  <sheetFormatPr defaultColWidth="9.140625"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26" customFormat="1" ht="32.1" customHeight="1">
      <c r="A1" s="1263" t="s">
        <v>468</v>
      </c>
      <c r="B1" s="1264"/>
      <c r="C1" s="1264"/>
      <c r="D1" s="1264"/>
      <c r="E1" s="1264"/>
      <c r="F1" s="1264"/>
      <c r="G1" s="1264"/>
      <c r="H1" s="1264"/>
      <c r="I1" s="1265"/>
    </row>
    <row r="2" spans="1:9" s="226" customFormat="1" ht="32.1" customHeight="1">
      <c r="A2" s="223" t="s">
        <v>469</v>
      </c>
      <c r="B2" s="1266" t="s">
        <v>470</v>
      </c>
      <c r="C2" s="1266"/>
      <c r="D2" s="1266"/>
      <c r="E2" s="1266"/>
      <c r="F2" s="1266"/>
      <c r="G2" s="1266"/>
      <c r="H2" s="1266"/>
      <c r="I2" s="1267"/>
    </row>
    <row r="3" spans="1:9" s="226" customFormat="1" ht="32.1" customHeight="1">
      <c r="A3" s="223" t="s">
        <v>471</v>
      </c>
      <c r="B3" s="1266" t="s">
        <v>472</v>
      </c>
      <c r="C3" s="1266"/>
      <c r="D3" s="1266"/>
      <c r="E3" s="1266"/>
      <c r="F3" s="1266"/>
      <c r="G3" s="1266"/>
      <c r="H3" s="1266"/>
      <c r="I3" s="1267"/>
    </row>
    <row r="4" spans="1:9" s="226" customFormat="1" ht="32.1" customHeight="1">
      <c r="A4" s="223" t="s">
        <v>473</v>
      </c>
      <c r="B4" s="1266" t="s">
        <v>474</v>
      </c>
      <c r="C4" s="1266"/>
      <c r="D4" s="1266"/>
      <c r="E4" s="1266"/>
      <c r="F4" s="1266"/>
      <c r="G4" s="1266"/>
      <c r="H4" s="1266"/>
      <c r="I4" s="1267"/>
    </row>
    <row r="5" spans="1:9" s="226" customFormat="1" ht="32.1" customHeight="1">
      <c r="A5" s="223" t="s">
        <v>475</v>
      </c>
      <c r="B5" s="1266" t="s">
        <v>476</v>
      </c>
      <c r="C5" s="1266"/>
      <c r="D5" s="1266"/>
      <c r="E5" s="1266"/>
      <c r="F5" s="1266"/>
      <c r="G5" s="1266"/>
      <c r="H5" s="1266"/>
      <c r="I5" s="1267"/>
    </row>
    <row r="6" spans="1:9" s="226" customFormat="1" ht="32.1" customHeight="1">
      <c r="A6" s="224" t="s">
        <v>477</v>
      </c>
      <c r="B6" s="1268" t="s">
        <v>478</v>
      </c>
      <c r="C6" s="1268"/>
      <c r="D6" s="1268"/>
      <c r="E6" s="1268"/>
      <c r="F6" s="1268"/>
      <c r="G6" s="1268"/>
      <c r="H6" s="1268"/>
      <c r="I6" s="1269"/>
    </row>
    <row r="7" spans="1:9" s="226" customFormat="1" ht="32.1" customHeight="1">
      <c r="A7" s="225"/>
      <c r="C7" s="225"/>
      <c r="D7" s="225"/>
      <c r="E7" s="225"/>
      <c r="F7" s="225"/>
      <c r="G7" s="225"/>
      <c r="H7" s="225"/>
      <c r="I7" s="225"/>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75">
      <c r="A31" s="1274" t="s">
        <v>479</v>
      </c>
      <c r="B31" s="1274"/>
      <c r="C31" s="1274"/>
      <c r="D31" s="1274"/>
      <c r="E31" s="1274"/>
      <c r="F31" s="1274"/>
      <c r="G31" s="1274"/>
      <c r="H31" s="1274"/>
      <c r="I31" s="1274"/>
      <c r="J31" s="60"/>
    </row>
    <row r="32" spans="1:10" ht="15.75">
      <c r="A32" s="1273" t="s">
        <v>480</v>
      </c>
      <c r="B32" s="1273"/>
      <c r="C32" s="1273"/>
      <c r="D32" s="1273"/>
      <c r="E32" s="1273"/>
      <c r="F32" s="1273"/>
      <c r="G32" s="1273"/>
      <c r="H32" s="1273"/>
      <c r="I32" s="1273"/>
      <c r="J32" s="60"/>
    </row>
    <row r="33" spans="1:10" ht="18.75">
      <c r="A33" s="1270" t="s">
        <v>481</v>
      </c>
      <c r="B33" s="1270"/>
      <c r="C33" s="1270"/>
      <c r="D33" s="1270"/>
      <c r="E33" s="1270"/>
      <c r="F33" s="1270"/>
      <c r="G33" s="1270"/>
      <c r="H33" s="1270"/>
      <c r="I33" s="1270"/>
      <c r="J33" s="60"/>
    </row>
    <row r="34" spans="1:10" ht="36" customHeight="1">
      <c r="A34" s="1201" t="s">
        <v>482</v>
      </c>
      <c r="B34" s="1201"/>
      <c r="C34" s="1201"/>
      <c r="D34" s="1201"/>
      <c r="E34" s="1201"/>
      <c r="F34" s="1201"/>
      <c r="G34" s="1201"/>
      <c r="H34" s="1201"/>
      <c r="I34" s="1201"/>
      <c r="J34" s="60"/>
    </row>
    <row r="35" spans="1:10" ht="18.75">
      <c r="A35" s="1270" t="s">
        <v>483</v>
      </c>
      <c r="B35" s="1270"/>
      <c r="C35" s="1270"/>
      <c r="D35" s="1270"/>
      <c r="E35" s="1270"/>
      <c r="F35" s="1270"/>
      <c r="G35" s="1270"/>
      <c r="H35" s="1270"/>
      <c r="I35" s="1270"/>
      <c r="J35" s="60"/>
    </row>
    <row r="36" spans="1:10" ht="15.75">
      <c r="A36" s="1273" t="s">
        <v>484</v>
      </c>
      <c r="B36" s="1273"/>
      <c r="C36" s="1273"/>
      <c r="D36" s="1273"/>
      <c r="E36" s="1273"/>
      <c r="F36" s="1273"/>
      <c r="G36" s="1273"/>
      <c r="H36" s="1273"/>
      <c r="I36" s="1273"/>
      <c r="J36" s="60"/>
    </row>
    <row r="37" spans="1:10" ht="15.75">
      <c r="A37" s="1273">
        <f>'Attach 3(JV)'!B9</f>
        <v>0</v>
      </c>
      <c r="B37" s="1273"/>
      <c r="C37" s="1273"/>
      <c r="D37" s="1273"/>
      <c r="E37" s="1273"/>
      <c r="F37" s="1273"/>
      <c r="G37" s="1273"/>
      <c r="H37" s="1273"/>
      <c r="I37" s="1273"/>
      <c r="J37" s="60"/>
    </row>
    <row r="38" spans="1:10" ht="58.5" customHeight="1">
      <c r="A38" s="1272" t="str">
        <f>" having its Registered Office at " &amp; 'Attach 3(JV)'!B10 &amp; " " &amp;'Attach 3(JV)'!B11 &amp; " " &amp;'Attach 3(JV)'!B12</f>
        <v xml:space="preserve"> having its Registered Office at 0 0 0</v>
      </c>
      <c r="B38" s="1272"/>
      <c r="C38" s="1272"/>
      <c r="D38" s="1272"/>
      <c r="E38" s="1272"/>
      <c r="F38" s="1272"/>
      <c r="G38" s="1272"/>
      <c r="H38" s="1272"/>
      <c r="I38" s="1272"/>
      <c r="J38" s="60"/>
    </row>
    <row r="39" spans="1:10" ht="15.75">
      <c r="A39" s="1273" t="str">
        <f>IF('Names of Bidder'!D6 = "Sole Bidder", " ", " and ")</f>
        <v xml:space="preserve"> </v>
      </c>
      <c r="B39" s="1273"/>
      <c r="C39" s="1273"/>
      <c r="D39" s="1273"/>
      <c r="E39" s="1273"/>
      <c r="F39" s="1273"/>
      <c r="G39" s="1273"/>
      <c r="H39" s="1273"/>
      <c r="I39" s="1273"/>
      <c r="J39" s="60"/>
    </row>
    <row r="40" spans="1:10" ht="17.25" customHeight="1">
      <c r="A40" s="1272" t="str">
        <f>IF('Names of Bidder'!D6= "Sole Bidder", "", IF('Names of Bidder'!D7=1,'Names of Bidder'!D23,IF('Names of Bidder'!D7="2 or More",'Names of Bidder'!D23&amp;" &amp; "&amp;'Names of Bidder'!D28,"")))</f>
        <v/>
      </c>
      <c r="B40" s="1272"/>
      <c r="C40" s="1272"/>
      <c r="D40" s="1272"/>
      <c r="E40" s="1272"/>
      <c r="F40" s="1272"/>
      <c r="G40" s="1272"/>
      <c r="H40" s="1272"/>
      <c r="I40" s="1272"/>
      <c r="J40" s="60"/>
    </row>
    <row r="41" spans="1:10" ht="39" customHeight="1">
      <c r="A41" s="1272"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72"/>
      <c r="C41" s="1272"/>
      <c r="D41" s="1272"/>
      <c r="E41" s="1272"/>
      <c r="F41" s="1272"/>
      <c r="G41" s="1272"/>
      <c r="H41" s="1272"/>
      <c r="I41" s="1272"/>
      <c r="J41" s="60"/>
    </row>
    <row r="42" spans="1:10" ht="15.75">
      <c r="A42" s="1273" t="s">
        <v>485</v>
      </c>
      <c r="B42" s="1273"/>
      <c r="C42" s="1273"/>
      <c r="D42" s="1273"/>
      <c r="E42" s="1273"/>
      <c r="F42" s="1273"/>
      <c r="G42" s="1273"/>
      <c r="H42" s="1273"/>
      <c r="I42" s="1273"/>
      <c r="J42" s="60"/>
    </row>
    <row r="43" spans="1:10" ht="18.75">
      <c r="A43" s="1270" t="s">
        <v>486</v>
      </c>
      <c r="B43" s="1270"/>
      <c r="C43" s="1270"/>
      <c r="D43" s="1270"/>
      <c r="E43" s="1270"/>
      <c r="F43" s="1270"/>
      <c r="G43" s="1270"/>
      <c r="H43" s="1270"/>
      <c r="I43" s="1270"/>
      <c r="J43" s="60"/>
    </row>
    <row r="44" spans="1:10" ht="18.75">
      <c r="A44" s="1270" t="s">
        <v>487</v>
      </c>
      <c r="B44" s="1270"/>
      <c r="C44" s="1270"/>
      <c r="D44" s="1270"/>
      <c r="E44" s="1270"/>
      <c r="F44" s="1270"/>
      <c r="G44" s="1270"/>
      <c r="H44" s="1270"/>
      <c r="I44" s="1270"/>
      <c r="J44" s="60"/>
    </row>
    <row r="45" spans="1:10" ht="102" customHeight="1">
      <c r="A45" s="1271" t="str">
        <f>"POWERGRID intends to award, under laid-down organisational procedures, contract(s) for " &amp; Basic!B1</f>
        <v xml:space="preserve">POWERGRID intends to award, under laid-down organisational procedures, contract(s) for 765 kV Transformer Package –  LOT-7TR-04-BULK for 7X 500 MVA, 765/400/33kV, (1-Ph) ICT under "Bulk Procurement of Transformer &amp; Reactor packages associated with various projects under RTM &amp; TBCB route "  </v>
      </c>
      <c r="B45" s="1271"/>
      <c r="C45" s="1271"/>
      <c r="D45" s="1271"/>
      <c r="E45" s="1271"/>
      <c r="F45" s="1271"/>
      <c r="G45" s="1271"/>
      <c r="H45" s="1271"/>
      <c r="I45" s="1271"/>
      <c r="J45" s="60"/>
    </row>
    <row r="46" spans="1:10" ht="16.5" customHeight="1">
      <c r="A46" s="185"/>
      <c r="B46" s="785"/>
      <c r="C46" s="785"/>
      <c r="D46" s="785"/>
      <c r="E46" s="785"/>
      <c r="F46" s="185"/>
      <c r="G46" s="785"/>
      <c r="H46" s="785"/>
      <c r="I46" s="785"/>
      <c r="J46" s="60"/>
    </row>
    <row r="47" spans="1:10" ht="21" customHeight="1">
      <c r="A47" s="1157" t="s">
        <v>488</v>
      </c>
      <c r="B47" s="1157"/>
      <c r="C47" s="1157"/>
      <c r="D47" s="1157"/>
      <c r="E47" s="1257" t="s">
        <v>488</v>
      </c>
      <c r="F47" s="1257"/>
      <c r="G47" s="1257"/>
      <c r="H47" s="1257"/>
      <c r="I47" s="1257"/>
      <c r="J47" s="60"/>
    </row>
    <row r="48" spans="1:10" ht="32.25" customHeight="1">
      <c r="A48" s="1258" t="s">
        <v>489</v>
      </c>
      <c r="B48" s="1258"/>
      <c r="C48" s="1258"/>
      <c r="D48" s="1258"/>
      <c r="E48" s="1259" t="s">
        <v>490</v>
      </c>
      <c r="F48" s="1259"/>
      <c r="G48" s="1259"/>
      <c r="H48" s="1259"/>
      <c r="I48" s="1259"/>
      <c r="J48" s="60"/>
    </row>
    <row r="49" spans="1:10" ht="18.75" customHeight="1">
      <c r="A49" s="187" t="s">
        <v>466</v>
      </c>
      <c r="B49" s="187"/>
      <c r="C49" s="187"/>
      <c r="D49" s="187"/>
      <c r="E49" s="187"/>
      <c r="F49" s="187"/>
      <c r="G49" s="187"/>
      <c r="H49" s="187"/>
      <c r="I49" s="188" t="s">
        <v>491</v>
      </c>
      <c r="J49" s="60"/>
    </row>
    <row r="50" spans="1:10" ht="115.5" customHeight="1">
      <c r="A50" s="1253" t="str">
        <f>Basic!B1&amp;" and Specification Number " &amp;  Basic!B3 &amp; ". POWERGRID values full compliance with all relevant laws of the land, rules, regulations, economic use of resources, and of fairness/transparency in its relations with its Bidders/ Contractors."</f>
        <v>765 kV Transformer Package –  LOT-7TR-04-BULK for 7X 500 MVA, 765/400/33kV, (1-Ph) ICT under "Bulk Procurement of Transformer &amp; Reactor packages associated with various projects under RTM &amp; TBCB route "   and Specification Number CC/NT/W-TR/DOM/A04/24/04404. POWERGRID values full compliance with all relevant laws of the land, rules, regulations, economic use of resources, and of fairness/transparency in its relations with its Bidders/ Contractors.</v>
      </c>
      <c r="B50" s="1253"/>
      <c r="C50" s="1253"/>
      <c r="D50" s="1253"/>
      <c r="E50" s="1253"/>
      <c r="F50" s="1253"/>
      <c r="G50" s="1253"/>
      <c r="H50" s="1253"/>
      <c r="I50" s="1253"/>
    </row>
    <row r="51" spans="1:10" ht="8.1" customHeight="1">
      <c r="A51" s="189"/>
      <c r="B51" s="124"/>
      <c r="C51" s="124"/>
      <c r="D51" s="124"/>
      <c r="E51" s="124"/>
      <c r="F51" s="124"/>
      <c r="G51" s="124"/>
      <c r="H51" s="124"/>
      <c r="I51" s="124"/>
    </row>
    <row r="52" spans="1:10" ht="35.25" customHeight="1">
      <c r="A52" s="1253" t="s">
        <v>492</v>
      </c>
      <c r="B52" s="1253"/>
      <c r="C52" s="1253"/>
      <c r="D52" s="1253"/>
      <c r="E52" s="1253"/>
      <c r="F52" s="1253"/>
      <c r="G52" s="1253"/>
      <c r="H52" s="1253"/>
      <c r="I52" s="1253"/>
    </row>
    <row r="53" spans="1:10" ht="8.1" customHeight="1">
      <c r="A53" s="190"/>
      <c r="B53" s="124"/>
      <c r="C53" s="124"/>
      <c r="D53" s="124"/>
      <c r="E53" s="124"/>
      <c r="F53" s="124"/>
      <c r="G53" s="124"/>
      <c r="H53" s="124"/>
      <c r="I53" s="124"/>
    </row>
    <row r="54" spans="1:10" ht="15.75">
      <c r="A54" s="1275" t="s">
        <v>493</v>
      </c>
      <c r="B54" s="1275"/>
      <c r="C54" s="1275"/>
      <c r="D54" s="1275"/>
      <c r="E54" s="1275"/>
      <c r="F54" s="1275"/>
      <c r="G54" s="1275"/>
      <c r="H54" s="1275"/>
      <c r="I54" s="1275"/>
    </row>
    <row r="55" spans="1:10" ht="8.1" customHeight="1">
      <c r="A55" s="190"/>
      <c r="B55" s="124"/>
      <c r="C55" s="124"/>
      <c r="D55" s="124"/>
      <c r="E55" s="124"/>
      <c r="F55" s="124"/>
      <c r="G55" s="124"/>
      <c r="H55" s="124"/>
      <c r="I55" s="124"/>
    </row>
    <row r="56" spans="1:10" ht="16.5">
      <c r="A56" s="1262" t="s">
        <v>494</v>
      </c>
      <c r="B56" s="1262"/>
      <c r="C56" s="1262"/>
      <c r="D56" s="1262"/>
      <c r="E56" s="1262"/>
      <c r="F56" s="1262"/>
      <c r="G56" s="1262"/>
      <c r="H56" s="1262"/>
      <c r="I56" s="1262"/>
    </row>
    <row r="57" spans="1:10" ht="8.1" customHeight="1">
      <c r="A57" s="191"/>
      <c r="B57" s="124"/>
      <c r="C57" s="124"/>
      <c r="D57" s="124"/>
      <c r="E57" s="124"/>
      <c r="F57" s="124"/>
      <c r="G57" s="124"/>
      <c r="H57" s="124"/>
      <c r="I57" s="124"/>
    </row>
    <row r="58" spans="1:10" ht="37.5" customHeight="1">
      <c r="A58" s="192" t="s">
        <v>495</v>
      </c>
      <c r="B58" s="1157" t="s">
        <v>496</v>
      </c>
      <c r="C58" s="1157"/>
      <c r="D58" s="1157"/>
      <c r="E58" s="1157"/>
      <c r="F58" s="1157"/>
      <c r="G58" s="1157"/>
      <c r="H58" s="1157"/>
      <c r="I58" s="1157"/>
    </row>
    <row r="59" spans="1:10" ht="8.1" customHeight="1">
      <c r="A59" s="190"/>
      <c r="B59" s="124"/>
      <c r="C59" s="124"/>
      <c r="D59" s="124"/>
      <c r="E59" s="124"/>
      <c r="F59" s="124"/>
      <c r="G59" s="124"/>
      <c r="H59" s="124"/>
      <c r="I59" s="124"/>
    </row>
    <row r="60" spans="1:10" ht="67.5" customHeight="1">
      <c r="A60" s="124"/>
      <c r="B60" s="192" t="s">
        <v>83</v>
      </c>
      <c r="C60" s="1157" t="s">
        <v>497</v>
      </c>
      <c r="D60" s="1157"/>
      <c r="E60" s="1157"/>
      <c r="F60" s="1157"/>
      <c r="G60" s="1157"/>
      <c r="H60" s="1157"/>
      <c r="I60" s="1157"/>
    </row>
    <row r="61" spans="1:10" ht="8.1" customHeight="1">
      <c r="A61" s="124"/>
      <c r="B61" s="192"/>
      <c r="C61" s="185"/>
      <c r="D61" s="185"/>
      <c r="E61" s="185"/>
      <c r="F61" s="185"/>
      <c r="G61" s="185"/>
      <c r="H61" s="185"/>
      <c r="I61" s="185"/>
    </row>
    <row r="62" spans="1:10" ht="83.25" customHeight="1">
      <c r="A62" s="124"/>
      <c r="B62" s="192" t="s">
        <v>85</v>
      </c>
      <c r="C62" s="1157" t="s">
        <v>498</v>
      </c>
      <c r="D62" s="1157"/>
      <c r="E62" s="1157"/>
      <c r="F62" s="1157"/>
      <c r="G62" s="1157"/>
      <c r="H62" s="1157"/>
      <c r="I62" s="1157"/>
    </row>
    <row r="63" spans="1:10" ht="8.1" customHeight="1">
      <c r="A63" s="124"/>
      <c r="B63" s="192"/>
      <c r="C63" s="185"/>
      <c r="D63" s="185"/>
      <c r="E63" s="185"/>
      <c r="F63" s="185"/>
      <c r="G63" s="185"/>
      <c r="H63" s="185"/>
      <c r="I63" s="185"/>
    </row>
    <row r="64" spans="1:10" ht="50.25" customHeight="1">
      <c r="A64" s="124"/>
      <c r="B64" s="192" t="s">
        <v>87</v>
      </c>
      <c r="C64" s="1157" t="s">
        <v>499</v>
      </c>
      <c r="D64" s="1157"/>
      <c r="E64" s="1157"/>
      <c r="F64" s="1157"/>
      <c r="G64" s="1157"/>
      <c r="H64" s="1157"/>
      <c r="I64" s="1157"/>
    </row>
    <row r="65" spans="1:10" ht="8.1" customHeight="1">
      <c r="A65" s="124"/>
      <c r="B65" s="192"/>
      <c r="C65" s="185"/>
      <c r="D65" s="185"/>
      <c r="E65" s="185"/>
      <c r="F65" s="185"/>
      <c r="G65" s="185"/>
      <c r="H65" s="185"/>
      <c r="I65" s="185"/>
    </row>
    <row r="66" spans="1:10" ht="69" customHeight="1">
      <c r="A66" s="192" t="s">
        <v>500</v>
      </c>
      <c r="B66" s="1157" t="s">
        <v>501</v>
      </c>
      <c r="C66" s="1157"/>
      <c r="D66" s="1157"/>
      <c r="E66" s="1157"/>
      <c r="F66" s="1157"/>
      <c r="G66" s="1157"/>
      <c r="H66" s="1157"/>
      <c r="I66" s="1157"/>
    </row>
    <row r="67" spans="1:10" ht="8.1" customHeight="1">
      <c r="A67" s="124"/>
      <c r="B67" s="192"/>
      <c r="C67" s="185"/>
      <c r="D67" s="185"/>
      <c r="E67" s="185"/>
      <c r="F67" s="185"/>
      <c r="G67" s="185"/>
      <c r="H67" s="185"/>
      <c r="I67" s="185"/>
    </row>
    <row r="68" spans="1:10" ht="16.5">
      <c r="A68" s="1262" t="s">
        <v>502</v>
      </c>
      <c r="B68" s="1262"/>
      <c r="C68" s="1262"/>
      <c r="D68" s="1262"/>
      <c r="E68" s="1262"/>
      <c r="F68" s="1262"/>
      <c r="G68" s="1262"/>
      <c r="H68" s="1262"/>
      <c r="I68" s="1262"/>
    </row>
    <row r="69" spans="1:10" ht="8.1" customHeight="1">
      <c r="A69" s="124"/>
      <c r="B69" s="192"/>
      <c r="C69" s="185"/>
      <c r="D69" s="185"/>
      <c r="E69" s="185"/>
      <c r="F69" s="185"/>
      <c r="G69" s="185"/>
      <c r="H69" s="185"/>
      <c r="I69" s="185"/>
    </row>
    <row r="70" spans="1:10" ht="49.5" customHeight="1">
      <c r="A70" s="192" t="s">
        <v>495</v>
      </c>
      <c r="B70" s="1157" t="s">
        <v>503</v>
      </c>
      <c r="C70" s="1157"/>
      <c r="D70" s="1157"/>
      <c r="E70" s="1157"/>
      <c r="F70" s="1157"/>
      <c r="G70" s="1157"/>
      <c r="H70" s="1157"/>
      <c r="I70" s="1157"/>
    </row>
    <row r="71" spans="1:10" ht="24" customHeight="1">
      <c r="A71" s="185"/>
      <c r="B71" s="187"/>
      <c r="C71" s="187"/>
      <c r="D71" s="187"/>
      <c r="E71" s="187"/>
      <c r="F71" s="185"/>
      <c r="G71" s="187"/>
      <c r="H71" s="187"/>
      <c r="I71" s="187"/>
      <c r="J71" s="60"/>
    </row>
    <row r="72" spans="1:10" ht="21" customHeight="1">
      <c r="A72" s="1157" t="s">
        <v>488</v>
      </c>
      <c r="B72" s="1157"/>
      <c r="C72" s="1157"/>
      <c r="D72" s="1157"/>
      <c r="E72" s="1257" t="s">
        <v>488</v>
      </c>
      <c r="F72" s="1257"/>
      <c r="G72" s="1257"/>
      <c r="H72" s="1257"/>
      <c r="I72" s="1257"/>
      <c r="J72" s="60"/>
    </row>
    <row r="73" spans="1:10" ht="33" customHeight="1">
      <c r="A73" s="1258" t="s">
        <v>504</v>
      </c>
      <c r="B73" s="1258"/>
      <c r="C73" s="1258"/>
      <c r="D73" s="1258"/>
      <c r="E73" s="1259" t="s">
        <v>490</v>
      </c>
      <c r="F73" s="1259"/>
      <c r="G73" s="1259"/>
      <c r="H73" s="1259"/>
      <c r="I73" s="1259"/>
      <c r="J73" s="60"/>
    </row>
    <row r="74" spans="1:10" ht="15.75">
      <c r="A74" s="187" t="s">
        <v>466</v>
      </c>
      <c r="B74" s="187"/>
      <c r="C74" s="187"/>
      <c r="D74" s="187"/>
      <c r="E74" s="187"/>
      <c r="F74" s="187"/>
      <c r="G74" s="187"/>
      <c r="H74" s="187"/>
      <c r="I74" s="188" t="s">
        <v>505</v>
      </c>
      <c r="J74" s="60"/>
    </row>
    <row r="75" spans="1:10" ht="96.75" customHeight="1">
      <c r="A75" s="124"/>
      <c r="B75" s="192" t="s">
        <v>506</v>
      </c>
      <c r="C75" s="1157" t="s">
        <v>507</v>
      </c>
      <c r="D75" s="1157"/>
      <c r="E75" s="1157"/>
      <c r="F75" s="1157"/>
      <c r="G75" s="1157"/>
      <c r="H75" s="1157"/>
      <c r="I75" s="1157"/>
    </row>
    <row r="76" spans="1:10" ht="9.9499999999999993" customHeight="1">
      <c r="A76" s="124"/>
      <c r="B76" s="103"/>
      <c r="C76" s="190"/>
      <c r="D76" s="190"/>
      <c r="E76" s="190"/>
      <c r="F76" s="190"/>
      <c r="G76" s="190"/>
      <c r="H76" s="190"/>
      <c r="I76" s="190"/>
    </row>
    <row r="77" spans="1:10" ht="99" customHeight="1">
      <c r="A77" s="124"/>
      <c r="B77" s="192" t="s">
        <v>85</v>
      </c>
      <c r="C77" s="1157" t="s">
        <v>508</v>
      </c>
      <c r="D77" s="1157"/>
      <c r="E77" s="1157"/>
      <c r="F77" s="1157"/>
      <c r="G77" s="1157"/>
      <c r="H77" s="1157"/>
      <c r="I77" s="1157"/>
    </row>
    <row r="78" spans="1:10" ht="9.9499999999999993" customHeight="1">
      <c r="A78" s="124"/>
      <c r="B78" s="192"/>
      <c r="C78" s="193"/>
      <c r="D78" s="193"/>
      <c r="E78" s="193"/>
      <c r="F78" s="193"/>
      <c r="G78" s="193"/>
      <c r="H78" s="193"/>
      <c r="I78" s="193"/>
    </row>
    <row r="79" spans="1:10" ht="53.25" customHeight="1">
      <c r="A79" s="124"/>
      <c r="B79" s="192" t="s">
        <v>87</v>
      </c>
      <c r="C79" s="1157" t="s">
        <v>509</v>
      </c>
      <c r="D79" s="1157"/>
      <c r="E79" s="1157"/>
      <c r="F79" s="1157"/>
      <c r="G79" s="1157"/>
      <c r="H79" s="1157"/>
      <c r="I79" s="1157"/>
    </row>
    <row r="80" spans="1:10" ht="9.9499999999999993" customHeight="1">
      <c r="A80" s="124"/>
      <c r="B80" s="192"/>
      <c r="C80" s="193"/>
      <c r="D80" s="193"/>
      <c r="E80" s="193"/>
      <c r="F80" s="193"/>
      <c r="G80" s="193"/>
      <c r="H80" s="193"/>
      <c r="I80" s="193"/>
    </row>
    <row r="81" spans="1:10" ht="9.9499999999999993" customHeight="1">
      <c r="A81" s="124"/>
      <c r="B81" s="192"/>
      <c r="C81" s="193"/>
      <c r="D81" s="193"/>
      <c r="E81" s="193"/>
      <c r="F81" s="193"/>
      <c r="G81" s="193"/>
      <c r="H81" s="193"/>
      <c r="I81" s="193"/>
    </row>
    <row r="82" spans="1:10" ht="85.5" customHeight="1">
      <c r="A82" s="124"/>
      <c r="B82" s="192" t="s">
        <v>510</v>
      </c>
      <c r="C82" s="1157" t="s">
        <v>511</v>
      </c>
      <c r="D82" s="1157"/>
      <c r="E82" s="1157"/>
      <c r="F82" s="1157"/>
      <c r="G82" s="1157"/>
      <c r="H82" s="1157"/>
      <c r="I82" s="1157"/>
    </row>
    <row r="83" spans="1:10" ht="9.9499999999999993" customHeight="1">
      <c r="A83" s="124"/>
      <c r="B83" s="192"/>
      <c r="C83" s="193"/>
      <c r="D83" s="193"/>
      <c r="E83" s="193"/>
      <c r="F83" s="193"/>
      <c r="G83" s="193"/>
      <c r="H83" s="193"/>
      <c r="I83" s="193"/>
    </row>
    <row r="84" spans="1:10" ht="66" customHeight="1">
      <c r="A84" s="124"/>
      <c r="B84" s="192" t="s">
        <v>512</v>
      </c>
      <c r="C84" s="1157" t="s">
        <v>513</v>
      </c>
      <c r="D84" s="1157"/>
      <c r="E84" s="1157"/>
      <c r="F84" s="1157"/>
      <c r="G84" s="1157"/>
      <c r="H84" s="1157"/>
      <c r="I84" s="1157"/>
    </row>
    <row r="85" spans="1:10" ht="9.9499999999999993" customHeight="1">
      <c r="A85" s="124"/>
      <c r="B85" s="192"/>
      <c r="C85" s="193"/>
      <c r="D85" s="193"/>
      <c r="E85" s="193"/>
      <c r="F85" s="193"/>
      <c r="G85" s="193"/>
      <c r="H85" s="193"/>
      <c r="I85" s="193"/>
    </row>
    <row r="86" spans="1:10" ht="63.75" customHeight="1">
      <c r="A86" s="124"/>
      <c r="B86" s="192" t="s">
        <v>514</v>
      </c>
      <c r="C86" s="1157" t="s">
        <v>515</v>
      </c>
      <c r="D86" s="1157"/>
      <c r="E86" s="1157"/>
      <c r="F86" s="1157"/>
      <c r="G86" s="1157"/>
      <c r="H86" s="1157"/>
      <c r="I86" s="1157"/>
    </row>
    <row r="87" spans="1:10" ht="8.1" customHeight="1">
      <c r="A87" s="124"/>
      <c r="B87" s="193"/>
      <c r="C87" s="193"/>
      <c r="D87" s="193"/>
      <c r="E87" s="193"/>
      <c r="F87" s="193"/>
      <c r="G87" s="193"/>
      <c r="H87" s="193"/>
      <c r="I87" s="193"/>
    </row>
    <row r="88" spans="1:10" ht="51" customHeight="1">
      <c r="A88" s="124"/>
      <c r="B88" s="192" t="s">
        <v>516</v>
      </c>
      <c r="C88" s="1157" t="s">
        <v>517</v>
      </c>
      <c r="D88" s="1157"/>
      <c r="E88" s="1157"/>
      <c r="F88" s="1157"/>
      <c r="G88" s="1157"/>
      <c r="H88" s="1157"/>
      <c r="I88" s="1157"/>
    </row>
    <row r="89" spans="1:10" ht="8.1" customHeight="1">
      <c r="A89" s="124"/>
      <c r="B89" s="193"/>
      <c r="C89" s="193"/>
      <c r="D89" s="193"/>
      <c r="E89" s="193"/>
      <c r="F89" s="193"/>
      <c r="G89" s="193"/>
      <c r="H89" s="193"/>
      <c r="I89" s="193"/>
    </row>
    <row r="90" spans="1:10" ht="37.5" customHeight="1">
      <c r="A90" s="192" t="s">
        <v>500</v>
      </c>
      <c r="B90" s="1157" t="s">
        <v>518</v>
      </c>
      <c r="C90" s="1157"/>
      <c r="D90" s="1157"/>
      <c r="E90" s="1157"/>
      <c r="F90" s="1157"/>
      <c r="G90" s="1157"/>
      <c r="H90" s="1157"/>
      <c r="I90" s="1157"/>
    </row>
    <row r="91" spans="1:10" ht="39.75" customHeight="1">
      <c r="A91" s="185"/>
      <c r="B91" s="187"/>
      <c r="C91" s="187"/>
      <c r="D91" s="187"/>
      <c r="E91" s="187"/>
      <c r="F91" s="185"/>
      <c r="G91" s="187"/>
      <c r="H91" s="187"/>
      <c r="I91" s="187"/>
      <c r="J91" s="60"/>
    </row>
    <row r="92" spans="1:10" ht="21" customHeight="1">
      <c r="A92" s="1157" t="s">
        <v>488</v>
      </c>
      <c r="B92" s="1157"/>
      <c r="C92" s="1157"/>
      <c r="D92" s="1157"/>
      <c r="E92" s="1257" t="s">
        <v>488</v>
      </c>
      <c r="F92" s="1257"/>
      <c r="G92" s="1257"/>
      <c r="H92" s="1257"/>
      <c r="I92" s="1257"/>
      <c r="J92" s="60"/>
    </row>
    <row r="93" spans="1:10" ht="33" customHeight="1">
      <c r="A93" s="1258" t="s">
        <v>504</v>
      </c>
      <c r="B93" s="1258"/>
      <c r="C93" s="1258"/>
      <c r="D93" s="1258"/>
      <c r="E93" s="1259" t="s">
        <v>490</v>
      </c>
      <c r="F93" s="1259"/>
      <c r="G93" s="1259"/>
      <c r="H93" s="1259"/>
      <c r="I93" s="1259"/>
      <c r="J93" s="60"/>
    </row>
    <row r="94" spans="1:10" ht="15.75">
      <c r="A94" s="187" t="s">
        <v>466</v>
      </c>
      <c r="B94" s="187"/>
      <c r="C94" s="187"/>
      <c r="D94" s="187"/>
      <c r="E94" s="187"/>
      <c r="F94" s="187"/>
      <c r="G94" s="187"/>
      <c r="H94" s="187"/>
      <c r="I94" s="188" t="s">
        <v>519</v>
      </c>
      <c r="J94" s="60"/>
    </row>
    <row r="95" spans="1:10" ht="15.75">
      <c r="A95" s="187"/>
      <c r="B95" s="187"/>
      <c r="C95" s="187"/>
      <c r="D95" s="187"/>
      <c r="E95" s="187"/>
      <c r="F95" s="187"/>
      <c r="G95" s="187"/>
      <c r="H95" s="187"/>
      <c r="I95" s="188"/>
      <c r="J95" s="60"/>
    </row>
    <row r="96" spans="1:10" ht="16.5">
      <c r="A96" s="1262" t="s">
        <v>520</v>
      </c>
      <c r="B96" s="1262"/>
      <c r="C96" s="1262"/>
      <c r="D96" s="1262"/>
      <c r="E96" s="1262"/>
      <c r="F96" s="1262"/>
      <c r="G96" s="1262"/>
      <c r="H96" s="1262"/>
      <c r="I96" s="1262"/>
    </row>
    <row r="97" spans="1:9" ht="10.5" customHeight="1">
      <c r="A97" s="124"/>
      <c r="B97" s="193"/>
      <c r="C97" s="193"/>
      <c r="D97" s="193"/>
      <c r="E97" s="193"/>
      <c r="F97" s="193"/>
      <c r="G97" s="193"/>
      <c r="H97" s="193"/>
      <c r="I97" s="193"/>
    </row>
    <row r="98" spans="1:9" ht="80.25" customHeight="1">
      <c r="A98" s="192" t="s">
        <v>495</v>
      </c>
      <c r="B98" s="1157" t="s">
        <v>521</v>
      </c>
      <c r="C98" s="1157"/>
      <c r="D98" s="1157"/>
      <c r="E98" s="1157"/>
      <c r="F98" s="1157"/>
      <c r="G98" s="1157"/>
      <c r="H98" s="1157"/>
      <c r="I98" s="1157"/>
    </row>
    <row r="99" spans="1:9" ht="8.1" customHeight="1">
      <c r="A99" s="124"/>
      <c r="B99" s="193"/>
      <c r="C99" s="193"/>
      <c r="D99" s="193"/>
      <c r="E99" s="193"/>
      <c r="F99" s="193"/>
      <c r="G99" s="193"/>
      <c r="H99" s="193"/>
      <c r="I99" s="193"/>
    </row>
    <row r="100" spans="1:9" ht="141.75" customHeight="1">
      <c r="A100" s="192" t="s">
        <v>500</v>
      </c>
      <c r="B100" s="1157" t="s">
        <v>522</v>
      </c>
      <c r="C100" s="1157"/>
      <c r="D100" s="1157"/>
      <c r="E100" s="1157"/>
      <c r="F100" s="1157"/>
      <c r="G100" s="1157"/>
      <c r="H100" s="1157"/>
      <c r="I100" s="1157"/>
    </row>
    <row r="101" spans="1:9" ht="8.1" customHeight="1">
      <c r="A101" s="124"/>
      <c r="B101" s="193"/>
      <c r="C101" s="193"/>
      <c r="D101" s="193"/>
      <c r="E101" s="193"/>
      <c r="F101" s="193"/>
      <c r="G101" s="193"/>
      <c r="H101" s="193"/>
      <c r="I101" s="193"/>
    </row>
    <row r="102" spans="1:9" ht="51.75" customHeight="1">
      <c r="A102" s="192" t="s">
        <v>523</v>
      </c>
      <c r="B102" s="1157" t="s">
        <v>524</v>
      </c>
      <c r="C102" s="1157"/>
      <c r="D102" s="1157"/>
      <c r="E102" s="1157"/>
      <c r="F102" s="1157"/>
      <c r="G102" s="1157"/>
      <c r="H102" s="1157"/>
      <c r="I102" s="1157"/>
    </row>
    <row r="103" spans="1:9" ht="15" customHeight="1">
      <c r="A103" s="190"/>
      <c r="B103" s="124"/>
      <c r="C103" s="124"/>
      <c r="D103" s="124"/>
      <c r="E103" s="124"/>
      <c r="F103" s="124"/>
      <c r="G103" s="124"/>
      <c r="H103" s="124"/>
      <c r="I103" s="124"/>
    </row>
    <row r="104" spans="1:9" ht="16.5">
      <c r="A104" s="1262" t="s">
        <v>525</v>
      </c>
      <c r="B104" s="1262"/>
      <c r="C104" s="1262"/>
      <c r="D104" s="1262"/>
      <c r="E104" s="1262"/>
      <c r="F104" s="1262"/>
      <c r="G104" s="1262"/>
      <c r="H104" s="1262"/>
      <c r="I104" s="1262"/>
    </row>
    <row r="105" spans="1:9" ht="8.1" customHeight="1">
      <c r="A105" s="124"/>
      <c r="B105" s="193"/>
      <c r="C105" s="193"/>
      <c r="D105" s="193"/>
      <c r="E105" s="193"/>
      <c r="F105" s="193"/>
      <c r="G105" s="193"/>
      <c r="H105" s="193"/>
      <c r="I105" s="193"/>
    </row>
    <row r="106" spans="1:9" ht="42.75" customHeight="1">
      <c r="A106" s="192" t="s">
        <v>495</v>
      </c>
      <c r="B106" s="1253" t="s">
        <v>526</v>
      </c>
      <c r="C106" s="1253"/>
      <c r="D106" s="1253"/>
      <c r="E106" s="1253"/>
      <c r="F106" s="1253"/>
      <c r="G106" s="1253"/>
      <c r="H106" s="1253"/>
      <c r="I106" s="1253"/>
    </row>
    <row r="107" spans="1:9" ht="8.1" customHeight="1">
      <c r="A107" s="124"/>
      <c r="B107" s="193"/>
      <c r="C107" s="193"/>
      <c r="D107" s="193"/>
      <c r="E107" s="193"/>
      <c r="F107" s="193"/>
      <c r="G107" s="193"/>
      <c r="H107" s="193"/>
      <c r="I107" s="193"/>
    </row>
    <row r="108" spans="1:9" ht="70.5" customHeight="1">
      <c r="A108" s="192" t="s">
        <v>500</v>
      </c>
      <c r="B108" s="1253" t="s">
        <v>527</v>
      </c>
      <c r="C108" s="1253"/>
      <c r="D108" s="1253"/>
      <c r="E108" s="1253"/>
      <c r="F108" s="1253"/>
      <c r="G108" s="1253"/>
      <c r="H108" s="1253"/>
      <c r="I108" s="1253"/>
    </row>
    <row r="109" spans="1:9" ht="8.1" customHeight="1">
      <c r="A109" s="124"/>
      <c r="B109" s="193"/>
      <c r="C109" s="193"/>
      <c r="D109" s="193"/>
      <c r="E109" s="193"/>
      <c r="F109" s="193"/>
      <c r="G109" s="193"/>
      <c r="H109" s="193"/>
      <c r="I109" s="193"/>
    </row>
    <row r="110" spans="1:9" ht="16.5">
      <c r="A110" s="1262" t="s">
        <v>528</v>
      </c>
      <c r="B110" s="1262"/>
      <c r="C110" s="1262"/>
      <c r="D110" s="1262"/>
      <c r="E110" s="1262"/>
      <c r="F110" s="1262"/>
      <c r="G110" s="1262"/>
      <c r="H110" s="1262"/>
      <c r="I110" s="1262"/>
    </row>
    <row r="111" spans="1:9" ht="15" customHeight="1">
      <c r="A111" s="191"/>
      <c r="B111" s="124"/>
      <c r="C111" s="124"/>
      <c r="D111" s="124"/>
      <c r="E111" s="124"/>
      <c r="F111" s="124"/>
      <c r="G111" s="124"/>
      <c r="H111" s="124"/>
      <c r="I111" s="124"/>
    </row>
    <row r="112" spans="1:9" ht="58.5" customHeight="1">
      <c r="A112" s="192" t="s">
        <v>495</v>
      </c>
      <c r="B112" s="1253" t="s">
        <v>529</v>
      </c>
      <c r="C112" s="1253"/>
      <c r="D112" s="1253"/>
      <c r="E112" s="1253"/>
      <c r="F112" s="1253"/>
      <c r="G112" s="1253"/>
      <c r="H112" s="1253"/>
      <c r="I112" s="1253"/>
    </row>
    <row r="113" spans="1:10" ht="43.5" customHeight="1">
      <c r="A113" s="192"/>
      <c r="B113" s="186"/>
      <c r="C113" s="186"/>
      <c r="D113" s="186"/>
      <c r="E113" s="186"/>
      <c r="F113" s="186"/>
      <c r="G113" s="186"/>
      <c r="H113" s="186"/>
      <c r="I113" s="186"/>
    </row>
    <row r="114" spans="1:10" ht="26.25" customHeight="1">
      <c r="A114" s="124"/>
      <c r="B114" s="124"/>
      <c r="C114" s="124"/>
      <c r="D114" s="124"/>
      <c r="E114" s="124"/>
      <c r="F114" s="124"/>
      <c r="G114" s="124"/>
      <c r="H114" s="124"/>
      <c r="I114" s="124"/>
      <c r="J114" s="60"/>
    </row>
    <row r="115" spans="1:10" ht="21" customHeight="1">
      <c r="A115" s="1157" t="s">
        <v>488</v>
      </c>
      <c r="B115" s="1157"/>
      <c r="C115" s="1157"/>
      <c r="D115" s="1157"/>
      <c r="E115" s="1257" t="s">
        <v>488</v>
      </c>
      <c r="F115" s="1257"/>
      <c r="G115" s="1257"/>
      <c r="H115" s="1257"/>
      <c r="I115" s="1257"/>
      <c r="J115" s="60"/>
    </row>
    <row r="116" spans="1:10" ht="33" customHeight="1">
      <c r="A116" s="1258" t="s">
        <v>504</v>
      </c>
      <c r="B116" s="1258"/>
      <c r="C116" s="1258"/>
      <c r="D116" s="1258"/>
      <c r="E116" s="1259" t="s">
        <v>490</v>
      </c>
      <c r="F116" s="1259"/>
      <c r="G116" s="1259"/>
      <c r="H116" s="1259"/>
      <c r="I116" s="1259"/>
      <c r="J116" s="60"/>
    </row>
    <row r="117" spans="1:10" ht="15.75">
      <c r="A117" s="187" t="s">
        <v>466</v>
      </c>
      <c r="B117" s="187"/>
      <c r="C117" s="187"/>
      <c r="D117" s="187"/>
      <c r="E117" s="187"/>
      <c r="F117" s="187"/>
      <c r="G117" s="187"/>
      <c r="H117" s="187"/>
      <c r="I117" s="188" t="s">
        <v>530</v>
      </c>
      <c r="J117" s="60"/>
    </row>
    <row r="118" spans="1:10" ht="15.95" customHeight="1">
      <c r="A118" s="190"/>
      <c r="B118" s="124"/>
      <c r="C118" s="124"/>
      <c r="D118" s="124"/>
      <c r="E118" s="124"/>
      <c r="F118" s="124"/>
      <c r="G118" s="124"/>
      <c r="H118" s="124"/>
      <c r="I118" s="124"/>
    </row>
    <row r="119" spans="1:10" ht="50.25" customHeight="1">
      <c r="A119" s="192" t="s">
        <v>500</v>
      </c>
      <c r="B119" s="1253" t="s">
        <v>531</v>
      </c>
      <c r="C119" s="1253"/>
      <c r="D119" s="1253"/>
      <c r="E119" s="1253"/>
      <c r="F119" s="1253"/>
      <c r="G119" s="1253"/>
      <c r="H119" s="1253"/>
      <c r="I119" s="1253"/>
    </row>
    <row r="120" spans="1:10" ht="12" customHeight="1">
      <c r="A120" s="190"/>
      <c r="B120" s="124"/>
      <c r="C120" s="124"/>
      <c r="D120" s="124"/>
      <c r="E120" s="124"/>
      <c r="F120" s="124"/>
      <c r="G120" s="124"/>
      <c r="H120" s="124"/>
      <c r="I120" s="124"/>
    </row>
    <row r="121" spans="1:10" ht="16.5">
      <c r="A121" s="1262" t="s">
        <v>532</v>
      </c>
      <c r="B121" s="1262"/>
      <c r="C121" s="1262"/>
      <c r="D121" s="1262"/>
      <c r="E121" s="1262"/>
      <c r="F121" s="1262"/>
      <c r="G121" s="1262"/>
      <c r="H121" s="1262"/>
      <c r="I121" s="1262"/>
    </row>
    <row r="122" spans="1:10" ht="15.95" customHeight="1">
      <c r="A122" s="190"/>
      <c r="B122" s="124"/>
      <c r="C122" s="124"/>
      <c r="D122" s="124"/>
      <c r="E122" s="124"/>
      <c r="F122" s="124"/>
      <c r="G122" s="124"/>
      <c r="H122" s="124"/>
      <c r="I122" s="124"/>
    </row>
    <row r="123" spans="1:10" ht="31.5" customHeight="1">
      <c r="A123" s="192" t="s">
        <v>495</v>
      </c>
      <c r="B123" s="1253" t="s">
        <v>533</v>
      </c>
      <c r="C123" s="1253"/>
      <c r="D123" s="1253"/>
      <c r="E123" s="1253"/>
      <c r="F123" s="1253"/>
      <c r="G123" s="1253"/>
      <c r="H123" s="1253"/>
      <c r="I123" s="1253"/>
    </row>
    <row r="124" spans="1:10" ht="8.1" customHeight="1">
      <c r="A124" s="124"/>
      <c r="B124" s="193"/>
      <c r="C124" s="193"/>
      <c r="D124" s="193"/>
      <c r="E124" s="193"/>
      <c r="F124" s="193"/>
      <c r="G124" s="193"/>
      <c r="H124" s="193"/>
      <c r="I124" s="193"/>
    </row>
    <row r="125" spans="1:10" ht="39" customHeight="1">
      <c r="A125" s="192" t="s">
        <v>500</v>
      </c>
      <c r="B125" s="1253" t="s">
        <v>534</v>
      </c>
      <c r="C125" s="1253"/>
      <c r="D125" s="1253"/>
      <c r="E125" s="1253"/>
      <c r="F125" s="1253"/>
      <c r="G125" s="1253"/>
      <c r="H125" s="1253"/>
      <c r="I125" s="1253"/>
    </row>
    <row r="126" spans="1:10" ht="12" customHeight="1">
      <c r="A126" s="190"/>
      <c r="B126" s="124"/>
      <c r="C126" s="124"/>
      <c r="D126" s="124"/>
      <c r="E126" s="124"/>
      <c r="F126" s="124"/>
      <c r="G126" s="124"/>
      <c r="H126" s="124"/>
      <c r="I126" s="124"/>
    </row>
    <row r="127" spans="1:10" ht="16.5">
      <c r="A127" s="1262" t="s">
        <v>535</v>
      </c>
      <c r="B127" s="1262"/>
      <c r="C127" s="1262"/>
      <c r="D127" s="1262"/>
      <c r="E127" s="1262"/>
      <c r="F127" s="1262"/>
      <c r="G127" s="1262"/>
      <c r="H127" s="1262"/>
      <c r="I127" s="1262"/>
    </row>
    <row r="128" spans="1:10" ht="15.95" customHeight="1">
      <c r="A128" s="190"/>
      <c r="B128" s="124"/>
      <c r="C128" s="124"/>
      <c r="D128" s="124"/>
      <c r="E128" s="124"/>
      <c r="F128" s="124"/>
      <c r="G128" s="124"/>
      <c r="H128" s="124"/>
      <c r="I128" s="124"/>
    </row>
    <row r="129" spans="1:10" ht="75" customHeight="1">
      <c r="A129" s="1253" t="s">
        <v>536</v>
      </c>
      <c r="B129" s="1253"/>
      <c r="C129" s="1253"/>
      <c r="D129" s="1253"/>
      <c r="E129" s="1253"/>
      <c r="F129" s="1253"/>
      <c r="G129" s="1253"/>
      <c r="H129" s="1253"/>
      <c r="I129" s="1253"/>
    </row>
    <row r="130" spans="1:10" ht="12" customHeight="1">
      <c r="A130" s="190"/>
      <c r="B130" s="124"/>
      <c r="C130" s="124"/>
      <c r="D130" s="124"/>
      <c r="E130" s="124"/>
      <c r="F130" s="124"/>
      <c r="G130" s="124"/>
      <c r="H130" s="124"/>
      <c r="I130" s="124"/>
    </row>
    <row r="131" spans="1:10" ht="21.75" customHeight="1">
      <c r="A131" s="1262" t="s">
        <v>537</v>
      </c>
      <c r="B131" s="1262"/>
      <c r="C131" s="1262"/>
      <c r="D131" s="1262"/>
      <c r="E131" s="1262"/>
      <c r="F131" s="1262"/>
      <c r="G131" s="1262"/>
      <c r="H131" s="1262"/>
      <c r="I131" s="1262"/>
    </row>
    <row r="132" spans="1:10" ht="15.95" customHeight="1">
      <c r="A132" s="191"/>
      <c r="B132" s="124"/>
      <c r="C132" s="124"/>
      <c r="D132" s="124"/>
      <c r="E132" s="124"/>
      <c r="F132" s="124"/>
      <c r="G132" s="124"/>
      <c r="H132" s="124"/>
      <c r="I132" s="124"/>
    </row>
    <row r="133" spans="1:10" ht="57.75" customHeight="1">
      <c r="A133" s="192" t="s">
        <v>495</v>
      </c>
      <c r="B133" s="1253" t="s">
        <v>538</v>
      </c>
      <c r="C133" s="1253"/>
      <c r="D133" s="1253"/>
      <c r="E133" s="1253"/>
      <c r="F133" s="1253"/>
      <c r="G133" s="1253"/>
      <c r="H133" s="1253"/>
      <c r="I133" s="1253"/>
    </row>
    <row r="134" spans="1:10" ht="8.1" customHeight="1">
      <c r="A134" s="124"/>
      <c r="B134" s="193"/>
      <c r="C134" s="193"/>
      <c r="D134" s="193"/>
      <c r="E134" s="193"/>
      <c r="F134" s="193"/>
      <c r="G134" s="193"/>
      <c r="H134" s="193"/>
      <c r="I134" s="193"/>
    </row>
    <row r="135" spans="1:10" ht="114" customHeight="1">
      <c r="A135" s="192" t="s">
        <v>500</v>
      </c>
      <c r="B135" s="1253" t="s">
        <v>539</v>
      </c>
      <c r="C135" s="1253"/>
      <c r="D135" s="1253"/>
      <c r="E135" s="1253"/>
      <c r="F135" s="1253"/>
      <c r="G135" s="1253"/>
      <c r="H135" s="1253"/>
      <c r="I135" s="1253"/>
    </row>
    <row r="136" spans="1:10" ht="28.5" customHeight="1">
      <c r="A136" s="192"/>
      <c r="B136" s="186"/>
      <c r="C136" s="186"/>
      <c r="D136" s="186"/>
      <c r="E136" s="186"/>
      <c r="F136" s="186"/>
      <c r="G136" s="186"/>
      <c r="H136" s="186"/>
      <c r="I136" s="186"/>
    </row>
    <row r="137" spans="1:10" ht="24.95" customHeight="1">
      <c r="A137" s="192"/>
      <c r="B137" s="186"/>
      <c r="C137" s="186"/>
      <c r="D137" s="186"/>
      <c r="E137" s="186"/>
      <c r="F137" s="186"/>
      <c r="G137" s="186"/>
      <c r="H137" s="186"/>
      <c r="I137" s="186"/>
    </row>
    <row r="138" spans="1:10" ht="21" customHeight="1">
      <c r="A138" s="1157" t="s">
        <v>488</v>
      </c>
      <c r="B138" s="1157"/>
      <c r="C138" s="1157"/>
      <c r="D138" s="1157"/>
      <c r="E138" s="1257" t="s">
        <v>488</v>
      </c>
      <c r="F138" s="1257"/>
      <c r="G138" s="1257"/>
      <c r="H138" s="1257"/>
      <c r="I138" s="1257"/>
      <c r="J138" s="60"/>
    </row>
    <row r="139" spans="1:10" ht="33" customHeight="1">
      <c r="A139" s="1258" t="s">
        <v>504</v>
      </c>
      <c r="B139" s="1258"/>
      <c r="C139" s="1258"/>
      <c r="D139" s="1258"/>
      <c r="E139" s="1259" t="s">
        <v>490</v>
      </c>
      <c r="F139" s="1259"/>
      <c r="G139" s="1259"/>
      <c r="H139" s="1259"/>
      <c r="I139" s="1259"/>
      <c r="J139" s="60"/>
    </row>
    <row r="140" spans="1:10" ht="15.75">
      <c r="A140" s="187" t="s">
        <v>466</v>
      </c>
      <c r="B140" s="187"/>
      <c r="C140" s="187"/>
      <c r="D140" s="187"/>
      <c r="E140" s="187"/>
      <c r="F140" s="187"/>
      <c r="G140" s="187"/>
      <c r="H140" s="187"/>
      <c r="I140" s="188" t="s">
        <v>540</v>
      </c>
      <c r="J140" s="60"/>
    </row>
    <row r="141" spans="1:10" ht="15.75">
      <c r="A141" s="187"/>
      <c r="B141" s="187"/>
      <c r="C141" s="187"/>
      <c r="D141" s="187"/>
      <c r="E141" s="187"/>
      <c r="F141" s="187"/>
      <c r="G141" s="187"/>
      <c r="H141" s="187"/>
      <c r="I141" s="188"/>
      <c r="J141" s="60"/>
    </row>
    <row r="142" spans="1:10" ht="8.25" customHeight="1">
      <c r="A142" s="187"/>
      <c r="B142" s="187"/>
      <c r="C142" s="187"/>
      <c r="D142" s="187"/>
      <c r="E142" s="187"/>
      <c r="F142" s="187"/>
      <c r="G142" s="187"/>
      <c r="H142" s="187"/>
      <c r="I142" s="188"/>
      <c r="J142" s="60"/>
    </row>
    <row r="143" spans="1:10" ht="54" customHeight="1">
      <c r="A143" s="192" t="s">
        <v>523</v>
      </c>
      <c r="B143" s="1253" t="s">
        <v>541</v>
      </c>
      <c r="C143" s="1253"/>
      <c r="D143" s="1253"/>
      <c r="E143" s="1253"/>
      <c r="F143" s="1253"/>
      <c r="G143" s="1253"/>
      <c r="H143" s="1253"/>
      <c r="I143" s="1253"/>
    </row>
    <row r="144" spans="1:10" ht="12" customHeight="1">
      <c r="A144" s="192"/>
      <c r="B144" s="1253"/>
      <c r="C144" s="1253"/>
      <c r="D144" s="1253"/>
      <c r="E144" s="1253"/>
      <c r="F144" s="1253"/>
      <c r="G144" s="1253"/>
      <c r="H144" s="1253"/>
      <c r="I144" s="1253"/>
    </row>
    <row r="145" spans="1:10" ht="124.5" customHeight="1">
      <c r="A145" s="192" t="s">
        <v>542</v>
      </c>
      <c r="B145" s="1253" t="s">
        <v>543</v>
      </c>
      <c r="C145" s="1253"/>
      <c r="D145" s="1253"/>
      <c r="E145" s="1253"/>
      <c r="F145" s="1253"/>
      <c r="G145" s="1253"/>
      <c r="H145" s="1253"/>
      <c r="I145" s="1253"/>
    </row>
    <row r="146" spans="1:10" ht="12" customHeight="1">
      <c r="A146" s="192"/>
      <c r="B146" s="1253"/>
      <c r="C146" s="1253"/>
      <c r="D146" s="1253"/>
      <c r="E146" s="1253"/>
      <c r="F146" s="1253"/>
      <c r="G146" s="1253"/>
      <c r="H146" s="1253"/>
      <c r="I146" s="1253"/>
    </row>
    <row r="147" spans="1:10" ht="98.25" customHeight="1">
      <c r="A147" s="192" t="s">
        <v>544</v>
      </c>
      <c r="B147" s="1253" t="s">
        <v>545</v>
      </c>
      <c r="C147" s="1253"/>
      <c r="D147" s="1253"/>
      <c r="E147" s="1253"/>
      <c r="F147" s="1253"/>
      <c r="G147" s="1253"/>
      <c r="H147" s="1253"/>
      <c r="I147" s="1253"/>
    </row>
    <row r="148" spans="1:10" ht="12" customHeight="1">
      <c r="A148" s="192"/>
      <c r="B148" s="1253"/>
      <c r="C148" s="1253"/>
      <c r="D148" s="1253"/>
      <c r="E148" s="1253"/>
      <c r="F148" s="1253"/>
      <c r="G148" s="1253"/>
      <c r="H148" s="1253"/>
      <c r="I148" s="1253"/>
    </row>
    <row r="149" spans="1:10" ht="136.5" customHeight="1">
      <c r="A149" s="192" t="s">
        <v>546</v>
      </c>
      <c r="B149" s="1253" t="s">
        <v>547</v>
      </c>
      <c r="C149" s="1253"/>
      <c r="D149" s="1253"/>
      <c r="E149" s="1253"/>
      <c r="F149" s="1253"/>
      <c r="G149" s="1253"/>
      <c r="H149" s="1253"/>
      <c r="I149" s="1253"/>
    </row>
    <row r="150" spans="1:10" ht="12" customHeight="1">
      <c r="A150" s="192"/>
      <c r="B150" s="1253"/>
      <c r="C150" s="1253"/>
      <c r="D150" s="1253"/>
      <c r="E150" s="1253"/>
      <c r="F150" s="1253"/>
      <c r="G150" s="1253"/>
      <c r="H150" s="1253"/>
      <c r="I150" s="1253"/>
    </row>
    <row r="151" spans="1:10" ht="70.5" customHeight="1">
      <c r="A151" s="192" t="s">
        <v>548</v>
      </c>
      <c r="B151" s="1253" t="s">
        <v>549</v>
      </c>
      <c r="C151" s="1253"/>
      <c r="D151" s="1253"/>
      <c r="E151" s="1253"/>
      <c r="F151" s="1253"/>
      <c r="G151" s="1253"/>
      <c r="H151" s="1253"/>
      <c r="I151" s="1253"/>
    </row>
    <row r="152" spans="1:10" ht="12" customHeight="1">
      <c r="A152" s="192"/>
      <c r="B152" s="1253"/>
      <c r="C152" s="1253"/>
      <c r="D152" s="1253"/>
      <c r="E152" s="1253"/>
      <c r="F152" s="1253"/>
      <c r="G152" s="1253"/>
      <c r="H152" s="1253"/>
      <c r="I152" s="1253"/>
    </row>
    <row r="153" spans="1:10" ht="88.5" customHeight="1">
      <c r="A153" s="192" t="s">
        <v>550</v>
      </c>
      <c r="B153" s="1253" t="s">
        <v>551</v>
      </c>
      <c r="C153" s="1253"/>
      <c r="D153" s="1253"/>
      <c r="E153" s="1253"/>
      <c r="F153" s="1253"/>
      <c r="G153" s="1253"/>
      <c r="H153" s="1253"/>
      <c r="I153" s="1253"/>
    </row>
    <row r="154" spans="1:10" ht="51" customHeight="1">
      <c r="A154" s="192"/>
      <c r="B154" s="186"/>
      <c r="C154" s="186"/>
      <c r="D154" s="186"/>
      <c r="E154" s="186"/>
      <c r="F154" s="186"/>
      <c r="G154" s="186"/>
      <c r="H154" s="186"/>
      <c r="I154" s="186"/>
    </row>
    <row r="155" spans="1:10" ht="24.95" customHeight="1">
      <c r="A155" s="192"/>
      <c r="B155" s="186"/>
      <c r="C155" s="186"/>
      <c r="D155" s="186"/>
      <c r="E155" s="186"/>
      <c r="F155" s="186"/>
      <c r="G155" s="186"/>
      <c r="H155" s="186"/>
      <c r="I155" s="186"/>
    </row>
    <row r="156" spans="1:10" ht="21" customHeight="1">
      <c r="A156" s="1157" t="s">
        <v>488</v>
      </c>
      <c r="B156" s="1157"/>
      <c r="C156" s="1157"/>
      <c r="D156" s="1157"/>
      <c r="E156" s="1257" t="s">
        <v>488</v>
      </c>
      <c r="F156" s="1257"/>
      <c r="G156" s="1257"/>
      <c r="H156" s="1257"/>
      <c r="I156" s="1257"/>
      <c r="J156" s="60"/>
    </row>
    <row r="157" spans="1:10" ht="33" customHeight="1">
      <c r="A157" s="1258" t="s">
        <v>504</v>
      </c>
      <c r="B157" s="1258"/>
      <c r="C157" s="1258"/>
      <c r="D157" s="1258"/>
      <c r="E157" s="1259" t="s">
        <v>490</v>
      </c>
      <c r="F157" s="1259"/>
      <c r="G157" s="1259"/>
      <c r="H157" s="1259"/>
      <c r="I157" s="1259"/>
      <c r="J157" s="60"/>
    </row>
    <row r="158" spans="1:10" ht="15.75">
      <c r="A158" s="187" t="s">
        <v>466</v>
      </c>
      <c r="B158" s="187"/>
      <c r="C158" s="187"/>
      <c r="D158" s="187"/>
      <c r="E158" s="187"/>
      <c r="F158" s="187"/>
      <c r="G158" s="187"/>
      <c r="H158" s="187"/>
      <c r="I158" s="188" t="s">
        <v>552</v>
      </c>
      <c r="J158" s="60"/>
    </row>
    <row r="159" spans="1:10" ht="15.75">
      <c r="A159" s="187"/>
      <c r="B159" s="187"/>
      <c r="C159" s="187"/>
      <c r="D159" s="187"/>
      <c r="E159" s="187"/>
      <c r="F159" s="187"/>
      <c r="G159" s="187"/>
      <c r="H159" s="187"/>
      <c r="I159" s="188"/>
      <c r="J159" s="60"/>
    </row>
    <row r="160" spans="1:10" ht="58.5" customHeight="1">
      <c r="A160" s="192" t="s">
        <v>553</v>
      </c>
      <c r="B160" s="1253" t="s">
        <v>554</v>
      </c>
      <c r="C160" s="1253"/>
      <c r="D160" s="1253"/>
      <c r="E160" s="1253"/>
      <c r="F160" s="1253"/>
      <c r="G160" s="1253"/>
      <c r="H160" s="1253"/>
      <c r="I160" s="1253"/>
    </row>
    <row r="161" spans="1:9" ht="8.1" customHeight="1">
      <c r="A161" s="192"/>
      <c r="B161" s="124"/>
      <c r="C161" s="124"/>
      <c r="D161" s="124"/>
      <c r="E161" s="124"/>
      <c r="F161" s="124"/>
      <c r="G161" s="124"/>
      <c r="H161" s="124"/>
      <c r="I161" s="124"/>
    </row>
    <row r="162" spans="1:9" ht="16.5" customHeight="1">
      <c r="A162" s="192" t="s">
        <v>555</v>
      </c>
      <c r="B162" s="1253" t="s">
        <v>556</v>
      </c>
      <c r="C162" s="1253"/>
      <c r="D162" s="1253"/>
      <c r="E162" s="1253"/>
      <c r="F162" s="1253"/>
      <c r="G162" s="1253"/>
      <c r="H162" s="1253"/>
      <c r="I162" s="1253"/>
    </row>
    <row r="163" spans="1:9" ht="8.1" customHeight="1">
      <c r="A163" s="192"/>
      <c r="B163" s="124"/>
      <c r="C163" s="124"/>
      <c r="D163" s="124"/>
      <c r="E163" s="124"/>
      <c r="F163" s="124"/>
      <c r="G163" s="124"/>
      <c r="H163" s="124"/>
      <c r="I163" s="124"/>
    </row>
    <row r="164" spans="1:9" ht="8.1" customHeight="1">
      <c r="A164" s="192"/>
      <c r="B164" s="124"/>
      <c r="C164" s="124"/>
      <c r="D164" s="124"/>
      <c r="E164" s="124"/>
      <c r="F164" s="124"/>
      <c r="G164" s="124"/>
      <c r="H164" s="124"/>
      <c r="I164" s="124"/>
    </row>
    <row r="165" spans="1:9" ht="68.25" customHeight="1">
      <c r="A165" s="192" t="s">
        <v>557</v>
      </c>
      <c r="B165" s="1261" t="s">
        <v>558</v>
      </c>
      <c r="C165" s="1261"/>
      <c r="D165" s="1261"/>
      <c r="E165" s="1261"/>
      <c r="F165" s="1261"/>
      <c r="G165" s="1261"/>
      <c r="H165" s="1261"/>
      <c r="I165" s="1261"/>
    </row>
    <row r="166" spans="1:9" ht="8.1" customHeight="1">
      <c r="A166" s="190"/>
      <c r="B166" s="124"/>
      <c r="C166" s="124"/>
      <c r="D166" s="124"/>
      <c r="E166" s="124"/>
      <c r="F166" s="124"/>
      <c r="G166" s="124"/>
      <c r="H166" s="124"/>
      <c r="I166" s="124"/>
    </row>
    <row r="167" spans="1:9" ht="16.5">
      <c r="A167" s="1262" t="s">
        <v>559</v>
      </c>
      <c r="B167" s="1262"/>
      <c r="C167" s="1262"/>
      <c r="D167" s="1262"/>
      <c r="E167" s="1262"/>
      <c r="F167" s="1262"/>
      <c r="G167" s="1262"/>
      <c r="H167" s="1262"/>
      <c r="I167" s="1262"/>
    </row>
    <row r="168" spans="1:9" ht="8.1" customHeight="1">
      <c r="A168" s="190"/>
      <c r="B168" s="124"/>
      <c r="C168" s="124"/>
      <c r="D168" s="124"/>
      <c r="E168" s="124"/>
      <c r="F168" s="124"/>
      <c r="G168" s="124"/>
      <c r="H168" s="124"/>
      <c r="I168" s="124"/>
    </row>
    <row r="169" spans="1:9" ht="54.75" customHeight="1">
      <c r="A169" s="1253" t="s">
        <v>560</v>
      </c>
      <c r="B169" s="1253"/>
      <c r="C169" s="1253"/>
      <c r="D169" s="1253"/>
      <c r="E169" s="1253"/>
      <c r="F169" s="1253"/>
      <c r="G169" s="1253"/>
      <c r="H169" s="1253"/>
      <c r="I169" s="1253"/>
    </row>
    <row r="170" spans="1:9" ht="8.1" customHeight="1">
      <c r="A170" s="191"/>
      <c r="B170" s="124"/>
      <c r="C170" s="124"/>
      <c r="D170" s="124"/>
      <c r="E170" s="124"/>
      <c r="F170" s="124"/>
      <c r="G170" s="124"/>
      <c r="H170" s="124"/>
      <c r="I170" s="124"/>
    </row>
    <row r="171" spans="1:9" ht="16.5">
      <c r="A171" s="1262" t="s">
        <v>561</v>
      </c>
      <c r="B171" s="1262"/>
      <c r="C171" s="1262"/>
      <c r="D171" s="1262"/>
      <c r="E171" s="1262"/>
      <c r="F171" s="1262"/>
      <c r="G171" s="1262"/>
      <c r="H171" s="1262"/>
      <c r="I171" s="1262"/>
    </row>
    <row r="172" spans="1:9" ht="8.1" customHeight="1">
      <c r="A172" s="190"/>
      <c r="B172" s="124"/>
      <c r="C172" s="124"/>
      <c r="D172" s="124"/>
      <c r="E172" s="124"/>
      <c r="F172" s="124"/>
      <c r="G172" s="124"/>
      <c r="H172" s="124"/>
      <c r="I172" s="124"/>
    </row>
    <row r="173" spans="1:9" ht="63.75" customHeight="1">
      <c r="A173" s="192" t="s">
        <v>495</v>
      </c>
      <c r="B173" s="1253" t="s">
        <v>562</v>
      </c>
      <c r="C173" s="1253"/>
      <c r="D173" s="1253"/>
      <c r="E173" s="1253"/>
      <c r="F173" s="1253"/>
      <c r="G173" s="1253"/>
      <c r="H173" s="1253"/>
      <c r="I173" s="1253"/>
    </row>
    <row r="174" spans="1:9" ht="8.1" customHeight="1">
      <c r="A174" s="103"/>
      <c r="B174" s="124"/>
      <c r="C174" s="124"/>
      <c r="D174" s="124"/>
      <c r="E174" s="124"/>
      <c r="F174" s="124"/>
      <c r="G174" s="124"/>
      <c r="H174" s="124"/>
      <c r="I174" s="124"/>
    </row>
    <row r="175" spans="1:9" ht="36" customHeight="1">
      <c r="A175" s="192" t="s">
        <v>500</v>
      </c>
      <c r="B175" s="1253" t="s">
        <v>563</v>
      </c>
      <c r="C175" s="1253"/>
      <c r="D175" s="1253"/>
      <c r="E175" s="1253"/>
      <c r="F175" s="1253"/>
      <c r="G175" s="1253"/>
      <c r="H175" s="1253"/>
      <c r="I175" s="1253"/>
    </row>
    <row r="176" spans="1:9" ht="8.1" customHeight="1">
      <c r="A176" s="103"/>
      <c r="B176" s="124"/>
      <c r="C176" s="124"/>
      <c r="D176" s="124"/>
      <c r="E176" s="124"/>
      <c r="F176" s="124"/>
      <c r="G176" s="124"/>
      <c r="H176" s="124"/>
      <c r="I176" s="124"/>
    </row>
    <row r="177" spans="1:10" ht="52.5" customHeight="1">
      <c r="A177" s="192" t="s">
        <v>523</v>
      </c>
      <c r="B177" s="1253" t="s">
        <v>564</v>
      </c>
      <c r="C177" s="1253"/>
      <c r="D177" s="1253"/>
      <c r="E177" s="1253"/>
      <c r="F177" s="1253"/>
      <c r="G177" s="1253"/>
      <c r="H177" s="1253"/>
      <c r="I177" s="1253"/>
    </row>
    <row r="178" spans="1:10" ht="8.1" customHeight="1">
      <c r="A178" s="192"/>
      <c r="B178" s="124"/>
      <c r="C178" s="124"/>
      <c r="D178" s="124"/>
      <c r="E178" s="124"/>
      <c r="F178" s="124"/>
      <c r="G178" s="124"/>
      <c r="H178" s="124"/>
      <c r="I178" s="124"/>
    </row>
    <row r="179" spans="1:10" ht="49.5" customHeight="1">
      <c r="A179" s="192" t="s">
        <v>542</v>
      </c>
      <c r="B179" s="1253" t="s">
        <v>565</v>
      </c>
      <c r="C179" s="1253"/>
      <c r="D179" s="1253"/>
      <c r="E179" s="1253"/>
      <c r="F179" s="1253"/>
      <c r="G179" s="1253"/>
      <c r="H179" s="1253"/>
      <c r="I179" s="1253"/>
    </row>
    <row r="180" spans="1:10" ht="8.1" customHeight="1">
      <c r="A180" s="192"/>
      <c r="B180" s="124"/>
      <c r="C180" s="124"/>
      <c r="D180" s="124"/>
      <c r="E180" s="124"/>
      <c r="F180" s="124"/>
      <c r="G180" s="124"/>
      <c r="H180" s="124"/>
      <c r="I180" s="124"/>
    </row>
    <row r="181" spans="1:10" ht="24.75" customHeight="1">
      <c r="A181" s="192" t="s">
        <v>544</v>
      </c>
      <c r="B181" s="1260" t="s">
        <v>566</v>
      </c>
      <c r="C181" s="1260"/>
      <c r="D181" s="1260"/>
      <c r="E181" s="1260"/>
      <c r="F181" s="1260"/>
      <c r="G181" s="1260"/>
      <c r="H181" s="1260"/>
      <c r="I181" s="1260"/>
    </row>
    <row r="182" spans="1:10" ht="8.1" customHeight="1">
      <c r="A182" s="192"/>
      <c r="B182" s="124"/>
      <c r="C182" s="124"/>
      <c r="D182" s="124"/>
      <c r="E182" s="124"/>
      <c r="F182" s="124"/>
      <c r="G182" s="124"/>
      <c r="H182" s="124"/>
      <c r="I182" s="124"/>
    </row>
    <row r="183" spans="1:10" ht="88.5" customHeight="1">
      <c r="A183" s="192" t="s">
        <v>546</v>
      </c>
      <c r="B183" s="1253" t="s">
        <v>567</v>
      </c>
      <c r="C183" s="1253"/>
      <c r="D183" s="1253"/>
      <c r="E183" s="1253"/>
      <c r="F183" s="1253"/>
      <c r="G183" s="1253"/>
      <c r="H183" s="1253"/>
      <c r="I183" s="1253"/>
    </row>
    <row r="184" spans="1:10" ht="8.1" customHeight="1">
      <c r="A184" s="192"/>
      <c r="B184" s="124"/>
      <c r="C184" s="124"/>
      <c r="D184" s="124"/>
      <c r="E184" s="124"/>
      <c r="F184" s="124"/>
      <c r="G184" s="124"/>
      <c r="H184" s="124"/>
      <c r="I184" s="124"/>
    </row>
    <row r="185" spans="1:10" ht="72" customHeight="1">
      <c r="A185" s="192" t="s">
        <v>568</v>
      </c>
      <c r="B185" s="1253" t="s">
        <v>569</v>
      </c>
      <c r="C185" s="1253"/>
      <c r="D185" s="1253"/>
      <c r="E185" s="1253"/>
      <c r="F185" s="1253"/>
      <c r="G185" s="1253"/>
      <c r="H185" s="1253"/>
      <c r="I185" s="1253"/>
    </row>
    <row r="186" spans="1:10" ht="31.5" customHeight="1">
      <c r="A186" s="192"/>
      <c r="B186" s="186"/>
      <c r="C186" s="186"/>
      <c r="D186" s="186"/>
      <c r="E186" s="186"/>
      <c r="F186" s="186"/>
      <c r="G186" s="186"/>
      <c r="H186" s="186"/>
      <c r="I186" s="186"/>
    </row>
    <row r="187" spans="1:10" ht="31.5" customHeight="1">
      <c r="A187" s="192"/>
      <c r="B187" s="186"/>
      <c r="C187" s="186"/>
      <c r="D187" s="186"/>
      <c r="E187" s="186"/>
      <c r="F187" s="186"/>
      <c r="G187" s="186"/>
      <c r="H187" s="186"/>
      <c r="I187" s="186"/>
    </row>
    <row r="188" spans="1:10" ht="21" customHeight="1">
      <c r="A188" s="1157" t="s">
        <v>488</v>
      </c>
      <c r="B188" s="1157"/>
      <c r="C188" s="1157"/>
      <c r="D188" s="1157"/>
      <c r="E188" s="1257" t="s">
        <v>488</v>
      </c>
      <c r="F188" s="1257"/>
      <c r="G188" s="1257"/>
      <c r="H188" s="1257"/>
      <c r="I188" s="1257"/>
      <c r="J188" s="60"/>
    </row>
    <row r="189" spans="1:10" ht="33" customHeight="1">
      <c r="A189" s="1258" t="s">
        <v>504</v>
      </c>
      <c r="B189" s="1258"/>
      <c r="C189" s="1258"/>
      <c r="D189" s="1258"/>
      <c r="E189" s="1259" t="s">
        <v>490</v>
      </c>
      <c r="F189" s="1259"/>
      <c r="G189" s="1259"/>
      <c r="H189" s="1259"/>
      <c r="I189" s="1259"/>
      <c r="J189" s="60"/>
    </row>
    <row r="190" spans="1:10" ht="15.75">
      <c r="A190" s="187" t="s">
        <v>466</v>
      </c>
      <c r="B190" s="187"/>
      <c r="C190" s="187"/>
      <c r="D190" s="187"/>
      <c r="E190" s="187"/>
      <c r="F190" s="187"/>
      <c r="G190" s="187"/>
      <c r="H190" s="187"/>
      <c r="I190" s="188" t="s">
        <v>570</v>
      </c>
      <c r="J190" s="60"/>
    </row>
    <row r="191" spans="1:10" ht="15.75">
      <c r="A191" s="187"/>
      <c r="B191" s="187"/>
      <c r="C191" s="187"/>
      <c r="D191" s="187"/>
      <c r="E191" s="187"/>
      <c r="F191" s="187"/>
      <c r="G191" s="187"/>
      <c r="H191" s="187"/>
      <c r="I191" s="188"/>
      <c r="J191" s="60"/>
    </row>
    <row r="192" spans="1:10" ht="53.25" customHeight="1">
      <c r="A192" s="192" t="s">
        <v>548</v>
      </c>
      <c r="B192" s="1253" t="s">
        <v>571</v>
      </c>
      <c r="C192" s="1253"/>
      <c r="D192" s="1253"/>
      <c r="E192" s="1253"/>
      <c r="F192" s="1253"/>
      <c r="G192" s="1253"/>
      <c r="H192" s="1253"/>
      <c r="I192" s="1253"/>
    </row>
    <row r="193" spans="1:9" ht="15.75">
      <c r="A193" s="190"/>
      <c r="B193" s="124"/>
      <c r="C193" s="124"/>
      <c r="D193" s="124"/>
      <c r="E193" s="124"/>
      <c r="F193" s="124"/>
      <c r="G193" s="124"/>
      <c r="H193" s="124"/>
      <c r="I193" s="124"/>
    </row>
    <row r="194" spans="1:9" ht="21.95" customHeight="1">
      <c r="A194" s="124"/>
      <c r="B194" s="185"/>
      <c r="C194" s="124"/>
      <c r="D194" s="124"/>
      <c r="E194" s="124"/>
      <c r="F194" s="185"/>
      <c r="G194" s="124"/>
      <c r="H194" s="124"/>
      <c r="I194" s="124"/>
    </row>
    <row r="195" spans="1:9" ht="21.95" customHeight="1">
      <c r="A195" s="124"/>
      <c r="B195" s="194" t="s">
        <v>572</v>
      </c>
      <c r="C195" s="194"/>
      <c r="D195" s="194"/>
      <c r="E195" s="194"/>
      <c r="F195" s="194" t="s">
        <v>572</v>
      </c>
      <c r="G195" s="194"/>
      <c r="H195" s="194"/>
      <c r="I195" s="194"/>
    </row>
    <row r="196" spans="1:9" ht="35.25" customHeight="1">
      <c r="A196" s="124"/>
      <c r="B196" s="1254" t="s">
        <v>504</v>
      </c>
      <c r="C196" s="1254"/>
      <c r="D196" s="1254"/>
      <c r="E196" s="1254"/>
      <c r="F196" s="1254" t="s">
        <v>490</v>
      </c>
      <c r="G196" s="1254"/>
      <c r="H196" s="1254"/>
      <c r="I196" s="1254"/>
    </row>
    <row r="197" spans="1:9" ht="21.95" customHeight="1">
      <c r="A197" s="124"/>
      <c r="B197" s="195"/>
      <c r="C197" s="190"/>
      <c r="D197" s="190"/>
      <c r="E197" s="190"/>
      <c r="F197" s="196"/>
      <c r="G197" s="196"/>
      <c r="H197" s="196"/>
      <c r="I197" s="196"/>
    </row>
    <row r="198" spans="1:9" ht="21.95" customHeight="1">
      <c r="A198" s="124"/>
      <c r="B198" s="1157" t="s">
        <v>573</v>
      </c>
      <c r="C198" s="1157"/>
      <c r="D198" s="1157"/>
      <c r="E198" s="1157"/>
      <c r="F198" s="1157" t="s">
        <v>573</v>
      </c>
      <c r="G198" s="1157"/>
      <c r="H198" s="1157"/>
      <c r="I198" s="1157"/>
    </row>
    <row r="199" spans="1:9" ht="21.95" customHeight="1">
      <c r="A199" s="124"/>
      <c r="B199" s="185"/>
      <c r="C199" s="190"/>
      <c r="D199" s="190"/>
      <c r="E199" s="190"/>
      <c r="F199" s="185"/>
      <c r="G199" s="190"/>
      <c r="H199" s="190"/>
      <c r="I199" s="190"/>
    </row>
    <row r="200" spans="1:9" ht="21.95" customHeight="1">
      <c r="A200" s="124"/>
      <c r="B200" s="185"/>
      <c r="C200" s="190"/>
      <c r="D200" s="190"/>
      <c r="E200" s="190"/>
      <c r="F200" s="185"/>
      <c r="G200" s="190"/>
      <c r="H200" s="190"/>
      <c r="I200" s="190"/>
    </row>
    <row r="201" spans="1:9" ht="24.75" customHeight="1">
      <c r="A201" s="124"/>
      <c r="B201" s="187" t="s">
        <v>574</v>
      </c>
      <c r="C201" s="197"/>
      <c r="D201" s="187"/>
      <c r="E201" s="187"/>
      <c r="F201" s="1255" t="s">
        <v>574</v>
      </c>
      <c r="G201" s="1256"/>
      <c r="H201" s="1256"/>
      <c r="I201" s="1256"/>
    </row>
    <row r="202" spans="1:9" ht="21.95" customHeight="1">
      <c r="A202" s="124"/>
      <c r="B202" s="187" t="s">
        <v>66</v>
      </c>
      <c r="C202" s="197"/>
      <c r="D202" s="187"/>
      <c r="E202" s="187"/>
      <c r="F202" s="1255" t="s">
        <v>66</v>
      </c>
      <c r="G202" s="1256"/>
      <c r="H202" s="1256"/>
      <c r="I202" s="1256"/>
    </row>
    <row r="203" spans="1:9" ht="21.95" customHeight="1">
      <c r="A203" s="124"/>
      <c r="B203" s="194"/>
      <c r="C203" s="190"/>
      <c r="D203" s="190"/>
      <c r="E203" s="190"/>
      <c r="F203" s="194"/>
      <c r="G203" s="190"/>
      <c r="H203" s="190"/>
      <c r="I203" s="190"/>
    </row>
    <row r="204" spans="1:9" ht="21.95" customHeight="1">
      <c r="A204" s="124"/>
      <c r="B204" s="1157" t="s">
        <v>575</v>
      </c>
      <c r="C204" s="1157"/>
      <c r="D204" s="1157"/>
      <c r="E204" s="1157"/>
      <c r="F204" s="1157" t="s">
        <v>575</v>
      </c>
      <c r="G204" s="1157"/>
      <c r="H204" s="1157"/>
      <c r="I204" s="1157"/>
    </row>
    <row r="205" spans="1:9" ht="21.95" customHeight="1">
      <c r="A205" s="124"/>
      <c r="B205" s="187" t="s">
        <v>574</v>
      </c>
      <c r="C205" s="187"/>
      <c r="D205" s="187"/>
      <c r="E205" s="187"/>
      <c r="F205" s="187" t="s">
        <v>574</v>
      </c>
      <c r="G205" s="194"/>
      <c r="H205" s="194"/>
      <c r="I205" s="194"/>
    </row>
    <row r="206" spans="1:9" ht="21.95" customHeight="1">
      <c r="A206" s="124"/>
      <c r="B206" s="187" t="s">
        <v>66</v>
      </c>
      <c r="C206" s="187"/>
      <c r="D206" s="187"/>
      <c r="E206" s="187"/>
      <c r="F206" s="187" t="s">
        <v>66</v>
      </c>
      <c r="G206" s="124"/>
      <c r="H206" s="124"/>
      <c r="I206" s="124"/>
    </row>
    <row r="207" spans="1:9" ht="21.95" customHeight="1">
      <c r="A207" s="124"/>
      <c r="B207" s="124"/>
      <c r="C207" s="124"/>
      <c r="D207" s="124"/>
      <c r="E207" s="124"/>
      <c r="F207" s="124"/>
      <c r="G207" s="124"/>
      <c r="H207" s="124"/>
      <c r="I207" s="124"/>
    </row>
    <row r="208" spans="1:9" ht="21.95" customHeight="1">
      <c r="A208" s="124"/>
      <c r="B208" s="1157" t="s">
        <v>576</v>
      </c>
      <c r="C208" s="1157"/>
      <c r="D208" s="1157"/>
      <c r="E208" s="1157"/>
      <c r="F208" s="1157" t="s">
        <v>576</v>
      </c>
      <c r="G208" s="1157"/>
      <c r="H208" s="1157"/>
      <c r="I208" s="1157"/>
    </row>
    <row r="209" spans="1:9" ht="21.95" customHeight="1">
      <c r="A209" s="124"/>
      <c r="B209" s="187" t="s">
        <v>574</v>
      </c>
      <c r="C209" s="187"/>
      <c r="D209" s="187"/>
      <c r="E209" s="187"/>
      <c r="F209" s="187" t="s">
        <v>574</v>
      </c>
      <c r="G209" s="194"/>
      <c r="H209" s="194"/>
      <c r="I209" s="194"/>
    </row>
    <row r="210" spans="1:9" ht="21.95" customHeight="1">
      <c r="A210" s="124"/>
      <c r="B210" s="187" t="s">
        <v>66</v>
      </c>
      <c r="C210" s="187"/>
      <c r="D210" s="187"/>
      <c r="E210" s="187"/>
      <c r="F210" s="187" t="s">
        <v>66</v>
      </c>
      <c r="G210" s="124"/>
      <c r="H210" s="124"/>
      <c r="I210" s="124"/>
    </row>
    <row r="211" spans="1:9" ht="21.95" customHeight="1">
      <c r="A211" s="124"/>
      <c r="B211" s="187"/>
      <c r="C211" s="187"/>
      <c r="D211" s="187"/>
      <c r="E211" s="187"/>
      <c r="F211" s="187"/>
      <c r="G211" s="124"/>
      <c r="H211" s="124"/>
      <c r="I211" s="124"/>
    </row>
    <row r="212" spans="1:9" ht="21.95" customHeight="1">
      <c r="A212" s="124"/>
      <c r="B212" s="187"/>
      <c r="C212" s="187"/>
      <c r="D212" s="187"/>
      <c r="E212" s="187"/>
      <c r="F212" s="187"/>
      <c r="G212" s="124"/>
      <c r="H212" s="124"/>
      <c r="I212" s="124"/>
    </row>
    <row r="213" spans="1:9" ht="21.95" customHeight="1">
      <c r="A213" s="124"/>
      <c r="B213" s="187"/>
      <c r="C213" s="187"/>
      <c r="D213" s="187"/>
      <c r="E213" s="187"/>
      <c r="F213" s="187"/>
      <c r="G213" s="124"/>
      <c r="H213" s="124"/>
      <c r="I213" s="124"/>
    </row>
    <row r="214" spans="1:9" ht="21.95" customHeight="1">
      <c r="A214" s="124"/>
      <c r="B214" s="187"/>
      <c r="C214" s="187"/>
      <c r="D214" s="187"/>
      <c r="E214" s="187"/>
      <c r="F214" s="187"/>
      <c r="G214" s="124"/>
      <c r="H214" s="124"/>
      <c r="I214" s="124"/>
    </row>
    <row r="215" spans="1:9" ht="21.95" customHeight="1">
      <c r="A215" s="124"/>
      <c r="B215" s="187"/>
      <c r="C215" s="187"/>
      <c r="D215" s="187"/>
      <c r="E215" s="187"/>
      <c r="F215" s="187"/>
      <c r="G215" s="124"/>
      <c r="H215" s="124"/>
      <c r="I215" s="124"/>
    </row>
    <row r="216" spans="1:9" ht="21.95" customHeight="1">
      <c r="A216" s="124"/>
      <c r="B216" s="187"/>
      <c r="C216" s="187"/>
      <c r="D216" s="187"/>
      <c r="E216" s="187"/>
      <c r="F216" s="187"/>
      <c r="G216" s="124"/>
      <c r="H216" s="124"/>
      <c r="I216" s="124"/>
    </row>
    <row r="217" spans="1:9" ht="21.95" customHeight="1">
      <c r="A217" s="124"/>
      <c r="B217" s="187"/>
      <c r="C217" s="187"/>
      <c r="D217" s="187"/>
      <c r="E217" s="187"/>
      <c r="F217" s="187"/>
      <c r="G217" s="124"/>
      <c r="H217" s="124"/>
      <c r="I217" s="124"/>
    </row>
    <row r="218" spans="1:9" ht="21.95" customHeight="1">
      <c r="A218" s="124"/>
      <c r="B218" s="187"/>
      <c r="C218" s="187"/>
      <c r="D218" s="187"/>
      <c r="E218" s="187"/>
      <c r="F218" s="187"/>
      <c r="G218" s="124"/>
      <c r="H218" s="124"/>
      <c r="I218" s="124"/>
    </row>
    <row r="219" spans="1:9" ht="21.95" customHeight="1">
      <c r="A219" s="124"/>
      <c r="B219" s="187"/>
      <c r="C219" s="187"/>
      <c r="D219" s="187"/>
      <c r="E219" s="187"/>
      <c r="F219" s="187"/>
      <c r="G219" s="124"/>
      <c r="H219" s="124"/>
      <c r="I219" s="124"/>
    </row>
    <row r="220" spans="1:9" ht="21.95" customHeight="1">
      <c r="A220" s="124"/>
      <c r="B220" s="187"/>
      <c r="C220" s="187"/>
      <c r="D220" s="187"/>
      <c r="E220" s="187"/>
      <c r="F220" s="187"/>
      <c r="G220" s="124"/>
      <c r="H220" s="124"/>
      <c r="I220" s="124"/>
    </row>
    <row r="221" spans="1:9" ht="21.95" customHeight="1">
      <c r="A221" s="124"/>
      <c r="B221" s="187"/>
      <c r="C221" s="187"/>
      <c r="D221" s="187"/>
      <c r="E221" s="187"/>
      <c r="F221" s="187"/>
      <c r="G221" s="124"/>
      <c r="H221" s="124"/>
      <c r="I221" s="124"/>
    </row>
    <row r="222" spans="1:9" ht="21.95" customHeight="1">
      <c r="A222" s="124"/>
      <c r="B222" s="187"/>
      <c r="C222" s="187"/>
      <c r="D222" s="187"/>
      <c r="E222" s="187"/>
      <c r="F222" s="187"/>
      <c r="G222" s="124"/>
      <c r="H222" s="124"/>
      <c r="I222" s="124"/>
    </row>
    <row r="223" spans="1:9" ht="15.75" customHeight="1">
      <c r="A223" s="124"/>
      <c r="B223" s="187"/>
      <c r="C223" s="187"/>
      <c r="D223" s="187"/>
      <c r="E223" s="187"/>
      <c r="F223" s="187"/>
      <c r="G223" s="124"/>
      <c r="H223" s="124"/>
      <c r="I223" s="124"/>
    </row>
    <row r="224" spans="1:9" ht="15.75">
      <c r="A224" s="198"/>
      <c r="B224" s="198"/>
      <c r="C224" s="198"/>
      <c r="D224" s="198"/>
      <c r="E224" s="198"/>
      <c r="F224" s="198"/>
      <c r="G224" s="198"/>
      <c r="H224" s="198"/>
      <c r="I224" s="198"/>
    </row>
    <row r="225" spans="1:9" ht="15.75">
      <c r="A225" s="187" t="s">
        <v>466</v>
      </c>
      <c r="B225" s="187"/>
      <c r="C225" s="187"/>
      <c r="D225" s="187"/>
      <c r="E225" s="187"/>
      <c r="F225" s="187"/>
      <c r="G225" s="187"/>
      <c r="H225" s="187"/>
      <c r="I225" s="188" t="s">
        <v>577</v>
      </c>
    </row>
    <row r="226" spans="1:9" ht="15.75">
      <c r="A226" s="124"/>
      <c r="B226" s="124"/>
      <c r="C226" s="124"/>
      <c r="D226" s="124"/>
      <c r="E226" s="124"/>
      <c r="F226" s="124"/>
      <c r="G226" s="124"/>
      <c r="H226" s="124"/>
      <c r="I226" s="124"/>
    </row>
    <row r="227" spans="1:9" ht="15.75">
      <c r="A227" s="124"/>
      <c r="B227" s="124"/>
      <c r="C227" s="124"/>
      <c r="D227" s="124"/>
      <c r="E227" s="124"/>
      <c r="F227" s="124"/>
      <c r="G227" s="124"/>
      <c r="H227" s="124"/>
      <c r="I227" s="124"/>
    </row>
    <row r="228" spans="1:9" ht="15.75">
      <c r="A228" s="124"/>
      <c r="B228" s="124"/>
      <c r="C228" s="124"/>
      <c r="D228" s="124"/>
      <c r="E228" s="124"/>
      <c r="F228" s="124"/>
      <c r="G228" s="124"/>
      <c r="H228" s="124"/>
      <c r="I228" s="124"/>
    </row>
    <row r="229" spans="1:9" ht="15.75">
      <c r="A229" s="124"/>
      <c r="B229" s="124"/>
      <c r="C229" s="124"/>
      <c r="D229" s="124"/>
      <c r="E229" s="124"/>
      <c r="F229" s="124"/>
      <c r="G229" s="124"/>
      <c r="H229" s="124"/>
      <c r="I229" s="124"/>
    </row>
    <row r="230" spans="1:9" ht="15.75">
      <c r="A230" s="124"/>
      <c r="B230" s="124"/>
      <c r="C230" s="124"/>
      <c r="D230" s="124"/>
      <c r="E230" s="124"/>
      <c r="F230" s="124"/>
      <c r="G230" s="124"/>
      <c r="H230" s="124"/>
      <c r="I230" s="124"/>
    </row>
    <row r="231" spans="1:9" ht="15.75">
      <c r="A231" s="124"/>
      <c r="B231" s="124"/>
      <c r="C231" s="124"/>
      <c r="D231" s="124"/>
      <c r="E231" s="124"/>
      <c r="F231" s="124"/>
      <c r="G231" s="124"/>
      <c r="H231" s="124"/>
      <c r="I231" s="124"/>
    </row>
    <row r="232" spans="1:9" ht="15.75">
      <c r="A232" s="124"/>
      <c r="B232" s="124"/>
      <c r="C232" s="124"/>
      <c r="D232" s="124"/>
      <c r="E232" s="124"/>
      <c r="F232" s="124"/>
      <c r="G232" s="124"/>
      <c r="H232" s="124"/>
      <c r="I232" s="124"/>
    </row>
    <row r="233" spans="1:9" ht="15.75">
      <c r="A233" s="124"/>
      <c r="B233" s="124"/>
      <c r="C233" s="124"/>
      <c r="D233" s="124"/>
      <c r="E233" s="124"/>
      <c r="F233" s="124"/>
      <c r="G233" s="124"/>
      <c r="H233" s="124"/>
      <c r="I233" s="124"/>
    </row>
    <row r="234" spans="1:9" ht="15.75">
      <c r="A234" s="124"/>
      <c r="B234" s="124"/>
      <c r="C234" s="124"/>
      <c r="D234" s="124"/>
      <c r="E234" s="124"/>
      <c r="F234" s="124"/>
      <c r="G234" s="124"/>
      <c r="H234" s="124"/>
      <c r="I234" s="124"/>
    </row>
    <row r="235" spans="1:9" ht="15.75">
      <c r="A235" s="124"/>
      <c r="B235" s="124"/>
      <c r="C235" s="124"/>
      <c r="D235" s="124"/>
      <c r="E235" s="124"/>
      <c r="F235" s="124"/>
      <c r="G235" s="124"/>
      <c r="H235" s="124"/>
      <c r="I235" s="124"/>
    </row>
    <row r="236" spans="1:9" ht="15.75">
      <c r="A236" s="124"/>
      <c r="B236" s="124"/>
      <c r="C236" s="124"/>
      <c r="D236" s="124"/>
      <c r="E236" s="124"/>
      <c r="F236" s="124"/>
      <c r="G236" s="124"/>
      <c r="H236" s="124"/>
      <c r="I236" s="124"/>
    </row>
    <row r="237" spans="1:9" ht="15.75">
      <c r="A237" s="124"/>
      <c r="B237" s="124"/>
      <c r="C237" s="124"/>
      <c r="D237" s="124"/>
      <c r="E237" s="124"/>
      <c r="F237" s="124"/>
      <c r="G237" s="124"/>
      <c r="H237" s="124"/>
      <c r="I237" s="124"/>
    </row>
    <row r="238" spans="1:9" ht="15.75">
      <c r="A238" s="124"/>
      <c r="B238" s="124"/>
      <c r="C238" s="124"/>
      <c r="D238" s="124"/>
      <c r="E238" s="124"/>
      <c r="F238" s="124"/>
      <c r="G238" s="124"/>
      <c r="H238" s="124"/>
      <c r="I238" s="124"/>
    </row>
  </sheetData>
  <sheetProtection algorithmName="SHA-512" hashValue="DdlvSdjQ8oNG+chrAIcieMaxjAkDO1R7nPsxTKWI1F4CWs1ihgWS9Tt4Fu3uxJdPkM2RzLubilt7wMLJp6XvFA==" saltValue="2haLGhq8Dv2NjRjTCHNh2w==" spinCount="100000" sheet="1" objects="1" scenarios="1" formatColumns="0" formatRows="0" selectLockedCells="1"/>
  <customSheetViews>
    <customSheetView guid="{51A6EE7B-1159-4743-BF27-95D329619B3B}"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5"/>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6"/>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7"/>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8"/>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9"/>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0"/>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1"/>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2"/>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3"/>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1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2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2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23"/>
      <headerFooter alignWithMargins="0">
        <oddFooter>&amp;C&amp;A</oddFooter>
      </headerFooter>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2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3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1"/>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2"/>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3"/>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4"/>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5"/>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6"/>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7"/>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8"/>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9"/>
      <headerFooter alignWithMargins="0">
        <oddFooter>&amp;C&amp;A</oddFooter>
      </headerFooter>
    </customSheetView>
    <customSheetView guid="{B8284B7F-813C-4C59-8CB2-9F34C8EAC9F3}"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0"/>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41"/>
  <headerFooter alignWithMargins="0">
    <oddFooter>&amp;C&amp;A</oddFooter>
  </headerFooter>
  <rowBreaks count="7" manualBreakCount="7">
    <brk id="49" max="8" man="1"/>
    <brk id="74" max="8" man="1"/>
    <brk id="94" max="8" man="1"/>
    <brk id="117" max="8" man="1"/>
    <brk id="140" max="8" man="1"/>
    <brk id="158" max="8" man="1"/>
    <brk id="190" max="8" man="1"/>
  </rowBreaks>
  <drawing r:id="rId4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topLeftCell="A7" zoomScaleNormal="100" zoomScaleSheetLayoutView="100" workbookViewId="0">
      <selection activeCell="E22" sqref="E22"/>
    </sheetView>
  </sheetViews>
  <sheetFormatPr defaultColWidth="9.140625"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57"/>
    <col min="8" max="8" width="0" style="157" hidden="1" customWidth="1"/>
    <col min="9" max="11" width="9.140625" style="157"/>
    <col min="12" max="12" width="0" style="157" hidden="1" customWidth="1"/>
    <col min="13" max="13" width="35.42578125" style="157" hidden="1" customWidth="1"/>
    <col min="14" max="14" width="0" style="157" hidden="1" customWidth="1"/>
    <col min="15" max="31" width="9.140625" style="157"/>
    <col min="32" max="16384" width="9.140625" style="25"/>
  </cols>
  <sheetData>
    <row r="1" spans="1:31" ht="24" customHeight="1">
      <c r="A1" s="922" t="str">
        <f>'Attach 3(JV)'!A1</f>
        <v>Specification No.:CC/NT/W-TR/DOM/A04/24/04404</v>
      </c>
      <c r="B1" s="922"/>
      <c r="C1" s="922"/>
      <c r="D1" s="922"/>
      <c r="E1" s="269" t="str">
        <f>"Attachment-15 " &amp; 'Attach 3(JV)'!AT1</f>
        <v xml:space="preserve">Attachment-15 </v>
      </c>
      <c r="F1" s="77"/>
      <c r="G1" s="77"/>
      <c r="H1" s="77"/>
      <c r="I1" s="77"/>
      <c r="J1" s="77"/>
      <c r="K1" s="77"/>
      <c r="L1" s="77"/>
      <c r="M1" s="77"/>
      <c r="N1" s="77"/>
      <c r="O1" s="77"/>
      <c r="P1" s="77"/>
      <c r="Q1" s="77"/>
      <c r="R1" s="77"/>
      <c r="S1" s="77"/>
      <c r="T1" s="77"/>
      <c r="U1" s="77"/>
      <c r="V1" s="77"/>
      <c r="W1" s="77"/>
      <c r="X1" s="77"/>
      <c r="Y1" s="77"/>
      <c r="Z1" s="77"/>
      <c r="AA1" s="77"/>
      <c r="AB1" s="77"/>
      <c r="AC1" s="77"/>
      <c r="AD1" s="77"/>
      <c r="AE1" s="77"/>
    </row>
    <row r="2" spans="1:31" ht="12" customHeight="1">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ht="78.75" customHeight="1">
      <c r="A3" s="1212" t="str">
        <f>Basic!B1</f>
        <v xml:space="preserve">765 kV Transformer Package –  LOT-7TR-04-BULK for 7X 500 MVA, 765/400/33kV, (1-Ph) ICT under "Bulk Procurement of Transformer &amp; Reactor packages associated with various projects under RTM &amp; TBCB route "  </v>
      </c>
      <c r="B3" s="1213"/>
      <c r="C3" s="1213"/>
      <c r="D3" s="1213"/>
      <c r="E3" s="1213"/>
      <c r="F3" s="77"/>
      <c r="G3" s="77"/>
      <c r="H3" s="77"/>
      <c r="I3" s="77"/>
      <c r="J3" s="77"/>
      <c r="K3" s="77"/>
      <c r="L3" s="77"/>
      <c r="M3" s="77"/>
      <c r="N3" s="77"/>
      <c r="O3" s="77"/>
      <c r="P3" s="77"/>
      <c r="Q3" s="77"/>
      <c r="R3" s="77"/>
      <c r="S3" s="77"/>
      <c r="T3" s="77"/>
      <c r="U3" s="77"/>
      <c r="V3" s="77"/>
      <c r="W3" s="77"/>
      <c r="X3" s="77"/>
      <c r="Y3" s="77"/>
      <c r="Z3" s="77"/>
      <c r="AA3" s="77"/>
      <c r="AB3" s="77"/>
      <c r="AC3" s="77"/>
      <c r="AD3" s="77"/>
      <c r="AE3" s="77"/>
    </row>
    <row r="4" spans="1:31">
      <c r="A4" s="28"/>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31" ht="47.25" customHeight="1">
      <c r="A5" s="1291" t="s">
        <v>578</v>
      </c>
      <c r="B5" s="1291"/>
      <c r="C5" s="1291"/>
      <c r="D5" s="1291"/>
      <c r="E5" s="1291"/>
      <c r="F5" s="77"/>
      <c r="G5" s="77"/>
      <c r="H5" s="77"/>
      <c r="I5" s="77"/>
      <c r="J5" s="77"/>
      <c r="K5" s="77"/>
      <c r="L5" s="77"/>
      <c r="M5" s="77"/>
      <c r="N5" s="77"/>
      <c r="O5" s="77"/>
      <c r="P5" s="77"/>
      <c r="Q5" s="77"/>
      <c r="R5" s="77"/>
      <c r="S5" s="77"/>
      <c r="T5" s="77"/>
      <c r="U5" s="77"/>
      <c r="V5" s="77"/>
      <c r="W5" s="77"/>
      <c r="X5" s="77"/>
      <c r="Y5" s="77"/>
      <c r="Z5" s="77"/>
      <c r="AA5" s="77"/>
      <c r="AB5" s="77"/>
      <c r="AC5" s="77"/>
      <c r="AD5" s="77"/>
      <c r="AE5" s="77"/>
    </row>
    <row r="6" spans="1:31">
      <c r="A6" s="32"/>
      <c r="F6" s="77"/>
      <c r="G6" s="77"/>
      <c r="H6" s="77"/>
      <c r="I6" s="77"/>
      <c r="J6" s="77"/>
      <c r="K6" s="77"/>
      <c r="L6" s="77"/>
      <c r="M6" s="77"/>
      <c r="N6" s="77"/>
      <c r="O6" s="77"/>
      <c r="P6" s="77"/>
      <c r="Q6" s="77"/>
      <c r="R6" s="77"/>
      <c r="S6" s="77"/>
      <c r="T6" s="77"/>
      <c r="U6" s="77"/>
      <c r="V6" s="77"/>
      <c r="W6" s="77"/>
      <c r="X6" s="77"/>
      <c r="Y6" s="77"/>
      <c r="Z6" s="77"/>
      <c r="AA6" s="77"/>
      <c r="AB6" s="77"/>
      <c r="AC6" s="77"/>
      <c r="AD6" s="77"/>
      <c r="AE6" s="77"/>
    </row>
    <row r="7" spans="1:31" ht="20.100000000000001" customHeight="1">
      <c r="A7" s="33"/>
      <c r="F7" s="77"/>
      <c r="G7" s="77"/>
      <c r="H7" s="77"/>
      <c r="I7" s="77"/>
      <c r="J7" s="77"/>
      <c r="K7" s="77"/>
      <c r="L7" s="77"/>
      <c r="M7" s="77"/>
      <c r="N7" s="77"/>
      <c r="O7" s="77"/>
      <c r="P7" s="77"/>
      <c r="Q7" s="77"/>
      <c r="R7" s="77"/>
      <c r="S7" s="77"/>
      <c r="T7" s="77"/>
      <c r="U7" s="77"/>
      <c r="V7" s="77"/>
      <c r="W7" s="77"/>
      <c r="X7" s="77"/>
      <c r="Y7" s="77"/>
      <c r="Z7" s="77"/>
      <c r="AA7" s="77"/>
      <c r="AB7" s="77"/>
      <c r="AC7" s="77"/>
      <c r="AD7" s="77"/>
      <c r="AE7" s="77"/>
    </row>
    <row r="8" spans="1:31" ht="36" customHeight="1">
      <c r="A8" s="849" t="str">
        <f>'Attach 3(JV)'!A7</f>
        <v>Bidder’s Name and Address  :</v>
      </c>
      <c r="B8" s="849"/>
      <c r="C8" s="849"/>
      <c r="D8" s="849"/>
      <c r="E8" s="15" t="str">
        <f>'Attach 3(JV)'!E7</f>
        <v>To:</v>
      </c>
      <c r="F8" s="77"/>
      <c r="G8" s="77"/>
      <c r="H8" s="77"/>
      <c r="I8" s="77"/>
      <c r="J8" s="77"/>
      <c r="K8" s="77"/>
      <c r="L8" s="77"/>
      <c r="M8" s="77"/>
      <c r="N8" s="77"/>
      <c r="O8" s="77"/>
      <c r="P8" s="77"/>
      <c r="Q8" s="77"/>
      <c r="R8" s="77"/>
      <c r="S8" s="77"/>
      <c r="T8" s="77"/>
      <c r="U8" s="77"/>
      <c r="V8" s="77"/>
      <c r="W8" s="77"/>
      <c r="X8" s="77"/>
      <c r="Y8" s="77"/>
      <c r="Z8" s="77"/>
      <c r="AA8" s="77"/>
      <c r="AB8" s="77"/>
      <c r="AC8" s="77"/>
      <c r="AD8" s="77"/>
      <c r="AE8" s="77"/>
    </row>
    <row r="9" spans="1:31" ht="36" customHeight="1">
      <c r="A9" s="1160" t="str">
        <f>'Attach 3(JV)'!A8</f>
        <v/>
      </c>
      <c r="B9" s="1160"/>
      <c r="C9" s="380"/>
      <c r="D9" s="380"/>
      <c r="E9" s="12" t="str">
        <f>'Attach 3(JV)'!E8</f>
        <v>Contract Services</v>
      </c>
      <c r="F9" s="77"/>
      <c r="G9" s="77"/>
      <c r="H9" s="77"/>
      <c r="I9" s="77"/>
      <c r="J9" s="77"/>
      <c r="K9" s="77"/>
      <c r="L9" s="77"/>
      <c r="M9" s="77"/>
      <c r="N9" s="77"/>
      <c r="O9" s="77"/>
      <c r="P9" s="77"/>
      <c r="Q9" s="77"/>
      <c r="R9" s="77"/>
      <c r="S9" s="77"/>
      <c r="T9" s="77"/>
      <c r="U9" s="77"/>
      <c r="V9" s="77"/>
      <c r="W9" s="77"/>
      <c r="X9" s="77"/>
      <c r="Y9" s="77"/>
      <c r="Z9" s="77"/>
      <c r="AA9" s="77"/>
      <c r="AB9" s="77"/>
      <c r="AC9" s="77"/>
      <c r="AD9" s="77"/>
      <c r="AE9" s="77"/>
    </row>
    <row r="10" spans="1:31" ht="20.100000000000001" customHeight="1">
      <c r="A10" s="13" t="s">
        <v>55</v>
      </c>
      <c r="B10" s="1292">
        <f>'Attach 3(JV)'!B9:D9</f>
        <v>0</v>
      </c>
      <c r="C10" s="1292"/>
      <c r="D10" s="1292"/>
      <c r="E10" s="12" t="str">
        <f>'Attach 3(JV)'!E9</f>
        <v>Power Grid Corporation of India Ltd.,</v>
      </c>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row>
    <row r="11" spans="1:31" ht="20.100000000000001" customHeight="1">
      <c r="A11" s="13" t="s">
        <v>57</v>
      </c>
      <c r="B11" s="846">
        <f>'Attach 3(JV)'!B10:D10</f>
        <v>0</v>
      </c>
      <c r="C11" s="846"/>
      <c r="D11" s="846"/>
      <c r="E11" s="12" t="str">
        <f>'Attach 3(JV)'!E10</f>
        <v>"Saudamini", Plot No. 2, Sector 29</v>
      </c>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row>
    <row r="12" spans="1:31" ht="17.25" customHeight="1">
      <c r="B12" s="846">
        <f>'Attach 3(JV)'!B11:D11</f>
        <v>0</v>
      </c>
      <c r="C12" s="846"/>
      <c r="D12" s="846"/>
      <c r="E12" s="12" t="str">
        <f>'Attach 3(JV)'!E11</f>
        <v>Gurugram (Haryana) - 122001</v>
      </c>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row>
    <row r="13" spans="1:31" ht="17.25" customHeight="1">
      <c r="A13" s="32"/>
      <c r="B13" s="846">
        <f>'Attach 3(JV)'!B12</f>
        <v>0</v>
      </c>
      <c r="C13" s="846"/>
      <c r="D13" s="846"/>
      <c r="E13" s="12"/>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row>
    <row r="14" spans="1:31" ht="13.5" customHeight="1">
      <c r="A14" s="32"/>
      <c r="B14" s="846"/>
      <c r="C14" s="846"/>
      <c r="D14" s="846"/>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row>
    <row r="15" spans="1:31" ht="17.25" customHeight="1">
      <c r="A15" s="29" t="s">
        <v>61</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row>
    <row r="16" spans="1:31">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row>
    <row r="17" spans="1:31" ht="56.25" customHeight="1">
      <c r="A17" s="158" t="s">
        <v>459</v>
      </c>
      <c r="B17" s="1006" t="s">
        <v>579</v>
      </c>
      <c r="C17" s="1006"/>
      <c r="D17" s="1006"/>
      <c r="E17" s="1006"/>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row>
    <row r="18" spans="1:31" ht="16.5" customHeight="1">
      <c r="A18" s="159"/>
      <c r="B18" s="1293" t="s">
        <v>580</v>
      </c>
      <c r="C18" s="1293"/>
      <c r="D18" s="1293"/>
      <c r="E18" s="1293"/>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row>
    <row r="19" spans="1:31" ht="18.75">
      <c r="A19" s="159"/>
      <c r="B19" s="1033" t="s">
        <v>581</v>
      </c>
      <c r="C19" s="1034"/>
      <c r="D19" s="1035"/>
      <c r="E19" s="75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row>
    <row r="20" spans="1:31" ht="18" customHeight="1">
      <c r="B20" s="1286" t="s">
        <v>582</v>
      </c>
      <c r="C20" s="1287"/>
      <c r="D20" s="1288"/>
      <c r="E20" s="104"/>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row>
    <row r="21" spans="1:31" ht="18" customHeight="1">
      <c r="B21" s="756" t="s">
        <v>583</v>
      </c>
      <c r="C21" s="227"/>
      <c r="D21" s="228"/>
      <c r="E21" s="104"/>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row>
    <row r="22" spans="1:31" ht="18" customHeight="1">
      <c r="A22" s="229"/>
      <c r="B22" s="1033" t="s">
        <v>584</v>
      </c>
      <c r="C22" s="1034"/>
      <c r="D22" s="1035"/>
      <c r="E22" s="104"/>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row>
    <row r="23" spans="1:31" ht="18" customHeight="1">
      <c r="A23" s="1283"/>
      <c r="B23" s="1284"/>
      <c r="C23" s="1284"/>
      <c r="D23" s="1284"/>
      <c r="E23" s="1284"/>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row>
    <row r="24" spans="1:31" ht="15.75">
      <c r="A24" s="160"/>
      <c r="B24" s="160"/>
      <c r="C24" s="160"/>
      <c r="D24" s="160"/>
      <c r="E24" s="160"/>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row>
    <row r="25" spans="1:31">
      <c r="B25" s="1285"/>
      <c r="C25" s="1285"/>
      <c r="D25" s="1285"/>
      <c r="E25" s="1285"/>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row>
    <row r="26" spans="1:31" ht="35.25" customHeight="1">
      <c r="A26" s="158" t="s">
        <v>585</v>
      </c>
      <c r="B26" s="1006" t="s">
        <v>586</v>
      </c>
      <c r="C26" s="1006"/>
      <c r="D26" s="1006"/>
      <c r="E26" s="1006"/>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36" customHeight="1">
      <c r="A27" s="141" t="s">
        <v>587</v>
      </c>
      <c r="B27" s="918" t="s">
        <v>588</v>
      </c>
      <c r="C27" s="918"/>
      <c r="D27" s="918"/>
      <c r="E27" s="130">
        <f>B10</f>
        <v>0</v>
      </c>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row>
    <row r="28" spans="1:31" ht="18.95" customHeight="1">
      <c r="A28" s="142" t="s">
        <v>589</v>
      </c>
      <c r="B28" s="1282" t="s">
        <v>590</v>
      </c>
      <c r="C28" s="1282"/>
      <c r="D28" s="1282"/>
      <c r="E28" s="98"/>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8.95" customHeight="1">
      <c r="A29" s="143"/>
      <c r="B29" s="1282" t="s">
        <v>591</v>
      </c>
      <c r="C29" s="1282"/>
      <c r="D29" s="1282"/>
      <c r="E29" s="13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row>
    <row r="30" spans="1:31" ht="18.95" customHeight="1">
      <c r="A30" s="143"/>
      <c r="B30" s="1282"/>
      <c r="C30" s="1282"/>
      <c r="D30" s="1282"/>
      <c r="E30" s="13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row>
    <row r="31" spans="1:31" ht="18.95" customHeight="1">
      <c r="A31" s="143"/>
      <c r="B31" s="1282"/>
      <c r="C31" s="1282"/>
      <c r="D31" s="1282"/>
      <c r="E31" s="13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row>
    <row r="32" spans="1:31" ht="18.95" customHeight="1">
      <c r="A32" s="143"/>
      <c r="B32" s="1282" t="s">
        <v>592</v>
      </c>
      <c r="C32" s="1282"/>
      <c r="D32" s="1282"/>
      <c r="E32" s="13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row>
    <row r="33" spans="1:31" ht="18.95" customHeight="1">
      <c r="A33" s="143"/>
      <c r="B33" s="1282"/>
      <c r="C33" s="1282"/>
      <c r="D33" s="1282"/>
      <c r="E33" s="20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row>
    <row r="34" spans="1:31" ht="18.95" customHeight="1">
      <c r="A34" s="143"/>
      <c r="B34" s="1282"/>
      <c r="C34" s="1282"/>
      <c r="D34" s="1282"/>
      <c r="E34" s="20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row>
    <row r="35" spans="1:31" ht="18.95" customHeight="1">
      <c r="A35" s="143"/>
      <c r="B35" s="1282" t="s">
        <v>593</v>
      </c>
      <c r="C35" s="1282"/>
      <c r="D35" s="1282"/>
      <c r="E35" s="20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row>
    <row r="36" spans="1:31" ht="18.95" customHeight="1">
      <c r="A36" s="143"/>
      <c r="B36" s="1282"/>
      <c r="C36" s="1282"/>
      <c r="D36" s="1282"/>
      <c r="E36" s="13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row>
    <row r="37" spans="1:31" ht="18.95" customHeight="1">
      <c r="A37" s="161"/>
      <c r="B37" s="1304"/>
      <c r="C37" s="1304"/>
      <c r="D37" s="1304"/>
      <c r="E37" s="138"/>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row>
    <row r="38" spans="1:31" ht="18.95" customHeight="1">
      <c r="A38" s="142" t="s">
        <v>594</v>
      </c>
      <c r="B38" s="1311" t="s">
        <v>595</v>
      </c>
      <c r="C38" s="1311"/>
      <c r="D38" s="1311"/>
      <c r="E38" s="1289"/>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row>
    <row r="39" spans="1:31" ht="60.75" customHeight="1">
      <c r="A39" s="161"/>
      <c r="B39" s="1294" t="s">
        <v>596</v>
      </c>
      <c r="C39" s="1295"/>
      <c r="D39" s="1296"/>
      <c r="E39" s="1290"/>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row>
    <row r="40" spans="1:31" ht="93" customHeight="1">
      <c r="A40" s="1175" t="s">
        <v>597</v>
      </c>
      <c r="B40" s="1277" t="s">
        <v>598</v>
      </c>
      <c r="C40" s="1278"/>
      <c r="D40" s="1279"/>
      <c r="E40" s="388"/>
      <c r="F40" s="77"/>
      <c r="G40" s="77"/>
      <c r="H40" s="77"/>
      <c r="I40" s="77"/>
      <c r="J40" s="77"/>
      <c r="K40" s="77"/>
      <c r="L40" s="77"/>
      <c r="M40" s="77" t="str">
        <f>IF('Names of Bidder'!D15="Yes","Yes","No")</f>
        <v>No</v>
      </c>
      <c r="N40" s="77"/>
      <c r="O40" s="77"/>
      <c r="P40" s="77"/>
      <c r="Q40" s="77"/>
      <c r="R40" s="77"/>
      <c r="S40" s="77"/>
      <c r="T40" s="77"/>
      <c r="U40" s="77"/>
      <c r="V40" s="77"/>
      <c r="W40" s="77"/>
      <c r="X40" s="77"/>
      <c r="Y40" s="77"/>
      <c r="Z40" s="77"/>
      <c r="AA40" s="77"/>
      <c r="AB40" s="77"/>
      <c r="AC40" s="77"/>
      <c r="AD40" s="77"/>
      <c r="AE40" s="77"/>
    </row>
    <row r="41" spans="1:31" ht="22.5" customHeight="1">
      <c r="A41" s="1176"/>
      <c r="B41" s="921"/>
      <c r="C41" s="922"/>
      <c r="D41" s="1280"/>
      <c r="E41" s="385"/>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60.75" customHeight="1">
      <c r="A42" s="275" t="s">
        <v>599</v>
      </c>
      <c r="B42" s="1033" t="s">
        <v>600</v>
      </c>
      <c r="C42" s="1034"/>
      <c r="D42" s="1035"/>
      <c r="E42" s="384"/>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row>
    <row r="43" spans="1:31" ht="114.75" customHeight="1">
      <c r="A43" s="386" t="s">
        <v>601</v>
      </c>
      <c r="B43" s="1277" t="s">
        <v>602</v>
      </c>
      <c r="C43" s="1278"/>
      <c r="D43" s="1279"/>
      <c r="E43" s="388"/>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row>
    <row r="44" spans="1:31" ht="21.75" customHeight="1">
      <c r="A44" s="48" t="s">
        <v>603</v>
      </c>
      <c r="B44" s="1305" t="s">
        <v>604</v>
      </c>
      <c r="C44" s="1306"/>
      <c r="D44" s="1307"/>
      <c r="E44" s="80"/>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row>
    <row r="45" spans="1:31" ht="24.75" customHeight="1">
      <c r="A45" s="48" t="s">
        <v>605</v>
      </c>
      <c r="B45" s="1310" t="s">
        <v>606</v>
      </c>
      <c r="C45" s="1310"/>
      <c r="D45" s="1310"/>
      <c r="E45" s="80"/>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row>
    <row r="46" spans="1:31" ht="44.25" customHeight="1">
      <c r="A46" s="272" t="s">
        <v>607</v>
      </c>
      <c r="B46" s="1310" t="s">
        <v>608</v>
      </c>
      <c r="C46" s="1310"/>
      <c r="D46" s="1310"/>
      <c r="E46" s="80"/>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row>
    <row r="47" spans="1:31" ht="36.75" customHeight="1">
      <c r="A47" s="272"/>
      <c r="B47" s="1310" t="s">
        <v>609</v>
      </c>
      <c r="C47" s="1310"/>
      <c r="D47" s="1310"/>
      <c r="E47" s="273" t="s">
        <v>610</v>
      </c>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row>
    <row r="48" spans="1:31" ht="17.100000000000001" customHeight="1">
      <c r="A48" s="272" t="s">
        <v>611</v>
      </c>
      <c r="B48" s="1195"/>
      <c r="C48" s="1281"/>
      <c r="D48" s="1196"/>
      <c r="E48" s="80"/>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row>
    <row r="49" spans="1:31" ht="17.100000000000001" customHeight="1">
      <c r="A49" s="272" t="s">
        <v>76</v>
      </c>
      <c r="B49" s="1195"/>
      <c r="C49" s="1281"/>
      <c r="D49" s="1196"/>
      <c r="E49" s="80"/>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ht="17.100000000000001" customHeight="1">
      <c r="A50" s="272" t="s">
        <v>77</v>
      </c>
      <c r="B50" s="1195"/>
      <c r="C50" s="1281"/>
      <c r="D50" s="1196"/>
      <c r="E50" s="80"/>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row r="51" spans="1:31" ht="66.75" customHeight="1">
      <c r="A51" s="272" t="s">
        <v>274</v>
      </c>
      <c r="B51" s="1310" t="s">
        <v>612</v>
      </c>
      <c r="C51" s="1310"/>
      <c r="D51" s="1310"/>
      <c r="E51" s="274"/>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row>
    <row r="52" spans="1:31" ht="17.100000000000001" customHeight="1">
      <c r="A52" s="272"/>
      <c r="B52" s="1310" t="s">
        <v>609</v>
      </c>
      <c r="C52" s="1310"/>
      <c r="D52" s="1310"/>
      <c r="E52" s="273" t="s">
        <v>610</v>
      </c>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row>
    <row r="53" spans="1:31" ht="17.100000000000001" customHeight="1">
      <c r="A53" s="272" t="s">
        <v>611</v>
      </c>
      <c r="B53" s="1195"/>
      <c r="C53" s="1281"/>
      <c r="D53" s="1196"/>
      <c r="E53" s="80"/>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row>
    <row r="54" spans="1:31" ht="17.100000000000001" customHeight="1">
      <c r="A54" s="272" t="s">
        <v>76</v>
      </c>
      <c r="B54" s="1195"/>
      <c r="C54" s="1281"/>
      <c r="D54" s="1196"/>
      <c r="E54" s="80"/>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row>
    <row r="55" spans="1:31" ht="17.100000000000001" customHeight="1">
      <c r="A55" s="272" t="s">
        <v>77</v>
      </c>
      <c r="B55" s="1195"/>
      <c r="C55" s="1281"/>
      <c r="D55" s="1196"/>
      <c r="E55" s="80"/>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row>
    <row r="56" spans="1:31" ht="17.100000000000001" customHeight="1">
      <c r="A56" s="275" t="s">
        <v>167</v>
      </c>
      <c r="B56" s="1195"/>
      <c r="C56" s="1281"/>
      <c r="D56" s="1196"/>
      <c r="E56" s="80"/>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row>
    <row r="57" spans="1:31" ht="17.100000000000001" customHeight="1">
      <c r="A57" s="272" t="s">
        <v>168</v>
      </c>
      <c r="B57" s="1195"/>
      <c r="C57" s="1281"/>
      <c r="D57" s="1196"/>
      <c r="E57" s="80"/>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7.100000000000001" customHeight="1">
      <c r="A58" s="275" t="s">
        <v>170</v>
      </c>
      <c r="B58" s="1195"/>
      <c r="C58" s="1281"/>
      <c r="D58" s="1196"/>
      <c r="E58" s="80"/>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row>
    <row r="59" spans="1:31" ht="17.100000000000001" customHeight="1">
      <c r="A59" s="48">
        <v>6</v>
      </c>
      <c r="B59" s="1300" t="s">
        <v>613</v>
      </c>
      <c r="C59" s="1300"/>
      <c r="D59" s="1300"/>
      <c r="E59" s="80"/>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row>
    <row r="60" spans="1:31" ht="17.100000000000001" customHeight="1">
      <c r="A60" s="48">
        <v>7</v>
      </c>
      <c r="B60" s="1282" t="s">
        <v>614</v>
      </c>
      <c r="C60" s="1282"/>
      <c r="D60" s="1282"/>
      <c r="E60" s="80"/>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row>
    <row r="61" spans="1:31" ht="17.100000000000001" customHeight="1">
      <c r="A61" s="97"/>
      <c r="B61" s="1282"/>
      <c r="C61" s="1282"/>
      <c r="D61" s="1282"/>
      <c r="E61" s="13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row>
    <row r="62" spans="1:31" ht="17.100000000000001" customHeight="1">
      <c r="A62" s="92"/>
      <c r="B62" s="1304"/>
      <c r="C62" s="1304"/>
      <c r="D62" s="1304"/>
      <c r="E62" s="138"/>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row>
    <row r="63" spans="1:31" ht="17.100000000000001" customHeight="1">
      <c r="A63" s="97">
        <v>8</v>
      </c>
      <c r="B63" s="1309" t="s">
        <v>615</v>
      </c>
      <c r="C63" s="1309"/>
      <c r="D63" s="1309"/>
      <c r="E63" s="139"/>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row>
    <row r="64" spans="1:31" ht="17.100000000000001" customHeight="1">
      <c r="A64" s="97"/>
      <c r="B64" s="1282" t="s">
        <v>49</v>
      </c>
      <c r="C64" s="1282"/>
      <c r="D64" s="1282"/>
      <c r="E64" s="13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row>
    <row r="65" spans="1:31" ht="17.100000000000001" customHeight="1">
      <c r="A65" s="48">
        <v>9</v>
      </c>
      <c r="B65" s="1301" t="s">
        <v>616</v>
      </c>
      <c r="C65" s="1302"/>
      <c r="D65" s="1303"/>
      <c r="E65" s="140"/>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row>
    <row r="66" spans="1:31" ht="17.100000000000001" customHeight="1">
      <c r="A66" s="97"/>
      <c r="B66" s="1282" t="s">
        <v>617</v>
      </c>
      <c r="C66" s="1282"/>
      <c r="D66" s="1282"/>
      <c r="E66" s="13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row>
    <row r="67" spans="1:31" ht="17.100000000000001" customHeight="1">
      <c r="A67" s="97"/>
      <c r="B67" s="1282" t="s">
        <v>618</v>
      </c>
      <c r="C67" s="1282"/>
      <c r="D67" s="1282"/>
      <c r="E67" s="13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row>
    <row r="68" spans="1:31" ht="17.100000000000001" customHeight="1">
      <c r="A68" s="92"/>
      <c r="B68" s="1304" t="s">
        <v>619</v>
      </c>
      <c r="C68" s="1304"/>
      <c r="D68" s="1304"/>
      <c r="E68" s="138"/>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row>
    <row r="69" spans="1:31" ht="17.100000000000001" customHeight="1">
      <c r="A69" s="48">
        <v>10</v>
      </c>
      <c r="B69" s="1308" t="s">
        <v>620</v>
      </c>
      <c r="C69" s="1308"/>
      <c r="D69" s="1308"/>
      <c r="E69" s="140"/>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row>
    <row r="70" spans="1:31" ht="17.100000000000001" customHeight="1">
      <c r="A70" s="97"/>
      <c r="B70" s="1282" t="s">
        <v>621</v>
      </c>
      <c r="C70" s="1282"/>
      <c r="D70" s="1282"/>
      <c r="E70" s="13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row>
    <row r="71" spans="1:31" ht="17.100000000000001" customHeight="1">
      <c r="A71" s="97"/>
      <c r="B71" s="1282" t="s">
        <v>622</v>
      </c>
      <c r="C71" s="1282"/>
      <c r="D71" s="1282"/>
      <c r="E71" s="13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row>
    <row r="72" spans="1:31" ht="17.100000000000001" customHeight="1">
      <c r="A72" s="97"/>
      <c r="B72" s="1282"/>
      <c r="C72" s="1282"/>
      <c r="D72" s="1282"/>
      <c r="E72" s="13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row>
    <row r="73" spans="1:31" ht="17.100000000000001" customHeight="1">
      <c r="A73" s="97"/>
      <c r="B73" s="1282"/>
      <c r="C73" s="1282"/>
      <c r="D73" s="1282"/>
      <c r="E73" s="137"/>
      <c r="F73" s="77"/>
      <c r="G73" s="77"/>
      <c r="H73" s="786">
        <v>2</v>
      </c>
      <c r="I73" s="77"/>
      <c r="J73" s="77"/>
      <c r="K73" s="77"/>
      <c r="L73" s="77"/>
      <c r="M73" s="77"/>
      <c r="N73" s="77"/>
      <c r="O73" s="77"/>
      <c r="P73" s="77"/>
      <c r="Q73" s="77"/>
      <c r="R73" s="77"/>
      <c r="S73" s="77"/>
      <c r="T73" s="77"/>
      <c r="U73" s="77"/>
      <c r="V73" s="77"/>
      <c r="W73" s="77"/>
      <c r="X73" s="77"/>
      <c r="Y73" s="77"/>
      <c r="Z73" s="77"/>
      <c r="AA73" s="77"/>
      <c r="AB73" s="77"/>
      <c r="AC73" s="77"/>
      <c r="AD73" s="77"/>
      <c r="AE73" s="77"/>
    </row>
    <row r="74" spans="1:31" ht="17.100000000000001" customHeight="1">
      <c r="A74" s="97"/>
      <c r="B74" s="1282" t="s">
        <v>623</v>
      </c>
      <c r="C74" s="1282"/>
      <c r="D74" s="1282"/>
      <c r="E74" s="137"/>
      <c r="F74" s="77"/>
      <c r="G74" s="77"/>
      <c r="H74" s="77"/>
      <c r="I74" s="77"/>
      <c r="J74" s="77"/>
      <c r="K74" s="77"/>
      <c r="L74" s="77"/>
      <c r="M74" s="77"/>
      <c r="N74" s="77"/>
      <c r="O74" s="77"/>
      <c r="P74" s="77"/>
      <c r="Q74" s="77"/>
      <c r="R74" s="77"/>
      <c r="S74" s="77"/>
      <c r="T74" s="77"/>
      <c r="U74" s="77"/>
      <c r="V74" s="77"/>
      <c r="W74" s="77"/>
      <c r="X74" s="77"/>
      <c r="Y74" s="77"/>
      <c r="Z74" s="83"/>
      <c r="AA74" s="83"/>
      <c r="AB74" s="83"/>
      <c r="AC74" s="77"/>
      <c r="AD74" s="77"/>
      <c r="AE74" s="77"/>
    </row>
    <row r="75" spans="1:31" ht="17.100000000000001" customHeight="1">
      <c r="A75" s="97"/>
      <c r="B75" s="1282" t="s">
        <v>624</v>
      </c>
      <c r="C75" s="1282"/>
      <c r="D75" s="1282"/>
      <c r="E75" s="137"/>
      <c r="F75" s="77"/>
      <c r="G75" s="77"/>
      <c r="H75" s="77"/>
      <c r="I75" s="77"/>
      <c r="J75" s="77"/>
      <c r="K75" s="77"/>
      <c r="L75" s="77"/>
      <c r="M75" s="77"/>
      <c r="N75" s="77"/>
      <c r="O75" s="77"/>
      <c r="P75" s="77"/>
      <c r="Q75" s="77"/>
      <c r="R75" s="77"/>
      <c r="S75" s="77"/>
      <c r="T75" s="77"/>
      <c r="U75" s="77"/>
      <c r="V75" s="77"/>
      <c r="W75" s="77"/>
      <c r="X75" s="77"/>
      <c r="Y75" s="77"/>
      <c r="Z75" s="83"/>
      <c r="AA75" s="83"/>
      <c r="AB75" s="83"/>
      <c r="AC75" s="77"/>
      <c r="AD75" s="77"/>
      <c r="AE75" s="77"/>
    </row>
    <row r="76" spans="1:31" ht="18.95" customHeight="1">
      <c r="A76" s="97"/>
      <c r="B76" s="1297" t="s">
        <v>624</v>
      </c>
      <c r="C76" s="1298"/>
      <c r="D76" s="1299"/>
      <c r="E76" s="97" t="str">
        <f>IF(H73=1,"Saving Account","Current Account")</f>
        <v>Current Account</v>
      </c>
      <c r="F76" s="77"/>
      <c r="G76" s="77"/>
      <c r="H76" s="77"/>
      <c r="I76" s="77"/>
      <c r="J76" s="77"/>
      <c r="K76" s="77"/>
      <c r="L76" s="77"/>
      <c r="M76" s="77"/>
      <c r="N76" s="77"/>
      <c r="O76" s="77"/>
      <c r="P76" s="77"/>
      <c r="Q76" s="77"/>
      <c r="R76" s="77"/>
      <c r="S76" s="77"/>
      <c r="T76" s="77"/>
      <c r="U76" s="77"/>
      <c r="V76" s="77"/>
      <c r="W76" s="77"/>
      <c r="X76" s="77"/>
      <c r="Y76" s="77"/>
      <c r="Z76" s="83"/>
      <c r="AA76" s="83"/>
      <c r="AB76" s="83"/>
      <c r="AC76" s="77"/>
      <c r="AD76" s="77"/>
      <c r="AE76" s="77"/>
    </row>
    <row r="77" spans="1:31" ht="33" customHeight="1">
      <c r="A77" s="81">
        <v>11</v>
      </c>
      <c r="B77" s="918" t="s">
        <v>625</v>
      </c>
      <c r="C77" s="918"/>
      <c r="D77" s="918"/>
      <c r="E77" s="80"/>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row>
    <row r="78" spans="1:31" ht="48" customHeight="1">
      <c r="A78" s="81">
        <v>12</v>
      </c>
      <c r="B78" s="918" t="s">
        <v>626</v>
      </c>
      <c r="C78" s="918"/>
      <c r="D78" s="918"/>
      <c r="E78" s="80"/>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row>
    <row r="79" spans="1:31" ht="50.25" customHeight="1">
      <c r="A79" s="1229" t="s">
        <v>627</v>
      </c>
      <c r="B79" s="1229"/>
      <c r="C79" s="1229"/>
      <c r="D79" s="1229"/>
      <c r="E79" s="1229"/>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row>
    <row r="80" spans="1:31">
      <c r="A80" s="1041"/>
      <c r="B80" s="1041"/>
      <c r="C80" s="1041"/>
      <c r="D80" s="1041"/>
      <c r="E80" s="1041"/>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row>
    <row r="81" spans="1:5" ht="15">
      <c r="A81" s="1026" t="s">
        <v>628</v>
      </c>
      <c r="B81" s="1026"/>
      <c r="C81" s="1026"/>
      <c r="D81" s="1026"/>
      <c r="E81" s="1026"/>
    </row>
    <row r="82" spans="1:5" ht="15">
      <c r="A82" s="1276"/>
      <c r="B82" s="1276"/>
      <c r="C82" s="1276"/>
      <c r="D82" s="1276"/>
      <c r="E82" s="1276"/>
    </row>
    <row r="83" spans="1:5" ht="15">
      <c r="A83" s="1026" t="s">
        <v>629</v>
      </c>
      <c r="B83" s="1026"/>
      <c r="C83" s="1026"/>
      <c r="D83" s="1026"/>
      <c r="E83" s="1026"/>
    </row>
    <row r="84" spans="1:5" ht="15">
      <c r="A84" s="1276"/>
      <c r="B84" s="1276"/>
      <c r="C84" s="1276"/>
      <c r="D84" s="1276"/>
      <c r="E84" s="1276"/>
    </row>
    <row r="85" spans="1:5" ht="15">
      <c r="A85" s="1047" t="s">
        <v>630</v>
      </c>
      <c r="B85" s="1047"/>
      <c r="C85" s="1047"/>
      <c r="D85" s="1047"/>
      <c r="E85" s="1047"/>
    </row>
    <row r="86" spans="1:5" ht="15">
      <c r="A86" s="1047" t="s">
        <v>631</v>
      </c>
      <c r="B86" s="1047"/>
      <c r="C86" s="1047"/>
      <c r="D86" s="1047"/>
      <c r="E86" s="1047"/>
    </row>
    <row r="87" spans="1:5" ht="15">
      <c r="A87" s="1047" t="s">
        <v>632</v>
      </c>
      <c r="B87" s="1047"/>
      <c r="C87" s="1047"/>
      <c r="D87" s="1047"/>
      <c r="E87" s="1047"/>
    </row>
    <row r="88" spans="1:5" ht="15">
      <c r="A88" s="1276"/>
      <c r="B88" s="1276"/>
      <c r="C88" s="1276"/>
      <c r="D88" s="1276"/>
      <c r="E88" s="1276"/>
    </row>
    <row r="89" spans="1:5" ht="32.25" customHeight="1">
      <c r="A89" s="1026" t="s">
        <v>633</v>
      </c>
      <c r="B89" s="1026"/>
      <c r="C89" s="1026"/>
      <c r="D89" s="1026"/>
      <c r="E89" s="1026"/>
    </row>
    <row r="90" spans="1:5">
      <c r="A90" s="59"/>
      <c r="B90" s="59"/>
      <c r="C90" s="59"/>
      <c r="D90" s="387"/>
      <c r="E90" s="59"/>
    </row>
    <row r="91" spans="1:5" ht="24.95" customHeight="1">
      <c r="A91" s="36" t="s">
        <v>63</v>
      </c>
      <c r="B91" s="62" t="str">
        <f>'Attach 3(JV)'!B24</f>
        <v>--</v>
      </c>
      <c r="D91" s="52" t="s">
        <v>64</v>
      </c>
      <c r="E91" s="199" t="str">
        <f>'Attach 3(JV)'!E24</f>
        <v/>
      </c>
    </row>
    <row r="92" spans="1:5" ht="34.5" customHeight="1">
      <c r="A92" s="36" t="s">
        <v>65</v>
      </c>
      <c r="B92" s="199" t="str">
        <f>'Attach 3(JV)'!B25</f>
        <v/>
      </c>
      <c r="D92" s="52" t="s">
        <v>66</v>
      </c>
      <c r="E92" s="199" t="str">
        <f>'Attach 3(JV)'!E25</f>
        <v/>
      </c>
    </row>
    <row r="93" spans="1:5" ht="24.95" customHeight="1">
      <c r="D93" s="52"/>
      <c r="E93" s="38"/>
    </row>
    <row r="94" spans="1:5" ht="48" customHeight="1">
      <c r="A94" s="38"/>
    </row>
    <row r="95" spans="1:5" ht="96" customHeight="1"/>
    <row r="96" spans="1:5" ht="20.100000000000001" customHeight="1">
      <c r="A96" s="38"/>
    </row>
    <row r="97" spans="1:1" ht="46.5" customHeight="1"/>
    <row r="98" spans="1:1" ht="20.100000000000001" customHeight="1">
      <c r="A98" s="38"/>
    </row>
    <row r="99" spans="1:1" ht="20.100000000000001" customHeight="1"/>
    <row r="100" spans="1:1" ht="20.100000000000001" customHeight="1">
      <c r="A100" s="38"/>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YL2BPA6Izc/6pAt1HzSnDKZ503CFO7KmggT5h+ml8ryNp70KjcHCBx5VJx82u7vEI7vnW/iupGrO4JVwR8CKVQ==" saltValue="EZ1j3AdT5K4kK3cq7mZ5yg==" spinCount="100000" sheet="1" formatColumns="0" formatRows="0" selectLockedCells="1"/>
  <customSheetViews>
    <customSheetView guid="{51A6EE7B-1159-4743-BF27-95D329619B3B}"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2"/>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 right="0" top="0" bottom="0" header="0" footer="0"/>
      <pageSetup scale="88" fitToHeight="0" orientation="portrait" r:id="rId3"/>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4"/>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 right="0" top="0" bottom="0" header="0" footer="0"/>
      <pageSetup scale="88" fitToHeight="0" orientation="portrait" r:id="rId6"/>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8"/>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1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 right="0" top="0" bottom="0" header="0" footer="0"/>
      <pageSetup orientation="portrait" r:id="rId23"/>
      <headerFooter alignWithMargins="0">
        <oddFooter>&amp;R&amp;"Book Antiqua,Bold"&amp;8 Page &amp;P of &amp;N</oddFooter>
      </headerFooter>
    </customSheetView>
    <customSheetView guid="{43BCBF1E-CDCF-4541-8D79-87EDCECBC1FD}" showGridLines="0" hiddenRows="1" hiddenColumns="1">
      <selection activeCell="E19" sqref="E19"/>
      <pageMargins left="0" right="0" top="0" bottom="0" header="0" footer="0"/>
      <pageSetup orientation="portrait" r:id="rId2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 right="0" top="0" bottom="0" header="0" footer="0"/>
      <pageSetup orientation="portrait" r:id="rId25"/>
      <headerFooter alignWithMargins="0">
        <oddFooter>&amp;R&amp;"Book Antiqua,Bold"&amp;8 Page &amp;P of &amp;N</oddFooter>
      </headerFooter>
    </customSheetView>
    <customSheetView guid="{DC28ED1E-3E35-4094-9C2B-5C0A1C1D459C}" showGridLines="0" hiddenRows="1" hiddenColumns="1">
      <selection activeCell="E30" sqref="E30"/>
      <pageMargins left="0" right="0" top="0" bottom="0" header="0" footer="0"/>
      <pageSetup orientation="portrait" r:id="rId2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2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3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3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3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33"/>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4"/>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3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7"/>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38"/>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9"/>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 right="0" top="0" bottom="0" header="0" footer="0"/>
      <pageSetup scale="88" fitToHeight="0" orientation="portrait" r:id="rId40"/>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41"/>
      <headerFooter alignWithMargins="0">
        <oddFooter>&amp;R&amp;"Book Antiqua,Bold"&amp;8 Page &amp;P of &amp;N</oddFooter>
      </headerFooter>
    </customSheetView>
    <customSheetView guid="{B8284B7F-813C-4C59-8CB2-9F34C8EAC9F3}"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42"/>
      <headerFooter alignWithMargins="0">
        <oddFooter>&amp;R&amp;"Book Antiqua,Bold"&amp;8 Page &amp;P of &amp;N</oddFooter>
      </headerFooter>
    </customSheetView>
  </customSheetViews>
  <mergeCells count="82">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 ref="B74:D74"/>
    <mergeCell ref="B75:D75"/>
    <mergeCell ref="B64:D64"/>
    <mergeCell ref="A79:E79"/>
    <mergeCell ref="B68:D68"/>
    <mergeCell ref="B69:D69"/>
    <mergeCell ref="B70:D70"/>
    <mergeCell ref="B71:D71"/>
    <mergeCell ref="B77:D7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29:D29"/>
    <mergeCell ref="B30:D30"/>
    <mergeCell ref="B13:D13"/>
    <mergeCell ref="B17:E17"/>
    <mergeCell ref="A23:E23"/>
    <mergeCell ref="B25:E25"/>
    <mergeCell ref="B19:D19"/>
    <mergeCell ref="B20:D20"/>
    <mergeCell ref="B22:D2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3"/>
  <headerFooter alignWithMargins="0">
    <oddFooter>&amp;R&amp;"Book Antiqua,Bold"&amp;8 Page &amp;P of &amp;N</oddFooter>
  </headerFooter>
  <rowBreaks count="1" manualBreakCount="1">
    <brk id="34"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24577" r:id="rId46"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7"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zoomScaleSheetLayoutView="100" workbookViewId="0">
      <selection activeCell="G84" sqref="G84"/>
    </sheetView>
  </sheetViews>
  <sheetFormatPr defaultColWidth="9.140625" defaultRowHeight="16.5"/>
  <cols>
    <col min="1" max="1" width="12.140625" style="602" customWidth="1"/>
    <col min="2" max="2" width="18.140625" style="602" customWidth="1"/>
    <col min="3" max="5" width="7.42578125" style="602" customWidth="1"/>
    <col min="6" max="8" width="7.42578125" style="538" customWidth="1"/>
    <col min="9" max="12" width="7.42578125" style="323" customWidth="1"/>
    <col min="13" max="16384" width="9.140625" style="323"/>
  </cols>
  <sheetData>
    <row r="1" spans="1:26" s="617" customFormat="1" ht="21" customHeight="1">
      <c r="A1" s="1312" t="str">
        <f>'Attach 15'!A1:D1</f>
        <v>Specification No.:CC/NT/W-TR/DOM/A04/24/04404</v>
      </c>
      <c r="B1" s="1312"/>
      <c r="C1" s="1312"/>
      <c r="D1" s="1312"/>
      <c r="E1" s="1312"/>
      <c r="F1" s="1312"/>
      <c r="G1" s="1312"/>
      <c r="H1" s="1313" t="s">
        <v>634</v>
      </c>
      <c r="I1" s="1313"/>
      <c r="J1" s="1313"/>
      <c r="K1" s="1313"/>
      <c r="L1" s="1313"/>
    </row>
    <row r="2" spans="1:26" ht="11.25" customHeight="1">
      <c r="Z2" s="618">
        <f>'[20]Attach 3(JV)'!Z2</f>
        <v>0</v>
      </c>
    </row>
    <row r="3" spans="1:26" ht="89.25" customHeight="1">
      <c r="A3" s="1212" t="str">
        <f>'Attach 15'!A3:E3</f>
        <v xml:space="preserve">765 kV Transformer Package –  LOT-7TR-04-BULK for 7X 500 MVA, 765/400/33kV, (1-Ph) ICT under "Bulk Procurement of Transformer &amp; Reactor packages associated with various projects under RTM &amp; TBCB route "  </v>
      </c>
      <c r="B3" s="1213"/>
      <c r="C3" s="1213"/>
      <c r="D3" s="1213"/>
      <c r="E3" s="1213"/>
      <c r="F3" s="1213"/>
      <c r="G3" s="1213"/>
      <c r="H3" s="1213"/>
      <c r="I3" s="1213"/>
      <c r="J3" s="1213"/>
      <c r="K3" s="1213"/>
      <c r="L3" s="1213"/>
    </row>
    <row r="4" spans="1:26" ht="15.95" customHeight="1">
      <c r="A4" s="619"/>
      <c r="H4" s="30"/>
      <c r="I4" s="11"/>
    </row>
    <row r="5" spans="1:26" ht="20.100000000000001" customHeight="1">
      <c r="A5" s="1314" t="s">
        <v>635</v>
      </c>
      <c r="B5" s="1314"/>
      <c r="C5" s="1314"/>
      <c r="D5" s="1314"/>
      <c r="E5" s="1314"/>
      <c r="F5" s="1314"/>
      <c r="G5" s="1314"/>
      <c r="H5" s="1314"/>
      <c r="I5" s="1314"/>
      <c r="J5" s="1314"/>
      <c r="K5" s="1314"/>
      <c r="L5" s="1314"/>
    </row>
    <row r="6" spans="1:26" ht="15.95" customHeight="1">
      <c r="A6" s="620"/>
      <c r="H6" s="30"/>
      <c r="I6" s="11"/>
    </row>
    <row r="7" spans="1:26" ht="20.100000000000001" customHeight="1">
      <c r="A7" s="621" t="str">
        <f>'Attach 15'!A8:D8</f>
        <v>Bidder’s Name and Address  :</v>
      </c>
      <c r="G7" s="15" t="str">
        <f>'[20]Attach 3(JV)'!E7</f>
        <v>To:</v>
      </c>
      <c r="I7" s="11"/>
    </row>
    <row r="8" spans="1:26" ht="36" customHeight="1">
      <c r="A8" s="1315" t="str">
        <f>'[20]Attach 3(JV)'!A8</f>
        <v/>
      </c>
      <c r="B8" s="1315"/>
      <c r="C8" s="1315"/>
      <c r="D8" s="1315"/>
      <c r="E8" s="1315"/>
      <c r="F8" s="1315"/>
      <c r="G8" s="12" t="str">
        <f>'[20]Attach 3(JV)'!E8</f>
        <v>Contract Services</v>
      </c>
      <c r="I8" s="11"/>
    </row>
    <row r="9" spans="1:26" ht="20.100000000000001" customHeight="1">
      <c r="A9" s="13" t="s">
        <v>55</v>
      </c>
      <c r="B9" s="846">
        <f>'Attach 15'!B10:D10</f>
        <v>0</v>
      </c>
      <c r="C9" s="846"/>
      <c r="D9" s="846"/>
      <c r="E9" s="846"/>
      <c r="F9" s="846"/>
      <c r="G9" s="12" t="str">
        <f>'[20]Attach 3(JV)'!E9</f>
        <v>Power Grid Corporation of India Ltd.,</v>
      </c>
      <c r="I9" s="11"/>
    </row>
    <row r="10" spans="1:26" ht="20.100000000000001" customHeight="1">
      <c r="A10" s="13" t="s">
        <v>57</v>
      </c>
      <c r="B10" s="846">
        <f>'Attach 15'!B11:D11</f>
        <v>0</v>
      </c>
      <c r="C10" s="846"/>
      <c r="D10" s="846"/>
      <c r="E10" s="846"/>
      <c r="F10" s="846"/>
      <c r="G10" s="12" t="str">
        <f>'[20]Attach 3(JV)'!E10</f>
        <v>"Saudamini", Plot No. 2, Sector 29</v>
      </c>
      <c r="I10" s="11"/>
    </row>
    <row r="11" spans="1:26" ht="20.100000000000001" customHeight="1">
      <c r="B11" s="846">
        <f>'Attach 15'!B12:D12</f>
        <v>0</v>
      </c>
      <c r="C11" s="846"/>
      <c r="D11" s="846"/>
      <c r="E11" s="846"/>
      <c r="F11" s="846"/>
      <c r="G11" s="12" t="str">
        <f>'Attach 3(JV)'!E11</f>
        <v>Gurugram (Haryana) - 122001</v>
      </c>
    </row>
    <row r="12" spans="1:26" ht="20.100000000000001" customHeight="1">
      <c r="A12" s="620"/>
      <c r="B12" s="846">
        <f>'Attach 15'!B13:D13</f>
        <v>0</v>
      </c>
      <c r="C12" s="846"/>
      <c r="D12" s="846"/>
      <c r="E12" s="846"/>
      <c r="F12" s="846"/>
      <c r="G12" s="12"/>
    </row>
    <row r="13" spans="1:26" ht="15.95" customHeight="1">
      <c r="A13" s="620"/>
      <c r="B13" s="102"/>
      <c r="C13" s="102"/>
      <c r="D13" s="102"/>
      <c r="E13" s="102"/>
      <c r="F13" s="102"/>
    </row>
    <row r="14" spans="1:26" ht="20.100000000000001" customHeight="1">
      <c r="A14" s="602" t="s">
        <v>61</v>
      </c>
    </row>
    <row r="15" spans="1:26" ht="20.100000000000001" customHeight="1">
      <c r="A15" s="620"/>
    </row>
    <row r="16" spans="1:26" ht="57.75" customHeight="1">
      <c r="A16" s="1319" t="s">
        <v>636</v>
      </c>
      <c r="B16" s="1319"/>
      <c r="C16" s="1319"/>
      <c r="D16" s="1319"/>
      <c r="E16" s="1319"/>
      <c r="F16" s="1319"/>
      <c r="G16" s="1319"/>
      <c r="H16" s="1319"/>
      <c r="I16" s="1319"/>
      <c r="J16" s="1319"/>
      <c r="K16" s="1319"/>
      <c r="L16" s="1319"/>
    </row>
    <row r="17" spans="1:12" ht="20.100000000000001" customHeight="1">
      <c r="A17" s="622">
        <v>1</v>
      </c>
      <c r="B17" s="623" t="s">
        <v>637</v>
      </c>
    </row>
    <row r="18" spans="1:12" ht="82.5" customHeight="1">
      <c r="A18" s="624"/>
      <c r="B18" s="1320" t="s">
        <v>638</v>
      </c>
      <c r="C18" s="1320"/>
      <c r="D18" s="1320"/>
      <c r="E18" s="1320"/>
      <c r="F18" s="1320"/>
      <c r="G18" s="1320"/>
      <c r="H18" s="1320"/>
      <c r="I18" s="1320"/>
      <c r="J18" s="1320"/>
      <c r="K18" s="1320"/>
      <c r="L18" s="1320"/>
    </row>
    <row r="19" spans="1:12" ht="60.75" customHeight="1">
      <c r="A19" s="595">
        <v>1.1000000000000001</v>
      </c>
      <c r="B19" s="1321" t="s">
        <v>639</v>
      </c>
      <c r="C19" s="1321"/>
      <c r="D19" s="1321"/>
      <c r="E19" s="1321"/>
      <c r="F19" s="1321"/>
      <c r="G19" s="1321"/>
      <c r="H19" s="1321"/>
      <c r="I19" s="1321"/>
      <c r="J19" s="1321"/>
      <c r="K19" s="1321"/>
      <c r="L19" s="1321"/>
    </row>
    <row r="20" spans="1:12" ht="33" customHeight="1">
      <c r="A20" s="624"/>
      <c r="B20" s="1316" t="str">
        <f>IF('[20]Names of Bidder'!I6="Sole Bidder","Name of the Bidder (Sole Bidder)", "Name of Bidder (Lead Partner)")</f>
        <v>Name of the Bidder (Sole Bidder)</v>
      </c>
      <c r="C20" s="1316"/>
      <c r="D20" s="1316"/>
      <c r="E20" s="1316"/>
      <c r="F20" s="1316"/>
      <c r="G20" s="1316"/>
      <c r="H20" s="1317">
        <f>B9</f>
        <v>0</v>
      </c>
      <c r="I20" s="1317"/>
      <c r="J20" s="1317"/>
      <c r="K20" s="1317"/>
      <c r="L20" s="1317"/>
    </row>
    <row r="21" spans="1:12" ht="33" customHeight="1">
      <c r="A21" s="625"/>
      <c r="B21" s="1316" t="s">
        <v>640</v>
      </c>
      <c r="C21" s="1316"/>
      <c r="D21" s="1316"/>
      <c r="E21" s="1316"/>
      <c r="F21" s="1316"/>
      <c r="G21" s="1316"/>
      <c r="H21" s="1318" t="s">
        <v>641</v>
      </c>
      <c r="I21" s="1318"/>
      <c r="J21" s="1318"/>
      <c r="K21" s="1318"/>
      <c r="L21" s="1318"/>
    </row>
    <row r="22" spans="1:12" ht="33" customHeight="1">
      <c r="A22" s="625"/>
      <c r="B22" s="1316" t="s">
        <v>642</v>
      </c>
      <c r="C22" s="1316"/>
      <c r="D22" s="1316"/>
      <c r="E22" s="1316"/>
      <c r="F22" s="1316"/>
      <c r="G22" s="1316"/>
      <c r="H22" s="1318"/>
      <c r="I22" s="1318"/>
      <c r="J22" s="1318"/>
      <c r="K22" s="1318"/>
      <c r="L22" s="1318"/>
    </row>
    <row r="23" spans="1:12" ht="33" customHeight="1">
      <c r="A23" s="625"/>
      <c r="B23" s="1316" t="s">
        <v>643</v>
      </c>
      <c r="C23" s="1316"/>
      <c r="D23" s="1316"/>
      <c r="E23" s="1316"/>
      <c r="F23" s="1316"/>
      <c r="G23" s="1316"/>
      <c r="H23" s="1318"/>
      <c r="I23" s="1318"/>
      <c r="J23" s="1318"/>
      <c r="K23" s="1318"/>
      <c r="L23" s="1318"/>
    </row>
    <row r="24" spans="1:12" ht="33" customHeight="1">
      <c r="A24" s="625"/>
      <c r="B24" s="1316" t="s">
        <v>644</v>
      </c>
      <c r="C24" s="1316"/>
      <c r="D24" s="1316"/>
      <c r="E24" s="1316"/>
      <c r="F24" s="1316"/>
      <c r="G24" s="1316"/>
      <c r="H24" s="1318"/>
      <c r="I24" s="1318"/>
      <c r="J24" s="1318"/>
      <c r="K24" s="1318"/>
      <c r="L24" s="1318"/>
    </row>
    <row r="25" spans="1:12" ht="6" customHeight="1">
      <c r="A25" s="625"/>
      <c r="B25" s="626"/>
      <c r="C25" s="626"/>
      <c r="D25" s="626"/>
      <c r="E25" s="626"/>
      <c r="F25" s="626"/>
      <c r="G25" s="626"/>
      <c r="H25" s="597"/>
      <c r="I25" s="597"/>
      <c r="J25" s="597"/>
      <c r="K25" s="597"/>
      <c r="L25" s="597"/>
    </row>
    <row r="26" spans="1:12" ht="18.95" customHeight="1">
      <c r="A26" s="595">
        <v>1.2</v>
      </c>
      <c r="B26" s="1328" t="s">
        <v>276</v>
      </c>
      <c r="C26" s="1328"/>
      <c r="D26" s="1328"/>
      <c r="E26" s="1328"/>
      <c r="F26" s="1328"/>
      <c r="G26" s="1328"/>
      <c r="H26" s="1328"/>
      <c r="I26" s="1328"/>
      <c r="J26" s="1328"/>
      <c r="K26" s="1328"/>
      <c r="L26" s="1328"/>
    </row>
    <row r="27" spans="1:12" ht="18.95" customHeight="1">
      <c r="A27" s="627" t="s">
        <v>75</v>
      </c>
      <c r="B27" s="602" t="s">
        <v>645</v>
      </c>
      <c r="D27" s="628"/>
      <c r="E27" s="628"/>
    </row>
    <row r="28" spans="1:12" ht="18.95" customHeight="1">
      <c r="A28" s="625"/>
      <c r="B28" s="1317" t="s">
        <v>646</v>
      </c>
      <c r="C28" s="1317"/>
      <c r="D28" s="1327"/>
      <c r="E28" s="1327"/>
      <c r="F28" s="1327"/>
      <c r="G28" s="1327"/>
      <c r="H28" s="1327"/>
      <c r="I28" s="1327"/>
      <c r="J28" s="1327"/>
      <c r="K28" s="1327"/>
      <c r="L28" s="1327"/>
    </row>
    <row r="29" spans="1:12" ht="18.95" customHeight="1">
      <c r="A29" s="625"/>
      <c r="B29" s="1322" t="s">
        <v>647</v>
      </c>
      <c r="C29" s="1323"/>
      <c r="D29" s="1324"/>
      <c r="E29" s="1324"/>
      <c r="F29" s="1324"/>
      <c r="G29" s="1324"/>
      <c r="H29" s="1324"/>
      <c r="I29" s="1324"/>
      <c r="J29" s="1324"/>
      <c r="K29" s="1324"/>
      <c r="L29" s="1324"/>
    </row>
    <row r="30" spans="1:12" ht="18.95" customHeight="1">
      <c r="A30" s="625"/>
      <c r="B30" s="629"/>
      <c r="C30" s="630"/>
      <c r="D30" s="1325"/>
      <c r="E30" s="1325"/>
      <c r="F30" s="1325"/>
      <c r="G30" s="1325"/>
      <c r="H30" s="1325"/>
      <c r="I30" s="1325"/>
      <c r="J30" s="1325"/>
      <c r="K30" s="1325"/>
      <c r="L30" s="1325"/>
    </row>
    <row r="31" spans="1:12" ht="18.95" customHeight="1">
      <c r="A31" s="625"/>
      <c r="B31" s="629"/>
      <c r="C31" s="630"/>
      <c r="D31" s="1325"/>
      <c r="E31" s="1325"/>
      <c r="F31" s="1325"/>
      <c r="G31" s="1325"/>
      <c r="H31" s="1325"/>
      <c r="I31" s="1325"/>
      <c r="J31" s="1325"/>
      <c r="K31" s="1325"/>
      <c r="L31" s="1325"/>
    </row>
    <row r="32" spans="1:12" ht="18.95" customHeight="1">
      <c r="A32" s="625"/>
      <c r="B32" s="631"/>
      <c r="C32" s="632"/>
      <c r="D32" s="1326"/>
      <c r="E32" s="1326"/>
      <c r="F32" s="1326"/>
      <c r="G32" s="1326"/>
      <c r="H32" s="1326"/>
      <c r="I32" s="1326"/>
      <c r="J32" s="1326"/>
      <c r="K32" s="1326"/>
      <c r="L32" s="1326"/>
    </row>
    <row r="33" spans="1:12" ht="18.95" customHeight="1">
      <c r="A33" s="625"/>
      <c r="B33" s="1317" t="s">
        <v>138</v>
      </c>
      <c r="C33" s="1317"/>
      <c r="D33" s="1327"/>
      <c r="E33" s="1327"/>
      <c r="F33" s="1327"/>
      <c r="G33" s="1327"/>
      <c r="H33" s="1327"/>
      <c r="I33" s="1327"/>
      <c r="J33" s="1327"/>
      <c r="K33" s="1327"/>
      <c r="L33" s="1327"/>
    </row>
    <row r="34" spans="1:12" ht="18.95" customHeight="1">
      <c r="A34" s="625"/>
      <c r="B34" s="1317" t="s">
        <v>648</v>
      </c>
      <c r="C34" s="1317"/>
      <c r="D34" s="1327"/>
      <c r="E34" s="1327"/>
      <c r="F34" s="1327"/>
      <c r="G34" s="1327"/>
      <c r="H34" s="1327"/>
      <c r="I34" s="1327"/>
      <c r="J34" s="1327"/>
      <c r="K34" s="1327"/>
      <c r="L34" s="1327"/>
    </row>
    <row r="35" spans="1:12" ht="18.95" customHeight="1">
      <c r="A35" s="625"/>
      <c r="B35" s="1317" t="s">
        <v>649</v>
      </c>
      <c r="C35" s="1317"/>
      <c r="D35" s="1327"/>
      <c r="E35" s="1327"/>
      <c r="F35" s="1327"/>
      <c r="G35" s="1327"/>
      <c r="H35" s="1327"/>
      <c r="I35" s="1327"/>
      <c r="J35" s="1327"/>
      <c r="K35" s="1327"/>
      <c r="L35" s="1327"/>
    </row>
    <row r="36" spans="1:12" ht="18.95" customHeight="1">
      <c r="A36" s="625"/>
      <c r="B36" s="1317" t="s">
        <v>650</v>
      </c>
      <c r="C36" s="1317"/>
      <c r="D36" s="1327"/>
      <c r="E36" s="1327"/>
      <c r="F36" s="1327"/>
      <c r="G36" s="1327"/>
      <c r="H36" s="1327"/>
      <c r="I36" s="1327"/>
      <c r="J36" s="1327"/>
      <c r="K36" s="1327"/>
      <c r="L36" s="1327"/>
    </row>
    <row r="37" spans="1:12" ht="8.1" customHeight="1">
      <c r="A37" s="625"/>
      <c r="B37" s="633"/>
      <c r="C37" s="633"/>
      <c r="D37" s="634"/>
      <c r="E37" s="634"/>
      <c r="F37" s="634"/>
      <c r="G37" s="634"/>
      <c r="H37" s="634"/>
      <c r="I37" s="634"/>
      <c r="J37" s="634"/>
      <c r="K37" s="634"/>
      <c r="L37" s="634"/>
    </row>
    <row r="38" spans="1:12" ht="61.5" customHeight="1">
      <c r="A38" s="635" t="s">
        <v>76</v>
      </c>
      <c r="B38" s="1320" t="s">
        <v>651</v>
      </c>
      <c r="C38" s="1320"/>
      <c r="D38" s="1320"/>
      <c r="E38" s="1320"/>
      <c r="F38" s="1320"/>
      <c r="G38" s="1320"/>
      <c r="H38" s="1320"/>
      <c r="I38" s="1320"/>
      <c r="J38" s="1320"/>
      <c r="K38" s="1320"/>
      <c r="L38" s="1320"/>
    </row>
    <row r="39" spans="1:12" ht="33.75" customHeight="1">
      <c r="A39" s="625"/>
      <c r="B39" s="636" t="s">
        <v>362</v>
      </c>
      <c r="C39" s="1329" t="s">
        <v>652</v>
      </c>
      <c r="D39" s="1329"/>
      <c r="E39" s="1329"/>
      <c r="F39" s="1329"/>
      <c r="G39" s="1329" t="s">
        <v>416</v>
      </c>
      <c r="H39" s="1329"/>
      <c r="I39" s="1329" t="s">
        <v>653</v>
      </c>
      <c r="J39" s="1329"/>
      <c r="K39" s="1329"/>
      <c r="L39" s="1329"/>
    </row>
    <row r="40" spans="1:12" ht="38.1" customHeight="1">
      <c r="B40" s="637"/>
      <c r="C40" s="1327"/>
      <c r="D40" s="1327"/>
      <c r="E40" s="1327"/>
      <c r="F40" s="1327"/>
      <c r="G40" s="1330"/>
      <c r="H40" s="1330"/>
      <c r="I40" s="1327"/>
      <c r="J40" s="1327"/>
      <c r="K40" s="1327"/>
      <c r="L40" s="1327"/>
    </row>
    <row r="41" spans="1:12" ht="38.1" customHeight="1">
      <c r="A41" s="625"/>
      <c r="B41" s="637"/>
      <c r="C41" s="1327"/>
      <c r="D41" s="1327"/>
      <c r="E41" s="1327"/>
      <c r="F41" s="1327"/>
      <c r="G41" s="1330"/>
      <c r="H41" s="1330"/>
      <c r="I41" s="1327"/>
      <c r="J41" s="1327"/>
      <c r="K41" s="1327"/>
      <c r="L41" s="1327"/>
    </row>
    <row r="42" spans="1:12" ht="55.5" customHeight="1">
      <c r="A42" s="608" t="s">
        <v>77</v>
      </c>
      <c r="B42" s="1320" t="s">
        <v>654</v>
      </c>
      <c r="C42" s="1320"/>
      <c r="D42" s="1320"/>
      <c r="E42" s="1320"/>
      <c r="F42" s="1320"/>
      <c r="G42" s="1320"/>
      <c r="H42" s="1320"/>
      <c r="I42" s="1320"/>
      <c r="J42" s="1320"/>
      <c r="K42" s="1320"/>
      <c r="L42" s="1320"/>
    </row>
    <row r="43" spans="1:12" ht="57" customHeight="1">
      <c r="A43" s="625"/>
      <c r="B43" s="636" t="s">
        <v>362</v>
      </c>
      <c r="C43" s="1329" t="s">
        <v>655</v>
      </c>
      <c r="D43" s="1329"/>
      <c r="E43" s="1329"/>
      <c r="F43" s="1329"/>
      <c r="G43" s="1329" t="s">
        <v>656</v>
      </c>
      <c r="H43" s="1329"/>
      <c r="I43" s="1329" t="s">
        <v>657</v>
      </c>
      <c r="J43" s="1329"/>
      <c r="K43" s="1329"/>
      <c r="L43" s="1329"/>
    </row>
    <row r="44" spans="1:12" ht="38.1" customHeight="1">
      <c r="A44" s="625"/>
      <c r="B44" s="637"/>
      <c r="C44" s="1327"/>
      <c r="D44" s="1327"/>
      <c r="E44" s="1327"/>
      <c r="F44" s="1327"/>
      <c r="G44" s="1330"/>
      <c r="H44" s="1330"/>
      <c r="I44" s="1327"/>
      <c r="J44" s="1327"/>
      <c r="K44" s="1327"/>
      <c r="L44" s="1327"/>
    </row>
    <row r="45" spans="1:12" ht="38.1" customHeight="1">
      <c r="A45" s="625"/>
      <c r="B45" s="637"/>
      <c r="C45" s="1327"/>
      <c r="D45" s="1327"/>
      <c r="E45" s="1327"/>
      <c r="F45" s="1327"/>
      <c r="G45" s="1330"/>
      <c r="H45" s="1330"/>
      <c r="I45" s="1327"/>
      <c r="J45" s="1327"/>
      <c r="K45" s="1327"/>
      <c r="L45" s="1327"/>
    </row>
    <row r="46" spans="1:12" ht="20.100000000000001" customHeight="1">
      <c r="A46" s="622">
        <v>2</v>
      </c>
      <c r="B46" s="638" t="s">
        <v>658</v>
      </c>
    </row>
    <row r="47" spans="1:12" ht="78.75" customHeight="1">
      <c r="B47" s="1320" t="s">
        <v>659</v>
      </c>
      <c r="C47" s="1320"/>
      <c r="D47" s="1320"/>
      <c r="E47" s="1320"/>
      <c r="F47" s="1320"/>
      <c r="G47" s="1320"/>
      <c r="H47" s="1320"/>
      <c r="I47" s="1320"/>
      <c r="J47" s="1320"/>
      <c r="K47" s="1320"/>
      <c r="L47" s="1320"/>
    </row>
    <row r="48" spans="1:12" s="538" customFormat="1" ht="34.5" customHeight="1">
      <c r="A48" s="595">
        <v>2.1</v>
      </c>
      <c r="B48" s="1320" t="s">
        <v>660</v>
      </c>
      <c r="C48" s="1320"/>
      <c r="D48" s="1320"/>
      <c r="E48" s="1320"/>
      <c r="F48" s="1320"/>
      <c r="G48" s="1320"/>
      <c r="H48" s="1320"/>
      <c r="I48" s="1320"/>
      <c r="J48" s="1320"/>
      <c r="K48" s="1320"/>
      <c r="L48" s="1320"/>
    </row>
    <row r="49" spans="1:12" ht="51" customHeight="1">
      <c r="A49" s="625"/>
      <c r="B49" s="636" t="s">
        <v>661</v>
      </c>
      <c r="C49" s="1329" t="s">
        <v>662</v>
      </c>
      <c r="D49" s="1329"/>
      <c r="E49" s="1329"/>
      <c r="F49" s="1329"/>
      <c r="G49" s="1329" t="s">
        <v>663</v>
      </c>
      <c r="H49" s="1329"/>
      <c r="I49" s="1329" t="s">
        <v>664</v>
      </c>
      <c r="J49" s="1329"/>
      <c r="K49" s="1329" t="s">
        <v>665</v>
      </c>
      <c r="L49" s="1329"/>
    </row>
    <row r="50" spans="1:12" ht="27.95" customHeight="1">
      <c r="A50" s="625"/>
      <c r="B50" s="637">
        <v>1</v>
      </c>
      <c r="C50" s="1327"/>
      <c r="D50" s="1327"/>
      <c r="E50" s="1327"/>
      <c r="F50" s="1327"/>
      <c r="G50" s="1330"/>
      <c r="H50" s="1330"/>
      <c r="I50" s="1330"/>
      <c r="J50" s="1330"/>
      <c r="K50" s="1331"/>
      <c r="L50" s="1331"/>
    </row>
    <row r="51" spans="1:12" ht="27.95" customHeight="1">
      <c r="A51" s="625"/>
      <c r="B51" s="637">
        <v>2</v>
      </c>
      <c r="C51" s="1327"/>
      <c r="D51" s="1327"/>
      <c r="E51" s="1327"/>
      <c r="F51" s="1327"/>
      <c r="G51" s="1330"/>
      <c r="H51" s="1330"/>
      <c r="I51" s="1330"/>
      <c r="J51" s="1330"/>
      <c r="K51" s="1331"/>
      <c r="L51" s="1331"/>
    </row>
    <row r="52" spans="1:12" ht="27.95" customHeight="1">
      <c r="A52" s="625"/>
      <c r="B52" s="637">
        <v>3</v>
      </c>
      <c r="C52" s="1327"/>
      <c r="D52" s="1327"/>
      <c r="E52" s="1327"/>
      <c r="F52" s="1327"/>
      <c r="G52" s="1330"/>
      <c r="H52" s="1330"/>
      <c r="I52" s="1330"/>
      <c r="J52" s="1330"/>
      <c r="K52" s="1331"/>
      <c r="L52" s="1331"/>
    </row>
    <row r="53" spans="1:12" ht="27.95" customHeight="1">
      <c r="A53" s="625"/>
      <c r="B53" s="637">
        <v>4</v>
      </c>
      <c r="C53" s="1327"/>
      <c r="D53" s="1327"/>
      <c r="E53" s="1327"/>
      <c r="F53" s="1327"/>
      <c r="G53" s="1330"/>
      <c r="H53" s="1330"/>
      <c r="I53" s="1330"/>
      <c r="J53" s="1330"/>
      <c r="K53" s="1331"/>
      <c r="L53" s="1331"/>
    </row>
    <row r="54" spans="1:12" ht="27.95" customHeight="1">
      <c r="A54" s="625"/>
      <c r="B54" s="637">
        <v>5</v>
      </c>
      <c r="C54" s="1327"/>
      <c r="D54" s="1327"/>
      <c r="E54" s="1327"/>
      <c r="F54" s="1327"/>
      <c r="G54" s="1330"/>
      <c r="H54" s="1330"/>
      <c r="I54" s="1330"/>
      <c r="J54" s="1330"/>
      <c r="K54" s="1331"/>
      <c r="L54" s="1331"/>
    </row>
    <row r="55" spans="1:12" ht="27.95" customHeight="1">
      <c r="A55" s="625"/>
      <c r="B55" s="639"/>
      <c r="C55" s="640"/>
      <c r="D55" s="640"/>
      <c r="E55" s="640"/>
      <c r="F55" s="640"/>
      <c r="G55" s="639"/>
      <c r="H55" s="639"/>
      <c r="I55" s="639"/>
      <c r="J55" s="639"/>
      <c r="K55" s="641"/>
      <c r="L55" s="641"/>
    </row>
    <row r="56" spans="1:12" ht="27.95" customHeight="1">
      <c r="A56" s="642">
        <v>3</v>
      </c>
      <c r="B56" s="1332" t="s">
        <v>666</v>
      </c>
      <c r="C56" s="1332"/>
      <c r="D56" s="1332"/>
      <c r="E56" s="1332"/>
      <c r="F56" s="1332"/>
      <c r="G56" s="1332"/>
      <c r="H56" s="1332"/>
      <c r="I56" s="1332"/>
      <c r="J56" s="1332"/>
      <c r="K56" s="1332"/>
      <c r="L56" s="1332"/>
    </row>
    <row r="57" spans="1:12" ht="54.75" customHeight="1">
      <c r="A57" s="625"/>
      <c r="B57" s="1333" t="s">
        <v>667</v>
      </c>
      <c r="C57" s="1333"/>
      <c r="D57" s="1333"/>
      <c r="E57" s="1333"/>
      <c r="F57" s="1333"/>
      <c r="G57" s="1333"/>
      <c r="H57" s="1333"/>
      <c r="I57" s="1333"/>
      <c r="J57" s="1333"/>
      <c r="K57" s="1333"/>
      <c r="L57" s="1333"/>
    </row>
    <row r="58" spans="1:12" ht="27.95" customHeight="1">
      <c r="A58" s="642">
        <v>3.1</v>
      </c>
      <c r="B58" s="1337" t="s">
        <v>668</v>
      </c>
      <c r="C58" s="1337"/>
      <c r="D58" s="1337"/>
      <c r="E58" s="1337"/>
      <c r="F58" s="1337"/>
      <c r="G58" s="1337"/>
      <c r="H58" s="1337"/>
      <c r="I58" s="1337"/>
      <c r="J58" s="1337"/>
      <c r="K58" s="1337"/>
      <c r="L58" s="1337"/>
    </row>
    <row r="59" spans="1:12" ht="36.75" customHeight="1">
      <c r="A59" s="625"/>
      <c r="B59" s="643" t="s">
        <v>661</v>
      </c>
      <c r="C59" s="1338" t="s">
        <v>669</v>
      </c>
      <c r="D59" s="1338"/>
      <c r="E59" s="1338"/>
      <c r="F59" s="1338"/>
      <c r="G59" s="1338" t="s">
        <v>670</v>
      </c>
      <c r="H59" s="1338"/>
      <c r="I59" s="1338"/>
      <c r="J59" s="1338"/>
      <c r="K59" s="1338"/>
      <c r="L59" s="1338"/>
    </row>
    <row r="60" spans="1:12" ht="27.95" customHeight="1">
      <c r="A60" s="625"/>
      <c r="B60" s="637"/>
      <c r="C60" s="1334"/>
      <c r="D60" s="1335"/>
      <c r="E60" s="1335"/>
      <c r="F60" s="1336"/>
      <c r="G60" s="1334"/>
      <c r="H60" s="1335"/>
      <c r="I60" s="1335"/>
      <c r="J60" s="1335"/>
      <c r="K60" s="1335"/>
      <c r="L60" s="1336"/>
    </row>
    <row r="61" spans="1:12" ht="27.95" customHeight="1">
      <c r="A61" s="625"/>
      <c r="B61" s="637"/>
      <c r="C61" s="1334"/>
      <c r="D61" s="1335"/>
      <c r="E61" s="1335"/>
      <c r="F61" s="1336"/>
      <c r="G61" s="1334"/>
      <c r="H61" s="1335"/>
      <c r="I61" s="1335"/>
      <c r="J61" s="1335"/>
      <c r="K61" s="1335"/>
      <c r="L61" s="1336"/>
    </row>
    <row r="62" spans="1:12" ht="27.95" customHeight="1">
      <c r="A62" s="625"/>
      <c r="B62" s="637"/>
      <c r="C62" s="1334"/>
      <c r="D62" s="1335"/>
      <c r="E62" s="1335"/>
      <c r="F62" s="1336"/>
      <c r="G62" s="1334"/>
      <c r="H62" s="1335"/>
      <c r="I62" s="1335"/>
      <c r="J62" s="1335"/>
      <c r="K62" s="1335"/>
      <c r="L62" s="1336"/>
    </row>
    <row r="63" spans="1:12" ht="27.95" customHeight="1">
      <c r="A63" s="625"/>
      <c r="B63" s="637"/>
      <c r="C63" s="1334"/>
      <c r="D63" s="1335"/>
      <c r="E63" s="1335"/>
      <c r="F63" s="1336"/>
      <c r="G63" s="1334"/>
      <c r="H63" s="1335"/>
      <c r="I63" s="1335"/>
      <c r="J63" s="1335"/>
      <c r="K63" s="1335"/>
      <c r="L63" s="1336"/>
    </row>
    <row r="64" spans="1:12" ht="27.95" customHeight="1">
      <c r="A64" s="625"/>
      <c r="B64" s="637"/>
      <c r="C64" s="1334"/>
      <c r="D64" s="1335"/>
      <c r="E64" s="1335"/>
      <c r="F64" s="1336"/>
      <c r="G64" s="1334"/>
      <c r="H64" s="1335"/>
      <c r="I64" s="1335"/>
      <c r="J64" s="1335"/>
      <c r="K64" s="1335"/>
      <c r="L64" s="1336"/>
    </row>
    <row r="65" spans="1:12" ht="27.95" customHeight="1">
      <c r="A65" s="625"/>
      <c r="B65" s="637"/>
      <c r="C65" s="1334"/>
      <c r="D65" s="1335"/>
      <c r="E65" s="1335"/>
      <c r="F65" s="1336"/>
      <c r="G65" s="1334"/>
      <c r="H65" s="1335"/>
      <c r="I65" s="1335"/>
      <c r="J65" s="1335"/>
      <c r="K65" s="1335"/>
      <c r="L65" s="1336"/>
    </row>
    <row r="66" spans="1:12" ht="27.95" customHeight="1">
      <c r="A66" s="625"/>
      <c r="B66" s="637"/>
      <c r="C66" s="1334"/>
      <c r="D66" s="1335"/>
      <c r="E66" s="1335"/>
      <c r="F66" s="1336"/>
      <c r="G66" s="1334"/>
      <c r="H66" s="1335"/>
      <c r="I66" s="1335"/>
      <c r="J66" s="1335"/>
      <c r="K66" s="1335"/>
      <c r="L66" s="1336"/>
    </row>
    <row r="67" spans="1:12" ht="27.95" customHeight="1">
      <c r="A67" s="625"/>
      <c r="B67" s="637"/>
      <c r="C67" s="1334"/>
      <c r="D67" s="1335"/>
      <c r="E67" s="1335"/>
      <c r="F67" s="1336"/>
      <c r="G67" s="1334"/>
      <c r="H67" s="1335"/>
      <c r="I67" s="1335"/>
      <c r="J67" s="1335"/>
      <c r="K67" s="1335"/>
      <c r="L67" s="1336"/>
    </row>
    <row r="68" spans="1:12" ht="27.95" customHeight="1">
      <c r="A68" s="625"/>
      <c r="B68" s="637"/>
      <c r="C68" s="1334"/>
      <c r="D68" s="1335"/>
      <c r="E68" s="1335"/>
      <c r="F68" s="1336"/>
      <c r="G68" s="1334"/>
      <c r="H68" s="1335"/>
      <c r="I68" s="1335"/>
      <c r="J68" s="1335"/>
      <c r="K68" s="1335"/>
      <c r="L68" s="1336"/>
    </row>
    <row r="69" spans="1:12" ht="27.95" customHeight="1">
      <c r="A69" s="625"/>
      <c r="B69" s="637"/>
      <c r="C69" s="1334"/>
      <c r="D69" s="1335"/>
      <c r="E69" s="1335"/>
      <c r="F69" s="1336"/>
      <c r="G69" s="1334"/>
      <c r="H69" s="1335"/>
      <c r="I69" s="1335"/>
      <c r="J69" s="1335"/>
      <c r="K69" s="1335"/>
      <c r="L69" s="1336"/>
    </row>
    <row r="70" spans="1:12" ht="27.95" customHeight="1">
      <c r="A70" s="625"/>
      <c r="B70" s="644"/>
      <c r="C70" s="644"/>
      <c r="D70" s="644"/>
      <c r="E70" s="644"/>
      <c r="F70" s="644"/>
      <c r="G70" s="644"/>
      <c r="H70" s="644"/>
      <c r="I70" s="644"/>
      <c r="J70" s="644"/>
      <c r="K70" s="644"/>
      <c r="L70" s="644"/>
    </row>
    <row r="71" spans="1:12" ht="21" customHeight="1">
      <c r="A71" s="622">
        <v>4</v>
      </c>
      <c r="B71" s="638" t="s">
        <v>671</v>
      </c>
      <c r="D71" s="634"/>
      <c r="E71" s="634"/>
      <c r="F71" s="634"/>
    </row>
    <row r="72" spans="1:12" ht="18" customHeight="1">
      <c r="A72" s="645">
        <v>4.0999999999999996</v>
      </c>
      <c r="B72" s="1339" t="s">
        <v>672</v>
      </c>
      <c r="C72" s="1339"/>
      <c r="D72" s="1339"/>
      <c r="E72" s="1339"/>
      <c r="F72" s="634"/>
    </row>
    <row r="73" spans="1:12" ht="67.5" customHeight="1">
      <c r="A73" s="625"/>
      <c r="B73" s="1320" t="s">
        <v>673</v>
      </c>
      <c r="C73" s="1320"/>
      <c r="D73" s="1320"/>
      <c r="E73" s="1320"/>
      <c r="F73" s="1320"/>
      <c r="G73" s="1320"/>
      <c r="H73" s="1320"/>
      <c r="I73" s="1320"/>
      <c r="J73" s="1320"/>
      <c r="K73" s="1320"/>
      <c r="L73" s="1320"/>
    </row>
    <row r="74" spans="1:12" s="538" customFormat="1" ht="35.25" customHeight="1">
      <c r="A74" s="625"/>
      <c r="B74" s="1340" t="s">
        <v>674</v>
      </c>
      <c r="C74" s="1340"/>
      <c r="D74" s="1340"/>
      <c r="E74" s="1341" t="s">
        <v>675</v>
      </c>
      <c r="F74" s="1342"/>
      <c r="G74" s="1342"/>
      <c r="H74" s="1343"/>
      <c r="I74" s="1340" t="s">
        <v>676</v>
      </c>
      <c r="J74" s="1340"/>
      <c r="K74" s="1340"/>
      <c r="L74" s="1340"/>
    </row>
    <row r="75" spans="1:12" ht="20.100000000000001" customHeight="1">
      <c r="A75" s="625"/>
      <c r="B75" s="1327"/>
      <c r="C75" s="1327"/>
      <c r="D75" s="1327"/>
      <c r="E75" s="1330"/>
      <c r="F75" s="1330"/>
      <c r="G75" s="1330"/>
      <c r="H75" s="1330"/>
      <c r="I75" s="1330"/>
      <c r="J75" s="1330"/>
      <c r="K75" s="1330"/>
      <c r="L75" s="1330"/>
    </row>
    <row r="76" spans="1:12" ht="20.100000000000001" customHeight="1">
      <c r="A76" s="625"/>
      <c r="B76" s="1327"/>
      <c r="C76" s="1327"/>
      <c r="D76" s="1327"/>
      <c r="E76" s="1330"/>
      <c r="F76" s="1330"/>
      <c r="G76" s="1330"/>
      <c r="H76" s="1330"/>
      <c r="I76" s="1330"/>
      <c r="J76" s="1330"/>
      <c r="K76" s="1330"/>
      <c r="L76" s="1330"/>
    </row>
    <row r="77" spans="1:12" ht="20.100000000000001" customHeight="1">
      <c r="A77" s="625"/>
      <c r="B77" s="1327"/>
      <c r="C77" s="1327"/>
      <c r="D77" s="1327"/>
      <c r="E77" s="1330"/>
      <c r="F77" s="1330"/>
      <c r="G77" s="1330"/>
      <c r="H77" s="1330"/>
      <c r="I77" s="1330"/>
      <c r="J77" s="1330"/>
      <c r="K77" s="1330"/>
      <c r="L77" s="1330"/>
    </row>
    <row r="78" spans="1:12" ht="20.100000000000001" customHeight="1">
      <c r="A78" s="625"/>
      <c r="B78" s="1327"/>
      <c r="C78" s="1327"/>
      <c r="D78" s="1327"/>
      <c r="E78" s="1330"/>
      <c r="F78" s="1330"/>
      <c r="G78" s="1330"/>
      <c r="H78" s="1330"/>
      <c r="I78" s="1330"/>
      <c r="J78" s="1330"/>
      <c r="K78" s="1330"/>
      <c r="L78" s="1330"/>
    </row>
    <row r="79" spans="1:12" ht="20.100000000000001" customHeight="1">
      <c r="A79" s="625"/>
      <c r="B79" s="1327"/>
      <c r="C79" s="1327"/>
      <c r="D79" s="1327"/>
      <c r="E79" s="1330"/>
      <c r="F79" s="1330"/>
      <c r="G79" s="1330"/>
      <c r="H79" s="1330"/>
      <c r="I79" s="1330"/>
      <c r="J79" s="1330"/>
      <c r="K79" s="1330"/>
      <c r="L79" s="1330"/>
    </row>
    <row r="80" spans="1:12" ht="20.100000000000001" customHeight="1">
      <c r="A80" s="625"/>
      <c r="B80" s="1327"/>
      <c r="C80" s="1327"/>
      <c r="D80" s="1327"/>
      <c r="E80" s="1330"/>
      <c r="F80" s="1330"/>
      <c r="G80" s="1330"/>
      <c r="H80" s="1330"/>
      <c r="I80" s="1330"/>
      <c r="J80" s="1330"/>
      <c r="K80" s="1330"/>
      <c r="L80" s="1330"/>
    </row>
    <row r="81" spans="1:12" s="538" customFormat="1" ht="20.100000000000001" customHeight="1">
      <c r="A81" s="624">
        <v>4.2</v>
      </c>
      <c r="B81" s="620" t="s">
        <v>677</v>
      </c>
      <c r="C81" s="603"/>
      <c r="D81" s="603"/>
      <c r="E81" s="603"/>
      <c r="F81" s="603"/>
    </row>
    <row r="82" spans="1:12" s="538" customFormat="1" ht="20.100000000000001" customHeight="1">
      <c r="A82" s="620"/>
      <c r="B82" s="620"/>
      <c r="C82" s="603"/>
      <c r="D82" s="603"/>
      <c r="E82" s="603"/>
      <c r="F82" s="603"/>
      <c r="K82" s="646" t="s">
        <v>678</v>
      </c>
      <c r="L82" s="647"/>
    </row>
    <row r="83" spans="1:12" s="538" customFormat="1" ht="20.100000000000001" customHeight="1">
      <c r="A83" s="620"/>
      <c r="B83" s="648" t="s">
        <v>657</v>
      </c>
      <c r="C83" s="1340" t="s">
        <v>679</v>
      </c>
      <c r="D83" s="1340"/>
      <c r="E83" s="1340"/>
      <c r="F83" s="1340"/>
      <c r="G83" s="1340"/>
      <c r="H83" s="1341" t="s">
        <v>680</v>
      </c>
      <c r="I83" s="1342"/>
      <c r="J83" s="1342"/>
      <c r="K83" s="1342"/>
      <c r="L83" s="1343"/>
    </row>
    <row r="84" spans="1:12" s="651" customFormat="1" ht="33" customHeight="1">
      <c r="A84" s="597"/>
      <c r="B84" s="649"/>
      <c r="C84" s="650" t="s">
        <v>681</v>
      </c>
      <c r="D84" s="650" t="s">
        <v>682</v>
      </c>
      <c r="E84" s="650" t="s">
        <v>683</v>
      </c>
      <c r="F84" s="650" t="s">
        <v>684</v>
      </c>
      <c r="G84" s="650" t="s">
        <v>685</v>
      </c>
      <c r="H84" s="650" t="s">
        <v>686</v>
      </c>
      <c r="I84" s="650" t="s">
        <v>687</v>
      </c>
      <c r="J84" s="650" t="s">
        <v>688</v>
      </c>
      <c r="K84" s="650" t="s">
        <v>689</v>
      </c>
      <c r="L84" s="650" t="s">
        <v>690</v>
      </c>
    </row>
    <row r="85" spans="1:12" s="538" customFormat="1" ht="33" customHeight="1">
      <c r="A85" s="620"/>
      <c r="B85" s="649" t="s">
        <v>691</v>
      </c>
      <c r="C85" s="652"/>
      <c r="D85" s="652"/>
      <c r="E85" s="652"/>
      <c r="F85" s="652"/>
      <c r="G85" s="652"/>
      <c r="H85" s="652"/>
      <c r="I85" s="652"/>
      <c r="J85" s="652"/>
      <c r="K85" s="652"/>
      <c r="L85" s="652"/>
    </row>
    <row r="86" spans="1:12" s="538" customFormat="1" ht="33" customHeight="1">
      <c r="A86" s="620"/>
      <c r="B86" s="649" t="s">
        <v>692</v>
      </c>
      <c r="C86" s="652"/>
      <c r="D86" s="652"/>
      <c r="E86" s="652"/>
      <c r="F86" s="652"/>
      <c r="G86" s="652"/>
      <c r="H86" s="652"/>
      <c r="I86" s="652"/>
      <c r="J86" s="652"/>
      <c r="K86" s="652"/>
      <c r="L86" s="652"/>
    </row>
    <row r="87" spans="1:12" s="538" customFormat="1" ht="33" customHeight="1">
      <c r="A87" s="620"/>
      <c r="B87" s="649" t="s">
        <v>693</v>
      </c>
      <c r="C87" s="652"/>
      <c r="D87" s="652"/>
      <c r="E87" s="652"/>
      <c r="F87" s="652"/>
      <c r="G87" s="652"/>
      <c r="H87" s="652"/>
      <c r="I87" s="652"/>
      <c r="J87" s="652"/>
      <c r="K87" s="652"/>
      <c r="L87" s="652"/>
    </row>
    <row r="88" spans="1:12" s="538" customFormat="1" ht="33" customHeight="1">
      <c r="A88" s="620"/>
      <c r="B88" s="649" t="s">
        <v>694</v>
      </c>
      <c r="C88" s="652"/>
      <c r="D88" s="652"/>
      <c r="E88" s="652"/>
      <c r="F88" s="652"/>
      <c r="G88" s="652"/>
      <c r="H88" s="652"/>
      <c r="I88" s="652"/>
      <c r="J88" s="652"/>
      <c r="K88" s="652"/>
      <c r="L88" s="652"/>
    </row>
    <row r="89" spans="1:12" s="538" customFormat="1" ht="33" customHeight="1">
      <c r="A89" s="620"/>
      <c r="B89" s="649" t="s">
        <v>695</v>
      </c>
      <c r="C89" s="652"/>
      <c r="D89" s="652"/>
      <c r="E89" s="652"/>
      <c r="F89" s="652"/>
      <c r="G89" s="652"/>
      <c r="H89" s="652"/>
      <c r="I89" s="652"/>
      <c r="J89" s="652"/>
      <c r="K89" s="652"/>
      <c r="L89" s="652"/>
    </row>
    <row r="90" spans="1:12" s="538" customFormat="1" ht="33" customHeight="1">
      <c r="A90" s="620"/>
      <c r="B90" s="649" t="s">
        <v>696</v>
      </c>
      <c r="C90" s="652"/>
      <c r="D90" s="652"/>
      <c r="E90" s="652"/>
      <c r="F90" s="652"/>
      <c r="G90" s="652"/>
      <c r="H90" s="652"/>
      <c r="I90" s="652"/>
      <c r="J90" s="652"/>
      <c r="K90" s="652"/>
      <c r="L90" s="652"/>
    </row>
    <row r="91" spans="1:12" ht="20.100000000000001" customHeight="1">
      <c r="A91" s="653"/>
      <c r="B91" s="653"/>
      <c r="C91" s="616"/>
      <c r="D91" s="616"/>
      <c r="E91" s="616"/>
      <c r="F91" s="616"/>
    </row>
    <row r="92" spans="1:12">
      <c r="A92" s="624"/>
      <c r="B92" s="1320"/>
      <c r="C92" s="1320"/>
      <c r="D92" s="1320"/>
      <c r="E92" s="1320"/>
      <c r="F92" s="1320"/>
      <c r="G92" s="1320"/>
      <c r="H92" s="1320"/>
      <c r="I92" s="1320"/>
      <c r="J92" s="1320"/>
      <c r="K92" s="1320"/>
      <c r="L92" s="1320"/>
    </row>
    <row r="93" spans="1:12" ht="20.100000000000001" customHeight="1">
      <c r="A93" s="653"/>
      <c r="B93" s="653"/>
      <c r="C93" s="616"/>
      <c r="D93" s="616"/>
      <c r="E93" s="616"/>
      <c r="F93" s="616"/>
    </row>
    <row r="94" spans="1:12" ht="24" customHeight="1">
      <c r="A94" s="653"/>
      <c r="B94" s="653"/>
      <c r="C94" s="616"/>
      <c r="D94" s="616"/>
      <c r="E94" s="616"/>
      <c r="F94" s="323"/>
      <c r="G94" s="654"/>
    </row>
    <row r="95" spans="1:12" ht="24" customHeight="1">
      <c r="A95" s="655" t="s">
        <v>63</v>
      </c>
      <c r="B95" s="1344" t="str">
        <f>'Attach 15'!B91</f>
        <v>--</v>
      </c>
      <c r="C95" s="1344"/>
      <c r="D95" s="1344"/>
      <c r="E95" s="323"/>
      <c r="G95" s="654" t="s">
        <v>64</v>
      </c>
      <c r="H95" s="1345" t="str">
        <f>'Attach 15'!E91</f>
        <v/>
      </c>
      <c r="I95" s="1346"/>
      <c r="J95" s="1346"/>
      <c r="K95" s="1346"/>
      <c r="L95" s="1346"/>
    </row>
    <row r="96" spans="1:12" ht="24" customHeight="1">
      <c r="A96" s="655" t="s">
        <v>65</v>
      </c>
      <c r="B96" s="1347" t="str">
        <f>'Attach 15'!B92</f>
        <v/>
      </c>
      <c r="C96" s="1347"/>
      <c r="D96" s="1347"/>
      <c r="E96" s="323"/>
      <c r="G96" s="654" t="s">
        <v>66</v>
      </c>
      <c r="H96" s="1345" t="str">
        <f>'Attach 15'!E92</f>
        <v/>
      </c>
      <c r="I96" s="1346"/>
      <c r="J96" s="1346"/>
      <c r="K96" s="1346"/>
      <c r="L96" s="1346"/>
    </row>
  </sheetData>
  <sheetProtection algorithmName="SHA-512" hashValue="9y/vC74ADSbw+hVpxAlofB5FIkc5eJzWVsRiC/8KuBl7CZGrilfz7rdyBM/vYPK4yb1hdkkyKgpuGYzTUSxTmg==" saltValue="FHbSEZTRXQ4A873O/5GmHw==" spinCount="100000" sheet="1" objects="1" scenarios="1" formatColumns="0" formatRows="0" selectLockedCells="1"/>
  <customSheetViews>
    <customSheetView guid="{51A6EE7B-1159-4743-BF27-95D329619B3B}"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1"/>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3"/>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4"/>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6"/>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7"/>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 right="0" top="0" bottom="0" header="0" footer="0"/>
      <pageSetup scale="95" orientation="portrait" r:id="rId18"/>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9"/>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0"/>
      <headerFooter alignWithMargins="0">
        <oddFooter>&amp;R&amp;"Book Antiqua,Bold"&amp;8 Page &amp;P of &amp;N</oddFooter>
      </headerFooter>
    </customSheetView>
    <customSheetView guid="{B8284B7F-813C-4C59-8CB2-9F34C8EAC9F3}"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21"/>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disablePrompts="1"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2"/>
  <headerFooter alignWithMargins="0">
    <oddFooter>&amp;R&amp;"Book Antiqua,Bold"&amp;8 Page &amp;P of &amp;N</oddFooter>
  </headerFooter>
  <rowBreaks count="2" manualBreakCount="2">
    <brk id="23" max="11" man="1"/>
    <brk id="53" max="11" man="1"/>
  </rowBreaks>
  <drawing r:id="rId2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236" customWidth="1"/>
    <col min="2" max="2" width="24.42578125" style="236" customWidth="1"/>
    <col min="3" max="3" width="30.140625" style="236" customWidth="1"/>
    <col min="4" max="4" width="18.85546875" style="236" customWidth="1"/>
    <col min="5" max="5" width="21.28515625" style="236" customWidth="1"/>
    <col min="6" max="8" width="9.140625" style="234"/>
    <col min="9" max="16384" width="9.140625" style="235"/>
  </cols>
  <sheetData>
    <row r="1" spans="1:26" ht="15">
      <c r="A1" s="1356" t="str">
        <f>'Attach 3(JV)'!A1</f>
        <v>Specification No.:CC/NT/W-TR/DOM/A04/24/04404</v>
      </c>
      <c r="B1" s="1356"/>
      <c r="C1" s="1356"/>
      <c r="D1" s="1355" t="str">
        <f>"Attachment-17 "&amp;'Attach 3(JV)'!AT1</f>
        <v xml:space="preserve">Attachment-17 </v>
      </c>
      <c r="E1" s="1355"/>
    </row>
    <row r="2" spans="1:26" ht="10.5" customHeight="1">
      <c r="Z2" s="237">
        <f>'[5]Attach 3(JV)'!Z2</f>
        <v>0</v>
      </c>
    </row>
    <row r="3" spans="1:26" ht="77.25" customHeight="1">
      <c r="A3" s="1212" t="str">
        <f>'Attach 3(JV)'!A3</f>
        <v xml:space="preserve">765 kV Transformer Package –  LOT-7TR-04-BULK for 7X 500 MVA, 765/400/33kV, (1-Ph) ICT under "Bulk Procurement of Transformer &amp; Reactor packages associated with various projects under RTM &amp; TBCB route "  </v>
      </c>
      <c r="B3" s="1213"/>
      <c r="C3" s="1213"/>
      <c r="D3" s="1213"/>
      <c r="E3" s="1213"/>
      <c r="F3" s="238"/>
      <c r="G3" s="239"/>
      <c r="H3" s="238"/>
    </row>
    <row r="4" spans="1:26" ht="6.75" customHeight="1">
      <c r="A4" s="240"/>
      <c r="H4" s="30"/>
      <c r="I4" s="11"/>
    </row>
    <row r="5" spans="1:26" ht="19.5" customHeight="1">
      <c r="A5" s="1234" t="s">
        <v>697</v>
      </c>
      <c r="B5" s="1234"/>
      <c r="C5" s="1234"/>
      <c r="D5" s="1234"/>
      <c r="E5" s="1234"/>
      <c r="F5" s="241"/>
      <c r="H5" s="30"/>
      <c r="I5" s="11"/>
    </row>
    <row r="6" spans="1:26" ht="7.5" customHeight="1">
      <c r="A6" s="242"/>
      <c r="H6" s="30"/>
      <c r="I6" s="11"/>
    </row>
    <row r="7" spans="1:26" ht="19.5" customHeight="1">
      <c r="A7" s="243" t="str">
        <f>'Attach 3(JV)'!A7</f>
        <v>Bidder’s Name and Address  :</v>
      </c>
      <c r="B7" s="242"/>
      <c r="C7" s="242"/>
      <c r="D7" s="15" t="str">
        <f>'[5]Attach 3(JV)'!E7</f>
        <v>To:</v>
      </c>
      <c r="H7" s="30"/>
      <c r="I7" s="11"/>
    </row>
    <row r="8" spans="1:26" ht="26.25" customHeight="1">
      <c r="A8" s="1235" t="str">
        <f>'Attach 3(JV)'!A8</f>
        <v/>
      </c>
      <c r="B8" s="1235"/>
      <c r="C8" s="1235"/>
      <c r="D8" s="12" t="str">
        <f>'[5]Attach 3(JV)'!E8</f>
        <v>Contract Services</v>
      </c>
      <c r="H8" s="30"/>
      <c r="I8" s="11"/>
    </row>
    <row r="9" spans="1:26" ht="19.5" customHeight="1">
      <c r="A9" s="13" t="s">
        <v>55</v>
      </c>
      <c r="B9" s="846">
        <f>'Attach 3(JV)'!B9</f>
        <v>0</v>
      </c>
      <c r="C9" s="846"/>
      <c r="D9" s="12" t="str">
        <f>'[5]Attach 3(JV)'!E9</f>
        <v>Power Grid Corporation of India Ltd.,</v>
      </c>
      <c r="H9" s="30"/>
      <c r="I9" s="11"/>
    </row>
    <row r="10" spans="1:26" ht="19.5" customHeight="1">
      <c r="A10" s="13" t="s">
        <v>57</v>
      </c>
      <c r="B10" s="846">
        <f>'Attach 3(JV)'!B10</f>
        <v>0</v>
      </c>
      <c r="C10" s="846"/>
      <c r="D10" s="12" t="str">
        <f>'[5]Attach 3(JV)'!E10</f>
        <v>"Saudamini", Plot No. 2, Sector 29</v>
      </c>
      <c r="H10" s="30"/>
      <c r="I10" s="11"/>
    </row>
    <row r="11" spans="1:26" ht="19.5" customHeight="1">
      <c r="B11" s="846">
        <f>'Attach 3(JV)'!B11</f>
        <v>0</v>
      </c>
      <c r="C11" s="846"/>
      <c r="D11" s="12" t="str">
        <f>'Attach 3(JV)'!E11</f>
        <v>Gurugram (Haryana) - 122001</v>
      </c>
    </row>
    <row r="12" spans="1:26" ht="14.25" customHeight="1">
      <c r="A12" s="242"/>
      <c r="B12" s="846">
        <f>'Attach 3(JV)'!B12</f>
        <v>0</v>
      </c>
      <c r="C12" s="846"/>
      <c r="D12" s="12"/>
    </row>
    <row r="13" spans="1:26" ht="19.5" customHeight="1">
      <c r="A13" s="236" t="s">
        <v>61</v>
      </c>
    </row>
    <row r="14" spans="1:26" ht="9.9499999999999993" customHeight="1">
      <c r="A14" s="242"/>
    </row>
    <row r="15" spans="1:26" ht="93.75" customHeight="1">
      <c r="A15" s="244">
        <v>1</v>
      </c>
      <c r="B15" s="1353" t="s">
        <v>698</v>
      </c>
      <c r="C15" s="1353"/>
      <c r="D15" s="1353"/>
      <c r="E15" s="1353"/>
      <c r="F15" s="245"/>
      <c r="G15" s="245"/>
      <c r="H15" s="245"/>
    </row>
    <row r="16" spans="1:26" ht="51.75" customHeight="1">
      <c r="A16" s="244">
        <v>2</v>
      </c>
      <c r="B16" s="1353" t="s">
        <v>699</v>
      </c>
      <c r="C16" s="1353"/>
      <c r="D16" s="1353"/>
      <c r="E16" s="1353"/>
      <c r="F16" s="245"/>
      <c r="G16" s="245"/>
      <c r="H16" s="245"/>
    </row>
    <row r="17" spans="1:8" ht="16.5" customHeight="1">
      <c r="A17" s="242"/>
      <c r="B17" s="242"/>
      <c r="C17" s="242"/>
      <c r="D17" s="242"/>
      <c r="E17" s="242"/>
      <c r="F17" s="245"/>
      <c r="G17" s="245"/>
      <c r="H17" s="245"/>
    </row>
    <row r="18" spans="1:8" s="234" customFormat="1" ht="97.5" customHeight="1">
      <c r="A18" s="246" t="s">
        <v>700</v>
      </c>
      <c r="B18" s="247" t="s">
        <v>362</v>
      </c>
      <c r="C18" s="247" t="s">
        <v>701</v>
      </c>
      <c r="D18" s="246" t="s">
        <v>702</v>
      </c>
      <c r="E18" s="246" t="s">
        <v>703</v>
      </c>
      <c r="G18" s="245"/>
      <c r="H18" s="245"/>
    </row>
    <row r="19" spans="1:8">
      <c r="A19" s="248"/>
      <c r="B19" s="249"/>
      <c r="C19" s="249"/>
      <c r="D19" s="250"/>
      <c r="E19" s="250"/>
      <c r="F19" s="245"/>
      <c r="G19" s="245"/>
      <c r="H19" s="245"/>
    </row>
    <row r="20" spans="1:8">
      <c r="A20" s="248"/>
      <c r="B20" s="249"/>
      <c r="C20" s="249"/>
      <c r="D20" s="250"/>
      <c r="E20" s="250"/>
      <c r="F20" s="245"/>
      <c r="G20" s="245"/>
      <c r="H20" s="245"/>
    </row>
    <row r="21" spans="1:8">
      <c r="A21" s="248"/>
      <c r="B21" s="249"/>
      <c r="C21" s="249"/>
      <c r="D21" s="250"/>
      <c r="E21" s="250"/>
      <c r="F21" s="245"/>
      <c r="G21" s="245"/>
      <c r="H21" s="245"/>
    </row>
    <row r="22" spans="1:8">
      <c r="A22" s="248"/>
      <c r="B22" s="249"/>
      <c r="C22" s="249"/>
      <c r="D22" s="250"/>
      <c r="E22" s="250"/>
      <c r="F22" s="245"/>
      <c r="G22" s="245"/>
      <c r="H22" s="245"/>
    </row>
    <row r="23" spans="1:8">
      <c r="A23" s="248"/>
      <c r="B23" s="249"/>
      <c r="C23" s="249"/>
      <c r="D23" s="250"/>
      <c r="E23" s="250"/>
      <c r="F23" s="245"/>
      <c r="G23" s="245"/>
      <c r="H23" s="245"/>
    </row>
    <row r="24" spans="1:8">
      <c r="A24" s="248"/>
      <c r="B24" s="249"/>
      <c r="C24" s="249"/>
      <c r="D24" s="250"/>
      <c r="E24" s="250"/>
      <c r="F24" s="245"/>
      <c r="G24" s="245"/>
      <c r="H24" s="245"/>
    </row>
    <row r="25" spans="1:8" ht="6" customHeight="1">
      <c r="A25" s="251"/>
      <c r="B25" s="252"/>
      <c r="C25" s="252"/>
      <c r="D25" s="253"/>
      <c r="E25" s="253"/>
      <c r="F25" s="245"/>
      <c r="G25" s="245"/>
      <c r="H25" s="245"/>
    </row>
    <row r="26" spans="1:8" ht="0.6" hidden="1" customHeight="1">
      <c r="A26" s="254"/>
      <c r="B26" s="255"/>
      <c r="C26" s="255"/>
      <c r="D26" s="256"/>
      <c r="E26" s="256"/>
      <c r="F26" s="245"/>
      <c r="G26" s="245"/>
      <c r="H26" s="245"/>
    </row>
    <row r="27" spans="1:8" ht="30" customHeight="1">
      <c r="A27" s="1354" t="s">
        <v>704</v>
      </c>
      <c r="B27" s="1354"/>
      <c r="C27" s="1354"/>
      <c r="D27" s="1354"/>
      <c r="E27" s="1354"/>
      <c r="F27" s="245"/>
      <c r="G27" s="245"/>
      <c r="H27" s="245"/>
    </row>
    <row r="28" spans="1:8">
      <c r="C28" s="257"/>
    </row>
    <row r="29" spans="1:8">
      <c r="A29" s="258" t="s">
        <v>63</v>
      </c>
      <c r="B29" s="259" t="str">
        <f>'Attach 3(JV)'!B24</f>
        <v>--</v>
      </c>
      <c r="C29" s="257" t="s">
        <v>64</v>
      </c>
      <c r="D29" s="260" t="str">
        <f>'Attach 3(JV)'!E24</f>
        <v/>
      </c>
    </row>
    <row r="30" spans="1:8">
      <c r="A30" s="258" t="s">
        <v>65</v>
      </c>
      <c r="B30" s="260" t="str">
        <f>'Attach 3(JV)'!B25</f>
        <v/>
      </c>
      <c r="C30" s="257" t="s">
        <v>66</v>
      </c>
      <c r="D30" s="260" t="str">
        <f>'Attach 3(JV)'!E25</f>
        <v/>
      </c>
    </row>
    <row r="31" spans="1:8">
      <c r="B31" s="261"/>
      <c r="C31" s="257"/>
      <c r="D31" s="257"/>
      <c r="E31" s="261"/>
    </row>
    <row r="32" spans="1:8" hidden="1">
      <c r="A32" s="231" t="str">
        <f>A1</f>
        <v>Specification No.:CC/NT/W-TR/DOM/A04/24/04404</v>
      </c>
      <c r="B32" s="232"/>
      <c r="C32" s="232"/>
      <c r="D32" s="232"/>
      <c r="E32" s="233" t="str">
        <f>D1</f>
        <v xml:space="preserve">Attachment-17 </v>
      </c>
    </row>
    <row r="33" spans="1:8" hidden="1"/>
    <row r="34" spans="1:8" ht="15" hidden="1">
      <c r="A34" s="1351" t="str">
        <f>A3</f>
        <v xml:space="preserve">765 kV Transformer Package –  LOT-7TR-04-BULK for 7X 500 MVA, 765/400/33kV, (1-Ph) ICT under "Bulk Procurement of Transformer &amp; Reactor packages associated with various projects under RTM &amp; TBCB route "  </v>
      </c>
      <c r="B34" s="1351"/>
      <c r="C34" s="1351"/>
      <c r="D34" s="1351"/>
      <c r="E34" s="1351"/>
    </row>
    <row r="35" spans="1:8" hidden="1">
      <c r="A35" s="240"/>
    </row>
    <row r="36" spans="1:8" ht="15" hidden="1">
      <c r="A36" s="1352" t="s">
        <v>417</v>
      </c>
      <c r="B36" s="1352"/>
      <c r="C36" s="1352"/>
      <c r="D36" s="1352"/>
      <c r="E36" s="1352"/>
      <c r="F36" s="235"/>
      <c r="G36" s="235"/>
      <c r="H36" s="235"/>
    </row>
    <row r="37" spans="1:8" hidden="1">
      <c r="A37" s="242"/>
      <c r="F37" s="235"/>
      <c r="G37" s="235"/>
      <c r="H37" s="235"/>
    </row>
    <row r="38" spans="1:8" hidden="1">
      <c r="A38" s="243" t="str">
        <f>'[5]Attach 3(JV)'!A15</f>
        <v>Name(s) and Addresse(s) of other partner(s)</v>
      </c>
      <c r="B38" s="242"/>
      <c r="C38" s="242"/>
      <c r="D38" s="15" t="str">
        <f>D7</f>
        <v>To:</v>
      </c>
      <c r="F38" s="235"/>
      <c r="G38" s="235"/>
      <c r="H38" s="235"/>
    </row>
    <row r="39" spans="1:8" hidden="1">
      <c r="A39" s="243" t="str">
        <f>'[5]Attach 3(JV)'!B16</f>
        <v/>
      </c>
      <c r="B39" s="242"/>
      <c r="C39" s="242"/>
      <c r="D39" s="12" t="str">
        <f>D8</f>
        <v>Contract Services</v>
      </c>
      <c r="F39" s="235"/>
      <c r="G39" s="235"/>
      <c r="H39" s="235"/>
    </row>
    <row r="40" spans="1:8" hidden="1">
      <c r="A40" s="13" t="s">
        <v>55</v>
      </c>
      <c r="B40" s="846" t="str">
        <f>'[5]Attach 3(JV)'!B17:D17</f>
        <v xml:space="preserve">…… ……. …….. …… ……. …….. </v>
      </c>
      <c r="C40" s="846"/>
      <c r="D40" s="12" t="str">
        <f>D9</f>
        <v>Power Grid Corporation of India Ltd.,</v>
      </c>
      <c r="F40" s="235"/>
      <c r="G40" s="235"/>
      <c r="H40" s="235"/>
    </row>
    <row r="41" spans="1:8" hidden="1">
      <c r="A41" s="13" t="s">
        <v>57</v>
      </c>
      <c r="B41" s="846" t="str">
        <f>'[5]Attach 3(JV)'!B18:D18</f>
        <v xml:space="preserve">…… ……. …….. …… ……. …….. </v>
      </c>
      <c r="C41" s="846"/>
      <c r="D41" s="12" t="str">
        <f>D10</f>
        <v>"Saudamini", Plot No. 2, Sector 29</v>
      </c>
      <c r="F41" s="235"/>
      <c r="G41" s="235"/>
      <c r="H41" s="235"/>
    </row>
    <row r="42" spans="1:8" hidden="1">
      <c r="B42" s="846" t="str">
        <f>'[5]Attach 3(JV)'!B19:D19</f>
        <v xml:space="preserve">…… ……. …….. …… ……. …….. </v>
      </c>
      <c r="C42" s="846"/>
      <c r="D42" s="12" t="str">
        <f>D11</f>
        <v>Gurugram (Haryana) - 122001</v>
      </c>
      <c r="F42" s="235"/>
      <c r="G42" s="235"/>
      <c r="H42" s="235"/>
    </row>
    <row r="43" spans="1:8" hidden="1">
      <c r="A43" s="242"/>
      <c r="B43" s="846" t="str">
        <f>'[5]Attach 3(JV)'!B20:D20</f>
        <v xml:space="preserve">…… ……. …….. …… ……. …….. </v>
      </c>
      <c r="C43" s="846"/>
      <c r="D43" s="12"/>
      <c r="F43" s="235"/>
      <c r="G43" s="235"/>
      <c r="H43" s="235"/>
    </row>
    <row r="44" spans="1:8" hidden="1">
      <c r="A44" s="236" t="s">
        <v>61</v>
      </c>
      <c r="F44" s="235"/>
      <c r="G44" s="235"/>
      <c r="H44" s="235"/>
    </row>
    <row r="45" spans="1:8" hidden="1">
      <c r="A45" s="242"/>
      <c r="F45" s="235"/>
      <c r="G45" s="235"/>
      <c r="H45" s="235"/>
    </row>
    <row r="46" spans="1:8" hidden="1">
      <c r="A46" s="1349" t="s">
        <v>425</v>
      </c>
      <c r="B46" s="1349"/>
      <c r="C46" s="1349"/>
      <c r="D46" s="1349"/>
      <c r="E46" s="1349"/>
      <c r="F46" s="235"/>
      <c r="G46" s="235"/>
      <c r="H46" s="235"/>
    </row>
    <row r="47" spans="1:8" hidden="1">
      <c r="A47" s="242"/>
      <c r="B47" s="242"/>
      <c r="C47" s="242"/>
      <c r="D47" s="242"/>
      <c r="E47" s="242"/>
      <c r="F47" s="235"/>
      <c r="G47" s="235"/>
      <c r="H47" s="235"/>
    </row>
    <row r="48" spans="1:8" ht="66" hidden="1">
      <c r="A48" s="246" t="s">
        <v>362</v>
      </c>
      <c r="B48" s="1350" t="s">
        <v>419</v>
      </c>
      <c r="C48" s="1350"/>
      <c r="D48" s="246" t="s">
        <v>420</v>
      </c>
      <c r="E48" s="246" t="s">
        <v>426</v>
      </c>
      <c r="F48" s="235"/>
      <c r="G48" s="235"/>
      <c r="H48" s="235"/>
    </row>
    <row r="49" spans="1:8" hidden="1">
      <c r="A49" s="262">
        <v>1</v>
      </c>
      <c r="B49" s="1348"/>
      <c r="C49" s="1348"/>
      <c r="D49" s="263"/>
      <c r="E49" s="263"/>
      <c r="F49" s="235"/>
      <c r="G49" s="235"/>
      <c r="H49" s="235"/>
    </row>
    <row r="50" spans="1:8" hidden="1">
      <c r="A50" s="262">
        <v>2</v>
      </c>
      <c r="B50" s="1348"/>
      <c r="C50" s="1348"/>
      <c r="D50" s="263"/>
      <c r="E50" s="263"/>
      <c r="F50" s="235"/>
      <c r="G50" s="235"/>
      <c r="H50" s="235"/>
    </row>
    <row r="51" spans="1:8" hidden="1">
      <c r="A51" s="262">
        <v>3</v>
      </c>
      <c r="B51" s="1348"/>
      <c r="C51" s="1348"/>
      <c r="D51" s="263"/>
      <c r="E51" s="263"/>
      <c r="F51" s="235"/>
      <c r="G51" s="235"/>
      <c r="H51" s="235"/>
    </row>
    <row r="52" spans="1:8" hidden="1">
      <c r="A52" s="262">
        <v>4</v>
      </c>
      <c r="B52" s="1348"/>
      <c r="C52" s="1348"/>
      <c r="D52" s="263"/>
      <c r="E52" s="263"/>
      <c r="F52" s="235"/>
      <c r="G52" s="235"/>
      <c r="H52" s="235"/>
    </row>
    <row r="53" spans="1:8" hidden="1">
      <c r="A53" s="262">
        <v>5</v>
      </c>
      <c r="B53" s="1348"/>
      <c r="C53" s="1348"/>
      <c r="D53" s="263"/>
      <c r="E53" s="263"/>
      <c r="F53" s="235"/>
      <c r="G53" s="235"/>
      <c r="H53" s="235"/>
    </row>
    <row r="54" spans="1:8" hidden="1">
      <c r="A54" s="262">
        <v>6</v>
      </c>
      <c r="B54" s="1348"/>
      <c r="C54" s="1348"/>
      <c r="D54" s="263"/>
      <c r="E54" s="263"/>
      <c r="F54" s="235"/>
      <c r="G54" s="235"/>
      <c r="H54" s="235"/>
    </row>
    <row r="55" spans="1:8" hidden="1">
      <c r="A55" s="242"/>
      <c r="B55" s="242"/>
      <c r="C55" s="242"/>
      <c r="D55" s="242"/>
      <c r="E55" s="242"/>
      <c r="F55" s="235"/>
      <c r="G55" s="235"/>
      <c r="H55" s="235"/>
    </row>
    <row r="56" spans="1:8" ht="15" hidden="1">
      <c r="A56" s="264"/>
      <c r="B56" s="264"/>
      <c r="C56" s="264"/>
      <c r="D56" s="264"/>
      <c r="E56" s="264"/>
      <c r="F56" s="235"/>
      <c r="G56" s="235"/>
      <c r="H56" s="235"/>
    </row>
    <row r="57" spans="1:8" ht="15" hidden="1">
      <c r="A57" s="264" t="s">
        <v>63</v>
      </c>
      <c r="B57" s="259" t="str">
        <f>B29</f>
        <v>--</v>
      </c>
      <c r="C57" s="264" t="s">
        <v>64</v>
      </c>
      <c r="D57" s="264" t="str">
        <f>D29</f>
        <v/>
      </c>
      <c r="E57" s="264"/>
      <c r="F57" s="235"/>
      <c r="G57" s="235"/>
      <c r="H57" s="235"/>
    </row>
    <row r="58" spans="1:8" ht="15" hidden="1">
      <c r="A58" s="264" t="s">
        <v>65</v>
      </c>
      <c r="B58" s="264" t="str">
        <f>B30</f>
        <v/>
      </c>
      <c r="C58" s="264" t="s">
        <v>66</v>
      </c>
      <c r="D58" s="264" t="str">
        <f>D30</f>
        <v/>
      </c>
      <c r="E58" s="264"/>
      <c r="F58" s="235"/>
      <c r="G58" s="235"/>
      <c r="H58" s="235"/>
    </row>
    <row r="59" spans="1:8" ht="15" hidden="1">
      <c r="A59" s="264"/>
      <c r="B59" s="264"/>
      <c r="C59" s="264"/>
      <c r="D59" s="264"/>
      <c r="E59" s="264"/>
      <c r="F59" s="235"/>
      <c r="G59" s="235"/>
      <c r="H59" s="235"/>
    </row>
    <row r="60" spans="1:8" hidden="1">
      <c r="A60" s="231" t="str">
        <f>A32</f>
        <v>Specification No.:CC/NT/W-TR/DOM/A04/24/04404</v>
      </c>
      <c r="B60" s="232"/>
      <c r="C60" s="232"/>
      <c r="D60" s="232"/>
      <c r="E60" s="233" t="str">
        <f>E32</f>
        <v xml:space="preserve">Attachment-17 </v>
      </c>
      <c r="F60" s="235"/>
      <c r="G60" s="235"/>
      <c r="H60" s="235"/>
    </row>
    <row r="61" spans="1:8" hidden="1">
      <c r="F61" s="235"/>
      <c r="G61" s="235"/>
      <c r="H61" s="235"/>
    </row>
    <row r="62" spans="1:8" ht="15" hidden="1">
      <c r="A62" s="1351" t="str">
        <f>A34</f>
        <v xml:space="preserve">765 kV Transformer Package –  LOT-7TR-04-BULK for 7X 500 MVA, 765/400/33kV, (1-Ph) ICT under "Bulk Procurement of Transformer &amp; Reactor packages associated with various projects under RTM &amp; TBCB route "  </v>
      </c>
      <c r="B62" s="1351"/>
      <c r="C62" s="1351"/>
      <c r="D62" s="1351"/>
      <c r="E62" s="1351"/>
      <c r="F62" s="235"/>
      <c r="G62" s="235"/>
      <c r="H62" s="235"/>
    </row>
    <row r="63" spans="1:8" hidden="1">
      <c r="A63" s="240"/>
      <c r="F63" s="235"/>
      <c r="G63" s="235"/>
      <c r="H63" s="235"/>
    </row>
    <row r="64" spans="1:8" ht="15" hidden="1">
      <c r="A64" s="1352" t="s">
        <v>417</v>
      </c>
      <c r="B64" s="1352"/>
      <c r="C64" s="1352"/>
      <c r="D64" s="1352"/>
      <c r="E64" s="1352"/>
      <c r="F64" s="235"/>
      <c r="G64" s="235"/>
      <c r="H64" s="235"/>
    </row>
    <row r="65" spans="1:8" hidden="1">
      <c r="A65" s="242"/>
      <c r="F65" s="235"/>
      <c r="G65" s="235"/>
      <c r="H65" s="235"/>
    </row>
    <row r="66" spans="1:8" hidden="1">
      <c r="A66" s="243" t="str">
        <f>'[5]Attach 3(JV)'!A15</f>
        <v>Name(s) and Addresse(s) of other partner(s)</v>
      </c>
      <c r="B66" s="242"/>
      <c r="C66" s="242"/>
      <c r="D66" s="15" t="str">
        <f>D7</f>
        <v>To:</v>
      </c>
      <c r="F66" s="235"/>
      <c r="G66" s="235"/>
      <c r="H66" s="235"/>
    </row>
    <row r="67" spans="1:8" hidden="1">
      <c r="A67" s="243" t="str">
        <f>'[5]Attach 3(JV)'!E16</f>
        <v/>
      </c>
      <c r="B67" s="242"/>
      <c r="C67" s="242"/>
      <c r="D67" s="12" t="str">
        <f>D8</f>
        <v>Contract Services</v>
      </c>
      <c r="F67" s="235"/>
      <c r="G67" s="235"/>
      <c r="H67" s="235"/>
    </row>
    <row r="68" spans="1:8" hidden="1">
      <c r="A68" s="13" t="s">
        <v>55</v>
      </c>
      <c r="B68" s="846" t="str">
        <f>'[5]Attach 3(JV)'!E17</f>
        <v/>
      </c>
      <c r="C68" s="846"/>
      <c r="D68" s="12" t="str">
        <f>D9</f>
        <v>Power Grid Corporation of India Ltd.,</v>
      </c>
      <c r="F68" s="235"/>
      <c r="G68" s="235"/>
      <c r="H68" s="235"/>
    </row>
    <row r="69" spans="1:8" hidden="1">
      <c r="A69" s="13" t="s">
        <v>57</v>
      </c>
      <c r="B69" s="846" t="str">
        <f>'[5]Attach 3(JV)'!E18</f>
        <v/>
      </c>
      <c r="C69" s="846"/>
      <c r="D69" s="12" t="str">
        <f>D10</f>
        <v>"Saudamini", Plot No. 2, Sector 29</v>
      </c>
      <c r="F69" s="235"/>
      <c r="G69" s="235"/>
      <c r="H69" s="235"/>
    </row>
    <row r="70" spans="1:8" hidden="1">
      <c r="B70" s="846" t="str">
        <f>'[5]Attach 3(JV)'!E19</f>
        <v/>
      </c>
      <c r="C70" s="846"/>
      <c r="D70" s="12" t="str">
        <f>D11</f>
        <v>Gurugram (Haryana) - 122001</v>
      </c>
      <c r="F70" s="235"/>
      <c r="G70" s="235"/>
      <c r="H70" s="235"/>
    </row>
    <row r="71" spans="1:8" hidden="1">
      <c r="A71" s="242"/>
      <c r="B71" s="846" t="str">
        <f>'[5]Attach 3(JV)'!E20</f>
        <v/>
      </c>
      <c r="C71" s="846"/>
      <c r="D71" s="12"/>
      <c r="F71" s="235"/>
      <c r="G71" s="235"/>
      <c r="H71" s="235"/>
    </row>
    <row r="72" spans="1:8" hidden="1">
      <c r="A72" s="236" t="s">
        <v>61</v>
      </c>
      <c r="F72" s="235"/>
      <c r="G72" s="235"/>
      <c r="H72" s="235"/>
    </row>
    <row r="73" spans="1:8" hidden="1">
      <c r="A73" s="242"/>
      <c r="F73" s="235"/>
      <c r="G73" s="235"/>
      <c r="H73" s="235"/>
    </row>
    <row r="74" spans="1:8" hidden="1">
      <c r="A74" s="1349" t="s">
        <v>425</v>
      </c>
      <c r="B74" s="1349"/>
      <c r="C74" s="1349"/>
      <c r="D74" s="1349"/>
      <c r="E74" s="1349"/>
      <c r="F74" s="235"/>
      <c r="G74" s="235"/>
      <c r="H74" s="235"/>
    </row>
    <row r="75" spans="1:8" hidden="1">
      <c r="A75" s="242"/>
      <c r="B75" s="242"/>
      <c r="C75" s="242"/>
      <c r="D75" s="242"/>
      <c r="E75" s="242"/>
      <c r="F75" s="235"/>
      <c r="G75" s="235"/>
      <c r="H75" s="235"/>
    </row>
    <row r="76" spans="1:8" ht="66" hidden="1">
      <c r="A76" s="246" t="s">
        <v>362</v>
      </c>
      <c r="B76" s="1350" t="s">
        <v>419</v>
      </c>
      <c r="C76" s="1350"/>
      <c r="D76" s="246" t="s">
        <v>420</v>
      </c>
      <c r="E76" s="246" t="s">
        <v>426</v>
      </c>
      <c r="F76" s="235"/>
      <c r="G76" s="235"/>
      <c r="H76" s="235"/>
    </row>
    <row r="77" spans="1:8" hidden="1">
      <c r="A77" s="262">
        <v>1</v>
      </c>
      <c r="B77" s="1348"/>
      <c r="C77" s="1348"/>
      <c r="D77" s="263"/>
      <c r="E77" s="263"/>
      <c r="F77" s="235"/>
      <c r="G77" s="235"/>
      <c r="H77" s="235"/>
    </row>
    <row r="78" spans="1:8" hidden="1">
      <c r="A78" s="262">
        <v>2</v>
      </c>
      <c r="B78" s="1348"/>
      <c r="C78" s="1348"/>
      <c r="D78" s="263"/>
      <c r="E78" s="263"/>
      <c r="F78" s="235"/>
      <c r="G78" s="235"/>
      <c r="H78" s="235"/>
    </row>
    <row r="79" spans="1:8" hidden="1">
      <c r="A79" s="262">
        <v>3</v>
      </c>
      <c r="B79" s="1348"/>
      <c r="C79" s="1348"/>
      <c r="D79" s="263"/>
      <c r="E79" s="263"/>
      <c r="F79" s="235"/>
      <c r="G79" s="235"/>
      <c r="H79" s="235"/>
    </row>
    <row r="80" spans="1:8" hidden="1">
      <c r="A80" s="262">
        <v>4</v>
      </c>
      <c r="B80" s="1348"/>
      <c r="C80" s="1348"/>
      <c r="D80" s="263"/>
      <c r="E80" s="263"/>
      <c r="F80" s="235"/>
      <c r="G80" s="235"/>
      <c r="H80" s="235"/>
    </row>
    <row r="81" spans="1:8" hidden="1">
      <c r="A81" s="262">
        <v>5</v>
      </c>
      <c r="B81" s="1348"/>
      <c r="C81" s="1348"/>
      <c r="D81" s="263"/>
      <c r="E81" s="263"/>
      <c r="F81" s="235"/>
      <c r="G81" s="235"/>
      <c r="H81" s="235"/>
    </row>
    <row r="82" spans="1:8" hidden="1">
      <c r="A82" s="262">
        <v>6</v>
      </c>
      <c r="B82" s="1348"/>
      <c r="C82" s="1348"/>
      <c r="D82" s="263"/>
      <c r="E82" s="263"/>
      <c r="F82" s="235"/>
      <c r="G82" s="235"/>
      <c r="H82" s="235"/>
    </row>
    <row r="83" spans="1:8" hidden="1">
      <c r="A83" s="242"/>
      <c r="B83" s="242"/>
      <c r="C83" s="242"/>
      <c r="D83" s="242"/>
      <c r="E83" s="242"/>
      <c r="F83" s="235"/>
      <c r="G83" s="235"/>
      <c r="H83" s="235"/>
    </row>
    <row r="84" spans="1:8" ht="15" hidden="1">
      <c r="A84" s="264"/>
      <c r="B84" s="264"/>
      <c r="C84" s="264"/>
      <c r="D84" s="264"/>
      <c r="E84" s="264"/>
      <c r="F84" s="235"/>
      <c r="G84" s="235"/>
      <c r="H84" s="235"/>
    </row>
    <row r="85" spans="1:8" ht="15" hidden="1">
      <c r="A85" s="264" t="s">
        <v>63</v>
      </c>
      <c r="B85" s="259" t="str">
        <f>B57</f>
        <v>--</v>
      </c>
      <c r="C85" s="264" t="s">
        <v>64</v>
      </c>
      <c r="D85" s="264" t="str">
        <f>D57</f>
        <v/>
      </c>
      <c r="E85" s="264"/>
      <c r="F85" s="235"/>
      <c r="G85" s="235"/>
      <c r="H85" s="235"/>
    </row>
    <row r="86" spans="1:8" ht="15" hidden="1">
      <c r="A86" s="264" t="s">
        <v>65</v>
      </c>
      <c r="B86" s="264" t="str">
        <f>B58</f>
        <v/>
      </c>
      <c r="C86" s="264" t="s">
        <v>66</v>
      </c>
      <c r="D86" s="264" t="str">
        <f>D58</f>
        <v/>
      </c>
      <c r="E86" s="264"/>
      <c r="F86" s="235"/>
      <c r="G86" s="235"/>
      <c r="H86" s="235"/>
    </row>
    <row r="87" spans="1:8" ht="15" hidden="1">
      <c r="A87" s="264"/>
      <c r="B87" s="264"/>
      <c r="C87" s="264"/>
      <c r="D87" s="264"/>
      <c r="E87" s="264"/>
      <c r="F87" s="235"/>
      <c r="G87" s="235"/>
      <c r="H87" s="235"/>
    </row>
    <row r="88" spans="1:8" hidden="1">
      <c r="A88" s="265"/>
      <c r="B88" s="265"/>
      <c r="C88" s="265"/>
      <c r="D88" s="265"/>
      <c r="E88" s="265"/>
      <c r="F88" s="235"/>
      <c r="G88" s="235"/>
      <c r="H88" s="235"/>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0tPKseoZ3mwvYdq9kFCpF5zIUs6z+J2IBFAG4Mlu6IKfdKiICDRk+IF6E/dAwo9SB9hJk5gh0L9ribhPBiRTQQ==" saltValue="QSdzeuH7qHAKv7ykan3eQQ==" spinCount="100000" sheet="1" objects="1" scenarios="1" formatColumns="0" formatRows="0" selectLockedCells="1"/>
  <customSheetViews>
    <customSheetView guid="{51A6EE7B-1159-4743-BF27-95D329619B3B}" scale="130" showPageBreaks="1" fitToPage="1" printArea="1" hiddenRows="1" view="pageBreakPreview">
      <selection activeCell="A19" sqref="A19"/>
      <pageMargins left="0" right="0" top="0" bottom="0" header="0" footer="0"/>
      <pageSetup scale="91" fitToHeight="0" orientation="portrait" r:id="rId1"/>
    </customSheetView>
    <customSheetView guid="{B9DDBA10-9BB0-4D91-9619-C113F75B2489}" scale="130" showPageBreaks="1" fitToPage="1" printArea="1" hiddenRows="1" view="pageBreakPreview" topLeftCell="A7">
      <selection activeCell="A19" sqref="A19"/>
      <pageMargins left="0" right="0" top="0" bottom="0" header="0" footer="0"/>
      <pageSetup scale="91" fitToHeight="0" orientation="portrait" r:id="rId2"/>
    </customSheetView>
    <customSheetView guid="{4B898AE2-7356-489E-882D-EC3B09CB95AA}" showPageBreaks="1" fitToPage="1" printArea="1" hiddenRows="1" view="pageBreakPreview" topLeftCell="A13">
      <selection activeCell="A19" sqref="A19"/>
      <pageMargins left="0" right="0" top="0" bottom="0" header="0" footer="0"/>
      <pageSetup scale="91" fitToHeight="0" orientation="portrait" r:id="rId3"/>
    </customSheetView>
    <customSheetView guid="{3836A67F-51F8-4B52-B51D-937DC398CD1F}" showPageBreaks="1" fitToPage="1" printArea="1" hiddenRows="1" view="pageBreakPreview" topLeftCell="A13">
      <selection activeCell="A19" sqref="A19"/>
      <pageMargins left="0" right="0" top="0" bottom="0" header="0" footer="0"/>
      <pageSetup scale="91" fitToHeight="0" orientation="portrait" r:id="rId4"/>
    </customSheetView>
    <customSheetView guid="{9F341631-288D-49D9-8F81-65CCC818C9BA}" showPageBreaks="1" fitToPage="1" printArea="1" hiddenRows="1" view="pageBreakPreview" topLeftCell="A13">
      <selection activeCell="A19" sqref="A19"/>
      <pageMargins left="0" right="0" top="0" bottom="0" header="0" footer="0"/>
      <pageSetup scale="91" fitToHeight="0" orientation="portrait" r:id="rId5"/>
    </customSheetView>
    <customSheetView guid="{DBB6855E-D634-47BF-8EAD-2479D63E426E}" showPageBreaks="1" fitToPage="1" printArea="1" hiddenRows="1" view="pageBreakPreview" topLeftCell="A13">
      <selection activeCell="A19" sqref="A19"/>
      <pageMargins left="0" right="0" top="0" bottom="0" header="0" footer="0"/>
      <pageSetup scale="82" fitToHeight="0" orientation="portrait" r:id="rId6"/>
    </customSheetView>
    <customSheetView guid="{9CD72AD0-8BDA-437F-A784-A667464C809C}" showPageBreaks="1" fitToPage="1" printArea="1" hiddenRows="1" view="pageBreakPreview">
      <selection activeCell="A19" sqref="A19"/>
      <pageMargins left="0" right="0" top="0" bottom="0" header="0" footer="0"/>
      <pageSetup scale="82" fitToHeight="0" orientation="portrait" r:id="rId7"/>
    </customSheetView>
    <customSheetView guid="{757C3C2F-C668-4CD7-806B-CA71CC57DCC1}" showPageBreaks="1" fitToPage="1" printArea="1" hiddenRows="1" view="pageBreakPreview">
      <selection activeCell="A19" sqref="A19"/>
      <pageMargins left="0" right="0" top="0" bottom="0" header="0" footer="0"/>
      <pageSetup scale="82" fitToHeight="0" orientation="portrait" r:id="rId8"/>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9"/>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10"/>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11"/>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12"/>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13"/>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14"/>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1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16"/>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17"/>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8"/>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19"/>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20"/>
    </customSheetView>
    <customSheetView guid="{F9FE2C60-2849-4C32-B532-2B1A89FFA9CD}" fitToPage="1" hiddenRows="1" topLeftCell="A19">
      <selection activeCell="A19" sqref="A19"/>
      <pageMargins left="0" right="0" top="0" bottom="0" header="0" footer="0"/>
      <pageSetup paperSize="9" fitToHeight="0" orientation="portrait" r:id="rId21"/>
    </customSheetView>
    <customSheetView guid="{7A9EA6D6-4DDF-43D9-92E6-C6AFAD14E266}" fitToPage="1" hiddenRows="1" topLeftCell="A11">
      <selection activeCell="A19" sqref="A19"/>
      <pageMargins left="0" right="0" top="0" bottom="0" header="0" footer="0"/>
      <pageSetup paperSize="9" fitToHeight="0" orientation="portrait" r:id="rId22"/>
    </customSheetView>
    <customSheetView guid="{DC28ED1E-3E35-4094-9C2B-5C0A1C1D459C}" showPageBreaks="1" fitToPage="1" printArea="1" hiddenRows="1">
      <selection activeCell="A19" sqref="A19"/>
      <pageMargins left="0" right="0" top="0" bottom="0" header="0" footer="0"/>
      <pageSetup paperSize="9" fitToHeight="0" orientation="portrait" r:id="rId23"/>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24"/>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5"/>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6"/>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2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29"/>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30"/>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31"/>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32"/>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33"/>
    </customSheetView>
    <customSheetView guid="{869B0F9C-77A4-468D-A350-EA35CAE357D9}" showPageBreaks="1" fitToPage="1" printArea="1" hiddenRows="1" view="pageBreakPreview">
      <selection activeCell="A19" sqref="A19"/>
      <pageMargins left="0" right="0" top="0" bottom="0" header="0" footer="0"/>
      <pageSetup scale="82" fitToHeight="0" orientation="portrait" r:id="rId34"/>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35"/>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36"/>
    </customSheetView>
    <customSheetView guid="{176DC383-BC5B-4A2C-B484-0B54305CAC0E}" showPageBreaks="1" fitToPage="1" printArea="1" hiddenRows="1" view="pageBreakPreview">
      <selection activeCell="A19" sqref="A19"/>
      <pageMargins left="0" right="0" top="0" bottom="0" header="0" footer="0"/>
      <pageSetup scale="82" fitToHeight="0" orientation="portrait" r:id="rId37"/>
    </customSheetView>
    <customSheetView guid="{3B6A9969-E4B8-452F-AFFE-7A4A13F5C420}" scale="130" showPageBreaks="1" fitToPage="1" printArea="1" hiddenRows="1" view="pageBreakPreview" topLeftCell="A7">
      <selection activeCell="A19" sqref="A19"/>
      <pageMargins left="0" right="0" top="0" bottom="0" header="0" footer="0"/>
      <pageSetup scale="91" fitToHeight="0" orientation="portrait" r:id="rId38"/>
    </customSheetView>
    <customSheetView guid="{B8284B7F-813C-4C59-8CB2-9F34C8EAC9F3}" scale="130" showPageBreaks="1" fitToPage="1" printArea="1" hiddenRows="1" view="pageBreakPreview">
      <selection activeCell="A19" sqref="A19"/>
      <pageMargins left="0" right="0" top="0" bottom="0" header="0" footer="0"/>
      <pageSetup scale="91" fitToHeight="0" orientation="portrait" r:id="rId39"/>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91" fitToHeight="0" orientation="portrait" r:id="rId40"/>
  <drawing r:id="rId4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15" zoomScaleSheetLayoutView="115" workbookViewId="0">
      <selection activeCell="G4" sqref="G4"/>
    </sheetView>
  </sheetViews>
  <sheetFormatPr defaultColWidth="9.140625"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s="518" customFormat="1" ht="14.25">
      <c r="A1" s="1158" t="str">
        <f>'Attach 3(JV)'!A1</f>
        <v>Specification No.:CC/NT/W-TR/DOM/A04/24/04404</v>
      </c>
      <c r="B1" s="1158"/>
      <c r="C1" s="1158"/>
      <c r="D1" s="1158"/>
      <c r="E1" s="532" t="str">
        <f>"Attachment-18 " &amp; 'Attach 3(JV)'!AT1</f>
        <v xml:space="preserve">Attachment-18 </v>
      </c>
      <c r="F1" s="517"/>
      <c r="G1" s="517"/>
      <c r="H1" s="517"/>
    </row>
    <row r="3" spans="1:9" ht="83.25" customHeight="1">
      <c r="A3" s="1212" t="str">
        <f>'Attach 3(JV)'!A3</f>
        <v xml:space="preserve">765 kV Transformer Package –  LOT-7TR-04-BULK for 7X 500 MVA, 765/400/33kV, (1-Ph) ICT under "Bulk Procurement of Transformer &amp; Reactor packages associated with various projects under RTM &amp; TBCB route "  </v>
      </c>
      <c r="B3" s="1213"/>
      <c r="C3" s="1213"/>
      <c r="D3" s="1213"/>
      <c r="E3" s="1213"/>
      <c r="F3" s="26"/>
      <c r="G3" s="27"/>
      <c r="H3" s="26"/>
    </row>
    <row r="4" spans="1:9" ht="20.100000000000001" customHeight="1">
      <c r="A4" s="28"/>
      <c r="H4" s="30"/>
      <c r="I4" s="11"/>
    </row>
    <row r="5" spans="1:9" ht="20.100000000000001" customHeight="1">
      <c r="A5" s="843" t="s">
        <v>705</v>
      </c>
      <c r="B5" s="843"/>
      <c r="C5" s="843"/>
      <c r="D5" s="843"/>
      <c r="E5" s="84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00000000000001" customHeight="1">
      <c r="A9" s="13" t="s">
        <v>55</v>
      </c>
      <c r="B9" s="846">
        <f>'Attach 3(JV)'!B9</f>
        <v>0</v>
      </c>
      <c r="C9" s="846"/>
      <c r="D9" s="846"/>
      <c r="E9" s="12" t="str">
        <f>'Attach 3(JV)'!E9</f>
        <v>Power Grid Corporation of India Ltd.,</v>
      </c>
      <c r="H9" s="30"/>
      <c r="I9" s="11"/>
    </row>
    <row r="10" spans="1:9" ht="20.100000000000001" customHeight="1">
      <c r="A10" s="13" t="s">
        <v>57</v>
      </c>
      <c r="B10" s="846">
        <f>'Attach 3(JV)'!B10</f>
        <v>0</v>
      </c>
      <c r="C10" s="846"/>
      <c r="D10" s="846"/>
      <c r="E10" s="12" t="str">
        <f>'Attach 3(JV)'!E10</f>
        <v>"Saudamini", Plot No. 2, Sector 29</v>
      </c>
      <c r="H10" s="30"/>
      <c r="I10" s="11"/>
    </row>
    <row r="11" spans="1:9" ht="20.100000000000001" customHeight="1">
      <c r="B11" s="846">
        <f>'Attach 3(JV)'!B11</f>
        <v>0</v>
      </c>
      <c r="C11" s="846"/>
      <c r="D11" s="846"/>
      <c r="E11" s="12" t="str">
        <f>'Attach 3(JV)'!E11</f>
        <v>Gurugram (Haryana) - 122001</v>
      </c>
    </row>
    <row r="12" spans="1:9" ht="20.100000000000001" customHeight="1">
      <c r="A12" s="32"/>
      <c r="B12" s="846">
        <f>'Attach 3(JV)'!B12</f>
        <v>0</v>
      </c>
      <c r="C12" s="846"/>
      <c r="D12" s="846"/>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20.100000000000001" customHeight="1">
      <c r="A16" s="1252" t="s">
        <v>706</v>
      </c>
      <c r="B16" s="1252"/>
      <c r="C16" s="1252"/>
      <c r="D16" s="1252"/>
      <c r="E16" s="1252"/>
    </row>
    <row r="17" spans="1:5" ht="20.100000000000001" customHeight="1">
      <c r="A17" s="32"/>
    </row>
    <row r="18" spans="1:5" ht="20.100000000000001" customHeight="1">
      <c r="A18" s="32"/>
    </row>
    <row r="19" spans="1:5">
      <c r="A19" s="36" t="s">
        <v>63</v>
      </c>
      <c r="B19" s="62" t="str">
        <f>'Attach 3(JV)'!B24</f>
        <v>--</v>
      </c>
      <c r="C19" s="40"/>
      <c r="D19" s="37" t="s">
        <v>64</v>
      </c>
      <c r="E19" s="199" t="str">
        <f>'Attach 3(JV)'!E24</f>
        <v/>
      </c>
    </row>
    <row r="20" spans="1:5">
      <c r="A20" s="36" t="s">
        <v>65</v>
      </c>
      <c r="B20" s="199" t="str">
        <f>'Attach 3(JV)'!B25</f>
        <v/>
      </c>
      <c r="C20" s="40"/>
      <c r="D20" s="37" t="s">
        <v>66</v>
      </c>
      <c r="E20" s="199"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pirV87vVjW3jXXyv2Y+Cg6dDtijdZ5Mb7CtKUUt/NjKazoo2UC2DK0/pivZCn0BPbaEkMc+ucDmr3Mo7whs4fA==" saltValue="iyIqk5cRGiDq04pNkYXCEg==" spinCount="100000" sheet="1" objects="1" scenarios="1" formatColumns="0" formatRows="0" selectLockedCells="1"/>
  <customSheetViews>
    <customSheetView guid="{51A6EE7B-1159-4743-BF27-95D329619B3B}" scale="145" showPageBreaks="1" showGridLines="0" fitToPage="1" printArea="1" view="pageBreakPreview" topLeftCell="A12">
      <selection activeCell="G4" sqref="G4"/>
      <pageMargins left="0" right="0" top="0" bottom="0" header="0" footer="0"/>
      <pageSetup scale="98" orientation="portrait" r:id="rId1"/>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 right="0" top="0" bottom="0" header="0" footer="0"/>
      <pageSetup scale="98"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 right="0" top="0" bottom="0" header="0" footer="0"/>
      <pageSetup scale="98"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 right="0" top="0" bottom="0" header="0" footer="0"/>
      <pageSetup scale="98"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 right="0" top="0" bottom="0" header="0" footer="0"/>
      <pageSetup scale="98"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 right="0" top="0" bottom="0" header="0" footer="0"/>
      <pageSetup scale="98"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 right="0" top="0" bottom="0" header="0" footer="0"/>
      <pageSetup scale="98"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 right="0" top="0" bottom="0" header="0" footer="0"/>
      <pageSetup scale="98"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 right="0" top="0" bottom="0" header="0" footer="0"/>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 right="0" top="0" bottom="0" header="0" footer="0"/>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2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2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23"/>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24"/>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 right="0" top="0" bottom="0" header="0" footer="0"/>
      <pageSetup scale="98" orientation="portrait" r:id="rId25"/>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2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 right="0" top="0" bottom="0" header="0" footer="0"/>
      <pageSetup scale="98" orientation="portrait" r:id="rId27"/>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 right="0" top="0" bottom="0" header="0" footer="0"/>
      <pageSetup scale="98" orientation="portrait" r:id="rId28"/>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 right="0" top="0" bottom="0" header="0" footer="0"/>
      <pageSetup scale="98" orientation="portrait" r:id="rId29"/>
      <headerFooter alignWithMargins="0">
        <oddFooter>&amp;R&amp;"Book Antiqua,Bold"&amp;8 Page &amp;P of &amp;N</oddFooter>
      </headerFooter>
    </customSheetView>
    <customSheetView guid="{B8284B7F-813C-4C59-8CB2-9F34C8EAC9F3}" scale="145" showPageBreaks="1" showGridLines="0" fitToPage="1" printArea="1" view="pageBreakPreview" topLeftCell="A12">
      <selection activeCell="G4" sqref="G4"/>
      <pageMargins left="0" right="0" top="0" bottom="0" header="0" footer="0"/>
      <pageSetup scale="98" orientation="portrait" r:id="rId30"/>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1"/>
  <headerFooter alignWithMargins="0">
    <oddFooter>&amp;R&amp;"Book Antiqua,Bold"&amp;8 Page &amp;P of &amp;N</oddFooter>
  </headerFooter>
  <drawing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17" zoomScaleNormal="100" zoomScaleSheetLayoutView="100" workbookViewId="0">
      <selection activeCell="B111" sqref="B111:I111"/>
    </sheetView>
  </sheetViews>
  <sheetFormatPr defaultColWidth="9.140625" defaultRowHeight="13.5"/>
  <cols>
    <col min="1" max="1" width="10" style="323" customWidth="1"/>
    <col min="2" max="2" width="10.7109375" style="323" customWidth="1"/>
    <col min="3" max="3" width="10.85546875" style="323" customWidth="1"/>
    <col min="4" max="8" width="10.7109375" style="323" customWidth="1"/>
    <col min="9" max="9" width="21.7109375" style="323" customWidth="1"/>
    <col min="10" max="10" width="9.140625" style="323" hidden="1" customWidth="1"/>
    <col min="11" max="16" width="10.28515625" style="323" hidden="1" customWidth="1"/>
    <col min="17" max="41" width="0" style="323" hidden="1" customWidth="1"/>
    <col min="42" max="16384" width="9.140625" style="323"/>
  </cols>
  <sheetData>
    <row r="1" spans="1:9" ht="27" customHeight="1">
      <c r="A1" s="1371" t="s">
        <v>707</v>
      </c>
      <c r="B1" s="1372"/>
      <c r="C1" s="1372"/>
      <c r="D1" s="1372"/>
      <c r="E1" s="1372"/>
      <c r="F1" s="1372"/>
      <c r="G1" s="1372"/>
      <c r="H1" s="1372"/>
      <c r="I1" s="1373"/>
    </row>
    <row r="2" spans="1:9" ht="31.5" customHeight="1">
      <c r="A2" s="668" t="s">
        <v>469</v>
      </c>
      <c r="B2" s="1374" t="s">
        <v>708</v>
      </c>
      <c r="C2" s="1374"/>
      <c r="D2" s="1374"/>
      <c r="E2" s="1374"/>
      <c r="F2" s="1374"/>
      <c r="G2" s="1374"/>
      <c r="H2" s="1374"/>
      <c r="I2" s="1375"/>
    </row>
    <row r="3" spans="1:9" ht="36" customHeight="1">
      <c r="A3" s="668" t="s">
        <v>471</v>
      </c>
      <c r="B3" s="1374" t="s">
        <v>709</v>
      </c>
      <c r="C3" s="1374"/>
      <c r="D3" s="1374"/>
      <c r="E3" s="1374"/>
      <c r="F3" s="1374"/>
      <c r="G3" s="1374"/>
      <c r="H3" s="1374"/>
      <c r="I3" s="1375"/>
    </row>
    <row r="4" spans="1:9" ht="36" customHeight="1">
      <c r="A4" s="668" t="s">
        <v>473</v>
      </c>
      <c r="B4" s="1374" t="s">
        <v>710</v>
      </c>
      <c r="C4" s="1374"/>
      <c r="D4" s="1374"/>
      <c r="E4" s="1374"/>
      <c r="F4" s="1374"/>
      <c r="G4" s="1374"/>
      <c r="H4" s="1374"/>
      <c r="I4" s="1375"/>
    </row>
    <row r="5" spans="1:9" ht="36" customHeight="1">
      <c r="A5" s="668" t="s">
        <v>475</v>
      </c>
      <c r="B5" s="1374" t="s">
        <v>476</v>
      </c>
      <c r="C5" s="1374"/>
      <c r="D5" s="1374"/>
      <c r="E5" s="1374"/>
      <c r="F5" s="1374"/>
      <c r="G5" s="1374"/>
      <c r="H5" s="1374"/>
      <c r="I5" s="1375"/>
    </row>
    <row r="6" spans="1:9" ht="19.5" customHeight="1">
      <c r="A6" s="669" t="s">
        <v>477</v>
      </c>
      <c r="B6" s="980" t="s">
        <v>711</v>
      </c>
      <c r="C6" s="980"/>
      <c r="D6" s="980"/>
      <c r="E6" s="980"/>
      <c r="F6" s="980"/>
      <c r="G6" s="980"/>
      <c r="H6" s="980"/>
      <c r="I6" s="1376"/>
    </row>
    <row r="7" spans="1:9" ht="15.75">
      <c r="A7" s="279"/>
      <c r="C7" s="279"/>
      <c r="D7" s="279"/>
      <c r="E7" s="279"/>
      <c r="F7" s="279"/>
      <c r="G7" s="279"/>
      <c r="H7" s="279"/>
      <c r="I7" s="279"/>
    </row>
    <row r="27" spans="1:11" ht="15">
      <c r="K27" s="670">
        <v>0</v>
      </c>
    </row>
    <row r="28" spans="1:11">
      <c r="A28" s="671"/>
      <c r="B28" s="671"/>
      <c r="C28" s="671"/>
      <c r="D28" s="671"/>
      <c r="E28" s="671"/>
      <c r="F28" s="671"/>
      <c r="G28" s="671"/>
      <c r="H28" s="671"/>
      <c r="I28" s="671"/>
      <c r="J28" s="671"/>
      <c r="K28" s="672">
        <v>0</v>
      </c>
    </row>
    <row r="29" spans="1:11">
      <c r="A29" s="671"/>
      <c r="B29" s="671"/>
      <c r="C29" s="671"/>
      <c r="D29" s="671"/>
      <c r="E29" s="671"/>
      <c r="F29" s="671"/>
      <c r="G29" s="671"/>
      <c r="H29" s="671"/>
      <c r="I29" s="671"/>
      <c r="J29" s="671"/>
      <c r="K29" s="672">
        <v>0</v>
      </c>
    </row>
    <row r="30" spans="1:11">
      <c r="A30" s="671"/>
      <c r="B30" s="671"/>
      <c r="C30" s="671"/>
      <c r="D30" s="671"/>
      <c r="E30" s="671"/>
      <c r="F30" s="671"/>
      <c r="G30" s="671"/>
      <c r="H30" s="671"/>
      <c r="I30" s="671"/>
      <c r="J30" s="671"/>
      <c r="K30" s="672">
        <v>0</v>
      </c>
    </row>
    <row r="31" spans="1:11">
      <c r="A31" s="671"/>
      <c r="B31" s="671"/>
      <c r="C31" s="671"/>
      <c r="D31" s="671"/>
      <c r="E31" s="671"/>
      <c r="F31" s="671"/>
      <c r="G31" s="671"/>
      <c r="H31" s="671"/>
      <c r="I31" s="671"/>
      <c r="J31" s="671"/>
    </row>
    <row r="32" spans="1:11" ht="18.75">
      <c r="A32" s="1377" t="s">
        <v>712</v>
      </c>
      <c r="B32" s="1377"/>
      <c r="C32" s="1377"/>
      <c r="D32" s="1377"/>
      <c r="E32" s="1377"/>
      <c r="F32" s="1377"/>
      <c r="G32" s="1377"/>
      <c r="H32" s="1377"/>
      <c r="I32" s="1377"/>
      <c r="J32" s="671"/>
    </row>
    <row r="33" spans="1:16" ht="18.75">
      <c r="A33" s="673"/>
      <c r="B33" s="673"/>
      <c r="C33" s="673"/>
      <c r="D33" s="673"/>
      <c r="E33" s="673"/>
      <c r="F33" s="673"/>
      <c r="G33" s="673"/>
      <c r="H33" s="673"/>
      <c r="I33" s="673"/>
      <c r="J33" s="671"/>
    </row>
    <row r="34" spans="1:16" ht="15.75">
      <c r="A34" s="1369" t="s">
        <v>480</v>
      </c>
      <c r="B34" s="1369"/>
      <c r="C34" s="1369"/>
      <c r="D34" s="1369"/>
      <c r="E34" s="1369"/>
      <c r="F34" s="1369"/>
      <c r="G34" s="1369"/>
      <c r="H34" s="1369"/>
      <c r="I34" s="1369"/>
      <c r="J34" s="671"/>
      <c r="K34" s="670" t="e">
        <v>#REF!</v>
      </c>
      <c r="O34" s="672" t="e">
        <v>#REF!</v>
      </c>
    </row>
    <row r="35" spans="1:16" ht="16.5">
      <c r="A35" s="1367" t="s">
        <v>481</v>
      </c>
      <c r="B35" s="1367"/>
      <c r="C35" s="1367"/>
      <c r="D35" s="1367"/>
      <c r="E35" s="1367"/>
      <c r="F35" s="1367"/>
      <c r="G35" s="1367"/>
      <c r="H35" s="1367"/>
      <c r="I35" s="1367"/>
      <c r="J35" s="671"/>
      <c r="K35" s="672" t="e">
        <v>#REF!</v>
      </c>
      <c r="O35" s="672" t="e">
        <v>#REF!</v>
      </c>
    </row>
    <row r="36" spans="1:16" ht="36" customHeight="1">
      <c r="A36" s="1368" t="s">
        <v>713</v>
      </c>
      <c r="B36" s="1368"/>
      <c r="C36" s="1368"/>
      <c r="D36" s="1368"/>
      <c r="E36" s="1368"/>
      <c r="F36" s="1368"/>
      <c r="G36" s="1368"/>
      <c r="H36" s="1368"/>
      <c r="I36" s="1368"/>
      <c r="J36" s="671"/>
      <c r="K36" s="672" t="e">
        <v>#REF!</v>
      </c>
      <c r="O36" s="672" t="e">
        <v>#REF!</v>
      </c>
    </row>
    <row r="37" spans="1:16" ht="16.5">
      <c r="A37" s="1367" t="s">
        <v>714</v>
      </c>
      <c r="B37" s="1367"/>
      <c r="C37" s="1367"/>
      <c r="D37" s="1367"/>
      <c r="E37" s="1367"/>
      <c r="F37" s="1367"/>
      <c r="G37" s="1367"/>
      <c r="H37" s="1367"/>
      <c r="I37" s="1367"/>
      <c r="J37" s="671"/>
      <c r="K37" s="672" t="e">
        <v>#REF!</v>
      </c>
      <c r="O37" s="672" t="e">
        <v>#REF!</v>
      </c>
    </row>
    <row r="38" spans="1:16" ht="15.75">
      <c r="A38" s="1369" t="s">
        <v>484</v>
      </c>
      <c r="B38" s="1369"/>
      <c r="C38" s="1369"/>
      <c r="D38" s="1369"/>
      <c r="E38" s="1369"/>
      <c r="F38" s="1369"/>
      <c r="G38" s="1369"/>
      <c r="H38" s="1369"/>
      <c r="I38" s="1369"/>
      <c r="J38" s="671"/>
    </row>
    <row r="39" spans="1:16" ht="18.75" customHeight="1">
      <c r="A39" s="1367">
        <f>'[21]Names of Bidder'!D10</f>
        <v>0</v>
      </c>
      <c r="B39" s="1367"/>
      <c r="C39" s="1367"/>
      <c r="D39" s="1367"/>
      <c r="E39" s="1367"/>
      <c r="F39" s="1367"/>
      <c r="G39" s="1367"/>
      <c r="H39" s="1367"/>
      <c r="I39" s="1367"/>
      <c r="J39" s="671"/>
      <c r="K39" s="324">
        <v>1</v>
      </c>
      <c r="M39" s="672" t="s">
        <v>715</v>
      </c>
      <c r="P39" s="672" t="s">
        <v>716</v>
      </c>
    </row>
    <row r="40" spans="1:16" ht="17.25" customHeight="1">
      <c r="A40" s="1368" t="str">
        <f xml:space="preserve"> "having its Registered Office at " &amp;'[21]Names of Bidder'!D11 &amp; ","&amp;'[21]Names of Bidder'!D12&amp;","&amp;'[21]Names of Bidder'!D13</f>
        <v>having its Registered Office at ,,</v>
      </c>
      <c r="B40" s="1368"/>
      <c r="C40" s="1368"/>
      <c r="D40" s="1368"/>
      <c r="E40" s="1368"/>
      <c r="F40" s="1368"/>
      <c r="G40" s="1368"/>
      <c r="H40" s="1368"/>
      <c r="I40" s="1368"/>
      <c r="J40" s="671"/>
      <c r="K40" s="324">
        <v>1</v>
      </c>
      <c r="M40" s="672" t="s">
        <v>717</v>
      </c>
    </row>
    <row r="41" spans="1:16" ht="15.75">
      <c r="A41" s="1369" t="s">
        <v>484</v>
      </c>
      <c r="B41" s="1369"/>
      <c r="C41" s="1369"/>
      <c r="D41" s="1369"/>
      <c r="E41" s="1369"/>
      <c r="F41" s="1369"/>
      <c r="G41" s="1369"/>
      <c r="H41" s="1369"/>
      <c r="I41" s="1369"/>
      <c r="J41" s="671"/>
    </row>
    <row r="42" spans="1:16" ht="15.75">
      <c r="A42" s="1369" t="str">
        <f>IF('[21]Names of Bidder'!D6= "Sole Bidder", "", IF('[21]Names of Bidder'!D7=1,'[21]Names of Bidder'!D15,IF('[21]Names of Bidder'!D7=2,'[21]Names of Bidder'!D15&amp;" &amp; "&amp;'[21]Names of Bidder'!D20,"")))</f>
        <v/>
      </c>
      <c r="B42" s="1369"/>
      <c r="C42" s="1369"/>
      <c r="D42" s="1369"/>
      <c r="E42" s="1369"/>
      <c r="F42" s="1369"/>
      <c r="G42" s="1369"/>
      <c r="H42" s="1369"/>
      <c r="I42" s="1369"/>
      <c r="J42" s="671"/>
    </row>
    <row r="43" spans="1:16" ht="18" customHeight="1">
      <c r="A43" s="1368"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368"/>
      <c r="C43" s="1368"/>
      <c r="D43" s="1368"/>
      <c r="E43" s="1368"/>
      <c r="F43" s="1368"/>
      <c r="G43" s="1368"/>
      <c r="H43" s="1368"/>
      <c r="I43" s="1368"/>
      <c r="J43" s="671"/>
    </row>
    <row r="44" spans="1:16" ht="15.75">
      <c r="A44" s="1369" t="s">
        <v>485</v>
      </c>
      <c r="B44" s="1369"/>
      <c r="C44" s="1369"/>
      <c r="D44" s="1369"/>
      <c r="E44" s="1369"/>
      <c r="F44" s="1369"/>
      <c r="G44" s="1369"/>
      <c r="H44" s="1369"/>
      <c r="I44" s="1369"/>
      <c r="J44" s="671"/>
    </row>
    <row r="45" spans="1:16" ht="15.75">
      <c r="A45" s="391"/>
      <c r="B45" s="391"/>
      <c r="C45" s="391"/>
      <c r="D45" s="391"/>
      <c r="E45" s="391"/>
      <c r="F45" s="391"/>
      <c r="G45" s="391"/>
      <c r="H45" s="391"/>
      <c r="I45" s="391"/>
      <c r="J45" s="671"/>
    </row>
    <row r="46" spans="1:16" ht="16.5">
      <c r="A46" s="1367" t="s">
        <v>486</v>
      </c>
      <c r="B46" s="1367"/>
      <c r="C46" s="1367"/>
      <c r="D46" s="1367"/>
      <c r="E46" s="1367"/>
      <c r="F46" s="1367"/>
      <c r="G46" s="1367"/>
      <c r="H46" s="1367"/>
      <c r="I46" s="1367"/>
      <c r="J46" s="671"/>
    </row>
    <row r="47" spans="1:16" ht="30.75" customHeight="1">
      <c r="A47" s="1367" t="s">
        <v>487</v>
      </c>
      <c r="B47" s="1367"/>
      <c r="C47" s="1367"/>
      <c r="D47" s="1367"/>
      <c r="E47" s="1367"/>
      <c r="F47" s="1367"/>
      <c r="G47" s="1367"/>
      <c r="H47" s="1367"/>
      <c r="I47" s="1367"/>
      <c r="J47" s="671"/>
    </row>
    <row r="48" spans="1:16" ht="120.75" customHeight="1">
      <c r="A48" s="857" t="str">
        <f>"POWERGRID intends to award, under laid-down organisational procedures, contract(s) for "&amp;Basic!B1&amp;" Specification Number:"&amp;Basic!B3</f>
        <v>POWERGRID intends to award, under laid-down organisational procedures, contract(s) for 765 kV Transformer Package –  LOT-7TR-04-BULK for 7X 500 MVA, 765/400/33kV, (1-Ph) ICT under "Bulk Procurement of Transformer &amp; Reactor packages associated with various projects under RTM &amp; TBCB route "   Specification Number:CC/NT/W-TR/DOM/A04/24/04404</v>
      </c>
      <c r="B48" s="857"/>
      <c r="C48" s="857"/>
      <c r="D48" s="857"/>
      <c r="E48" s="857"/>
      <c r="F48" s="857"/>
      <c r="G48" s="857"/>
      <c r="H48" s="857"/>
      <c r="I48" s="857"/>
      <c r="J48" s="671"/>
    </row>
    <row r="49" spans="1:10" ht="21" customHeight="1">
      <c r="A49" s="1105" t="s">
        <v>488</v>
      </c>
      <c r="B49" s="1105"/>
      <c r="C49" s="1105"/>
      <c r="D49" s="1105"/>
      <c r="E49" s="1370" t="s">
        <v>488</v>
      </c>
      <c r="F49" s="1370"/>
      <c r="G49" s="1370"/>
      <c r="H49" s="1370"/>
      <c r="I49" s="1370"/>
      <c r="J49" s="671"/>
    </row>
    <row r="50" spans="1:10" ht="33" customHeight="1">
      <c r="A50" s="1365" t="s">
        <v>504</v>
      </c>
      <c r="B50" s="1365"/>
      <c r="C50" s="1365"/>
      <c r="D50" s="1365"/>
      <c r="E50" s="1366" t="s">
        <v>718</v>
      </c>
      <c r="F50" s="1366"/>
      <c r="G50" s="1366"/>
      <c r="H50" s="1366"/>
      <c r="I50" s="1366"/>
      <c r="J50" s="671"/>
    </row>
    <row r="51" spans="1:10" ht="22.5" customHeight="1">
      <c r="A51" s="326" t="s">
        <v>705</v>
      </c>
      <c r="B51" s="327"/>
      <c r="C51" s="327"/>
      <c r="D51" s="327"/>
      <c r="E51" s="674"/>
      <c r="F51" s="327"/>
      <c r="G51" s="327"/>
      <c r="H51" s="327"/>
      <c r="I51" s="675" t="s">
        <v>719</v>
      </c>
      <c r="J51" s="671"/>
    </row>
    <row r="52" spans="1:10" ht="40.5" customHeight="1">
      <c r="A52" s="1360" t="s">
        <v>720</v>
      </c>
      <c r="B52" s="1360"/>
      <c r="C52" s="1360"/>
      <c r="D52" s="1360"/>
      <c r="E52" s="1360"/>
      <c r="F52" s="1360"/>
      <c r="G52" s="1360"/>
      <c r="H52" s="1360"/>
      <c r="I52" s="1360"/>
    </row>
    <row r="53" spans="1:10" ht="40.5" customHeight="1">
      <c r="A53" s="1360" t="s">
        <v>721</v>
      </c>
      <c r="B53" s="1360"/>
      <c r="C53" s="1360"/>
      <c r="D53" s="1360"/>
      <c r="E53" s="1360"/>
      <c r="F53" s="1360"/>
      <c r="G53" s="1360"/>
      <c r="H53" s="1360"/>
      <c r="I53" s="1360"/>
    </row>
    <row r="54" spans="1:10" ht="13.5" customHeight="1">
      <c r="A54" s="676"/>
      <c r="B54" s="279"/>
      <c r="C54" s="279"/>
      <c r="D54" s="279"/>
      <c r="E54" s="279"/>
      <c r="F54" s="279"/>
      <c r="G54" s="279"/>
      <c r="H54" s="279"/>
      <c r="I54" s="279"/>
    </row>
    <row r="55" spans="1:10" ht="15.75">
      <c r="A55" s="1364" t="s">
        <v>493</v>
      </c>
      <c r="B55" s="1364"/>
      <c r="C55" s="1364"/>
      <c r="D55" s="1364"/>
      <c r="E55" s="1364"/>
      <c r="F55" s="1364"/>
      <c r="G55" s="1364"/>
      <c r="H55" s="1364"/>
      <c r="I55" s="1364"/>
    </row>
    <row r="56" spans="1:10" ht="15.75">
      <c r="A56" s="676"/>
      <c r="B56" s="676"/>
      <c r="C56" s="676"/>
      <c r="D56" s="676"/>
      <c r="E56" s="676"/>
      <c r="F56" s="676"/>
      <c r="G56" s="676"/>
      <c r="H56" s="676"/>
      <c r="I56" s="676"/>
    </row>
    <row r="57" spans="1:10" ht="16.5">
      <c r="A57" s="1363" t="s">
        <v>494</v>
      </c>
      <c r="B57" s="1363"/>
      <c r="C57" s="1363"/>
      <c r="D57" s="1363"/>
      <c r="E57" s="1363"/>
      <c r="F57" s="1363"/>
      <c r="G57" s="1363"/>
      <c r="H57" s="1363"/>
      <c r="I57" s="1363"/>
    </row>
    <row r="58" spans="1:10" ht="16.5">
      <c r="A58" s="677"/>
      <c r="B58" s="677"/>
      <c r="C58" s="677"/>
      <c r="D58" s="677"/>
      <c r="E58" s="677"/>
      <c r="F58" s="677"/>
      <c r="G58" s="677"/>
      <c r="H58" s="677"/>
      <c r="I58" s="677"/>
    </row>
    <row r="59" spans="1:10" ht="37.5" customHeight="1">
      <c r="A59" s="857" t="s">
        <v>722</v>
      </c>
      <c r="B59" s="857"/>
      <c r="C59" s="857"/>
      <c r="D59" s="857"/>
      <c r="E59" s="857"/>
      <c r="F59" s="857"/>
      <c r="G59" s="857"/>
      <c r="H59" s="857"/>
      <c r="I59" s="857"/>
    </row>
    <row r="60" spans="1:10" ht="61.5" customHeight="1">
      <c r="A60" s="678" t="s">
        <v>469</v>
      </c>
      <c r="B60" s="857" t="s">
        <v>723</v>
      </c>
      <c r="C60" s="857"/>
      <c r="D60" s="857"/>
      <c r="E60" s="857"/>
      <c r="F60" s="857"/>
      <c r="G60" s="857"/>
      <c r="H60" s="857"/>
      <c r="I60" s="857"/>
    </row>
    <row r="61" spans="1:10" ht="53.25" customHeight="1">
      <c r="A61" s="678" t="s">
        <v>471</v>
      </c>
      <c r="B61" s="857" t="s">
        <v>724</v>
      </c>
      <c r="C61" s="857"/>
      <c r="D61" s="857"/>
      <c r="E61" s="857"/>
      <c r="F61" s="857"/>
      <c r="G61" s="857"/>
      <c r="H61" s="857"/>
      <c r="I61" s="857"/>
    </row>
    <row r="62" spans="1:10" ht="63" customHeight="1">
      <c r="A62" s="678" t="s">
        <v>473</v>
      </c>
      <c r="B62" s="857" t="s">
        <v>725</v>
      </c>
      <c r="C62" s="857"/>
      <c r="D62" s="857"/>
      <c r="E62" s="857"/>
      <c r="F62" s="857"/>
      <c r="G62" s="857"/>
      <c r="H62" s="857"/>
      <c r="I62" s="857"/>
    </row>
    <row r="63" spans="1:10" ht="62.25" customHeight="1">
      <c r="A63" s="678" t="s">
        <v>475</v>
      </c>
      <c r="B63" s="857" t="s">
        <v>726</v>
      </c>
      <c r="C63" s="857"/>
      <c r="D63" s="857"/>
      <c r="E63" s="857"/>
      <c r="F63" s="857"/>
      <c r="G63" s="857"/>
      <c r="H63" s="857"/>
      <c r="I63" s="857"/>
    </row>
    <row r="64" spans="1:10" ht="64.5" customHeight="1">
      <c r="A64" s="678" t="s">
        <v>477</v>
      </c>
      <c r="B64" s="857" t="s">
        <v>727</v>
      </c>
      <c r="C64" s="857"/>
      <c r="D64" s="857"/>
      <c r="E64" s="857"/>
      <c r="F64" s="857"/>
      <c r="G64" s="857"/>
      <c r="H64" s="857"/>
      <c r="I64" s="857"/>
    </row>
    <row r="65" spans="1:10" ht="62.25" customHeight="1">
      <c r="A65" s="678" t="s">
        <v>728</v>
      </c>
      <c r="B65" s="857" t="s">
        <v>729</v>
      </c>
      <c r="C65" s="857"/>
      <c r="D65" s="857"/>
      <c r="E65" s="857"/>
      <c r="F65" s="857"/>
      <c r="G65" s="857"/>
      <c r="H65" s="857"/>
      <c r="I65" s="857"/>
    </row>
    <row r="66" spans="1:10" ht="60.75" customHeight="1">
      <c r="A66" s="678" t="s">
        <v>730</v>
      </c>
      <c r="B66" s="857" t="s">
        <v>731</v>
      </c>
      <c r="C66" s="857"/>
      <c r="D66" s="857"/>
      <c r="E66" s="857"/>
      <c r="F66" s="857"/>
      <c r="G66" s="857"/>
      <c r="H66" s="857"/>
      <c r="I66" s="857"/>
    </row>
    <row r="67" spans="1:10" ht="72" customHeight="1">
      <c r="A67" s="678" t="s">
        <v>732</v>
      </c>
      <c r="B67" s="857" t="s">
        <v>733</v>
      </c>
      <c r="C67" s="857"/>
      <c r="D67" s="857"/>
      <c r="E67" s="857"/>
      <c r="F67" s="857"/>
      <c r="G67" s="857"/>
      <c r="H67" s="857"/>
      <c r="I67" s="857"/>
    </row>
    <row r="68" spans="1:10" ht="60" customHeight="1">
      <c r="A68" s="678" t="s">
        <v>734</v>
      </c>
      <c r="B68" s="857" t="s">
        <v>735</v>
      </c>
      <c r="C68" s="857"/>
      <c r="D68" s="857"/>
      <c r="E68" s="857"/>
      <c r="F68" s="857"/>
      <c r="G68" s="857"/>
      <c r="H68" s="857"/>
      <c r="I68" s="857"/>
    </row>
    <row r="69" spans="1:10" ht="21" customHeight="1">
      <c r="A69" s="857" t="s">
        <v>488</v>
      </c>
      <c r="B69" s="857"/>
      <c r="C69" s="857"/>
      <c r="D69" s="857"/>
      <c r="E69" s="1358" t="s">
        <v>488</v>
      </c>
      <c r="F69" s="1358"/>
      <c r="G69" s="1358"/>
      <c r="H69" s="1358"/>
      <c r="I69" s="1358"/>
      <c r="J69" s="671"/>
    </row>
    <row r="70" spans="1:10" ht="33" customHeight="1">
      <c r="A70" s="1065" t="s">
        <v>504</v>
      </c>
      <c r="B70" s="1065"/>
      <c r="C70" s="1065"/>
      <c r="D70" s="1065"/>
      <c r="E70" s="1359" t="s">
        <v>718</v>
      </c>
      <c r="F70" s="1359"/>
      <c r="G70" s="1359"/>
      <c r="H70" s="1359"/>
      <c r="I70" s="1359"/>
      <c r="J70" s="671"/>
    </row>
    <row r="71" spans="1:10" ht="20.25" customHeight="1">
      <c r="A71" s="326" t="s">
        <v>705</v>
      </c>
      <c r="B71" s="327"/>
      <c r="C71" s="327"/>
      <c r="D71" s="327"/>
      <c r="E71" s="327"/>
      <c r="F71" s="327"/>
      <c r="G71" s="327"/>
      <c r="H71" s="327"/>
      <c r="I71" s="675" t="s">
        <v>736</v>
      </c>
      <c r="J71" s="671"/>
    </row>
    <row r="72" spans="1:10" ht="24" customHeight="1">
      <c r="A72" s="1357"/>
      <c r="B72" s="1357"/>
      <c r="C72" s="1357"/>
      <c r="D72" s="1357"/>
      <c r="E72" s="1357"/>
      <c r="F72" s="1357"/>
      <c r="G72" s="1357"/>
      <c r="H72" s="1357"/>
      <c r="I72" s="1357"/>
      <c r="J72" s="671"/>
    </row>
    <row r="73" spans="1:10" ht="84" customHeight="1">
      <c r="A73" s="678" t="s">
        <v>737</v>
      </c>
      <c r="B73" s="857" t="s">
        <v>738</v>
      </c>
      <c r="C73" s="857"/>
      <c r="D73" s="857"/>
      <c r="E73" s="857"/>
      <c r="F73" s="857"/>
      <c r="G73" s="857"/>
      <c r="H73" s="857"/>
      <c r="I73" s="857"/>
    </row>
    <row r="74" spans="1:10" ht="30" customHeight="1">
      <c r="A74" s="679" t="s">
        <v>739</v>
      </c>
      <c r="B74" s="680"/>
      <c r="C74" s="680"/>
      <c r="D74" s="680"/>
      <c r="E74" s="680"/>
      <c r="F74" s="680"/>
      <c r="G74" s="680"/>
      <c r="H74" s="680"/>
      <c r="I74" s="680"/>
    </row>
    <row r="75" spans="1:10" ht="42" customHeight="1">
      <c r="A75" s="1362" t="s">
        <v>740</v>
      </c>
      <c r="B75" s="1362"/>
      <c r="C75" s="1362"/>
      <c r="D75" s="1362"/>
      <c r="E75" s="1362"/>
      <c r="F75" s="1362"/>
      <c r="G75" s="1362"/>
      <c r="H75" s="1362"/>
      <c r="I75" s="1362"/>
    </row>
    <row r="76" spans="1:10" ht="80.25" customHeight="1">
      <c r="A76" s="678" t="s">
        <v>469</v>
      </c>
      <c r="B76" s="857" t="s">
        <v>741</v>
      </c>
      <c r="C76" s="857"/>
      <c r="D76" s="857"/>
      <c r="E76" s="857"/>
      <c r="F76" s="857"/>
      <c r="G76" s="857"/>
      <c r="H76" s="857"/>
      <c r="I76" s="857"/>
    </row>
    <row r="77" spans="1:10" ht="72" customHeight="1">
      <c r="A77" s="678" t="s">
        <v>471</v>
      </c>
      <c r="B77" s="857" t="s">
        <v>742</v>
      </c>
      <c r="C77" s="857"/>
      <c r="D77" s="857"/>
      <c r="E77" s="857"/>
      <c r="F77" s="857"/>
      <c r="G77" s="857"/>
      <c r="H77" s="857"/>
      <c r="I77" s="857"/>
    </row>
    <row r="78" spans="1:10" ht="55.5" customHeight="1">
      <c r="A78" s="678" t="s">
        <v>473</v>
      </c>
      <c r="B78" s="857" t="s">
        <v>743</v>
      </c>
      <c r="C78" s="857"/>
      <c r="D78" s="857"/>
      <c r="E78" s="857"/>
      <c r="F78" s="857"/>
      <c r="G78" s="857"/>
      <c r="H78" s="857"/>
      <c r="I78" s="857"/>
    </row>
    <row r="79" spans="1:10" ht="69.75" customHeight="1">
      <c r="A79" s="678" t="s">
        <v>475</v>
      </c>
      <c r="B79" s="857" t="s">
        <v>744</v>
      </c>
      <c r="C79" s="857"/>
      <c r="D79" s="857"/>
      <c r="E79" s="857"/>
      <c r="F79" s="857"/>
      <c r="G79" s="857"/>
      <c r="H79" s="857"/>
      <c r="I79" s="857"/>
    </row>
    <row r="80" spans="1:10" ht="56.25" customHeight="1">
      <c r="A80" s="678" t="s">
        <v>477</v>
      </c>
      <c r="B80" s="857" t="s">
        <v>745</v>
      </c>
      <c r="C80" s="857"/>
      <c r="D80" s="857"/>
      <c r="E80" s="857"/>
      <c r="F80" s="857"/>
      <c r="G80" s="857"/>
      <c r="H80" s="857"/>
      <c r="I80" s="857"/>
    </row>
    <row r="81" spans="1:10" ht="70.5" customHeight="1">
      <c r="A81" s="678" t="s">
        <v>728</v>
      </c>
      <c r="B81" s="857" t="s">
        <v>746</v>
      </c>
      <c r="C81" s="857"/>
      <c r="D81" s="857"/>
      <c r="E81" s="857"/>
      <c r="F81" s="857"/>
      <c r="G81" s="857"/>
      <c r="H81" s="857"/>
      <c r="I81" s="857"/>
    </row>
    <row r="82" spans="1:10" ht="86.25" customHeight="1">
      <c r="A82" s="678" t="s">
        <v>730</v>
      </c>
      <c r="B82" s="857" t="s">
        <v>747</v>
      </c>
      <c r="C82" s="857"/>
      <c r="D82" s="857"/>
      <c r="E82" s="857"/>
      <c r="F82" s="857"/>
      <c r="G82" s="857"/>
      <c r="H82" s="857"/>
      <c r="I82" s="857"/>
    </row>
    <row r="83" spans="1:10" ht="72" customHeight="1">
      <c r="A83" s="678" t="s">
        <v>732</v>
      </c>
      <c r="B83" s="857" t="s">
        <v>748</v>
      </c>
      <c r="C83" s="857"/>
      <c r="D83" s="857"/>
      <c r="E83" s="857"/>
      <c r="F83" s="857"/>
      <c r="G83" s="857"/>
      <c r="H83" s="857"/>
      <c r="I83" s="857"/>
    </row>
    <row r="84" spans="1:10" ht="21" customHeight="1">
      <c r="A84" s="857" t="s">
        <v>488</v>
      </c>
      <c r="B84" s="857"/>
      <c r="C84" s="857"/>
      <c r="D84" s="857"/>
      <c r="E84" s="1358" t="s">
        <v>488</v>
      </c>
      <c r="F84" s="1358"/>
      <c r="G84" s="1358"/>
      <c r="H84" s="1358"/>
      <c r="I84" s="1358"/>
      <c r="J84" s="671"/>
    </row>
    <row r="85" spans="1:10" ht="33" customHeight="1">
      <c r="A85" s="1065" t="s">
        <v>504</v>
      </c>
      <c r="B85" s="1065"/>
      <c r="C85" s="1065"/>
      <c r="D85" s="1065"/>
      <c r="E85" s="1359" t="s">
        <v>718</v>
      </c>
      <c r="F85" s="1359"/>
      <c r="G85" s="1359"/>
      <c r="H85" s="1359"/>
      <c r="I85" s="1359"/>
      <c r="J85" s="671"/>
    </row>
    <row r="86" spans="1:10" ht="20.25" customHeight="1">
      <c r="A86" s="326" t="s">
        <v>705</v>
      </c>
      <c r="B86" s="327"/>
      <c r="C86" s="327"/>
      <c r="D86" s="327"/>
      <c r="E86" s="327"/>
      <c r="F86" s="327"/>
      <c r="G86" s="327"/>
      <c r="H86" s="327"/>
      <c r="I86" s="675" t="s">
        <v>749</v>
      </c>
      <c r="J86" s="671"/>
    </row>
    <row r="87" spans="1:10" ht="7.5" customHeight="1">
      <c r="A87" s="1363"/>
      <c r="B87" s="1363"/>
      <c r="C87" s="1363"/>
      <c r="D87" s="1363"/>
      <c r="E87" s="1363"/>
      <c r="F87" s="1363"/>
      <c r="G87" s="1363"/>
      <c r="H87" s="1363"/>
      <c r="I87" s="1363"/>
    </row>
    <row r="88" spans="1:10" ht="89.25" customHeight="1">
      <c r="A88" s="678" t="s">
        <v>734</v>
      </c>
      <c r="B88" s="857" t="s">
        <v>750</v>
      </c>
      <c r="C88" s="857"/>
      <c r="D88" s="857"/>
      <c r="E88" s="857"/>
      <c r="F88" s="857"/>
      <c r="G88" s="857"/>
      <c r="H88" s="857"/>
      <c r="I88" s="857"/>
    </row>
    <row r="89" spans="1:10" ht="75" customHeight="1">
      <c r="A89" s="678" t="s">
        <v>737</v>
      </c>
      <c r="B89" s="857" t="s">
        <v>751</v>
      </c>
      <c r="C89" s="857"/>
      <c r="D89" s="857"/>
      <c r="E89" s="857"/>
      <c r="F89" s="857"/>
      <c r="G89" s="857"/>
      <c r="H89" s="857"/>
      <c r="I89" s="857"/>
    </row>
    <row r="90" spans="1:10" ht="64.5" customHeight="1">
      <c r="A90" s="678" t="s">
        <v>752</v>
      </c>
      <c r="B90" s="857" t="s">
        <v>753</v>
      </c>
      <c r="C90" s="857"/>
      <c r="D90" s="857"/>
      <c r="E90" s="857"/>
      <c r="F90" s="857"/>
      <c r="G90" s="857"/>
      <c r="H90" s="857"/>
      <c r="I90" s="857"/>
    </row>
    <row r="91" spans="1:10" ht="95.25" customHeight="1">
      <c r="A91" s="678" t="s">
        <v>754</v>
      </c>
      <c r="B91" s="857" t="s">
        <v>755</v>
      </c>
      <c r="C91" s="857"/>
      <c r="D91" s="857"/>
      <c r="E91" s="857"/>
      <c r="F91" s="857"/>
      <c r="G91" s="857"/>
      <c r="H91" s="857"/>
      <c r="I91" s="857"/>
    </row>
    <row r="92" spans="1:10" ht="73.5" customHeight="1">
      <c r="A92" s="678" t="s">
        <v>756</v>
      </c>
      <c r="B92" s="857" t="s">
        <v>757</v>
      </c>
      <c r="C92" s="857"/>
      <c r="D92" s="857"/>
      <c r="E92" s="857"/>
      <c r="F92" s="857"/>
      <c r="G92" s="857"/>
      <c r="H92" s="857"/>
      <c r="I92" s="857"/>
    </row>
    <row r="93" spans="1:10" ht="58.5" customHeight="1">
      <c r="A93" s="678" t="s">
        <v>758</v>
      </c>
      <c r="B93" s="857" t="s">
        <v>759</v>
      </c>
      <c r="C93" s="857"/>
      <c r="D93" s="857"/>
      <c r="E93" s="857"/>
      <c r="F93" s="857"/>
      <c r="G93" s="857"/>
      <c r="H93" s="857"/>
      <c r="I93" s="857"/>
    </row>
    <row r="94" spans="1:10" ht="111.75" customHeight="1">
      <c r="A94" s="678" t="s">
        <v>760</v>
      </c>
      <c r="B94" s="857" t="s">
        <v>761</v>
      </c>
      <c r="C94" s="857"/>
      <c r="D94" s="857"/>
      <c r="E94" s="857"/>
      <c r="F94" s="857"/>
      <c r="G94" s="857"/>
      <c r="H94" s="857"/>
      <c r="I94" s="857"/>
    </row>
    <row r="95" spans="1:10" ht="84.75" customHeight="1">
      <c r="A95" s="678" t="s">
        <v>762</v>
      </c>
      <c r="B95" s="857" t="s">
        <v>763</v>
      </c>
      <c r="C95" s="857"/>
      <c r="D95" s="857"/>
      <c r="E95" s="857"/>
      <c r="F95" s="857"/>
      <c r="G95" s="857"/>
      <c r="H95" s="857"/>
      <c r="I95" s="857"/>
    </row>
    <row r="96" spans="1:10" ht="84.75" customHeight="1">
      <c r="A96" s="678" t="s">
        <v>764</v>
      </c>
      <c r="B96" s="857" t="s">
        <v>765</v>
      </c>
      <c r="C96" s="857"/>
      <c r="D96" s="857"/>
      <c r="E96" s="857"/>
      <c r="F96" s="857"/>
      <c r="G96" s="857"/>
      <c r="H96" s="857"/>
      <c r="I96" s="857"/>
    </row>
    <row r="97" spans="1:10" ht="21" customHeight="1">
      <c r="A97" s="857" t="s">
        <v>488</v>
      </c>
      <c r="B97" s="857"/>
      <c r="C97" s="857"/>
      <c r="D97" s="857"/>
      <c r="E97" s="1358" t="s">
        <v>488</v>
      </c>
      <c r="F97" s="1358"/>
      <c r="G97" s="1358"/>
      <c r="H97" s="1358"/>
      <c r="I97" s="1358"/>
      <c r="J97" s="671"/>
    </row>
    <row r="98" spans="1:10" ht="33" customHeight="1">
      <c r="A98" s="1065" t="s">
        <v>504</v>
      </c>
      <c r="B98" s="1065"/>
      <c r="C98" s="1065"/>
      <c r="D98" s="1065"/>
      <c r="E98" s="1359" t="s">
        <v>718</v>
      </c>
      <c r="F98" s="1359"/>
      <c r="G98" s="1359"/>
      <c r="H98" s="1359"/>
      <c r="I98" s="1359"/>
      <c r="J98" s="671"/>
    </row>
    <row r="99" spans="1:10" ht="19.5" customHeight="1">
      <c r="A99" s="326" t="s">
        <v>705</v>
      </c>
      <c r="B99" s="327"/>
      <c r="C99" s="327"/>
      <c r="D99" s="327"/>
      <c r="E99" s="327"/>
      <c r="F99" s="327"/>
      <c r="G99" s="327"/>
      <c r="H99" s="327"/>
      <c r="I99" s="675" t="s">
        <v>766</v>
      </c>
    </row>
    <row r="100" spans="1:10" ht="10.5" customHeight="1">
      <c r="A100" s="681"/>
      <c r="B100" s="682"/>
      <c r="C100" s="682"/>
      <c r="D100" s="682"/>
      <c r="E100" s="682"/>
      <c r="F100" s="682"/>
      <c r="G100" s="682"/>
      <c r="H100" s="682"/>
      <c r="I100" s="682"/>
    </row>
    <row r="101" spans="1:10" ht="79.5" customHeight="1">
      <c r="A101" s="678" t="s">
        <v>767</v>
      </c>
      <c r="B101" s="857" t="s">
        <v>768</v>
      </c>
      <c r="C101" s="857"/>
      <c r="D101" s="857"/>
      <c r="E101" s="857"/>
      <c r="F101" s="857"/>
      <c r="G101" s="857"/>
      <c r="H101" s="857"/>
      <c r="I101" s="857"/>
    </row>
    <row r="102" spans="1:10" ht="72" customHeight="1">
      <c r="A102" s="678" t="s">
        <v>769</v>
      </c>
      <c r="B102" s="857" t="s">
        <v>770</v>
      </c>
      <c r="C102" s="857"/>
      <c r="D102" s="857"/>
      <c r="E102" s="857"/>
      <c r="F102" s="857"/>
      <c r="G102" s="857"/>
      <c r="H102" s="857"/>
      <c r="I102" s="857"/>
    </row>
    <row r="103" spans="1:10" ht="72.75" customHeight="1">
      <c r="A103" s="678" t="s">
        <v>771</v>
      </c>
      <c r="B103" s="857" t="s">
        <v>772</v>
      </c>
      <c r="C103" s="857"/>
      <c r="D103" s="857"/>
      <c r="E103" s="857"/>
      <c r="F103" s="857"/>
      <c r="G103" s="857"/>
      <c r="H103" s="857"/>
      <c r="I103" s="857"/>
    </row>
    <row r="104" spans="1:10" ht="30" customHeight="1">
      <c r="A104" s="679" t="s">
        <v>773</v>
      </c>
      <c r="B104" s="680"/>
      <c r="C104" s="680"/>
      <c r="D104" s="680"/>
      <c r="E104" s="680"/>
      <c r="F104" s="680"/>
      <c r="G104" s="680"/>
      <c r="H104" s="680"/>
      <c r="I104" s="680"/>
    </row>
    <row r="105" spans="1:10" ht="32.25" customHeight="1">
      <c r="A105" s="678" t="s">
        <v>469</v>
      </c>
      <c r="B105" s="857" t="s">
        <v>533</v>
      </c>
      <c r="C105" s="857"/>
      <c r="D105" s="857"/>
      <c r="E105" s="857"/>
      <c r="F105" s="857"/>
      <c r="G105" s="857"/>
      <c r="H105" s="857"/>
      <c r="I105" s="857"/>
    </row>
    <row r="106" spans="1:10" ht="44.25" customHeight="1">
      <c r="A106" s="678" t="s">
        <v>471</v>
      </c>
      <c r="B106" s="857" t="s">
        <v>774</v>
      </c>
      <c r="C106" s="857"/>
      <c r="D106" s="857"/>
      <c r="E106" s="857"/>
      <c r="F106" s="857"/>
      <c r="G106" s="857"/>
      <c r="H106" s="857"/>
      <c r="I106" s="857"/>
    </row>
    <row r="107" spans="1:10" ht="12" customHeight="1">
      <c r="A107" s="678"/>
      <c r="B107" s="683"/>
      <c r="C107" s="683"/>
      <c r="D107" s="683"/>
      <c r="E107" s="683"/>
      <c r="F107" s="683"/>
      <c r="G107" s="683"/>
      <c r="H107" s="683"/>
      <c r="I107" s="683"/>
    </row>
    <row r="108" spans="1:10" ht="30" customHeight="1">
      <c r="A108" s="679" t="s">
        <v>775</v>
      </c>
      <c r="B108" s="680"/>
      <c r="C108" s="680"/>
      <c r="D108" s="680"/>
      <c r="E108" s="680"/>
      <c r="F108" s="680"/>
      <c r="G108" s="680"/>
      <c r="H108" s="680"/>
      <c r="I108" s="680"/>
    </row>
    <row r="109" spans="1:10" ht="40.5" customHeight="1">
      <c r="A109" s="1362" t="s">
        <v>776</v>
      </c>
      <c r="B109" s="1362"/>
      <c r="C109" s="1362"/>
      <c r="D109" s="1362"/>
      <c r="E109" s="1362"/>
      <c r="F109" s="1362"/>
      <c r="G109" s="1362"/>
      <c r="H109" s="1362"/>
      <c r="I109" s="1362"/>
    </row>
    <row r="110" spans="1:10" ht="30" customHeight="1">
      <c r="A110" s="679" t="s">
        <v>777</v>
      </c>
      <c r="B110" s="680"/>
      <c r="C110" s="680"/>
      <c r="D110" s="680"/>
      <c r="E110" s="680"/>
      <c r="F110" s="680"/>
      <c r="G110" s="680"/>
      <c r="H110" s="680"/>
      <c r="I110" s="680"/>
    </row>
    <row r="111" spans="1:10" ht="70.5" customHeight="1">
      <c r="A111" s="678" t="s">
        <v>469</v>
      </c>
      <c r="B111" s="857" t="s">
        <v>778</v>
      </c>
      <c r="C111" s="857"/>
      <c r="D111" s="857"/>
      <c r="E111" s="857"/>
      <c r="F111" s="857"/>
      <c r="G111" s="857"/>
      <c r="H111" s="857"/>
      <c r="I111" s="857"/>
    </row>
    <row r="112" spans="1:10" ht="45" customHeight="1">
      <c r="A112" s="678" t="s">
        <v>471</v>
      </c>
      <c r="B112" s="857" t="s">
        <v>779</v>
      </c>
      <c r="C112" s="857"/>
      <c r="D112" s="857"/>
      <c r="E112" s="857"/>
      <c r="F112" s="857"/>
      <c r="G112" s="857"/>
      <c r="H112" s="857"/>
      <c r="I112" s="857"/>
    </row>
    <row r="113" spans="1:10" ht="55.5" customHeight="1">
      <c r="A113" s="678" t="s">
        <v>473</v>
      </c>
      <c r="B113" s="857" t="s">
        <v>780</v>
      </c>
      <c r="C113" s="857"/>
      <c r="D113" s="857"/>
      <c r="E113" s="857"/>
      <c r="F113" s="857"/>
      <c r="G113" s="857"/>
      <c r="H113" s="857"/>
      <c r="I113" s="857"/>
    </row>
    <row r="114" spans="1:10" ht="58.5" customHeight="1">
      <c r="A114" s="678" t="s">
        <v>475</v>
      </c>
      <c r="B114" s="857" t="s">
        <v>781</v>
      </c>
      <c r="C114" s="857"/>
      <c r="D114" s="857"/>
      <c r="E114" s="857"/>
      <c r="F114" s="857"/>
      <c r="G114" s="857"/>
      <c r="H114" s="857"/>
      <c r="I114" s="857"/>
    </row>
    <row r="115" spans="1:10" ht="54" customHeight="1">
      <c r="A115" s="678" t="s">
        <v>477</v>
      </c>
      <c r="B115" s="857" t="s">
        <v>782</v>
      </c>
      <c r="C115" s="857"/>
      <c r="D115" s="857"/>
      <c r="E115" s="857"/>
      <c r="F115" s="857"/>
      <c r="G115" s="857"/>
      <c r="H115" s="857"/>
      <c r="I115" s="857"/>
    </row>
    <row r="116" spans="1:10" ht="17.45" customHeight="1">
      <c r="A116" s="681"/>
      <c r="B116" s="682"/>
      <c r="C116" s="682"/>
      <c r="D116" s="682"/>
      <c r="E116" s="682"/>
      <c r="F116" s="682"/>
      <c r="G116" s="682"/>
      <c r="H116" s="682"/>
      <c r="I116" s="682"/>
    </row>
    <row r="117" spans="1:10" ht="21" customHeight="1">
      <c r="A117" s="857" t="s">
        <v>488</v>
      </c>
      <c r="B117" s="857"/>
      <c r="C117" s="857"/>
      <c r="D117" s="857"/>
      <c r="E117" s="1358" t="s">
        <v>488</v>
      </c>
      <c r="F117" s="1358"/>
      <c r="G117" s="1358"/>
      <c r="H117" s="1358"/>
      <c r="I117" s="1358"/>
      <c r="J117" s="671"/>
    </row>
    <row r="118" spans="1:10" ht="33" customHeight="1">
      <c r="A118" s="1065" t="s">
        <v>504</v>
      </c>
      <c r="B118" s="1065"/>
      <c r="C118" s="1065"/>
      <c r="D118" s="1065"/>
      <c r="E118" s="1359" t="s">
        <v>718</v>
      </c>
      <c r="F118" s="1359"/>
      <c r="G118" s="1359"/>
      <c r="H118" s="1359"/>
      <c r="I118" s="1359"/>
      <c r="J118" s="671"/>
    </row>
    <row r="119" spans="1:10" ht="22.5" customHeight="1">
      <c r="A119" s="326" t="s">
        <v>705</v>
      </c>
      <c r="B119" s="327"/>
      <c r="C119" s="327"/>
      <c r="D119" s="327"/>
      <c r="E119" s="327"/>
      <c r="F119" s="327"/>
      <c r="G119" s="327"/>
      <c r="H119" s="327"/>
      <c r="I119" s="675" t="s">
        <v>783</v>
      </c>
      <c r="J119" s="671"/>
    </row>
    <row r="120" spans="1:10" ht="30.75" customHeight="1">
      <c r="A120" s="681"/>
      <c r="B120" s="1360"/>
      <c r="C120" s="1360"/>
      <c r="D120" s="1360"/>
      <c r="E120" s="1360"/>
      <c r="F120" s="1360"/>
      <c r="G120" s="1360"/>
      <c r="H120" s="1360"/>
      <c r="I120" s="1360"/>
    </row>
    <row r="121" spans="1:10" ht="21.95" customHeight="1">
      <c r="A121" s="279"/>
      <c r="B121" s="325"/>
      <c r="C121" s="279"/>
      <c r="D121" s="279"/>
      <c r="E121" s="279"/>
      <c r="F121" s="325"/>
      <c r="G121" s="279"/>
      <c r="H121" s="279"/>
      <c r="I121" s="279"/>
    </row>
    <row r="122" spans="1:10" ht="21.95" customHeight="1">
      <c r="A122" s="279"/>
      <c r="B122" s="855" t="s">
        <v>572</v>
      </c>
      <c r="C122" s="855"/>
      <c r="D122" s="301"/>
      <c r="E122" s="301"/>
      <c r="F122" s="855" t="s">
        <v>572</v>
      </c>
      <c r="G122" s="855"/>
      <c r="H122" s="301"/>
      <c r="I122" s="301"/>
    </row>
    <row r="123" spans="1:10" ht="35.25" customHeight="1">
      <c r="A123" s="279"/>
      <c r="B123" s="1361" t="s">
        <v>504</v>
      </c>
      <c r="C123" s="1361"/>
      <c r="D123" s="1361"/>
      <c r="E123" s="1361"/>
      <c r="F123" s="1361" t="s">
        <v>718</v>
      </c>
      <c r="G123" s="1361"/>
      <c r="H123" s="1361"/>
      <c r="I123" s="1361"/>
    </row>
    <row r="124" spans="1:10" ht="21.95" customHeight="1">
      <c r="A124" s="279"/>
      <c r="B124" s="684"/>
      <c r="C124" s="676"/>
      <c r="D124" s="676"/>
      <c r="E124" s="676"/>
      <c r="F124" s="685"/>
      <c r="G124" s="685"/>
      <c r="H124" s="685"/>
      <c r="I124" s="685"/>
    </row>
    <row r="125" spans="1:10" ht="21.95" customHeight="1">
      <c r="A125" s="279"/>
      <c r="B125" s="857" t="s">
        <v>573</v>
      </c>
      <c r="C125" s="857"/>
      <c r="D125" s="857"/>
      <c r="E125" s="857"/>
      <c r="F125" s="857" t="s">
        <v>573</v>
      </c>
      <c r="G125" s="857"/>
      <c r="H125" s="857"/>
      <c r="I125" s="857"/>
    </row>
    <row r="126" spans="1:10" ht="21.95" customHeight="1">
      <c r="A126" s="279"/>
      <c r="B126" s="325"/>
      <c r="C126" s="676"/>
      <c r="D126" s="676"/>
      <c r="E126" s="676"/>
      <c r="F126" s="325"/>
      <c r="G126" s="676"/>
      <c r="H126" s="676"/>
      <c r="I126" s="676"/>
    </row>
    <row r="127" spans="1:10" ht="21.95" customHeight="1">
      <c r="A127" s="279"/>
      <c r="B127" s="325"/>
      <c r="C127" s="676"/>
      <c r="D127" s="676"/>
      <c r="E127" s="676"/>
      <c r="F127" s="325"/>
      <c r="G127" s="676"/>
      <c r="H127" s="676"/>
      <c r="I127" s="676"/>
    </row>
    <row r="128" spans="1:10" ht="21.95" customHeight="1">
      <c r="A128" s="279"/>
      <c r="B128" s="327" t="s">
        <v>574</v>
      </c>
      <c r="C128" s="686"/>
      <c r="D128" s="327"/>
      <c r="E128" s="327"/>
      <c r="F128" s="1357" t="s">
        <v>574</v>
      </c>
      <c r="G128" s="1357"/>
      <c r="H128" s="1357"/>
      <c r="I128" s="1357"/>
    </row>
    <row r="129" spans="1:9" ht="21.95" customHeight="1">
      <c r="A129" s="279"/>
      <c r="B129" s="327" t="s">
        <v>66</v>
      </c>
      <c r="C129" s="686"/>
      <c r="D129" s="327"/>
      <c r="E129" s="327"/>
      <c r="F129" s="327" t="s">
        <v>784</v>
      </c>
      <c r="G129" s="301"/>
      <c r="H129" s="301"/>
      <c r="I129" s="301"/>
    </row>
    <row r="130" spans="1:9" ht="21.95" customHeight="1">
      <c r="A130" s="279"/>
      <c r="B130" s="301"/>
      <c r="C130" s="676"/>
      <c r="D130" s="676"/>
      <c r="E130" s="676"/>
      <c r="F130" s="301"/>
      <c r="G130" s="676"/>
      <c r="H130" s="676"/>
      <c r="I130" s="676"/>
    </row>
    <row r="131" spans="1:9" ht="21.95" customHeight="1">
      <c r="A131" s="279"/>
      <c r="B131" s="857" t="s">
        <v>575</v>
      </c>
      <c r="C131" s="857"/>
      <c r="D131" s="857"/>
      <c r="E131" s="857"/>
      <c r="F131" s="857" t="s">
        <v>575</v>
      </c>
      <c r="G131" s="857"/>
      <c r="H131" s="857"/>
      <c r="I131" s="857"/>
    </row>
    <row r="132" spans="1:9" ht="21.95" customHeight="1">
      <c r="A132" s="279"/>
      <c r="B132" s="327" t="s">
        <v>574</v>
      </c>
      <c r="C132" s="327"/>
      <c r="D132" s="327"/>
      <c r="E132" s="327"/>
      <c r="F132" s="327" t="s">
        <v>574</v>
      </c>
      <c r="G132" s="301"/>
      <c r="H132" s="301"/>
      <c r="I132" s="301"/>
    </row>
    <row r="133" spans="1:9" ht="21.95" customHeight="1">
      <c r="A133" s="279"/>
      <c r="B133" s="327" t="s">
        <v>66</v>
      </c>
      <c r="C133" s="327"/>
      <c r="D133" s="327"/>
      <c r="E133" s="327"/>
      <c r="F133" s="327" t="s">
        <v>66</v>
      </c>
      <c r="G133" s="279"/>
      <c r="H133" s="279"/>
      <c r="I133" s="279"/>
    </row>
    <row r="134" spans="1:9" ht="21.95" customHeight="1">
      <c r="A134" s="279"/>
      <c r="B134" s="279"/>
      <c r="C134" s="279"/>
      <c r="D134" s="279"/>
      <c r="E134" s="279"/>
      <c r="F134" s="279"/>
      <c r="G134" s="279"/>
      <c r="H134" s="279"/>
      <c r="I134" s="279"/>
    </row>
    <row r="135" spans="1:9" ht="21.95" customHeight="1">
      <c r="A135" s="279"/>
      <c r="B135" s="857" t="s">
        <v>576</v>
      </c>
      <c r="C135" s="857"/>
      <c r="D135" s="857"/>
      <c r="E135" s="857"/>
      <c r="F135" s="857" t="s">
        <v>576</v>
      </c>
      <c r="G135" s="857"/>
      <c r="H135" s="857"/>
      <c r="I135" s="857"/>
    </row>
    <row r="136" spans="1:9" ht="21.95" customHeight="1">
      <c r="A136" s="279"/>
      <c r="B136" s="327" t="s">
        <v>574</v>
      </c>
      <c r="C136" s="327"/>
      <c r="D136" s="327"/>
      <c r="E136" s="327"/>
      <c r="F136" s="327" t="s">
        <v>574</v>
      </c>
      <c r="G136" s="301"/>
      <c r="H136" s="301"/>
      <c r="I136" s="301"/>
    </row>
    <row r="137" spans="1:9" ht="21.95" customHeight="1">
      <c r="A137" s="279"/>
      <c r="B137" s="327" t="s">
        <v>66</v>
      </c>
      <c r="C137" s="327"/>
      <c r="D137" s="327"/>
      <c r="E137" s="327"/>
      <c r="F137" s="327" t="s">
        <v>66</v>
      </c>
      <c r="G137" s="279"/>
      <c r="H137" s="279"/>
      <c r="I137" s="279"/>
    </row>
    <row r="138" spans="1:9" ht="21.95" customHeight="1">
      <c r="A138" s="279"/>
      <c r="B138" s="327"/>
      <c r="C138" s="327"/>
      <c r="D138" s="327"/>
      <c r="E138" s="327"/>
      <c r="F138" s="327"/>
      <c r="G138" s="279"/>
      <c r="H138" s="279"/>
      <c r="I138" s="279"/>
    </row>
    <row r="139" spans="1:9" ht="21.95" customHeight="1">
      <c r="A139" s="279"/>
      <c r="B139" s="327"/>
      <c r="C139" s="327"/>
      <c r="D139" s="327"/>
      <c r="E139" s="327"/>
      <c r="F139" s="327"/>
      <c r="G139" s="279"/>
      <c r="H139" s="279"/>
      <c r="I139" s="279"/>
    </row>
    <row r="140" spans="1:9" ht="21.95" customHeight="1">
      <c r="A140" s="279"/>
      <c r="B140" s="327"/>
      <c r="C140" s="327"/>
      <c r="D140" s="327"/>
      <c r="E140" s="327"/>
      <c r="F140" s="327"/>
      <c r="G140" s="279"/>
      <c r="H140" s="279"/>
      <c r="I140" s="279"/>
    </row>
    <row r="141" spans="1:9" ht="21.95" customHeight="1">
      <c r="A141" s="279"/>
      <c r="B141" s="327"/>
      <c r="C141" s="327"/>
      <c r="D141" s="327"/>
      <c r="E141" s="327"/>
      <c r="F141" s="327"/>
      <c r="G141" s="279"/>
      <c r="H141" s="279"/>
      <c r="I141" s="279"/>
    </row>
    <row r="142" spans="1:9" ht="21.95" customHeight="1">
      <c r="A142" s="279"/>
      <c r="B142" s="327"/>
      <c r="C142" s="327"/>
      <c r="D142" s="327"/>
      <c r="E142" s="327"/>
      <c r="F142" s="327"/>
      <c r="G142" s="279"/>
      <c r="H142" s="279"/>
      <c r="I142" s="279"/>
    </row>
    <row r="143" spans="1:9" ht="21.95" customHeight="1">
      <c r="A143" s="279"/>
      <c r="B143" s="327"/>
      <c r="C143" s="327"/>
      <c r="D143" s="327"/>
      <c r="E143" s="327"/>
      <c r="F143" s="327"/>
      <c r="G143" s="279"/>
      <c r="H143" s="279"/>
      <c r="I143" s="279"/>
    </row>
    <row r="144" spans="1:9" ht="21.95" customHeight="1">
      <c r="A144" s="279"/>
      <c r="B144" s="327"/>
      <c r="C144" s="327"/>
      <c r="D144" s="327"/>
      <c r="E144" s="327"/>
      <c r="F144" s="327"/>
      <c r="G144" s="279"/>
      <c r="H144" s="279"/>
      <c r="I144" s="279"/>
    </row>
    <row r="145" spans="1:9" ht="21.95" customHeight="1">
      <c r="A145" s="279"/>
      <c r="B145" s="327"/>
      <c r="C145" s="327"/>
      <c r="D145" s="327"/>
      <c r="E145" s="327"/>
      <c r="F145" s="327"/>
      <c r="G145" s="279"/>
      <c r="H145" s="279"/>
      <c r="I145" s="279"/>
    </row>
    <row r="146" spans="1:9" ht="21.95" customHeight="1">
      <c r="A146" s="279"/>
      <c r="B146" s="327"/>
      <c r="C146" s="327"/>
      <c r="D146" s="327"/>
      <c r="E146" s="327"/>
      <c r="F146" s="327"/>
      <c r="G146" s="279"/>
      <c r="H146" s="279"/>
      <c r="I146" s="279"/>
    </row>
    <row r="147" spans="1:9" ht="21.95" customHeight="1">
      <c r="A147" s="279"/>
      <c r="B147" s="327"/>
      <c r="C147" s="327"/>
      <c r="D147" s="327"/>
      <c r="E147" s="327"/>
      <c r="F147" s="327"/>
      <c r="G147" s="279"/>
      <c r="H147" s="279"/>
      <c r="I147" s="279"/>
    </row>
    <row r="148" spans="1:9" ht="21.6" customHeight="1">
      <c r="A148" s="279"/>
      <c r="B148" s="327"/>
      <c r="C148" s="327"/>
      <c r="D148" s="327"/>
      <c r="E148" s="327"/>
      <c r="F148" s="327"/>
      <c r="G148" s="279"/>
      <c r="H148" s="279"/>
      <c r="I148" s="279"/>
    </row>
    <row r="149" spans="1:9" ht="21.6" hidden="1" customHeight="1">
      <c r="A149" s="279"/>
      <c r="B149" s="327"/>
      <c r="C149" s="327"/>
      <c r="D149" s="327"/>
      <c r="E149" s="327"/>
      <c r="F149" s="327"/>
      <c r="G149" s="279"/>
      <c r="H149" s="279"/>
      <c r="I149" s="279"/>
    </row>
    <row r="150" spans="1:9" ht="21.6" hidden="1" customHeight="1">
      <c r="A150" s="279"/>
      <c r="B150" s="327"/>
      <c r="C150" s="327"/>
      <c r="D150" s="327"/>
      <c r="E150" s="327"/>
      <c r="F150" s="327"/>
      <c r="G150" s="279"/>
      <c r="H150" s="279"/>
      <c r="I150" s="279"/>
    </row>
    <row r="151" spans="1:9" ht="18.600000000000001" hidden="1" customHeight="1">
      <c r="A151" s="279"/>
      <c r="B151" s="327"/>
      <c r="C151" s="327"/>
      <c r="D151" s="327"/>
      <c r="E151" s="327"/>
      <c r="F151" s="327"/>
      <c r="G151" s="279"/>
      <c r="H151" s="279"/>
      <c r="I151" s="279"/>
    </row>
    <row r="152" spans="1:9" ht="21.6" hidden="1" customHeight="1">
      <c r="A152" s="279"/>
      <c r="B152" s="327"/>
      <c r="C152" s="327"/>
      <c r="D152" s="327"/>
      <c r="E152" s="327"/>
      <c r="F152" s="327"/>
      <c r="G152" s="279"/>
      <c r="H152" s="279"/>
      <c r="I152" s="279"/>
    </row>
    <row r="153" spans="1:9" ht="21.6" hidden="1" customHeight="1">
      <c r="A153" s="279"/>
      <c r="B153" s="327"/>
      <c r="C153" s="327"/>
      <c r="D153" s="327"/>
      <c r="E153" s="327"/>
      <c r="F153" s="327"/>
      <c r="G153" s="279"/>
      <c r="H153" s="279"/>
      <c r="I153" s="279"/>
    </row>
    <row r="154" spans="1:9" ht="21.95" customHeight="1">
      <c r="A154" s="279"/>
      <c r="B154" s="327"/>
      <c r="C154" s="327"/>
      <c r="D154" s="327"/>
      <c r="E154" s="327"/>
      <c r="F154" s="327"/>
      <c r="G154" s="279"/>
      <c r="H154" s="279"/>
      <c r="I154" s="279"/>
    </row>
    <row r="155" spans="1:9" ht="21.95" customHeight="1">
      <c r="A155" s="279"/>
      <c r="B155" s="327"/>
      <c r="C155" s="327"/>
      <c r="D155" s="327"/>
      <c r="E155" s="327"/>
      <c r="F155" s="327"/>
      <c r="G155" s="279"/>
      <c r="H155" s="279"/>
      <c r="I155" s="279"/>
    </row>
    <row r="156" spans="1:9" ht="21.95" customHeight="1">
      <c r="A156" s="328"/>
      <c r="B156" s="276"/>
      <c r="C156" s="276"/>
      <c r="D156" s="276"/>
      <c r="E156" s="276"/>
      <c r="F156" s="276"/>
      <c r="G156" s="328"/>
      <c r="H156" s="328"/>
      <c r="I156" s="328"/>
    </row>
    <row r="157" spans="1:9" ht="21.95" customHeight="1">
      <c r="A157" s="326" t="s">
        <v>705</v>
      </c>
      <c r="B157" s="327"/>
      <c r="C157" s="327"/>
      <c r="D157" s="327"/>
      <c r="E157" s="327"/>
      <c r="F157" s="327"/>
      <c r="G157" s="327"/>
      <c r="H157" s="327"/>
      <c r="I157" s="675" t="s">
        <v>785</v>
      </c>
    </row>
    <row r="158" spans="1:9" ht="21.95" customHeight="1">
      <c r="A158" s="279"/>
      <c r="B158" s="327"/>
      <c r="C158" s="327"/>
      <c r="D158" s="327"/>
      <c r="E158" s="327"/>
      <c r="F158" s="327"/>
      <c r="G158" s="279"/>
      <c r="H158" s="279"/>
      <c r="I158" s="279"/>
    </row>
    <row r="159" spans="1:9" ht="21.95" customHeight="1">
      <c r="A159" s="279"/>
      <c r="B159" s="327"/>
      <c r="C159" s="327"/>
      <c r="D159" s="327"/>
      <c r="E159" s="327"/>
      <c r="F159" s="327"/>
      <c r="G159" s="279"/>
      <c r="H159" s="279"/>
      <c r="I159" s="279"/>
    </row>
    <row r="160" spans="1:9" ht="21.95" customHeight="1">
      <c r="A160" s="279"/>
      <c r="B160" s="327"/>
      <c r="C160" s="327"/>
      <c r="D160" s="327"/>
      <c r="E160" s="327"/>
      <c r="F160" s="327"/>
      <c r="G160" s="279"/>
      <c r="H160" s="279"/>
      <c r="I160" s="279"/>
    </row>
    <row r="161" spans="1:10" ht="21.95" customHeight="1">
      <c r="A161" s="279"/>
      <c r="B161" s="327"/>
      <c r="C161" s="327"/>
      <c r="D161" s="327"/>
      <c r="E161" s="327"/>
      <c r="F161" s="327"/>
      <c r="G161" s="279"/>
      <c r="H161" s="279"/>
      <c r="I161" s="279"/>
    </row>
    <row r="162" spans="1:10" ht="21.95" customHeight="1">
      <c r="A162" s="279"/>
      <c r="B162" s="327"/>
      <c r="C162" s="327"/>
      <c r="D162" s="327"/>
      <c r="E162" s="327"/>
      <c r="F162" s="327"/>
      <c r="G162" s="279"/>
      <c r="H162" s="279"/>
      <c r="I162" s="279"/>
    </row>
    <row r="163" spans="1:10" ht="21.95" customHeight="1">
      <c r="A163" s="279"/>
      <c r="B163" s="327"/>
      <c r="C163" s="327"/>
      <c r="D163" s="327"/>
      <c r="E163" s="327"/>
      <c r="F163" s="327"/>
      <c r="G163" s="279"/>
      <c r="H163" s="279"/>
      <c r="I163" s="279"/>
    </row>
    <row r="164" spans="1:10" ht="21.95" customHeight="1">
      <c r="A164" s="279"/>
      <c r="B164" s="327"/>
      <c r="C164" s="327"/>
      <c r="D164" s="327"/>
      <c r="E164" s="327"/>
      <c r="F164" s="327"/>
      <c r="G164" s="279"/>
      <c r="H164" s="279"/>
      <c r="I164" s="279"/>
    </row>
    <row r="165" spans="1:10" ht="21.95" customHeight="1">
      <c r="A165" s="279"/>
      <c r="B165" s="327"/>
      <c r="C165" s="327"/>
      <c r="D165" s="327"/>
      <c r="E165" s="327"/>
      <c r="F165" s="327"/>
      <c r="G165" s="279"/>
      <c r="H165" s="279"/>
      <c r="I165" s="279"/>
    </row>
    <row r="166" spans="1:10" ht="21.95" customHeight="1">
      <c r="A166" s="279"/>
      <c r="B166" s="327"/>
      <c r="C166" s="327"/>
      <c r="D166" s="327"/>
      <c r="E166" s="327"/>
      <c r="F166" s="327"/>
      <c r="G166" s="279"/>
      <c r="H166" s="279"/>
      <c r="I166" s="279"/>
    </row>
    <row r="167" spans="1:10" ht="21.95" customHeight="1">
      <c r="A167" s="279"/>
      <c r="B167" s="327"/>
      <c r="C167" s="327"/>
      <c r="D167" s="327"/>
      <c r="E167" s="327"/>
      <c r="F167" s="327"/>
      <c r="G167" s="279"/>
      <c r="H167" s="279"/>
      <c r="I167" s="279"/>
    </row>
    <row r="168" spans="1:10" ht="21.95" customHeight="1">
      <c r="A168" s="279"/>
      <c r="B168" s="327"/>
      <c r="C168" s="327"/>
      <c r="D168" s="327"/>
      <c r="E168" s="327"/>
      <c r="F168" s="327"/>
      <c r="G168" s="279"/>
      <c r="H168" s="279"/>
      <c r="I168" s="279"/>
    </row>
    <row r="169" spans="1:10" ht="21.95" customHeight="1">
      <c r="A169" s="279"/>
      <c r="B169" s="327"/>
      <c r="C169" s="327"/>
      <c r="D169" s="327"/>
      <c r="E169" s="327"/>
      <c r="F169" s="327"/>
      <c r="G169" s="279"/>
      <c r="H169" s="279"/>
      <c r="I169" s="279"/>
    </row>
    <row r="170" spans="1:10" ht="15.75">
      <c r="A170" s="279"/>
      <c r="B170" s="279"/>
      <c r="C170" s="279"/>
      <c r="D170" s="279"/>
      <c r="E170" s="279"/>
      <c r="F170" s="279"/>
      <c r="G170" s="279"/>
      <c r="H170" s="279"/>
      <c r="I170" s="279"/>
    </row>
    <row r="171" spans="1:10">
      <c r="J171" s="671"/>
    </row>
    <row r="172" spans="1:10" ht="15.75">
      <c r="A172" s="279"/>
      <c r="B172" s="279"/>
      <c r="C172" s="279"/>
      <c r="D172" s="279"/>
      <c r="E172" s="279"/>
      <c r="F172" s="279"/>
      <c r="G172" s="279"/>
      <c r="H172" s="279"/>
      <c r="I172" s="279"/>
    </row>
    <row r="173" spans="1:10" ht="15.75">
      <c r="A173" s="279"/>
      <c r="B173" s="279"/>
      <c r="C173" s="279"/>
      <c r="D173" s="279"/>
      <c r="E173" s="279"/>
      <c r="F173" s="279"/>
      <c r="G173" s="279"/>
      <c r="H173" s="279"/>
      <c r="I173" s="279"/>
    </row>
    <row r="174" spans="1:10" ht="15.75">
      <c r="A174" s="279"/>
      <c r="B174" s="279"/>
      <c r="C174" s="279"/>
      <c r="D174" s="279"/>
      <c r="E174" s="279"/>
      <c r="F174" s="279"/>
      <c r="G174" s="279"/>
      <c r="H174" s="279"/>
      <c r="I174" s="279"/>
    </row>
    <row r="175" spans="1:10" ht="15.75">
      <c r="A175" s="279"/>
      <c r="B175" s="279"/>
      <c r="C175" s="279"/>
      <c r="D175" s="279"/>
      <c r="E175" s="279"/>
      <c r="F175" s="279"/>
      <c r="G175" s="279"/>
      <c r="H175" s="279"/>
      <c r="I175" s="279"/>
    </row>
    <row r="176" spans="1:10" ht="15.75">
      <c r="A176" s="279"/>
      <c r="B176" s="279"/>
      <c r="C176" s="279"/>
      <c r="D176" s="279"/>
      <c r="E176" s="279"/>
      <c r="F176" s="279"/>
      <c r="G176" s="279"/>
      <c r="H176" s="279"/>
      <c r="I176" s="279"/>
    </row>
    <row r="177" spans="1:9" ht="15.75">
      <c r="A177" s="279"/>
      <c r="B177" s="279"/>
      <c r="C177" s="279"/>
      <c r="D177" s="279"/>
      <c r="E177" s="279"/>
      <c r="F177" s="279"/>
      <c r="G177" s="279"/>
      <c r="H177" s="279"/>
      <c r="I177" s="279"/>
    </row>
    <row r="178" spans="1:9" ht="15.75">
      <c r="A178" s="279"/>
      <c r="B178" s="279"/>
      <c r="C178" s="279"/>
      <c r="D178" s="279"/>
      <c r="E178" s="279"/>
      <c r="F178" s="279"/>
      <c r="G178" s="279"/>
      <c r="H178" s="279"/>
      <c r="I178" s="279"/>
    </row>
    <row r="179" spans="1:9" ht="15.75">
      <c r="A179" s="279"/>
      <c r="B179" s="279"/>
      <c r="C179" s="279"/>
      <c r="D179" s="279"/>
      <c r="E179" s="279"/>
      <c r="F179" s="279"/>
      <c r="G179" s="279"/>
      <c r="H179" s="279"/>
      <c r="I179" s="279"/>
    </row>
    <row r="180" spans="1:9" ht="15.75">
      <c r="A180" s="279"/>
      <c r="B180" s="279"/>
      <c r="C180" s="279"/>
      <c r="D180" s="279"/>
      <c r="E180" s="279"/>
      <c r="F180" s="279"/>
      <c r="G180" s="279"/>
      <c r="H180" s="279"/>
      <c r="I180" s="279"/>
    </row>
    <row r="181" spans="1:9" ht="15.75">
      <c r="A181" s="279"/>
      <c r="B181" s="279"/>
      <c r="C181" s="279"/>
      <c r="D181" s="279"/>
      <c r="E181" s="279"/>
      <c r="F181" s="279"/>
      <c r="G181" s="279"/>
      <c r="H181" s="279"/>
      <c r="I181" s="279"/>
    </row>
    <row r="182" spans="1:9" ht="15.75">
      <c r="A182" s="279"/>
      <c r="B182" s="279"/>
      <c r="C182" s="279"/>
      <c r="D182" s="279"/>
      <c r="E182" s="279"/>
      <c r="F182" s="279"/>
      <c r="G182" s="279"/>
      <c r="H182" s="279"/>
      <c r="I182" s="279"/>
    </row>
    <row r="183" spans="1:9" ht="15.75">
      <c r="A183" s="279"/>
      <c r="B183" s="279"/>
      <c r="C183" s="279"/>
      <c r="D183" s="279"/>
      <c r="E183" s="279"/>
      <c r="F183" s="279"/>
      <c r="G183" s="279"/>
      <c r="H183" s="279"/>
      <c r="I183" s="279"/>
    </row>
    <row r="184" spans="1:9" ht="15.75">
      <c r="A184" s="279"/>
      <c r="B184" s="279"/>
      <c r="C184" s="279"/>
      <c r="D184" s="279"/>
      <c r="E184" s="279"/>
      <c r="F184" s="279"/>
      <c r="G184" s="279"/>
      <c r="H184" s="279"/>
      <c r="I184" s="279"/>
    </row>
  </sheetData>
  <sheetProtection algorithmName="SHA-512" hashValue="8xHKU+UVtD+m8znWj0wdE+ycLL8mC/p2uaXrQfW2EUAlbNrGv2WcDSfmDse/lazzS/uLfWrCu4fm/WSuA1ZveQ==" saltValue="uK9xekzlsMrJTWAYlwaTBQ==" spinCount="100000" sheet="1" formatColumns="0" formatRows="0" selectLockedCells="1"/>
  <customSheetViews>
    <customSheetView guid="{51A6EE7B-1159-4743-BF27-95D329619B3B}"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5"/>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7"/>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8"/>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9"/>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0"/>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1"/>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2"/>
      <headerFooter alignWithMargins="0"/>
    </customSheetView>
    <customSheetView guid="{B8284B7F-813C-4C59-8CB2-9F34C8EAC9F3}"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3"/>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zoomScale="115" zoomScaleSheetLayoutView="115" workbookViewId="0">
      <selection activeCell="A3" sqref="A3:E3"/>
    </sheetView>
  </sheetViews>
  <sheetFormatPr defaultColWidth="9.140625" defaultRowHeight="16.5"/>
  <cols>
    <col min="1" max="1" width="12.140625" style="29" customWidth="1"/>
    <col min="2" max="2" width="33.85546875" style="29" customWidth="1"/>
    <col min="3" max="3" width="5.7109375" style="29" customWidth="1"/>
    <col min="4" max="4" width="18.7109375" style="29" customWidth="1"/>
    <col min="5" max="5" width="39.28515625" style="29" customWidth="1"/>
    <col min="6" max="8" width="9.140625" style="24"/>
    <col min="9" max="16384" width="9.140625" style="25"/>
  </cols>
  <sheetData>
    <row r="1" spans="1:9" s="77" customFormat="1" ht="24.75" customHeight="1">
      <c r="A1" s="1379" t="str">
        <f>'Attach 3(JV)'!A1</f>
        <v>Specification No.:CC/NT/W-TR/DOM/A04/24/04404</v>
      </c>
      <c r="B1" s="1379"/>
      <c r="C1" s="1379"/>
      <c r="D1" s="1379"/>
      <c r="E1" s="510" t="str">
        <f>"Attachment-19 " &amp; 'Attach 3(JV)'!AT1</f>
        <v xml:space="preserve">Attachment-19 </v>
      </c>
      <c r="F1" s="78"/>
      <c r="G1" s="78"/>
      <c r="H1" s="78"/>
    </row>
    <row r="2" spans="1:9" ht="7.5" customHeight="1"/>
    <row r="3" spans="1:9" ht="91.5" customHeight="1">
      <c r="A3" s="1212" t="str">
        <f>'Attach 3(JV)'!A3</f>
        <v xml:space="preserve">765 kV Transformer Package –  LOT-7TR-04-BULK for 7X 500 MVA, 765/400/33kV, (1-Ph) ICT under "Bulk Procurement of Transformer &amp; Reactor packages associated with various projects under RTM &amp; TBCB route "  </v>
      </c>
      <c r="B3" s="1213"/>
      <c r="C3" s="1213"/>
      <c r="D3" s="1213"/>
      <c r="E3" s="1213"/>
      <c r="F3" s="26"/>
      <c r="G3" s="27"/>
      <c r="H3" s="26"/>
    </row>
    <row r="4" spans="1:9" ht="20.100000000000001" customHeight="1">
      <c r="A4" s="28"/>
      <c r="H4" s="30"/>
      <c r="I4" s="11"/>
    </row>
    <row r="5" spans="1:9" ht="20.100000000000001" customHeight="1">
      <c r="A5" s="843" t="s">
        <v>786</v>
      </c>
      <c r="B5" s="843"/>
      <c r="C5" s="843"/>
      <c r="D5" s="843"/>
      <c r="E5" s="84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378" t="str">
        <f>'Attach 3(JV)'!A8</f>
        <v/>
      </c>
      <c r="B8" s="1378"/>
      <c r="C8" s="1378"/>
      <c r="D8" s="1378"/>
      <c r="E8" s="107" t="str">
        <f>'Attach 3(JV)'!E8</f>
        <v>Contract Services</v>
      </c>
      <c r="H8" s="30"/>
      <c r="I8" s="11"/>
    </row>
    <row r="9" spans="1:9" ht="20.100000000000001" customHeight="1">
      <c r="A9" s="13" t="s">
        <v>55</v>
      </c>
      <c r="B9" s="845">
        <f>'Attach 3(JV)'!B9</f>
        <v>0</v>
      </c>
      <c r="C9" s="845"/>
      <c r="D9" s="845"/>
      <c r="E9" s="107" t="str">
        <f>'Attach 3(JV)'!E9</f>
        <v>Power Grid Corporation of India Ltd.,</v>
      </c>
      <c r="H9" s="30"/>
      <c r="I9" s="11"/>
    </row>
    <row r="10" spans="1:9" ht="20.100000000000001" customHeight="1">
      <c r="A10" s="13" t="s">
        <v>57</v>
      </c>
      <c r="B10" s="845">
        <f>'Attach 3(JV)'!B10</f>
        <v>0</v>
      </c>
      <c r="C10" s="845"/>
      <c r="D10" s="845"/>
      <c r="E10" s="107" t="str">
        <f>'Attach 3(JV)'!E10</f>
        <v>"Saudamini", Plot No. 2, Sector 29</v>
      </c>
      <c r="H10" s="30"/>
      <c r="I10" s="11"/>
    </row>
    <row r="11" spans="1:9" ht="20.100000000000001" customHeight="1">
      <c r="B11" s="845">
        <f>'Attach 3(JV)'!B11</f>
        <v>0</v>
      </c>
      <c r="C11" s="845"/>
      <c r="D11" s="845"/>
      <c r="E11" s="107" t="str">
        <f>'Attach 3(JV)'!E11</f>
        <v>Gurugram (Haryana) - 122001</v>
      </c>
    </row>
    <row r="12" spans="1:9" ht="18" customHeight="1">
      <c r="A12" s="32"/>
      <c r="B12" s="845">
        <f>'Attach 3(JV)'!B12</f>
        <v>0</v>
      </c>
      <c r="C12" s="845"/>
      <c r="D12" s="845"/>
      <c r="E12" s="15"/>
    </row>
    <row r="13" spans="1:9" ht="19.5" hidden="1" customHeight="1">
      <c r="A13" s="32"/>
      <c r="B13" s="102"/>
      <c r="C13" s="102"/>
      <c r="D13" s="102"/>
      <c r="E13" s="15"/>
    </row>
    <row r="14" spans="1:9" ht="20.100000000000001" customHeight="1">
      <c r="A14" s="32"/>
      <c r="B14" s="102"/>
      <c r="C14" s="102"/>
      <c r="D14" s="102"/>
      <c r="G14" s="12"/>
    </row>
    <row r="15" spans="1:9" ht="20.100000000000001" customHeight="1">
      <c r="A15" s="29" t="s">
        <v>61</v>
      </c>
    </row>
    <row r="16" spans="1:9" ht="6" customHeight="1">
      <c r="A16" s="32"/>
    </row>
    <row r="17" spans="1:8" ht="78.75" customHeight="1">
      <c r="A17" s="1062" t="s">
        <v>787</v>
      </c>
      <c r="B17" s="1062"/>
      <c r="C17" s="1062"/>
      <c r="D17" s="1062"/>
      <c r="E17" s="1062"/>
    </row>
    <row r="18" spans="1:8" ht="56.25" customHeight="1">
      <c r="A18" s="894" t="s">
        <v>788</v>
      </c>
      <c r="B18" s="894"/>
      <c r="C18" s="894"/>
      <c r="D18" s="894"/>
      <c r="E18" s="894"/>
    </row>
    <row r="19" spans="1:8" ht="184.5" customHeight="1">
      <c r="A19" s="894" t="s">
        <v>789</v>
      </c>
      <c r="B19" s="894"/>
      <c r="C19" s="894"/>
      <c r="D19" s="894"/>
      <c r="E19" s="894"/>
    </row>
    <row r="20" spans="1:8" ht="8.25" hidden="1" customHeight="1">
      <c r="A20" s="32"/>
    </row>
    <row r="21" spans="1:8" ht="20.100000000000001" hidden="1" customHeight="1">
      <c r="A21" s="32"/>
    </row>
    <row r="22" spans="1:8" ht="20.100000000000001" hidden="1" customHeight="1">
      <c r="A22" s="32"/>
    </row>
    <row r="23" spans="1:8" ht="57.75" hidden="1" customHeight="1">
      <c r="A23" s="1062"/>
      <c r="B23" s="1062"/>
      <c r="C23" s="1062"/>
      <c r="D23" s="1062"/>
      <c r="E23" s="1062"/>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63</v>
      </c>
      <c r="B30" s="62" t="str">
        <f>'Attach 3(JV)'!B24</f>
        <v>--</v>
      </c>
      <c r="C30" s="40"/>
      <c r="D30" s="37" t="s">
        <v>64</v>
      </c>
      <c r="E30" s="199" t="str">
        <f>'Attach 3(JV)'!E24</f>
        <v/>
      </c>
    </row>
    <row r="31" spans="1:8" ht="33" customHeight="1">
      <c r="A31" s="36" t="s">
        <v>65</v>
      </c>
      <c r="B31" s="199" t="str">
        <f>'Attach 3(JV)'!B25</f>
        <v/>
      </c>
      <c r="C31" s="40"/>
      <c r="D31" s="37" t="s">
        <v>66</v>
      </c>
      <c r="E31" s="199"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N4AxYXDL8hbsr4qGjON0f9gti6BZkTv8tZh7BUxRi4wHQ1XS1PjwE8boI+4tnyqmkiRPkd79uIJjgn86qnZzzQ==" saltValue="c8nMvLwYvvyRa3Y/bL2Fcg==" spinCount="100000" sheet="1" objects="1" scenarios="1" formatColumns="0" formatRows="0" selectLockedCells="1"/>
  <customSheetViews>
    <customSheetView guid="{51A6EE7B-1159-4743-BF27-95D329619B3B}" scale="145" showPageBreaks="1" showGridLines="0" zeroValues="0" fitToPage="1" printArea="1" hiddenRows="1" view="pageBreakPreview" topLeftCell="A19">
      <selection activeCell="A3" sqref="A3:E3"/>
      <pageMargins left="0" right="0" top="0" bottom="0" header="0" footer="0"/>
      <pageSetup scale="92" orientation="portrait" r:id="rId1"/>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 right="0" top="0" bottom="0" header="0" footer="0"/>
      <pageSetup scale="80" orientation="portrait" r:id="rId6"/>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 right="0" top="0" bottom="0" header="0" footer="0"/>
      <pageSetup scale="79" orientation="portrait" r:id="rId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 right="0" top="0" bottom="0" header="0" footer="0"/>
      <pageSetup scale="80" orientation="portrait" r:id="rId8"/>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9"/>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10"/>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11"/>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1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13"/>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1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E11" sqref="E1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hiddenRows="1">
      <selection activeCell="B11" sqref="B11:D1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hiddenRows="1">
      <selection activeCell="B11" sqref="B11:D11"/>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3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36"/>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3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38"/>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39"/>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 right="0" top="0" bottom="0" header="0" footer="0"/>
      <pageSetup scale="80" orientation="portrait" r:id="rId40"/>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41"/>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4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 right="0" top="0" bottom="0" header="0" footer="0"/>
      <pageSetup scale="80" orientation="portrait" r:id="rId43"/>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cale="145" showPageBreaks="1" showGridLines="0" zeroValues="0" fitToPage="1" printArea="1" hiddenRows="1" view="pageBreakPreview" topLeftCell="A19">
      <selection activeCell="A3" sqref="A3:E3"/>
      <pageMargins left="0" right="0" top="0" bottom="0" header="0" footer="0"/>
      <pageSetup scale="92" orientation="portrait" r:id="rId45"/>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04AD-58BA-45D1-8294-DAEA739F3E23}">
  <sheetPr>
    <tabColor indexed="39"/>
    <pageSetUpPr fitToPage="1"/>
  </sheetPr>
  <dimension ref="A1:I39"/>
  <sheetViews>
    <sheetView showGridLines="0" view="pageBreakPreview" topLeftCell="A8" zoomScaleSheetLayoutView="100" workbookViewId="0">
      <selection activeCell="E2" sqref="E2"/>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2" t="str">
        <f>'Attach 3(JV)'!A1</f>
        <v>Specification No.:CC/NT/W-TR/DOM/A04/24/04404</v>
      </c>
      <c r="B1" s="511"/>
      <c r="C1" s="511"/>
      <c r="D1" s="511"/>
      <c r="E1" s="523" t="str">
        <f>"Attachment-23 " &amp; 'Attach 3(JV)'!AT1</f>
        <v xml:space="preserve">Attachment-23 </v>
      </c>
      <c r="F1" s="78"/>
      <c r="G1" s="78"/>
      <c r="H1" s="78"/>
    </row>
    <row r="3" spans="1:9" ht="75" customHeight="1">
      <c r="A3" s="1212" t="str">
        <f>'Attach 3(JV)'!A3</f>
        <v xml:space="preserve">765 kV Transformer Package –  LOT-7TR-04-BULK for 7X 500 MVA, 765/400/33kV, (1-Ph) ICT under "Bulk Procurement of Transformer &amp; Reactor packages associated with various projects under RTM &amp; TBCB route "  </v>
      </c>
      <c r="B3" s="1213"/>
      <c r="C3" s="1213"/>
      <c r="D3" s="1213"/>
      <c r="E3" s="1213"/>
      <c r="F3" s="26"/>
      <c r="G3" s="27"/>
      <c r="H3" s="26"/>
    </row>
    <row r="4" spans="1:9" ht="20.100000000000001" customHeight="1">
      <c r="A4" s="28"/>
      <c r="H4" s="30"/>
      <c r="I4" s="11"/>
    </row>
    <row r="5" spans="1:9" ht="20.100000000000001" customHeight="1">
      <c r="A5" s="843" t="s">
        <v>790</v>
      </c>
      <c r="B5" s="843"/>
      <c r="C5" s="843"/>
      <c r="D5" s="843"/>
      <c r="E5" s="84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00000000000001" customHeight="1">
      <c r="A9" s="13" t="s">
        <v>55</v>
      </c>
      <c r="B9" s="846">
        <f>'Attach 3(JV)'!B9</f>
        <v>0</v>
      </c>
      <c r="C9" s="846"/>
      <c r="D9" s="846"/>
      <c r="E9" s="12" t="str">
        <f>'Attach 3(JV)'!E9</f>
        <v>Power Grid Corporation of India Ltd.,</v>
      </c>
      <c r="H9" s="30"/>
      <c r="I9" s="11"/>
    </row>
    <row r="10" spans="1:9" ht="20.100000000000001" customHeight="1">
      <c r="A10" s="13" t="s">
        <v>57</v>
      </c>
      <c r="B10" s="846">
        <f>'Attach 3(JV)'!B10</f>
        <v>0</v>
      </c>
      <c r="C10" s="846"/>
      <c r="D10" s="846"/>
      <c r="E10" s="12" t="str">
        <f>'Attach 3(JV)'!E10</f>
        <v>"Saudamini", Plot No. 2, Sector 29</v>
      </c>
      <c r="H10" s="30"/>
      <c r="I10" s="11"/>
    </row>
    <row r="11" spans="1:9" ht="20.100000000000001" customHeight="1">
      <c r="B11" s="846">
        <f>'Attach 3(JV)'!B11</f>
        <v>0</v>
      </c>
      <c r="C11" s="846"/>
      <c r="D11" s="846"/>
      <c r="E11" s="12" t="str">
        <f>'Attach 3(JV)'!E11</f>
        <v>Gurugram (Haryana) - 122001</v>
      </c>
      <c r="G11" s="78" t="s">
        <v>8</v>
      </c>
    </row>
    <row r="12" spans="1:9" ht="20.100000000000001" customHeight="1">
      <c r="A12" s="32"/>
      <c r="B12" s="846">
        <f>'Attach 3(JV)'!B12</f>
        <v>0</v>
      </c>
      <c r="C12" s="846"/>
      <c r="D12" s="846"/>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170.25" customHeight="1">
      <c r="A16" s="844" t="s">
        <v>791</v>
      </c>
      <c r="B16" s="1380"/>
      <c r="C16" s="1380"/>
      <c r="D16" s="1380"/>
      <c r="E16" s="1380"/>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formatColumns="0" formatRows="0" selectLockedCells="1"/>
  <customSheetViews>
    <customSheetView guid="{51A6EE7B-1159-4743-BF27-95D329619B3B}" scale="120" showPageBreaks="1" showGridLines="0" fitToPage="1" printArea="1" hiddenRows="1" view="pageBreakPreview">
      <selection activeCell="E1" sqref="E1"/>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8">
      <selection activeCell="E1" sqref="E1"/>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168B-F655-455F-AE73-E571FDF24F47}">
  <sheetPr>
    <tabColor indexed="39"/>
    <pageSetUpPr fitToPage="1"/>
  </sheetPr>
  <dimension ref="A1:I39"/>
  <sheetViews>
    <sheetView showGridLines="0" view="pageBreakPreview" topLeftCell="A7" zoomScaleSheetLayoutView="100" workbookViewId="0">
      <selection activeCell="E7" sqref="E7"/>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2" t="str">
        <f>'Attach 3(JV)'!A1</f>
        <v>Specification No.:CC/NT/W-TR/DOM/A04/24/04404</v>
      </c>
      <c r="B1" s="511"/>
      <c r="C1" s="511"/>
      <c r="D1" s="511"/>
      <c r="E1" s="523" t="s">
        <v>792</v>
      </c>
      <c r="F1" s="78"/>
      <c r="G1" s="78"/>
      <c r="H1" s="78"/>
    </row>
    <row r="3" spans="1:9" ht="75" customHeight="1">
      <c r="A3" s="1212" t="str">
        <f>'Attach 3(JV)'!A3</f>
        <v xml:space="preserve">765 kV Transformer Package –  LOT-7TR-04-BULK for 7X 500 MVA, 765/400/33kV, (1-Ph) ICT under "Bulk Procurement of Transformer &amp; Reactor packages associated with various projects under RTM &amp; TBCB route "  </v>
      </c>
      <c r="B3" s="1213"/>
      <c r="C3" s="1213"/>
      <c r="D3" s="1213"/>
      <c r="E3" s="1213"/>
      <c r="F3" s="26"/>
      <c r="G3" s="27"/>
      <c r="H3" s="26"/>
    </row>
    <row r="4" spans="1:9" ht="20.100000000000001" customHeight="1">
      <c r="A4" s="28"/>
      <c r="H4" s="30"/>
      <c r="I4" s="11"/>
    </row>
    <row r="5" spans="1:9" ht="48" customHeight="1">
      <c r="A5" s="1291" t="s">
        <v>793</v>
      </c>
      <c r="B5" s="1291"/>
      <c r="C5" s="1291"/>
      <c r="D5" s="1291"/>
      <c r="E5" s="129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00000000000001" customHeight="1">
      <c r="A9" s="13" t="s">
        <v>55</v>
      </c>
      <c r="B9" s="846">
        <f>'Attach 3(JV)'!B9</f>
        <v>0</v>
      </c>
      <c r="C9" s="846"/>
      <c r="D9" s="846"/>
      <c r="E9" s="12" t="str">
        <f>'Attach 3(JV)'!E9</f>
        <v>Power Grid Corporation of India Ltd.,</v>
      </c>
      <c r="H9" s="30"/>
      <c r="I9" s="11"/>
    </row>
    <row r="10" spans="1:9" ht="20.100000000000001" customHeight="1">
      <c r="A10" s="13" t="s">
        <v>57</v>
      </c>
      <c r="B10" s="846">
        <f>'Attach 3(JV)'!B10</f>
        <v>0</v>
      </c>
      <c r="C10" s="846"/>
      <c r="D10" s="846"/>
      <c r="E10" s="12" t="str">
        <f>'Attach 3(JV)'!E10</f>
        <v>"Saudamini", Plot No. 2, Sector 29</v>
      </c>
      <c r="H10" s="30"/>
      <c r="I10" s="11"/>
    </row>
    <row r="11" spans="1:9" ht="20.100000000000001" customHeight="1">
      <c r="B11" s="846">
        <f>'Attach 3(JV)'!B11</f>
        <v>0</v>
      </c>
      <c r="C11" s="846"/>
      <c r="D11" s="846"/>
      <c r="E11" s="12" t="str">
        <f>'Attach 3(JV)'!E11</f>
        <v>Gurugram (Haryana) - 122001</v>
      </c>
      <c r="G11" s="78" t="s">
        <v>8</v>
      </c>
    </row>
    <row r="12" spans="1:9" ht="20.100000000000001" customHeight="1">
      <c r="A12" s="32"/>
      <c r="B12" s="846">
        <f>'Attach 3(JV)'!B12</f>
        <v>0</v>
      </c>
      <c r="C12" s="846"/>
      <c r="D12" s="846"/>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383.25" customHeight="1">
      <c r="A16" s="1381" t="s">
        <v>794</v>
      </c>
      <c r="B16" s="1381"/>
      <c r="C16" s="1381"/>
      <c r="D16" s="1381"/>
      <c r="E16" s="1381"/>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formatColumns="0" formatRows="0" selectLockedCells="1"/>
  <customSheetViews>
    <customSheetView guid="{51A6EE7B-1159-4743-BF27-95D329619B3B}" scale="120" showPageBreaks="1" showGridLines="0" fitToPage="1" printArea="1" hiddenRows="1" view="pageBreakPreview">
      <selection activeCell="A16" sqref="A16:E16"/>
      <pageMargins left="0" right="0" top="0" bottom="0" header="0" footer="0"/>
      <pageSetup scale="80"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A16" sqref="A16:E16"/>
      <pageMargins left="0" right="0" top="0" bottom="0" header="0" footer="0"/>
      <pageSetup scale="80"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0" orientation="portrait" r:id="rId3"/>
  <headerFooter alignWithMargins="0">
    <oddFooter>&amp;R&amp;"Book Antiqua,Bold"&amp;8 Page &amp;P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topLeftCell="A4" zoomScaleNormal="100" zoomScaleSheetLayoutView="100" workbookViewId="0">
      <selection activeCell="D15" sqref="D15:G15"/>
    </sheetView>
  </sheetViews>
  <sheetFormatPr defaultColWidth="9.140625" defaultRowHeight="16.5"/>
  <cols>
    <col min="1" max="1" width="9.140625" style="334" customWidth="1"/>
    <col min="2" max="2" width="33" style="335" customWidth="1"/>
    <col min="3" max="3" width="11.7109375" style="335" customWidth="1"/>
    <col min="4" max="5" width="6.42578125" style="335" customWidth="1"/>
    <col min="6" max="6" width="6.42578125" style="347" customWidth="1"/>
    <col min="7" max="7" width="39" style="347" customWidth="1"/>
    <col min="8" max="8" width="11.85546875" style="347" hidden="1" customWidth="1"/>
    <col min="9" max="9" width="20.28515625" style="347" hidden="1" customWidth="1"/>
    <col min="10" max="13" width="11.85546875" style="347" hidden="1" customWidth="1"/>
    <col min="14" max="14" width="11.85546875" style="347" customWidth="1"/>
    <col min="15" max="15" width="11.85546875" style="347" hidden="1" customWidth="1"/>
    <col min="16" max="25" width="11.85546875" style="347" customWidth="1"/>
    <col min="26" max="26" width="9.140625" style="334" customWidth="1"/>
    <col min="27" max="27" width="15.28515625" style="334" hidden="1" customWidth="1"/>
    <col min="28" max="28" width="0" style="334" hidden="1" customWidth="1"/>
    <col min="29" max="16384" width="9.140625" style="334"/>
  </cols>
  <sheetData>
    <row r="1" spans="2:29" s="331" customFormat="1" ht="59.25" customHeight="1">
      <c r="B1" s="814" t="str">
        <f>Basic!B1</f>
        <v xml:space="preserve">765 kV Transformer Package –  LOT-7TR-04-BULK for 7X 500 MVA, 765/400/33kV, (1-Ph) ICT under "Bulk Procurement of Transformer &amp; Reactor packages associated with various projects under RTM &amp; TBCB route "  </v>
      </c>
      <c r="C1" s="815"/>
      <c r="D1" s="815"/>
      <c r="E1" s="815"/>
      <c r="F1" s="815"/>
      <c r="G1" s="815"/>
      <c r="H1" s="332"/>
      <c r="I1" s="332"/>
      <c r="J1" s="332"/>
      <c r="K1" s="332"/>
      <c r="L1" s="332"/>
      <c r="M1" s="332"/>
      <c r="N1" s="332"/>
      <c r="O1" s="332"/>
      <c r="P1" s="332"/>
      <c r="Q1" s="332"/>
      <c r="R1" s="332"/>
      <c r="S1" s="332"/>
      <c r="T1" s="332"/>
      <c r="U1" s="332"/>
      <c r="V1" s="332"/>
      <c r="W1" s="332"/>
      <c r="X1" s="332"/>
      <c r="Y1" s="332"/>
      <c r="AA1" s="333"/>
      <c r="AB1" s="333"/>
      <c r="AC1" s="333"/>
    </row>
    <row r="2" spans="2:29" ht="15.75" customHeight="1">
      <c r="B2" s="831" t="str">
        <f>Basic!B3</f>
        <v>CC/NT/W-TR/DOM/A04/24/04404</v>
      </c>
      <c r="C2" s="831"/>
      <c r="D2" s="831"/>
      <c r="E2" s="831"/>
      <c r="F2" s="831"/>
      <c r="G2" s="831"/>
      <c r="H2" s="335"/>
      <c r="I2" s="335"/>
      <c r="J2" s="335"/>
      <c r="K2" s="335"/>
      <c r="L2" s="335"/>
      <c r="M2" s="335"/>
      <c r="N2" s="335"/>
      <c r="O2" s="335"/>
      <c r="P2" s="335"/>
      <c r="Q2" s="335"/>
      <c r="R2" s="335"/>
      <c r="S2" s="335"/>
      <c r="T2" s="335"/>
      <c r="U2" s="335"/>
      <c r="V2" s="335"/>
      <c r="W2" s="335"/>
      <c r="X2" s="335"/>
      <c r="Y2" s="335"/>
      <c r="AA2" s="334" t="s">
        <v>27</v>
      </c>
      <c r="AB2" s="336">
        <v>1</v>
      </c>
      <c r="AC2" s="337"/>
    </row>
    <row r="3" spans="2:29" ht="12" customHeight="1">
      <c r="B3" s="338"/>
      <c r="C3" s="338"/>
      <c r="D3" s="338"/>
      <c r="E3" s="338"/>
      <c r="F3" s="335"/>
      <c r="G3" s="335"/>
      <c r="H3" s="335"/>
      <c r="I3" s="335"/>
      <c r="J3" s="335"/>
      <c r="K3" s="335"/>
      <c r="L3" s="335"/>
      <c r="M3" s="339" t="s">
        <v>28</v>
      </c>
      <c r="N3" s="335"/>
      <c r="O3" s="335"/>
      <c r="P3" s="335"/>
      <c r="Q3" s="335"/>
      <c r="R3" s="335"/>
      <c r="S3" s="335"/>
      <c r="T3" s="335"/>
      <c r="U3" s="335"/>
      <c r="V3" s="335"/>
      <c r="W3" s="335"/>
      <c r="X3" s="335"/>
      <c r="Y3" s="335"/>
      <c r="AA3" s="334" t="s">
        <v>29</v>
      </c>
      <c r="AB3" s="336" t="s">
        <v>30</v>
      </c>
      <c r="AC3" s="337"/>
    </row>
    <row r="4" spans="2:29" ht="20.100000000000001" customHeight="1">
      <c r="B4" s="832" t="s">
        <v>31</v>
      </c>
      <c r="C4" s="832"/>
      <c r="D4" s="832"/>
      <c r="E4" s="832"/>
      <c r="F4" s="832"/>
      <c r="G4" s="832"/>
      <c r="H4" s="335"/>
      <c r="I4" s="335"/>
      <c r="J4" s="335"/>
      <c r="K4" s="335"/>
      <c r="L4" s="335"/>
      <c r="M4" s="339" t="s">
        <v>32</v>
      </c>
      <c r="N4" s="335"/>
      <c r="O4" s="335"/>
      <c r="P4" s="335"/>
      <c r="Q4" s="335"/>
      <c r="R4" s="335"/>
      <c r="S4" s="335"/>
      <c r="T4" s="335"/>
      <c r="U4" s="335"/>
      <c r="V4" s="335"/>
      <c r="W4" s="335"/>
      <c r="X4" s="335"/>
      <c r="Y4" s="335"/>
      <c r="AB4" s="336"/>
      <c r="AC4" s="337"/>
    </row>
    <row r="5" spans="2:29" ht="12" customHeight="1">
      <c r="B5" s="340"/>
      <c r="C5" s="340"/>
      <c r="F5" s="335"/>
      <c r="G5" s="335"/>
      <c r="H5" s="335"/>
      <c r="I5" s="335"/>
      <c r="J5" s="335"/>
      <c r="K5" s="335"/>
      <c r="L5" s="335"/>
      <c r="M5" s="335"/>
      <c r="N5" s="335"/>
      <c r="O5" s="335"/>
      <c r="P5" s="335"/>
      <c r="Q5" s="335"/>
      <c r="R5" s="335"/>
      <c r="S5" s="335"/>
      <c r="T5" s="335"/>
      <c r="U5" s="335"/>
      <c r="V5" s="335"/>
      <c r="W5" s="335"/>
      <c r="X5" s="335"/>
      <c r="Y5" s="335"/>
      <c r="AA5" s="337"/>
      <c r="AB5" s="337"/>
      <c r="AC5" s="337"/>
    </row>
    <row r="6" spans="2:29" s="331" customFormat="1" ht="43.5" hidden="1" customHeight="1">
      <c r="B6" s="341" t="s">
        <v>33</v>
      </c>
      <c r="C6" s="342"/>
      <c r="D6" s="833" t="s">
        <v>27</v>
      </c>
      <c r="E6" s="834"/>
      <c r="F6" s="834"/>
      <c r="G6" s="835"/>
      <c r="H6" s="343"/>
      <c r="I6" s="377" t="str">
        <f>D6</f>
        <v>Sole Bidder</v>
      </c>
      <c r="J6" s="378">
        <f>IF(I6="JV (Joint Venture)",1,2)</f>
        <v>2</v>
      </c>
      <c r="K6" s="343"/>
      <c r="L6" s="343"/>
      <c r="M6" s="343"/>
      <c r="N6" s="343"/>
      <c r="O6" s="343"/>
      <c r="P6" s="343"/>
      <c r="Q6" s="343"/>
      <c r="R6" s="343"/>
      <c r="S6" s="343"/>
      <c r="U6" s="343"/>
      <c r="V6" s="343"/>
      <c r="W6" s="343"/>
      <c r="X6" s="343"/>
      <c r="Y6" s="343"/>
      <c r="AA6" s="345">
        <f>IF(D6= "Sole Bidder", 0, D7)</f>
        <v>0</v>
      </c>
      <c r="AB6" s="333"/>
      <c r="AC6" s="333"/>
    </row>
    <row r="7" spans="2:29" ht="50.1" hidden="1" customHeight="1">
      <c r="B7" s="341" t="str">
        <f>IF(D6= "JV (Joint Venture)", "Total Nos. of  Partners in the JV [excluding the Lead Partner]", "")</f>
        <v/>
      </c>
      <c r="C7" s="346"/>
      <c r="D7" s="836">
        <v>1</v>
      </c>
      <c r="E7" s="837"/>
      <c r="F7" s="837"/>
      <c r="G7" s="838"/>
      <c r="I7" s="377"/>
      <c r="J7" s="377"/>
      <c r="AA7" s="337"/>
      <c r="AB7" s="337"/>
      <c r="AC7" s="337"/>
    </row>
    <row r="8" spans="2:29" ht="12" customHeight="1">
      <c r="B8" s="340"/>
      <c r="C8" s="340"/>
      <c r="F8" s="335"/>
      <c r="G8" s="335"/>
      <c r="H8" s="335"/>
      <c r="I8" s="335"/>
      <c r="J8" s="335"/>
      <c r="K8" s="335"/>
      <c r="L8" s="335"/>
      <c r="M8" s="335"/>
      <c r="N8" s="335"/>
      <c r="O8" s="335"/>
      <c r="P8" s="335"/>
      <c r="Q8" s="335"/>
      <c r="R8" s="335"/>
      <c r="S8" s="335"/>
      <c r="T8" s="335"/>
      <c r="U8" s="335"/>
      <c r="V8" s="335"/>
      <c r="W8" s="335"/>
      <c r="X8" s="335"/>
      <c r="Y8" s="335"/>
      <c r="AA8" s="337"/>
      <c r="AB8" s="337"/>
      <c r="AC8" s="337"/>
    </row>
    <row r="9" spans="2:29" ht="12" customHeight="1">
      <c r="B9" s="340"/>
      <c r="C9" s="340"/>
      <c r="F9" s="335"/>
      <c r="G9" s="335"/>
      <c r="H9" s="335"/>
      <c r="I9" s="335"/>
      <c r="J9" s="335"/>
      <c r="K9" s="335"/>
      <c r="L9" s="335"/>
      <c r="M9" s="335"/>
      <c r="N9" s="335"/>
      <c r="O9" s="335"/>
      <c r="P9" s="335"/>
      <c r="Q9" s="335"/>
      <c r="R9" s="335"/>
      <c r="S9" s="335"/>
      <c r="T9" s="335"/>
      <c r="U9" s="335"/>
      <c r="V9" s="335"/>
      <c r="W9" s="335"/>
      <c r="X9" s="335"/>
      <c r="Y9" s="335"/>
      <c r="AA9" s="337"/>
      <c r="AB9" s="337"/>
      <c r="AC9" s="337"/>
    </row>
    <row r="10" spans="2:29" ht="30" customHeight="1">
      <c r="B10" s="329" t="s">
        <v>34</v>
      </c>
      <c r="C10" s="348"/>
      <c r="D10" s="828"/>
      <c r="E10" s="829"/>
      <c r="F10" s="829"/>
      <c r="G10" s="830"/>
      <c r="H10" s="335"/>
      <c r="I10" s="335"/>
      <c r="J10" s="335"/>
      <c r="K10" s="335"/>
      <c r="L10" s="335"/>
      <c r="M10" s="335"/>
      <c r="N10" s="335"/>
      <c r="O10" s="335"/>
      <c r="P10" s="335"/>
      <c r="Q10" s="335"/>
      <c r="R10" s="335"/>
      <c r="S10" s="335"/>
      <c r="T10" s="335"/>
      <c r="U10" s="335"/>
      <c r="V10" s="335"/>
      <c r="W10" s="335"/>
      <c r="X10" s="335"/>
      <c r="Y10" s="335"/>
      <c r="AA10" s="337"/>
      <c r="AB10" s="337"/>
      <c r="AC10" s="337"/>
    </row>
    <row r="11" spans="2:29" ht="29.25" customHeight="1">
      <c r="B11" s="330" t="s">
        <v>35</v>
      </c>
      <c r="C11" s="349"/>
      <c r="D11" s="828"/>
      <c r="E11" s="829"/>
      <c r="F11" s="829"/>
      <c r="G11" s="830"/>
      <c r="H11" s="335"/>
      <c r="I11" s="335"/>
      <c r="J11" s="335"/>
      <c r="K11" s="335"/>
      <c r="L11" s="335"/>
      <c r="M11" s="335"/>
      <c r="N11" s="335"/>
      <c r="O11" s="335"/>
      <c r="P11" s="335"/>
      <c r="Q11" s="335"/>
      <c r="R11" s="335"/>
      <c r="S11" s="335"/>
      <c r="T11" s="335"/>
      <c r="U11" s="335"/>
      <c r="V11" s="335"/>
      <c r="W11" s="335"/>
      <c r="X11" s="335"/>
      <c r="Y11" s="335"/>
      <c r="AA11" s="337"/>
      <c r="AB11" s="337"/>
      <c r="AC11" s="337"/>
    </row>
    <row r="12" spans="2:29" ht="30.75" customHeight="1">
      <c r="B12" s="350"/>
      <c r="C12" s="351"/>
      <c r="D12" s="828"/>
      <c r="E12" s="829"/>
      <c r="F12" s="829"/>
      <c r="G12" s="830"/>
      <c r="H12" s="335"/>
      <c r="I12" s="335"/>
      <c r="J12" s="335"/>
      <c r="K12" s="335"/>
      <c r="L12" s="335"/>
      <c r="M12" s="335"/>
      <c r="N12" s="335"/>
      <c r="O12" s="335"/>
      <c r="P12" s="335"/>
      <c r="Q12" s="335"/>
      <c r="R12" s="335"/>
      <c r="S12" s="335"/>
      <c r="T12" s="335"/>
      <c r="U12" s="335"/>
      <c r="V12" s="335"/>
      <c r="W12" s="335"/>
      <c r="X12" s="335"/>
      <c r="Y12" s="335"/>
      <c r="AA12" s="337"/>
      <c r="AB12" s="337"/>
      <c r="AC12" s="337"/>
    </row>
    <row r="13" spans="2:29" ht="32.25" customHeight="1">
      <c r="B13" s="352"/>
      <c r="C13" s="353"/>
      <c r="D13" s="828"/>
      <c r="E13" s="829"/>
      <c r="F13" s="829"/>
      <c r="G13" s="830"/>
      <c r="H13" s="335"/>
      <c r="I13" s="335"/>
      <c r="J13" s="335"/>
      <c r="K13" s="335"/>
      <c r="L13" s="335"/>
      <c r="M13" s="335"/>
      <c r="N13" s="335"/>
      <c r="O13" s="335"/>
      <c r="P13" s="335"/>
      <c r="Q13" s="335"/>
      <c r="R13" s="335"/>
      <c r="S13" s="335"/>
      <c r="T13" s="335"/>
      <c r="U13" s="335"/>
      <c r="V13" s="335"/>
      <c r="W13" s="335"/>
      <c r="X13" s="335"/>
      <c r="Y13" s="335"/>
      <c r="AA13" s="337"/>
      <c r="AB13" s="337"/>
      <c r="AC13" s="337"/>
    </row>
    <row r="14" spans="2:29" ht="12" customHeight="1">
      <c r="B14" s="340"/>
      <c r="C14" s="340"/>
      <c r="F14" s="335"/>
      <c r="G14" s="335"/>
      <c r="H14" s="335"/>
      <c r="I14" s="335"/>
      <c r="J14" s="335"/>
      <c r="K14" s="335"/>
      <c r="L14" s="335"/>
      <c r="M14" s="335"/>
      <c r="N14" s="335"/>
      <c r="O14" s="335"/>
      <c r="P14" s="335"/>
      <c r="Q14" s="335"/>
      <c r="R14" s="335"/>
      <c r="S14" s="335"/>
      <c r="T14" s="335"/>
      <c r="U14" s="335"/>
      <c r="V14" s="335"/>
      <c r="W14" s="335"/>
      <c r="X14" s="335"/>
      <c r="Y14" s="335"/>
      <c r="AA14" s="337"/>
      <c r="AB14" s="337"/>
      <c r="AC14" s="337"/>
    </row>
    <row r="15" spans="2:29" ht="36" customHeight="1">
      <c r="B15" s="826" t="s">
        <v>36</v>
      </c>
      <c r="C15" s="826"/>
      <c r="D15" s="827"/>
      <c r="E15" s="827"/>
      <c r="F15" s="827"/>
      <c r="G15" s="827"/>
      <c r="I15" s="377">
        <f>D15</f>
        <v>0</v>
      </c>
      <c r="J15" s="378">
        <f>IF(I15="No",1,2)</f>
        <v>2</v>
      </c>
      <c r="K15" s="344">
        <f>IF(J15="No",1,2)</f>
        <v>2</v>
      </c>
      <c r="L15" s="347">
        <f>IF(AND(D6="JV (Joint Venture)",D7=1),1,0)</f>
        <v>0</v>
      </c>
      <c r="O15" s="347">
        <v>2019</v>
      </c>
    </row>
    <row r="16" spans="2:29" ht="30.75" customHeight="1">
      <c r="B16" s="361" t="s">
        <v>37</v>
      </c>
      <c r="C16" s="362"/>
      <c r="D16" s="828"/>
      <c r="E16" s="829"/>
      <c r="F16" s="829"/>
      <c r="G16" s="830"/>
      <c r="I16" s="377"/>
      <c r="J16" s="378"/>
      <c r="K16" s="344"/>
      <c r="O16" s="347">
        <v>2020</v>
      </c>
    </row>
    <row r="17" spans="2:29" ht="12" customHeight="1">
      <c r="B17" s="340"/>
      <c r="C17" s="340"/>
      <c r="F17" s="335"/>
      <c r="G17" s="335"/>
      <c r="H17" s="335"/>
      <c r="I17" s="335"/>
      <c r="J17" s="335"/>
      <c r="K17" s="335"/>
      <c r="L17" s="335"/>
      <c r="M17" s="335"/>
      <c r="N17" s="335"/>
      <c r="O17" s="335"/>
      <c r="P17" s="335"/>
      <c r="Q17" s="335"/>
      <c r="R17" s="335"/>
      <c r="S17" s="335"/>
      <c r="T17" s="335"/>
      <c r="U17" s="335"/>
      <c r="V17" s="335"/>
      <c r="W17" s="335"/>
      <c r="X17" s="335"/>
      <c r="Y17" s="335"/>
      <c r="AA17" s="337"/>
      <c r="AB17" s="337"/>
      <c r="AC17" s="337"/>
    </row>
    <row r="18" spans="2:29" ht="24.75" customHeight="1">
      <c r="B18" s="329" t="s">
        <v>38</v>
      </c>
      <c r="C18" s="348"/>
      <c r="D18" s="828"/>
      <c r="E18" s="829"/>
      <c r="F18" s="829"/>
      <c r="G18" s="830"/>
      <c r="I18" s="377"/>
      <c r="J18" s="377"/>
    </row>
    <row r="19" spans="2:29" ht="21" customHeight="1">
      <c r="B19" s="330" t="s">
        <v>39</v>
      </c>
      <c r="C19" s="349"/>
      <c r="D19" s="828"/>
      <c r="E19" s="829"/>
      <c r="F19" s="829"/>
      <c r="G19" s="830"/>
      <c r="I19" s="377"/>
      <c r="J19" s="377"/>
    </row>
    <row r="20" spans="2:29" ht="21" customHeight="1">
      <c r="B20" s="350" t="s">
        <v>40</v>
      </c>
      <c r="C20" s="351"/>
      <c r="D20" s="828"/>
      <c r="E20" s="829"/>
      <c r="F20" s="829"/>
      <c r="G20" s="830"/>
      <c r="I20" s="377"/>
      <c r="J20" s="377"/>
    </row>
    <row r="21" spans="2:29" ht="21.75" customHeight="1">
      <c r="B21" s="352" t="s">
        <v>41</v>
      </c>
      <c r="C21" s="353"/>
      <c r="D21" s="828"/>
      <c r="E21" s="829"/>
      <c r="F21" s="829"/>
      <c r="G21" s="830"/>
      <c r="I21" s="377" t="s">
        <v>42</v>
      </c>
      <c r="J21" s="377">
        <f>D15</f>
        <v>0</v>
      </c>
    </row>
    <row r="22" spans="2:29" ht="20.100000000000001" customHeight="1"/>
    <row r="23" spans="2:29" ht="20.100000000000001" hidden="1" customHeight="1">
      <c r="B23" s="329" t="str">
        <f>IF(D7=1, "Name of other Partner","Name of other Partner - 1")</f>
        <v>Name of other Partner</v>
      </c>
      <c r="C23" s="348"/>
      <c r="D23" s="828" t="s">
        <v>43</v>
      </c>
      <c r="E23" s="829"/>
      <c r="F23" s="829"/>
      <c r="G23" s="830"/>
    </row>
    <row r="24" spans="2:29" ht="20.100000000000001" hidden="1" customHeight="1">
      <c r="B24" s="330" t="str">
        <f>IF(D7=1, "Address of other Partner","Address of other Partner - 1")</f>
        <v>Address of other Partner</v>
      </c>
      <c r="C24" s="349"/>
      <c r="D24" s="828" t="s">
        <v>44</v>
      </c>
      <c r="E24" s="829"/>
      <c r="F24" s="829"/>
      <c r="G24" s="830"/>
    </row>
    <row r="25" spans="2:29" ht="20.100000000000001" hidden="1" customHeight="1">
      <c r="B25" s="350"/>
      <c r="C25" s="351"/>
      <c r="D25" s="828" t="s">
        <v>45</v>
      </c>
      <c r="E25" s="829"/>
      <c r="F25" s="829"/>
      <c r="G25" s="830"/>
    </row>
    <row r="26" spans="2:29" ht="20.100000000000001" hidden="1" customHeight="1">
      <c r="B26" s="352"/>
      <c r="C26" s="353"/>
      <c r="D26" s="828"/>
      <c r="E26" s="829"/>
      <c r="F26" s="829"/>
      <c r="G26" s="830"/>
    </row>
    <row r="27" spans="2:29" ht="20.100000000000001" customHeight="1"/>
    <row r="28" spans="2:29" ht="20.100000000000001" hidden="1" customHeight="1">
      <c r="B28" s="329" t="s">
        <v>46</v>
      </c>
      <c r="C28" s="348"/>
      <c r="D28" s="828"/>
      <c r="E28" s="829"/>
      <c r="F28" s="829"/>
      <c r="G28" s="830"/>
    </row>
    <row r="29" spans="2:29" ht="20.100000000000001" hidden="1" customHeight="1">
      <c r="B29" s="330" t="s">
        <v>47</v>
      </c>
      <c r="C29" s="349"/>
      <c r="D29" s="828"/>
      <c r="E29" s="829"/>
      <c r="F29" s="829"/>
      <c r="G29" s="830"/>
    </row>
    <row r="30" spans="2:29" ht="20.100000000000001" hidden="1" customHeight="1">
      <c r="B30" s="350"/>
      <c r="C30" s="351"/>
      <c r="D30" s="828"/>
      <c r="E30" s="829"/>
      <c r="F30" s="829"/>
      <c r="G30" s="830"/>
    </row>
    <row r="31" spans="2:29" ht="20.100000000000001" hidden="1" customHeight="1">
      <c r="B31" s="352"/>
      <c r="C31" s="353"/>
      <c r="D31" s="828"/>
      <c r="E31" s="829"/>
      <c r="F31" s="829"/>
      <c r="G31" s="830"/>
    </row>
    <row r="32" spans="2:29" ht="20.100000000000001" customHeight="1"/>
    <row r="33" spans="2:25" ht="21" customHeight="1">
      <c r="B33" s="354" t="s">
        <v>48</v>
      </c>
      <c r="C33" s="355"/>
      <c r="D33" s="828"/>
      <c r="E33" s="829"/>
      <c r="F33" s="829"/>
      <c r="G33" s="830"/>
    </row>
    <row r="34" spans="2:25" ht="21" customHeight="1">
      <c r="B34" s="354" t="s">
        <v>49</v>
      </c>
      <c r="C34" s="355"/>
      <c r="D34" s="828"/>
      <c r="E34" s="829"/>
      <c r="F34" s="829"/>
      <c r="G34" s="830"/>
    </row>
    <row r="35" spans="2:25" ht="21" customHeight="1">
      <c r="B35" s="356"/>
      <c r="C35" s="356"/>
      <c r="D35" s="356"/>
    </row>
    <row r="36" spans="2:25" s="331" customFormat="1" ht="21" customHeight="1">
      <c r="B36" s="354" t="s">
        <v>50</v>
      </c>
      <c r="C36" s="355"/>
      <c r="D36" s="357"/>
      <c r="E36" s="358"/>
      <c r="F36" s="357"/>
      <c r="G36" s="359"/>
      <c r="H36" s="360">
        <f>IF(E36="Feb",29,IF(OR(E36="Apr", E36="Jun", E36="Sep", E36="Nov"),30,31))</f>
        <v>31</v>
      </c>
      <c r="I36" s="335"/>
      <c r="J36" s="335"/>
      <c r="K36" s="335"/>
      <c r="L36" s="335"/>
      <c r="M36" s="335"/>
      <c r="N36" s="335"/>
      <c r="O36" s="335"/>
      <c r="P36" s="335"/>
      <c r="Q36" s="335"/>
      <c r="R36" s="335"/>
      <c r="S36" s="335"/>
      <c r="T36" s="335"/>
      <c r="U36" s="335"/>
      <c r="V36" s="335"/>
      <c r="W36" s="335"/>
      <c r="X36" s="335"/>
      <c r="Y36" s="335"/>
    </row>
    <row r="37" spans="2:25" ht="21" customHeight="1">
      <c r="B37" s="354" t="s">
        <v>51</v>
      </c>
      <c r="C37" s="355"/>
      <c r="D37" s="839"/>
      <c r="E37" s="840"/>
      <c r="F37" s="840"/>
      <c r="G37" s="841"/>
    </row>
    <row r="38" spans="2:25">
      <c r="E38" s="347"/>
    </row>
  </sheetData>
  <sheetProtection algorithmName="SHA-512" hashValue="YrqXVQ2/31CHM/7OlRq2C1GEMenqQWIybNgzRBMKrzQNs0SC8CfvdELaTvhSynHhc9i3KC2hKhxYD7weHNmFYg==" saltValue="2f2J9ti7XPP52Kv7HUqvzQ==" spinCount="100000" sheet="1" formatColumns="0" formatRows="0" selectLockedCells="1"/>
  <customSheetViews>
    <customSheetView guid="{51A6EE7B-1159-4743-BF27-95D329619B3B}" showPageBreaks="1" showGridLines="0" printArea="1" hiddenRows="1" hiddenColumns="1" view="pageBreakPreview" topLeftCell="A5">
      <selection activeCell="F36" sqref="F36"/>
      <pageMargins left="0" right="0" top="0" bottom="0" header="0" footer="0"/>
      <pageSetup scale="96" orientation="portrait" r:id="rId1"/>
      <headerFooter alignWithMargins="0"/>
    </customSheetView>
    <customSheetView guid="{B9DDBA10-9BB0-4D91-9619-C113F75B2489}" showPageBreaks="1" showGridLines="0" printArea="1" hiddenRows="1" hiddenColumns="1" view="pageBreakPreview">
      <selection activeCell="D10" sqref="D10:G10"/>
      <pageMargins left="0" right="0" top="0" bottom="0" header="0" footer="0"/>
      <pageSetup scale="96" orientation="portrait" r:id="rId2"/>
      <headerFooter alignWithMargins="0"/>
    </customSheetView>
    <customSheetView guid="{4B898AE2-7356-489E-882D-EC3B09CB95AA}" showPageBreaks="1" showGridLines="0" printArea="1" hiddenRows="1" hiddenColumns="1" view="pageBreakPreview">
      <selection activeCell="F36" sqref="F36"/>
      <pageMargins left="0" right="0" top="0" bottom="0" header="0" footer="0"/>
      <pageSetup scale="96" orientation="portrait" r:id="rId3"/>
      <headerFooter alignWithMargins="0"/>
    </customSheetView>
    <customSheetView guid="{3836A67F-51F8-4B52-B51D-937DC398CD1F}" showPageBreaks="1" showGridLines="0" printArea="1" hiddenRows="1" hiddenColumns="1" view="pageBreakPreview" topLeftCell="A11">
      <selection activeCell="D37" sqref="D37:G37"/>
      <pageMargins left="0" right="0" top="0" bottom="0" header="0" footer="0"/>
      <pageSetup scale="96" orientation="portrait" r:id="rId4"/>
      <headerFooter alignWithMargins="0"/>
    </customSheetView>
    <customSheetView guid="{9F341631-288D-49D9-8F81-65CCC818C9BA}" showPageBreaks="1" showGridLines="0" printArea="1" hiddenRows="1" hiddenColumns="1" view="pageBreakPreview" topLeftCell="A11">
      <selection activeCell="D37" sqref="D37:G37"/>
      <pageMargins left="0" right="0" top="0" bottom="0" header="0" footer="0"/>
      <pageSetup scale="96" orientation="portrait" r:id="rId5"/>
      <headerFooter alignWithMargins="0"/>
    </customSheetView>
    <customSheetView guid="{DBB6855E-D634-47BF-8EAD-2479D63E426E}" showPageBreaks="1" showGridLines="0" printArea="1" hiddenRows="1" hiddenColumns="1" view="pageBreakPreview">
      <selection activeCell="D10" sqref="D10:G10"/>
      <pageMargins left="0" right="0" top="0" bottom="0" header="0" footer="0"/>
      <pageSetup scale="96" orientation="portrait" r:id="rId6"/>
      <headerFooter alignWithMargins="0"/>
    </customSheetView>
    <customSheetView guid="{9CD72AD0-8BDA-437F-A784-A667464C809C}" scale="115" showPageBreaks="1" showGridLines="0" printArea="1" hiddenRows="1" hiddenColumns="1" view="pageBreakPreview">
      <selection activeCell="D37" sqref="D37"/>
      <pageMargins left="0" right="0" top="0" bottom="0" header="0" footer="0"/>
      <pageSetup scale="96" orientation="portrait" r:id="rId7"/>
      <headerFooter alignWithMargins="0"/>
    </customSheetView>
    <customSheetView guid="{757C3C2F-C668-4CD7-806B-CA71CC57DCC1}" scale="115" showPageBreaks="1" showGridLines="0" printArea="1" hiddenRows="1" hiddenColumns="1" view="pageBreakPreview" topLeftCell="A17">
      <selection activeCell="F36" sqref="F36"/>
      <pageMargins left="0" right="0" top="0" bottom="0" header="0" footer="0"/>
      <pageSetup scale="96" orientation="portrait" r:id="rId8"/>
      <headerFooter alignWithMargins="0"/>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9"/>
      <headerFooter alignWithMargins="0"/>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10"/>
      <headerFooter alignWithMargins="0"/>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11"/>
      <headerFooter alignWithMargins="0"/>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12"/>
      <headerFooter alignWithMargins="0"/>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13"/>
      <headerFooter alignWithMargins="0"/>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14"/>
      <headerFooter alignWithMargins="0"/>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15"/>
      <headerFooter alignWithMargins="0"/>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16"/>
      <headerFooter alignWithMargins="0"/>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17"/>
      <headerFooter alignWithMargins="0"/>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18"/>
      <headerFooter alignWithMargins="0"/>
    </customSheetView>
    <customSheetView guid="{869B0F9C-77A4-468D-A350-EA35CAE357D9}" scale="115" showPageBreaks="1" showGridLines="0" printArea="1" hiddenRows="1" hiddenColumns="1" view="pageBreakPreview">
      <selection activeCell="D21" sqref="D21:G21"/>
      <pageMargins left="0" right="0" top="0" bottom="0" header="0" footer="0"/>
      <pageSetup scale="96" orientation="portrait" r:id="rId19"/>
      <headerFooter alignWithMargins="0"/>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20"/>
      <headerFooter alignWithMargins="0"/>
    </customSheetView>
    <customSheetView guid="{F0C5A243-1ADF-42BF-85A0-B6506A13618B}" scale="115" showPageBreaks="1" showGridLines="0" printArea="1" hiddenRows="1" hiddenColumns="1" view="pageBreakPreview" topLeftCell="A17">
      <selection activeCell="D37" sqref="D37"/>
      <pageMargins left="0" right="0" top="0" bottom="0" header="0" footer="0"/>
      <pageSetup scale="96" orientation="portrait" r:id="rId21"/>
      <headerFooter alignWithMargins="0"/>
    </customSheetView>
    <customSheetView guid="{176DC383-BC5B-4A2C-B484-0B54305CAC0E}" showPageBreaks="1" showGridLines="0" printArea="1" hiddenRows="1" hiddenColumns="1" view="pageBreakPreview" topLeftCell="A13">
      <selection activeCell="D37" sqref="D37:G37"/>
      <pageMargins left="0" right="0" top="0" bottom="0" header="0" footer="0"/>
      <pageSetup scale="96" orientation="portrait" r:id="rId22"/>
      <headerFooter alignWithMargins="0"/>
    </customSheetView>
    <customSheetView guid="{3B6A9969-E4B8-452F-AFFE-7A4A13F5C420}" showPageBreaks="1" showGridLines="0" printArea="1" hiddenRows="1" hiddenColumns="1" view="pageBreakPreview" topLeftCell="A10">
      <selection activeCell="D10" sqref="D10:G10"/>
      <pageMargins left="0" right="0" top="0" bottom="0" header="0" footer="0"/>
      <pageSetup scale="96" orientation="portrait" r:id="rId23"/>
      <headerFooter alignWithMargins="0"/>
    </customSheetView>
    <customSheetView guid="{B8284B7F-813C-4C59-8CB2-9F34C8EAC9F3}" showPageBreaks="1" showGridLines="0" printArea="1" hiddenRows="1" hiddenColumns="1" view="pageBreakPreview" topLeftCell="A5">
      <selection activeCell="F36" sqref="F36"/>
      <pageMargins left="0" right="0" top="0" bottom="0" header="0" footer="0"/>
      <pageSetup scale="96" orientation="portrait" r:id="rId24"/>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3:C26">
    <cfRule type="expression" dxfId="90" priority="4">
      <formula>$AA$6&lt;1</formula>
    </cfRule>
  </conditionalFormatting>
  <conditionalFormatting sqref="B28:C31">
    <cfRule type="expression" dxfId="89" priority="3">
      <formula>$AA$6&lt;2</formula>
    </cfRule>
  </conditionalFormatting>
  <conditionalFormatting sqref="B7:G7">
    <cfRule type="expression" dxfId="88" priority="5">
      <formula>$D$6="Sole Bidder"</formula>
    </cfRule>
  </conditionalFormatting>
  <conditionalFormatting sqref="D23:G31">
    <cfRule type="expression" dxfId="87" priority="2" stopIfTrue="1">
      <formula>$D$6="Sole Bidder"</formula>
    </cfRule>
  </conditionalFormatting>
  <conditionalFormatting sqref="D28:G31">
    <cfRule type="expression" dxfId="86" priority="1">
      <formula>$L$15=1</formula>
    </cfRule>
  </conditionalFormatting>
  <dataValidations count="7">
    <dataValidation type="whole" operator="greaterThanOrEqual" allowBlank="1" showInputMessage="1" showErrorMessage="1" sqref="F36" xr:uid="{00000000-0002-0000-0200-000000000000}">
      <formula1>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5"/>
  <headerFooter alignWithMargins="0"/>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B8ED-E5CF-4E16-94DF-346783B113A6}">
  <sheetPr>
    <tabColor indexed="39"/>
    <pageSetUpPr fitToPage="1"/>
  </sheetPr>
  <dimension ref="A1:I39"/>
  <sheetViews>
    <sheetView showGridLines="0" view="pageBreakPreview" zoomScaleSheetLayoutView="100" workbookViewId="0">
      <selection activeCell="A16" sqref="A16:E1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2" t="str">
        <f>'Attach 3(JV)'!A1</f>
        <v>Specification No.:CC/NT/W-TR/DOM/A04/24/04404</v>
      </c>
      <c r="B1" s="511"/>
      <c r="C1" s="511"/>
      <c r="D1" s="511"/>
      <c r="E1" s="523" t="s">
        <v>795</v>
      </c>
      <c r="F1" s="78"/>
      <c r="G1" s="78"/>
      <c r="H1" s="78"/>
    </row>
    <row r="3" spans="1:9" ht="75" customHeight="1">
      <c r="A3" s="1212" t="str">
        <f>'Attach 3(JV)'!A3</f>
        <v xml:space="preserve">765 kV Transformer Package –  LOT-7TR-04-BULK for 7X 500 MVA, 765/400/33kV, (1-Ph) ICT under "Bulk Procurement of Transformer &amp; Reactor packages associated with various projects under RTM &amp; TBCB route "  </v>
      </c>
      <c r="B3" s="1213"/>
      <c r="C3" s="1213"/>
      <c r="D3" s="1213"/>
      <c r="E3" s="1213"/>
      <c r="F3" s="26"/>
      <c r="G3" s="27"/>
      <c r="H3" s="26"/>
    </row>
    <row r="4" spans="1:9" ht="20.100000000000001" customHeight="1">
      <c r="A4" s="28"/>
      <c r="H4" s="30"/>
      <c r="I4" s="11"/>
    </row>
    <row r="5" spans="1:9" ht="48" customHeight="1">
      <c r="A5" s="1291" t="s">
        <v>796</v>
      </c>
      <c r="B5" s="1291"/>
      <c r="C5" s="1291"/>
      <c r="D5" s="1291"/>
      <c r="E5" s="129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00000000000001" customHeight="1">
      <c r="A9" s="13" t="s">
        <v>55</v>
      </c>
      <c r="B9" s="846">
        <f>'Attach 3(JV)'!B9</f>
        <v>0</v>
      </c>
      <c r="C9" s="846"/>
      <c r="D9" s="846"/>
      <c r="E9" s="12" t="str">
        <f>'Attach 3(JV)'!E9</f>
        <v>Power Grid Corporation of India Ltd.,</v>
      </c>
      <c r="H9" s="30"/>
      <c r="I9" s="11"/>
    </row>
    <row r="10" spans="1:9" ht="20.100000000000001" customHeight="1">
      <c r="A10" s="13" t="s">
        <v>57</v>
      </c>
      <c r="B10" s="846">
        <f>'Attach 3(JV)'!B10</f>
        <v>0</v>
      </c>
      <c r="C10" s="846"/>
      <c r="D10" s="846"/>
      <c r="E10" s="12" t="str">
        <f>'Attach 3(JV)'!E10</f>
        <v>"Saudamini", Plot No. 2, Sector 29</v>
      </c>
      <c r="H10" s="30"/>
      <c r="I10" s="11"/>
    </row>
    <row r="11" spans="1:9" ht="20.100000000000001" customHeight="1">
      <c r="B11" s="846">
        <f>'Attach 3(JV)'!B11</f>
        <v>0</v>
      </c>
      <c r="C11" s="846"/>
      <c r="D11" s="846"/>
      <c r="E11" s="12" t="str">
        <f>'Attach 3(JV)'!E11</f>
        <v>Gurugram (Haryana) - 122001</v>
      </c>
      <c r="G11" s="78" t="s">
        <v>8</v>
      </c>
    </row>
    <row r="12" spans="1:9" ht="20.100000000000001" customHeight="1">
      <c r="A12" s="32"/>
      <c r="B12" s="846">
        <f>'Attach 3(JV)'!B12</f>
        <v>0</v>
      </c>
      <c r="C12" s="846"/>
      <c r="D12" s="846"/>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273" customHeight="1">
      <c r="A16" s="1229" t="s">
        <v>797</v>
      </c>
      <c r="B16" s="1229"/>
      <c r="C16" s="1229"/>
      <c r="D16" s="1229"/>
      <c r="E16" s="1229"/>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formatColumns="0" formatRows="0" selectLockedCells="1"/>
  <customSheetViews>
    <customSheetView guid="{51A6EE7B-1159-4743-BF27-95D329619B3B}" scale="120" showPageBreaks="1" showGridLines="0" fitToPage="1" printArea="1" hiddenRows="1" view="pageBreakPreview">
      <selection activeCell="E2" sqref="E2"/>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E2" sqref="E2"/>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CC39-822B-4B8F-9402-CDDED0BD5117}">
  <sheetPr>
    <tabColor indexed="39"/>
    <pageSetUpPr fitToPage="1"/>
  </sheetPr>
  <dimension ref="A1:I39"/>
  <sheetViews>
    <sheetView showGridLines="0" view="pageBreakPreview" zoomScaleSheetLayoutView="100" workbookViewId="0">
      <selection activeCell="E28" sqref="E28"/>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2" t="str">
        <f>'Attach 3(JV)'!A1</f>
        <v>Specification No.:CC/NT/W-TR/DOM/A04/24/04404</v>
      </c>
      <c r="B1" s="511"/>
      <c r="C1" s="511"/>
      <c r="D1" s="511"/>
      <c r="E1" s="523" t="s">
        <v>798</v>
      </c>
      <c r="F1" s="78"/>
      <c r="G1" s="78"/>
      <c r="H1" s="78"/>
    </row>
    <row r="3" spans="1:9" ht="75" customHeight="1">
      <c r="A3" s="1212" t="str">
        <f>'Attach 3(JV)'!A3</f>
        <v xml:space="preserve">765 kV Transformer Package –  LOT-7TR-04-BULK for 7X 500 MVA, 765/400/33kV, (1-Ph) ICT under "Bulk Procurement of Transformer &amp; Reactor packages associated with various projects under RTM &amp; TBCB route "  </v>
      </c>
      <c r="B3" s="1213"/>
      <c r="C3" s="1213"/>
      <c r="D3" s="1213"/>
      <c r="E3" s="1213"/>
      <c r="F3" s="26"/>
      <c r="G3" s="27"/>
      <c r="H3" s="26"/>
    </row>
    <row r="4" spans="1:9" ht="20.100000000000001" customHeight="1">
      <c r="A4" s="28"/>
      <c r="H4" s="30"/>
      <c r="I4" s="11"/>
    </row>
    <row r="5" spans="1:9" ht="48" customHeight="1">
      <c r="A5" s="1291" t="s">
        <v>799</v>
      </c>
      <c r="B5" s="1291"/>
      <c r="C5" s="1291"/>
      <c r="D5" s="1291"/>
      <c r="E5" s="129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2" t="str">
        <f>'Attach 3(JV)'!E8</f>
        <v>Contract Services</v>
      </c>
      <c r="H8" s="30"/>
      <c r="I8" s="11"/>
    </row>
    <row r="9" spans="1:9" ht="20.100000000000001" customHeight="1">
      <c r="A9" s="13" t="s">
        <v>55</v>
      </c>
      <c r="B9" s="846">
        <f>'Attach 3(JV)'!B9</f>
        <v>0</v>
      </c>
      <c r="C9" s="846"/>
      <c r="D9" s="846"/>
      <c r="E9" s="12" t="str">
        <f>'Attach 3(JV)'!E9</f>
        <v>Power Grid Corporation of India Ltd.,</v>
      </c>
      <c r="H9" s="30"/>
      <c r="I9" s="11"/>
    </row>
    <row r="10" spans="1:9" ht="20.100000000000001" customHeight="1">
      <c r="A10" s="13" t="s">
        <v>57</v>
      </c>
      <c r="B10" s="846">
        <f>'Attach 3(JV)'!B10</f>
        <v>0</v>
      </c>
      <c r="C10" s="846"/>
      <c r="D10" s="846"/>
      <c r="E10" s="12" t="str">
        <f>'Attach 3(JV)'!E10</f>
        <v>"Saudamini", Plot No. 2, Sector 29</v>
      </c>
      <c r="H10" s="30"/>
      <c r="I10" s="11"/>
    </row>
    <row r="11" spans="1:9" ht="20.100000000000001" customHeight="1">
      <c r="B11" s="846">
        <f>'Attach 3(JV)'!B11</f>
        <v>0</v>
      </c>
      <c r="C11" s="846"/>
      <c r="D11" s="846"/>
      <c r="E11" s="12" t="str">
        <f>'Attach 3(JV)'!E11</f>
        <v>Gurugram (Haryana) - 122001</v>
      </c>
      <c r="G11" s="78" t="s">
        <v>8</v>
      </c>
    </row>
    <row r="12" spans="1:9" ht="20.100000000000001" customHeight="1">
      <c r="A12" s="32"/>
      <c r="B12" s="846">
        <f>'Attach 3(JV)'!B12</f>
        <v>0</v>
      </c>
      <c r="C12" s="846"/>
      <c r="D12" s="846"/>
      <c r="E12" s="12"/>
    </row>
    <row r="13" spans="1:9" ht="20.100000000000001" customHeight="1">
      <c r="A13" s="32"/>
      <c r="B13" s="102"/>
      <c r="C13" s="102"/>
      <c r="D13" s="102"/>
      <c r="E13" s="25"/>
    </row>
    <row r="14" spans="1:9" ht="20.100000000000001" customHeight="1">
      <c r="A14" s="29" t="s">
        <v>61</v>
      </c>
    </row>
    <row r="15" spans="1:9" ht="20.100000000000001" customHeight="1">
      <c r="A15" s="32"/>
    </row>
    <row r="16" spans="1:9" ht="170.25" customHeight="1">
      <c r="A16" s="1229" t="s">
        <v>800</v>
      </c>
      <c r="B16" s="1229"/>
      <c r="C16" s="1229"/>
      <c r="D16" s="1229"/>
      <c r="E16" s="1229"/>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63</v>
      </c>
      <c r="B24" s="62" t="str">
        <f>'Attach 3(JV)'!B24</f>
        <v>--</v>
      </c>
      <c r="C24" s="40"/>
      <c r="D24" s="37" t="s">
        <v>64</v>
      </c>
      <c r="E24" s="199" t="str">
        <f>'Attach 3(JV)'!E24</f>
        <v/>
      </c>
    </row>
    <row r="25" spans="1:5" ht="33" customHeight="1">
      <c r="A25" s="36" t="s">
        <v>65</v>
      </c>
      <c r="B25" s="199" t="str">
        <f>'Attach 3(JV)'!B25</f>
        <v/>
      </c>
      <c r="C25" s="40"/>
      <c r="D25" s="37" t="s">
        <v>66</v>
      </c>
      <c r="E25" s="199" t="str">
        <f>'Attach 3(JV)'!E25</f>
        <v/>
      </c>
    </row>
    <row r="26" spans="1:5" ht="33" customHeight="1">
      <c r="A26" s="1382" t="s">
        <v>801</v>
      </c>
      <c r="B26" s="1382"/>
      <c r="C26" s="1382"/>
      <c r="D26" s="1382"/>
      <c r="E26" s="1382"/>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formatColumns="0" formatRows="0" selectLockedCells="1"/>
  <customSheetViews>
    <customSheetView guid="{51A6EE7B-1159-4743-BF27-95D329619B3B}" scale="120" showPageBreaks="1" showGridLines="0" fitToPage="1" printArea="1" hiddenRows="1" view="pageBreakPreview" topLeftCell="A11">
      <selection activeCell="H25" sqref="H25"/>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1">
      <selection activeCell="H25" sqref="H25"/>
      <pageMargins left="0" right="0" top="0" bottom="0" header="0" footer="0"/>
      <pageSetup scale="84" orientation="portrait" r:id="rId2"/>
      <headerFooter alignWithMargins="0">
        <oddFooter>&amp;R&amp;"Book Antiqua,Bold"&amp;8 Page &amp;P of &amp;N</oddFooter>
      </headerFooter>
    </customSheetView>
  </customSheetViews>
  <mergeCells count="9">
    <mergeCell ref="B12:D12"/>
    <mergeCell ref="A16:E16"/>
    <mergeCell ref="A26:E2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1"/>
  <sheetViews>
    <sheetView showGridLines="0" view="pageBreakPreview" topLeftCell="A38" zoomScaleSheetLayoutView="100" workbookViewId="0">
      <selection activeCell="D53" sqref="D53:F53"/>
    </sheetView>
  </sheetViews>
  <sheetFormatPr defaultColWidth="9.140625" defaultRowHeight="16.5"/>
  <cols>
    <col min="1" max="1" width="10.85546875" style="29" customWidth="1"/>
    <col min="2" max="2" width="11.28515625" style="29" customWidth="1"/>
    <col min="3" max="3" width="39" style="29" customWidth="1"/>
    <col min="4" max="4" width="18.7109375" style="29" customWidth="1"/>
    <col min="5" max="5" width="27.28515625" style="29" customWidth="1"/>
    <col min="6" max="6" width="25" style="29" customWidth="1"/>
    <col min="7" max="7" width="14.5703125" style="29" customWidth="1"/>
    <col min="8" max="8" width="14.140625" style="29" customWidth="1"/>
    <col min="9" max="9" width="14" style="53" customWidth="1"/>
    <col min="10" max="10" width="16.140625" style="53" customWidth="1"/>
    <col min="11" max="11" width="9.140625" style="53" hidden="1" customWidth="1"/>
    <col min="12" max="13" width="9.140625" style="53" customWidth="1"/>
    <col min="14" max="25" width="9.140625" style="53"/>
    <col min="26" max="26" width="10" style="53" bestFit="1" customWidth="1"/>
    <col min="27" max="27" width="9.140625" style="53" customWidth="1"/>
    <col min="28" max="28" width="9.140625" style="56" customWidth="1"/>
    <col min="29" max="29" width="22.42578125" style="57" customWidth="1"/>
    <col min="30" max="31" width="9.140625" style="179" customWidth="1"/>
    <col min="32" max="32" width="9.140625" style="157" customWidth="1"/>
    <col min="33" max="33" width="10" style="157" customWidth="1"/>
    <col min="34" max="34" width="14.85546875" style="157" customWidth="1"/>
    <col min="35" max="35" width="9.140625" style="157" customWidth="1"/>
    <col min="36" max="42" width="9.140625" style="157"/>
    <col min="43" max="16384" width="9.140625" style="25"/>
  </cols>
  <sheetData>
    <row r="1" spans="1:52" ht="27.75" customHeight="1">
      <c r="A1" s="922" t="str">
        <f>'Attach 3(JV)'!A1</f>
        <v>Specification No.:CC/NT/W-TR/DOM/A04/24/04404</v>
      </c>
      <c r="B1" s="922"/>
      <c r="C1" s="922"/>
      <c r="D1" s="922"/>
      <c r="E1" s="922"/>
      <c r="F1" s="270" t="s">
        <v>802</v>
      </c>
      <c r="G1" s="52"/>
      <c r="H1" s="52"/>
      <c r="I1" s="78"/>
      <c r="J1" s="78"/>
      <c r="K1" s="78"/>
      <c r="L1" s="78"/>
      <c r="M1" s="78"/>
      <c r="N1" s="78"/>
      <c r="O1" s="78"/>
      <c r="P1" s="78"/>
      <c r="Q1" s="78"/>
      <c r="R1" s="78"/>
      <c r="S1" s="78"/>
      <c r="T1" s="78"/>
      <c r="U1" s="78"/>
      <c r="V1" s="78"/>
      <c r="W1" s="78"/>
      <c r="X1" s="78"/>
      <c r="Y1" s="78"/>
      <c r="Z1" s="78"/>
      <c r="AA1" s="78"/>
      <c r="AD1" s="787"/>
      <c r="AE1" s="788">
        <v>1</v>
      </c>
      <c r="AF1" s="77" t="s">
        <v>803</v>
      </c>
      <c r="AG1" s="789">
        <v>1</v>
      </c>
      <c r="AH1" s="789" t="s">
        <v>804</v>
      </c>
      <c r="AI1" s="790"/>
      <c r="AJ1" s="790"/>
      <c r="AK1" s="789">
        <v>1</v>
      </c>
      <c r="AL1" s="790" t="s">
        <v>805</v>
      </c>
      <c r="AM1" s="77"/>
      <c r="AN1" s="77"/>
      <c r="AO1" s="77"/>
      <c r="AP1" s="77"/>
      <c r="AQ1" s="114"/>
      <c r="AR1" s="114"/>
      <c r="AS1" s="114"/>
      <c r="AT1" s="114"/>
      <c r="AU1" s="114"/>
      <c r="AV1" s="114"/>
      <c r="AW1" s="114"/>
      <c r="AX1" s="114"/>
      <c r="AY1" s="114"/>
      <c r="AZ1" s="114"/>
    </row>
    <row r="2" spans="1:52">
      <c r="I2" s="78"/>
      <c r="J2" s="78"/>
      <c r="K2" s="78"/>
      <c r="L2" s="78"/>
      <c r="M2" s="78"/>
      <c r="N2" s="78"/>
      <c r="O2" s="78"/>
      <c r="P2" s="78"/>
      <c r="Q2" s="78"/>
      <c r="R2" s="78"/>
      <c r="S2" s="78"/>
      <c r="T2" s="78"/>
      <c r="U2" s="78"/>
      <c r="V2" s="78"/>
      <c r="W2" s="78"/>
      <c r="X2" s="78"/>
      <c r="Y2" s="78"/>
      <c r="Z2" s="78"/>
      <c r="AA2" s="78"/>
      <c r="AD2" s="787"/>
      <c r="AE2" s="788">
        <v>2</v>
      </c>
      <c r="AF2" s="77" t="s">
        <v>806</v>
      </c>
      <c r="AG2" s="789">
        <v>2</v>
      </c>
      <c r="AH2" s="789" t="s">
        <v>807</v>
      </c>
      <c r="AI2" s="790"/>
      <c r="AJ2" s="790"/>
      <c r="AK2" s="789">
        <v>2</v>
      </c>
      <c r="AL2" s="790" t="s">
        <v>808</v>
      </c>
      <c r="AM2" s="77"/>
      <c r="AN2" s="77"/>
      <c r="AO2" s="77"/>
      <c r="AP2" s="77"/>
      <c r="AQ2" s="114"/>
      <c r="AR2" s="114"/>
      <c r="AS2" s="114"/>
      <c r="AT2" s="114"/>
      <c r="AU2" s="114"/>
      <c r="AV2" s="114"/>
      <c r="AW2" s="114"/>
      <c r="AX2" s="114"/>
      <c r="AY2" s="114"/>
      <c r="AZ2" s="114"/>
    </row>
    <row r="3" spans="1:52" ht="20.100000000000001" customHeight="1">
      <c r="A3" s="843" t="s">
        <v>809</v>
      </c>
      <c r="B3" s="843"/>
      <c r="C3" s="843"/>
      <c r="D3" s="843"/>
      <c r="E3" s="843"/>
      <c r="F3" s="843"/>
      <c r="G3" s="28"/>
      <c r="H3" s="28"/>
      <c r="I3" s="49"/>
      <c r="J3" s="78"/>
      <c r="K3" s="78"/>
      <c r="L3" s="78"/>
      <c r="M3" s="78"/>
      <c r="N3" s="78"/>
      <c r="O3" s="78"/>
      <c r="P3" s="78"/>
      <c r="Q3" s="78"/>
      <c r="R3" s="78"/>
      <c r="S3" s="78"/>
      <c r="T3" s="78"/>
      <c r="U3" s="78"/>
      <c r="V3" s="78"/>
      <c r="W3" s="78"/>
      <c r="X3" s="78"/>
      <c r="Y3" s="78"/>
      <c r="Z3" s="78"/>
      <c r="AA3" s="78"/>
      <c r="AB3" s="180"/>
      <c r="AC3" s="181"/>
      <c r="AD3" s="787"/>
      <c r="AE3" s="788">
        <v>3</v>
      </c>
      <c r="AF3" s="77" t="s">
        <v>810</v>
      </c>
      <c r="AG3" s="789">
        <v>3</v>
      </c>
      <c r="AH3" s="789" t="s">
        <v>811</v>
      </c>
      <c r="AI3" s="790"/>
      <c r="AJ3" s="790"/>
      <c r="AK3" s="789">
        <v>3</v>
      </c>
      <c r="AL3" s="790" t="s">
        <v>812</v>
      </c>
      <c r="AM3" s="77"/>
      <c r="AN3" s="77"/>
      <c r="AO3" s="77"/>
      <c r="AP3" s="77"/>
      <c r="AQ3" s="114"/>
      <c r="AR3" s="114"/>
      <c r="AS3" s="114"/>
      <c r="AT3" s="114"/>
      <c r="AU3" s="114"/>
      <c r="AV3" s="114"/>
      <c r="AW3" s="114"/>
      <c r="AX3" s="114"/>
      <c r="AY3" s="114"/>
      <c r="AZ3" s="114"/>
    </row>
    <row r="4" spans="1:52" ht="12" customHeight="1">
      <c r="A4" s="28"/>
      <c r="B4" s="28"/>
      <c r="C4" s="28"/>
      <c r="D4" s="28"/>
      <c r="E4" s="28"/>
      <c r="F4" s="28"/>
      <c r="G4" s="28"/>
      <c r="H4" s="28"/>
      <c r="I4" s="49"/>
      <c r="J4" s="78"/>
      <c r="K4" s="78"/>
      <c r="L4" s="78"/>
      <c r="M4" s="78"/>
      <c r="N4" s="78"/>
      <c r="O4" s="78"/>
      <c r="P4" s="78"/>
      <c r="Q4" s="78"/>
      <c r="R4" s="78"/>
      <c r="S4" s="78"/>
      <c r="T4" s="78"/>
      <c r="U4" s="78"/>
      <c r="V4" s="78"/>
      <c r="W4" s="78"/>
      <c r="X4" s="78"/>
      <c r="Y4" s="78"/>
      <c r="Z4" s="78"/>
      <c r="AA4" s="78"/>
      <c r="AB4" s="180"/>
      <c r="AC4" s="181"/>
      <c r="AD4" s="787"/>
      <c r="AE4" s="788">
        <v>4</v>
      </c>
      <c r="AF4" s="77" t="s">
        <v>813</v>
      </c>
      <c r="AG4" s="789">
        <v>4</v>
      </c>
      <c r="AH4" s="789" t="s">
        <v>814</v>
      </c>
      <c r="AI4" s="790"/>
      <c r="AJ4" s="790"/>
      <c r="AK4" s="789">
        <v>4</v>
      </c>
      <c r="AL4" s="790" t="s">
        <v>815</v>
      </c>
      <c r="AM4" s="77"/>
      <c r="AN4" s="77"/>
      <c r="AO4" s="77"/>
      <c r="AP4" s="77"/>
      <c r="AQ4" s="114"/>
      <c r="AR4" s="114"/>
      <c r="AS4" s="114"/>
      <c r="AT4" s="114"/>
      <c r="AU4" s="114"/>
      <c r="AV4" s="114"/>
      <c r="AW4" s="114"/>
      <c r="AX4" s="114"/>
      <c r="AY4" s="114"/>
      <c r="AZ4" s="114"/>
    </row>
    <row r="5" spans="1:52" ht="20.100000000000001" customHeight="1">
      <c r="A5" s="38" t="s">
        <v>816</v>
      </c>
      <c r="B5" s="38"/>
      <c r="C5" s="1406"/>
      <c r="D5" s="1406"/>
      <c r="E5" s="1406"/>
      <c r="F5" s="1406"/>
      <c r="G5" s="38"/>
      <c r="H5" s="38"/>
      <c r="I5" s="78"/>
      <c r="J5" s="78"/>
      <c r="K5" s="78"/>
      <c r="L5" s="78"/>
      <c r="M5" s="78"/>
      <c r="N5" s="78"/>
      <c r="O5" s="78"/>
      <c r="P5" s="78"/>
      <c r="Q5" s="78"/>
      <c r="R5" s="78"/>
      <c r="S5" s="78"/>
      <c r="T5" s="78"/>
      <c r="U5" s="78"/>
      <c r="V5" s="78"/>
      <c r="W5" s="78"/>
      <c r="X5" s="78"/>
      <c r="Y5" s="78"/>
      <c r="Z5" s="78"/>
      <c r="AA5" s="78"/>
      <c r="AB5" s="180"/>
      <c r="AC5" s="181"/>
      <c r="AD5" s="787"/>
      <c r="AE5" s="788">
        <v>5</v>
      </c>
      <c r="AF5" s="77" t="s">
        <v>817</v>
      </c>
      <c r="AG5" s="789">
        <v>5</v>
      </c>
      <c r="AH5" s="789" t="s">
        <v>814</v>
      </c>
      <c r="AI5" s="790"/>
      <c r="AJ5" s="790"/>
      <c r="AK5" s="789">
        <v>5</v>
      </c>
      <c r="AL5" s="790" t="s">
        <v>818</v>
      </c>
      <c r="AM5" s="77"/>
      <c r="AN5" s="77"/>
      <c r="AO5" s="77"/>
      <c r="AP5" s="77"/>
      <c r="AQ5" s="114"/>
      <c r="AR5" s="114"/>
      <c r="AS5" s="114"/>
      <c r="AT5" s="114"/>
      <c r="AU5" s="114"/>
      <c r="AV5" s="114"/>
      <c r="AW5" s="114"/>
      <c r="AX5" s="114"/>
      <c r="AY5" s="114"/>
      <c r="AZ5" s="114"/>
    </row>
    <row r="6" spans="1:52" ht="20.100000000000001" customHeight="1">
      <c r="A6" s="38" t="s">
        <v>63</v>
      </c>
      <c r="B6" s="1406" t="str">
        <f>'Attach 3(JV)'!B24</f>
        <v>--</v>
      </c>
      <c r="C6" s="1406"/>
      <c r="I6" s="78"/>
      <c r="J6" s="78"/>
      <c r="K6" s="78"/>
      <c r="L6" s="78"/>
      <c r="M6" s="78"/>
      <c r="N6" s="78"/>
      <c r="O6" s="78"/>
      <c r="P6" s="78"/>
      <c r="Q6" s="78"/>
      <c r="R6" s="78"/>
      <c r="S6" s="78"/>
      <c r="T6" s="78"/>
      <c r="U6" s="78"/>
      <c r="V6" s="78"/>
      <c r="W6" s="78"/>
      <c r="X6" s="78"/>
      <c r="Y6" s="78"/>
      <c r="Z6" s="78"/>
      <c r="AA6" s="78"/>
      <c r="AB6" s="180"/>
      <c r="AC6" s="181"/>
      <c r="AD6" s="787"/>
      <c r="AE6" s="788">
        <v>6</v>
      </c>
      <c r="AF6" s="77" t="s">
        <v>819</v>
      </c>
      <c r="AG6" s="789">
        <v>6</v>
      </c>
      <c r="AH6" s="789" t="s">
        <v>814</v>
      </c>
      <c r="AI6" s="791" t="e">
        <f>DAY(B6)</f>
        <v>#VALUE!</v>
      </c>
      <c r="AJ6" s="790"/>
      <c r="AK6" s="789">
        <v>6</v>
      </c>
      <c r="AL6" s="790" t="s">
        <v>820</v>
      </c>
      <c r="AM6" s="77"/>
      <c r="AN6" s="77"/>
      <c r="AO6" s="77"/>
      <c r="AP6" s="77"/>
      <c r="AQ6" s="114"/>
      <c r="AR6" s="114"/>
      <c r="AS6" s="114"/>
      <c r="AT6" s="114"/>
      <c r="AU6" s="114"/>
      <c r="AV6" s="114"/>
      <c r="AW6" s="114"/>
      <c r="AX6" s="114"/>
      <c r="AY6" s="114"/>
      <c r="AZ6" s="114"/>
    </row>
    <row r="7" spans="1:52" ht="20.100000000000001" customHeight="1">
      <c r="A7" s="38"/>
      <c r="B7" s="65"/>
      <c r="C7" s="65"/>
      <c r="I7" s="78"/>
      <c r="J7" s="78"/>
      <c r="K7" s="78"/>
      <c r="L7" s="78"/>
      <c r="M7" s="78"/>
      <c r="N7" s="78"/>
      <c r="O7" s="78"/>
      <c r="P7" s="78"/>
      <c r="Q7" s="78"/>
      <c r="R7" s="78"/>
      <c r="S7" s="78"/>
      <c r="T7" s="78"/>
      <c r="U7" s="78"/>
      <c r="V7" s="78"/>
      <c r="W7" s="78"/>
      <c r="X7" s="78"/>
      <c r="Y7" s="78"/>
      <c r="Z7" s="78"/>
      <c r="AA7" s="78"/>
      <c r="AB7" s="180"/>
      <c r="AC7" s="181"/>
      <c r="AD7" s="787"/>
      <c r="AE7" s="788">
        <v>7</v>
      </c>
      <c r="AF7" s="77" t="s">
        <v>821</v>
      </c>
      <c r="AG7" s="789">
        <v>7</v>
      </c>
      <c r="AH7" s="789" t="s">
        <v>814</v>
      </c>
      <c r="AI7" s="791" t="e">
        <f>MONTH(B6)</f>
        <v>#VALUE!</v>
      </c>
      <c r="AJ7" s="790"/>
      <c r="AK7" s="789">
        <v>7</v>
      </c>
      <c r="AL7" s="790" t="s">
        <v>822</v>
      </c>
      <c r="AM7" s="77"/>
      <c r="AN7" s="77"/>
      <c r="AO7" s="77"/>
      <c r="AP7" s="77"/>
      <c r="AQ7" s="114"/>
      <c r="AR7" s="114"/>
      <c r="AS7" s="114"/>
      <c r="AT7" s="114"/>
      <c r="AU7" s="114"/>
      <c r="AV7" s="114"/>
      <c r="AW7" s="114"/>
      <c r="AX7" s="114"/>
      <c r="AY7" s="114"/>
      <c r="AZ7" s="114"/>
    </row>
    <row r="8" spans="1:52" ht="20.100000000000001" customHeight="1">
      <c r="A8" s="55" t="str">
        <f>'Attach 3(JV)'!E7</f>
        <v>To:</v>
      </c>
      <c r="B8" s="16"/>
      <c r="F8" s="32"/>
      <c r="G8" s="32"/>
      <c r="H8" s="32"/>
      <c r="I8" s="78"/>
      <c r="J8" s="78"/>
      <c r="K8" s="78"/>
      <c r="L8" s="78"/>
      <c r="M8" s="78"/>
      <c r="N8" s="78"/>
      <c r="O8" s="78"/>
      <c r="P8" s="78"/>
      <c r="Q8" s="78"/>
      <c r="R8" s="78"/>
      <c r="S8" s="78"/>
      <c r="T8" s="78"/>
      <c r="U8" s="78"/>
      <c r="V8" s="78"/>
      <c r="W8" s="78"/>
      <c r="X8" s="78"/>
      <c r="Y8" s="78"/>
      <c r="Z8" s="78"/>
      <c r="AA8" s="78"/>
      <c r="AB8" s="180"/>
      <c r="AC8" s="181"/>
      <c r="AD8" s="787"/>
      <c r="AE8" s="788">
        <v>8</v>
      </c>
      <c r="AF8" s="77" t="s">
        <v>823</v>
      </c>
      <c r="AG8" s="789">
        <v>8</v>
      </c>
      <c r="AH8" s="789" t="s">
        <v>814</v>
      </c>
      <c r="AI8" s="791" t="e">
        <f>LOOKUP(AI7,AK1:AK12,AL1:AL12)</f>
        <v>#VALUE!</v>
      </c>
      <c r="AJ8" s="790"/>
      <c r="AK8" s="789">
        <v>8</v>
      </c>
      <c r="AL8" s="790" t="s">
        <v>824</v>
      </c>
      <c r="AM8" s="77"/>
      <c r="AN8" s="77"/>
      <c r="AO8" s="77"/>
      <c r="AP8" s="77"/>
      <c r="AQ8" s="114"/>
      <c r="AR8" s="114"/>
      <c r="AS8" s="114"/>
      <c r="AT8" s="114"/>
      <c r="AU8" s="114"/>
      <c r="AV8" s="114"/>
      <c r="AW8" s="114"/>
      <c r="AX8" s="114"/>
      <c r="AY8" s="114"/>
      <c r="AZ8" s="114"/>
    </row>
    <row r="9" spans="1:52" ht="20.100000000000001" customHeight="1">
      <c r="A9" s="55" t="str">
        <f>'Attach 3(JV)'!E8</f>
        <v>Contract Services</v>
      </c>
      <c r="B9" s="17"/>
      <c r="F9" s="32"/>
      <c r="G9" s="32"/>
      <c r="H9" s="32"/>
      <c r="I9" s="78"/>
      <c r="J9" s="78"/>
      <c r="K9" s="78"/>
      <c r="L9" s="78"/>
      <c r="M9" s="78"/>
      <c r="N9" s="78"/>
      <c r="O9" s="78"/>
      <c r="P9" s="78"/>
      <c r="Q9" s="78"/>
      <c r="R9" s="78"/>
      <c r="S9" s="78"/>
      <c r="T9" s="78"/>
      <c r="U9" s="78"/>
      <c r="V9" s="78"/>
      <c r="W9" s="78"/>
      <c r="X9" s="78"/>
      <c r="Y9" s="78"/>
      <c r="Z9" s="78"/>
      <c r="AA9" s="78"/>
      <c r="AB9" s="180"/>
      <c r="AC9" s="181"/>
      <c r="AD9" s="787"/>
      <c r="AE9" s="788">
        <v>9</v>
      </c>
      <c r="AF9" s="77" t="s">
        <v>825</v>
      </c>
      <c r="AG9" s="789">
        <v>9</v>
      </c>
      <c r="AH9" s="789" t="s">
        <v>814</v>
      </c>
      <c r="AI9" s="791" t="e">
        <f>YEAR(B6)</f>
        <v>#VALUE!</v>
      </c>
      <c r="AJ9" s="790"/>
      <c r="AK9" s="789">
        <v>9</v>
      </c>
      <c r="AL9" s="790" t="s">
        <v>826</v>
      </c>
      <c r="AM9" s="77"/>
      <c r="AN9" s="77"/>
      <c r="AO9" s="77"/>
      <c r="AP9" s="77"/>
      <c r="AQ9" s="114"/>
      <c r="AR9" s="114"/>
      <c r="AS9" s="114"/>
      <c r="AT9" s="114"/>
      <c r="AU9" s="114"/>
      <c r="AV9" s="114"/>
      <c r="AW9" s="114"/>
      <c r="AX9" s="114"/>
      <c r="AY9" s="114"/>
      <c r="AZ9" s="114"/>
    </row>
    <row r="10" spans="1:52" ht="20.100000000000001" customHeight="1">
      <c r="A10" s="55" t="str">
        <f>'Attach 3(JV)'!E9</f>
        <v>Power Grid Corporation of India Ltd.,</v>
      </c>
      <c r="B10" s="17"/>
      <c r="F10" s="32"/>
      <c r="G10" s="32"/>
      <c r="H10" s="32"/>
      <c r="I10" s="78"/>
      <c r="J10" s="78"/>
      <c r="K10" s="78"/>
      <c r="L10" s="78"/>
      <c r="M10" s="78"/>
      <c r="N10" s="78"/>
      <c r="O10" s="78"/>
      <c r="P10" s="78"/>
      <c r="Q10" s="78"/>
      <c r="R10" s="78"/>
      <c r="S10" s="78"/>
      <c r="T10" s="78"/>
      <c r="U10" s="78"/>
      <c r="V10" s="78"/>
      <c r="W10" s="78"/>
      <c r="X10" s="78"/>
      <c r="Y10" s="78"/>
      <c r="Z10" s="78"/>
      <c r="AA10" s="78"/>
      <c r="AB10" s="180"/>
      <c r="AC10" s="181"/>
      <c r="AD10" s="787"/>
      <c r="AE10" s="788">
        <v>10</v>
      </c>
      <c r="AF10" s="77" t="s">
        <v>827</v>
      </c>
      <c r="AG10" s="789">
        <v>10</v>
      </c>
      <c r="AH10" s="789" t="s">
        <v>814</v>
      </c>
      <c r="AI10" s="790"/>
      <c r="AJ10" s="790"/>
      <c r="AK10" s="789">
        <v>10</v>
      </c>
      <c r="AL10" s="790" t="s">
        <v>828</v>
      </c>
      <c r="AM10" s="77"/>
      <c r="AN10" s="77"/>
      <c r="AO10" s="77"/>
      <c r="AP10" s="77"/>
      <c r="AQ10" s="114"/>
      <c r="AR10" s="114"/>
      <c r="AS10" s="114"/>
      <c r="AT10" s="114"/>
      <c r="AU10" s="114"/>
      <c r="AV10" s="114"/>
      <c r="AW10" s="114"/>
      <c r="AX10" s="114"/>
      <c r="AY10" s="114"/>
      <c r="AZ10" s="114"/>
    </row>
    <row r="11" spans="1:52" ht="20.100000000000001" customHeight="1">
      <c r="A11" s="55" t="str">
        <f>'Attach 3(JV)'!E10</f>
        <v>"Saudamini", Plot No. 2, Sector 29</v>
      </c>
      <c r="B11" s="17"/>
      <c r="F11" s="32"/>
      <c r="G11" s="32"/>
      <c r="H11" s="32"/>
      <c r="I11" s="78"/>
      <c r="J11" s="78"/>
      <c r="K11" s="78"/>
      <c r="L11" s="78"/>
      <c r="M11" s="78"/>
      <c r="N11" s="78"/>
      <c r="O11" s="78"/>
      <c r="P11" s="78"/>
      <c r="Q11" s="78"/>
      <c r="R11" s="78"/>
      <c r="S11" s="78"/>
      <c r="T11" s="78"/>
      <c r="U11" s="78"/>
      <c r="V11" s="78"/>
      <c r="W11" s="78"/>
      <c r="X11" s="78"/>
      <c r="Y11" s="78"/>
      <c r="Z11" s="78"/>
      <c r="AA11" s="78"/>
      <c r="AB11" s="180"/>
      <c r="AC11" s="181"/>
      <c r="AD11" s="787"/>
      <c r="AE11" s="788">
        <v>11</v>
      </c>
      <c r="AF11" s="77" t="s">
        <v>829</v>
      </c>
      <c r="AG11" s="789">
        <v>11</v>
      </c>
      <c r="AH11" s="789" t="s">
        <v>814</v>
      </c>
      <c r="AI11" s="790"/>
      <c r="AJ11" s="790"/>
      <c r="AK11" s="789">
        <v>11</v>
      </c>
      <c r="AL11" s="790" t="s">
        <v>830</v>
      </c>
      <c r="AM11" s="77"/>
      <c r="AN11" s="77"/>
      <c r="AO11" s="77"/>
      <c r="AP11" s="77"/>
      <c r="AQ11" s="114"/>
      <c r="AR11" s="114"/>
      <c r="AS11" s="114"/>
      <c r="AT11" s="114"/>
      <c r="AU11" s="114"/>
      <c r="AV11" s="114"/>
      <c r="AW11" s="114"/>
      <c r="AX11" s="114"/>
      <c r="AY11" s="114"/>
      <c r="AZ11" s="114"/>
    </row>
    <row r="12" spans="1:52" ht="20.100000000000001" customHeight="1">
      <c r="A12" s="55" t="str">
        <f>'Attach 3(JV)'!E11</f>
        <v>Gurugram (Haryana) - 122001</v>
      </c>
      <c r="B12" s="17"/>
      <c r="F12" s="32"/>
      <c r="G12" s="32"/>
      <c r="H12" s="32"/>
      <c r="I12" s="78"/>
      <c r="J12" s="78"/>
      <c r="K12" s="78"/>
      <c r="L12" s="78"/>
      <c r="M12" s="78"/>
      <c r="N12" s="78"/>
      <c r="O12" s="78"/>
      <c r="P12" s="78"/>
      <c r="Q12" s="78"/>
      <c r="R12" s="78"/>
      <c r="S12" s="78"/>
      <c r="T12" s="78"/>
      <c r="U12" s="78"/>
      <c r="V12" s="78"/>
      <c r="W12" s="78"/>
      <c r="X12" s="78"/>
      <c r="Y12" s="78"/>
      <c r="Z12" s="78"/>
      <c r="AA12" s="78"/>
      <c r="AB12" s="180"/>
      <c r="AC12" s="181"/>
      <c r="AD12" s="787"/>
      <c r="AE12" s="788">
        <v>12</v>
      </c>
      <c r="AF12" s="77" t="s">
        <v>831</v>
      </c>
      <c r="AG12" s="789">
        <v>12</v>
      </c>
      <c r="AH12" s="789" t="s">
        <v>814</v>
      </c>
      <c r="AI12" s="790"/>
      <c r="AJ12" s="790"/>
      <c r="AK12" s="789">
        <v>12</v>
      </c>
      <c r="AL12" s="790" t="s">
        <v>832</v>
      </c>
      <c r="AM12" s="77"/>
      <c r="AN12" s="77"/>
      <c r="AO12" s="77"/>
      <c r="AP12" s="77"/>
      <c r="AQ12" s="114"/>
      <c r="AR12" s="114"/>
      <c r="AS12" s="114"/>
      <c r="AT12" s="114"/>
      <c r="AU12" s="114"/>
      <c r="AV12" s="114"/>
      <c r="AW12" s="114"/>
      <c r="AX12" s="114"/>
      <c r="AY12" s="114"/>
      <c r="AZ12" s="114"/>
    </row>
    <row r="13" spans="1:52" ht="20.100000000000001" customHeight="1">
      <c r="A13" s="55"/>
      <c r="B13" s="17"/>
      <c r="F13" s="32"/>
      <c r="G13" s="32"/>
      <c r="H13" s="32"/>
      <c r="I13" s="78"/>
      <c r="J13" s="78"/>
      <c r="K13" s="78"/>
      <c r="L13" s="78"/>
      <c r="M13" s="78"/>
      <c r="N13" s="78"/>
      <c r="O13" s="78"/>
      <c r="P13" s="78"/>
      <c r="Q13" s="78"/>
      <c r="R13" s="78"/>
      <c r="S13" s="78"/>
      <c r="T13" s="78"/>
      <c r="U13" s="78"/>
      <c r="V13" s="78"/>
      <c r="W13" s="78"/>
      <c r="X13" s="78"/>
      <c r="Y13" s="78"/>
      <c r="Z13" s="78"/>
      <c r="AA13" s="78"/>
      <c r="AB13" s="180"/>
      <c r="AC13" s="181"/>
      <c r="AD13" s="787"/>
      <c r="AE13" s="788">
        <v>13</v>
      </c>
      <c r="AF13" s="77" t="s">
        <v>833</v>
      </c>
      <c r="AG13" s="789">
        <v>13</v>
      </c>
      <c r="AH13" s="789" t="s">
        <v>814</v>
      </c>
      <c r="AI13" s="790"/>
      <c r="AJ13" s="790"/>
      <c r="AK13" s="790"/>
      <c r="AL13" s="790"/>
      <c r="AM13" s="77"/>
      <c r="AN13" s="77"/>
      <c r="AO13" s="77"/>
      <c r="AP13" s="77"/>
      <c r="AQ13" s="114"/>
      <c r="AR13" s="114"/>
      <c r="AS13" s="114"/>
      <c r="AT13" s="114"/>
      <c r="AU13" s="114"/>
      <c r="AV13" s="114"/>
      <c r="AW13" s="114"/>
      <c r="AX13" s="114"/>
      <c r="AY13" s="114"/>
      <c r="AZ13" s="114"/>
    </row>
    <row r="14" spans="1:52" ht="12" customHeight="1">
      <c r="A14" s="38"/>
      <c r="B14" s="38"/>
      <c r="F14" s="32"/>
      <c r="G14" s="32"/>
      <c r="H14" s="32"/>
      <c r="I14" s="78"/>
      <c r="J14" s="78"/>
      <c r="K14" s="78"/>
      <c r="L14" s="78"/>
      <c r="M14" s="78"/>
      <c r="N14" s="78"/>
      <c r="O14" s="78"/>
      <c r="P14" s="78"/>
      <c r="Q14" s="78"/>
      <c r="R14" s="78"/>
      <c r="S14" s="78"/>
      <c r="T14" s="78"/>
      <c r="U14" s="78"/>
      <c r="V14" s="78"/>
      <c r="W14" s="78"/>
      <c r="X14" s="78"/>
      <c r="Y14" s="78"/>
      <c r="Z14" s="78"/>
      <c r="AA14" s="78"/>
      <c r="AB14" s="180"/>
      <c r="AC14" s="181"/>
      <c r="AD14" s="787"/>
      <c r="AE14" s="788">
        <v>14</v>
      </c>
      <c r="AF14" s="77" t="s">
        <v>834</v>
      </c>
      <c r="AG14" s="789">
        <v>14</v>
      </c>
      <c r="AH14" s="789" t="s">
        <v>814</v>
      </c>
      <c r="AI14" s="790"/>
      <c r="AJ14" s="790"/>
      <c r="AK14" s="790"/>
      <c r="AL14" s="790"/>
      <c r="AM14" s="77"/>
      <c r="AN14" s="77"/>
      <c r="AO14" s="77"/>
      <c r="AP14" s="77"/>
      <c r="AQ14" s="114"/>
      <c r="AR14" s="114"/>
      <c r="AS14" s="114"/>
      <c r="AT14" s="114"/>
      <c r="AU14" s="114"/>
      <c r="AV14" s="114"/>
      <c r="AW14" s="114"/>
      <c r="AX14" s="114"/>
      <c r="AY14" s="114"/>
      <c r="AZ14" s="114"/>
    </row>
    <row r="15" spans="1:52" ht="70.5" customHeight="1">
      <c r="A15" s="266" t="s">
        <v>835</v>
      </c>
      <c r="B15" s="1409" t="str">
        <f>Basic!B1</f>
        <v xml:space="preserve">765 kV Transformer Package –  LOT-7TR-04-BULK for 7X 500 MVA, 765/400/33kV, (1-Ph) ICT under "Bulk Procurement of Transformer &amp; Reactor packages associated with various projects under RTM &amp; TBCB route "  </v>
      </c>
      <c r="C15" s="1409"/>
      <c r="D15" s="1409"/>
      <c r="E15" s="1409"/>
      <c r="F15" s="1409"/>
      <c r="G15" s="32"/>
      <c r="H15" s="32"/>
      <c r="I15" s="78"/>
      <c r="J15" s="78"/>
      <c r="K15" s="78"/>
      <c r="L15" s="78"/>
      <c r="M15" s="78"/>
      <c r="N15" s="78"/>
      <c r="O15" s="78"/>
      <c r="P15" s="78"/>
      <c r="Q15" s="78"/>
      <c r="R15" s="78"/>
      <c r="S15" s="78"/>
      <c r="T15" s="78"/>
      <c r="U15" s="78"/>
      <c r="V15" s="78"/>
      <c r="W15" s="78"/>
      <c r="X15" s="78"/>
      <c r="Y15" s="78"/>
      <c r="Z15" s="78"/>
      <c r="AA15" s="78"/>
      <c r="AB15" s="180"/>
      <c r="AC15" s="181"/>
      <c r="AD15" s="787"/>
      <c r="AE15" s="788">
        <v>15</v>
      </c>
      <c r="AF15" s="77" t="s">
        <v>836</v>
      </c>
      <c r="AG15" s="789">
        <v>15</v>
      </c>
      <c r="AH15" s="789" t="s">
        <v>814</v>
      </c>
      <c r="AI15" s="790"/>
      <c r="AJ15" s="790"/>
      <c r="AK15" s="790"/>
      <c r="AL15" s="790"/>
      <c r="AM15" s="77"/>
      <c r="AN15" s="77"/>
      <c r="AO15" s="77"/>
      <c r="AP15" s="77"/>
      <c r="AQ15" s="114"/>
      <c r="AR15" s="114"/>
      <c r="AS15" s="114"/>
      <c r="AT15" s="114"/>
      <c r="AU15" s="114"/>
      <c r="AV15" s="114"/>
      <c r="AW15" s="114"/>
      <c r="AX15" s="114"/>
      <c r="AY15" s="114"/>
      <c r="AZ15" s="114"/>
    </row>
    <row r="16" spans="1:52" ht="30.75" customHeight="1">
      <c r="A16" s="29" t="s">
        <v>837</v>
      </c>
      <c r="C16" s="32"/>
      <c r="D16" s="32"/>
      <c r="E16" s="32"/>
      <c r="F16" s="32"/>
      <c r="G16" s="1397" t="s">
        <v>838</v>
      </c>
      <c r="H16" s="1397"/>
      <c r="I16" s="78"/>
      <c r="J16" s="78"/>
      <c r="K16" s="78"/>
      <c r="L16" s="78"/>
      <c r="M16" s="78"/>
      <c r="N16" s="78"/>
      <c r="O16" s="78"/>
      <c r="P16" s="78"/>
      <c r="Q16" s="78"/>
      <c r="R16" s="78"/>
      <c r="S16" s="78"/>
      <c r="T16" s="78"/>
      <c r="U16" s="78"/>
      <c r="V16" s="78"/>
      <c r="W16" s="78"/>
      <c r="X16" s="78"/>
      <c r="Y16" s="78"/>
      <c r="Z16" s="78"/>
      <c r="AA16" s="78"/>
      <c r="AB16" s="180"/>
      <c r="AC16" s="181"/>
      <c r="AD16" s="787"/>
      <c r="AE16" s="788">
        <v>16</v>
      </c>
      <c r="AF16" s="77" t="s">
        <v>839</v>
      </c>
      <c r="AG16" s="789">
        <v>16</v>
      </c>
      <c r="AH16" s="789" t="s">
        <v>814</v>
      </c>
      <c r="AI16" s="790"/>
      <c r="AJ16" s="790"/>
      <c r="AK16" s="790"/>
      <c r="AL16" s="790"/>
      <c r="AM16" s="77"/>
      <c r="AN16" s="77"/>
      <c r="AO16" s="77"/>
      <c r="AP16" s="77"/>
      <c r="AQ16" s="114"/>
      <c r="AR16" s="114"/>
      <c r="AS16" s="114"/>
      <c r="AT16" s="114"/>
      <c r="AU16" s="114"/>
      <c r="AV16" s="114"/>
      <c r="AW16" s="114"/>
      <c r="AX16" s="114"/>
      <c r="AY16" s="114"/>
      <c r="AZ16" s="114"/>
    </row>
    <row r="17" spans="1:52" s="24" customFormat="1" ht="141" customHeight="1">
      <c r="A17" s="69">
        <v>1</v>
      </c>
      <c r="B17" s="1385" t="str">
        <f>"Having examined the Bidding Documents, including Amendment Nos. " &amp; G17 &amp; " dated "&amp; TEXT(H17, "dd/mm/yyyy") &amp; AB17</f>
        <v>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 To be read in conjunction with ITB 11.3)</v>
      </c>
      <c r="C17" s="1385"/>
      <c r="D17" s="1385"/>
      <c r="E17" s="1385"/>
      <c r="F17" s="1385"/>
      <c r="G17" s="267"/>
      <c r="H17" s="268" t="s">
        <v>840</v>
      </c>
      <c r="I17" s="155"/>
      <c r="J17" s="78"/>
      <c r="K17" s="78"/>
      <c r="L17" s="78"/>
      <c r="M17" s="78"/>
      <c r="N17" s="78"/>
      <c r="O17" s="78"/>
      <c r="P17" s="78"/>
      <c r="Q17" s="78"/>
      <c r="R17" s="78"/>
      <c r="S17" s="78"/>
      <c r="T17" s="78"/>
      <c r="U17" s="78"/>
      <c r="V17" s="78"/>
      <c r="W17" s="78"/>
      <c r="X17" s="78"/>
      <c r="Y17" s="78"/>
      <c r="Z17" s="58"/>
      <c r="AA17" s="58"/>
      <c r="AB17" s="182" t="s">
        <v>841</v>
      </c>
      <c r="AC17" s="56"/>
      <c r="AD17" s="183"/>
      <c r="AE17" s="788">
        <v>17</v>
      </c>
      <c r="AF17" s="78" t="s">
        <v>842</v>
      </c>
      <c r="AG17" s="789">
        <v>17</v>
      </c>
      <c r="AH17" s="789" t="s">
        <v>814</v>
      </c>
      <c r="AI17" s="790"/>
      <c r="AJ17" s="790"/>
      <c r="AK17" s="790"/>
      <c r="AL17" s="790"/>
      <c r="AM17" s="78"/>
      <c r="AN17" s="78"/>
      <c r="AO17" s="78"/>
      <c r="AP17" s="78"/>
      <c r="AQ17" s="112"/>
      <c r="AR17" s="112"/>
      <c r="AS17" s="112"/>
      <c r="AT17" s="112"/>
      <c r="AU17" s="112"/>
      <c r="AV17" s="112"/>
      <c r="AW17" s="112"/>
      <c r="AX17" s="112"/>
      <c r="AY17" s="112"/>
      <c r="AZ17" s="112"/>
    </row>
    <row r="18" spans="1:52" s="24" customFormat="1" ht="35.25" customHeight="1">
      <c r="A18" s="69">
        <v>1.1000000000000001</v>
      </c>
      <c r="B18" s="1392" t="s">
        <v>843</v>
      </c>
      <c r="C18" s="1392"/>
      <c r="D18" s="1392"/>
      <c r="E18" s="1392"/>
      <c r="F18" s="1392"/>
      <c r="G18" s="78"/>
      <c r="H18" s="78"/>
      <c r="I18" s="155"/>
      <c r="J18" s="78"/>
      <c r="K18" s="78"/>
      <c r="L18" s="78"/>
      <c r="M18" s="78"/>
      <c r="N18" s="78"/>
      <c r="O18" s="78"/>
      <c r="P18" s="78"/>
      <c r="Q18" s="78"/>
      <c r="R18" s="78"/>
      <c r="S18" s="78"/>
      <c r="T18" s="78"/>
      <c r="U18" s="78"/>
      <c r="V18" s="78"/>
      <c r="W18" s="78"/>
      <c r="X18" s="78"/>
      <c r="Y18" s="78"/>
      <c r="Z18" s="58"/>
      <c r="AA18" s="58"/>
      <c r="AB18" s="182"/>
      <c r="AC18" s="56"/>
      <c r="AD18" s="183"/>
      <c r="AE18" s="788"/>
      <c r="AF18" s="78"/>
      <c r="AG18" s="789"/>
      <c r="AH18" s="789"/>
      <c r="AI18" s="790"/>
      <c r="AJ18" s="790"/>
      <c r="AK18" s="790"/>
      <c r="AL18" s="790"/>
      <c r="AM18" s="78"/>
      <c r="AN18" s="78"/>
      <c r="AO18" s="78"/>
      <c r="AP18" s="78"/>
      <c r="AQ18" s="112"/>
      <c r="AR18" s="112"/>
      <c r="AS18" s="112"/>
      <c r="AT18" s="112"/>
      <c r="AU18" s="112"/>
      <c r="AV18" s="112"/>
      <c r="AW18" s="112"/>
      <c r="AX18" s="112"/>
      <c r="AY18" s="112"/>
      <c r="AZ18" s="112"/>
    </row>
    <row r="19" spans="1:52" ht="21" customHeight="1">
      <c r="A19" s="69">
        <v>2</v>
      </c>
      <c r="B19" s="70" t="s">
        <v>844</v>
      </c>
      <c r="C19" s="32"/>
      <c r="D19" s="32"/>
      <c r="E19" s="32"/>
      <c r="F19" s="32"/>
      <c r="G19" s="32"/>
      <c r="H19" s="32"/>
      <c r="I19" s="78"/>
      <c r="J19" s="78"/>
      <c r="K19" s="78"/>
      <c r="L19" s="78"/>
      <c r="M19" s="78"/>
      <c r="N19" s="78"/>
      <c r="O19" s="78"/>
      <c r="P19" s="78"/>
      <c r="Q19" s="78"/>
      <c r="R19" s="78"/>
      <c r="S19" s="78"/>
      <c r="T19" s="78"/>
      <c r="U19" s="78"/>
      <c r="V19" s="78"/>
      <c r="W19" s="78"/>
      <c r="X19" s="78"/>
      <c r="Y19" s="78"/>
      <c r="Z19" s="78"/>
      <c r="AA19" s="78"/>
      <c r="AB19" s="180"/>
      <c r="AC19" s="181" t="s">
        <v>845</v>
      </c>
      <c r="AD19" s="787"/>
      <c r="AE19" s="788">
        <v>18</v>
      </c>
      <c r="AF19" s="77" t="s">
        <v>846</v>
      </c>
      <c r="AG19" s="789">
        <v>18</v>
      </c>
      <c r="AH19" s="789" t="s">
        <v>814</v>
      </c>
      <c r="AI19" s="790"/>
      <c r="AJ19" s="790"/>
      <c r="AK19" s="790"/>
      <c r="AL19" s="790"/>
      <c r="AM19" s="77"/>
      <c r="AN19" s="77"/>
      <c r="AO19" s="77"/>
      <c r="AP19" s="77"/>
      <c r="AQ19" s="114"/>
      <c r="AR19" s="114"/>
      <c r="AS19" s="114"/>
      <c r="AT19" s="114"/>
      <c r="AU19" s="114"/>
      <c r="AV19" s="114"/>
      <c r="AW19" s="114"/>
      <c r="AX19" s="114"/>
      <c r="AY19" s="114"/>
      <c r="AZ19" s="114"/>
    </row>
    <row r="20" spans="1:52" s="24" customFormat="1" ht="41.25" customHeight="1">
      <c r="A20" s="29"/>
      <c r="B20" s="1062" t="s">
        <v>847</v>
      </c>
      <c r="C20" s="1062"/>
      <c r="D20" s="1062"/>
      <c r="E20" s="1062"/>
      <c r="F20" s="1062"/>
      <c r="G20" s="1399"/>
      <c r="H20" s="1399"/>
      <c r="I20" s="1399"/>
      <c r="J20" s="1399"/>
      <c r="K20" s="78"/>
      <c r="L20" s="78"/>
      <c r="M20" s="78"/>
      <c r="N20" s="78"/>
      <c r="O20" s="78"/>
      <c r="P20" s="78"/>
      <c r="Q20" s="78"/>
      <c r="R20" s="78"/>
      <c r="S20" s="78"/>
      <c r="T20" s="78"/>
      <c r="U20" s="78"/>
      <c r="V20" s="78"/>
      <c r="W20" s="78"/>
      <c r="X20" s="78"/>
      <c r="Y20" s="78"/>
      <c r="Z20" s="78"/>
      <c r="AA20" s="78"/>
      <c r="AB20" s="180"/>
      <c r="AC20" s="181" t="s">
        <v>848</v>
      </c>
      <c r="AD20" s="788"/>
      <c r="AE20" s="788">
        <v>19</v>
      </c>
      <c r="AF20" s="78" t="s">
        <v>849</v>
      </c>
      <c r="AG20" s="789">
        <v>19</v>
      </c>
      <c r="AH20" s="789" t="s">
        <v>814</v>
      </c>
      <c r="AI20" s="792"/>
      <c r="AJ20" s="792"/>
      <c r="AK20" s="792"/>
      <c r="AL20" s="792"/>
      <c r="AM20" s="78"/>
      <c r="AN20" s="78"/>
      <c r="AO20" s="78"/>
      <c r="AP20" s="78"/>
      <c r="AQ20" s="112"/>
      <c r="AR20" s="112"/>
      <c r="AS20" s="112"/>
      <c r="AT20" s="112"/>
      <c r="AU20" s="112"/>
      <c r="AV20" s="112"/>
      <c r="AW20" s="112"/>
      <c r="AX20" s="112"/>
      <c r="AY20" s="112"/>
      <c r="AZ20" s="112"/>
    </row>
    <row r="21" spans="1:52" s="24" customFormat="1" ht="53.25" customHeight="1">
      <c r="A21" s="29"/>
      <c r="B21" s="1006" t="str">
        <f>"(a) Attachment 1(" &amp; Basic!$B$2 &amp; ") :"</f>
        <v>(a) Attachment 1(7TR-04-BULK) :</v>
      </c>
      <c r="C21" s="1006"/>
      <c r="D21" s="1400" t="s">
        <v>850</v>
      </c>
      <c r="E21" s="1400"/>
      <c r="F21" s="1400"/>
      <c r="G21" s="758"/>
      <c r="H21" s="759"/>
      <c r="I21" s="759"/>
      <c r="J21" s="759"/>
      <c r="K21" s="788"/>
      <c r="L21" s="788"/>
      <c r="M21" s="793"/>
      <c r="N21" s="788"/>
      <c r="O21" s="788"/>
      <c r="P21" s="788"/>
      <c r="Q21" s="788"/>
      <c r="R21" s="788"/>
      <c r="S21" s="788"/>
      <c r="T21" s="788"/>
      <c r="U21" s="788"/>
      <c r="V21" s="788"/>
      <c r="W21" s="788"/>
      <c r="X21" s="788"/>
      <c r="Y21" s="788"/>
      <c r="Z21" s="78"/>
      <c r="AA21" s="78"/>
      <c r="AB21" s="180"/>
      <c r="AC21" s="181" t="s">
        <v>851</v>
      </c>
      <c r="AD21" s="788" t="str">
        <f>IF(ISERROR(LOOKUP(J21,AE1:AE21,AF1:AF21)), "Zero", LOOKUP(J21,AE1:AE21,AF1:AF21))</f>
        <v>Zero</v>
      </c>
      <c r="AE21" s="788">
        <v>20</v>
      </c>
      <c r="AF21" s="78" t="s">
        <v>852</v>
      </c>
      <c r="AG21" s="789">
        <v>20</v>
      </c>
      <c r="AH21" s="789" t="s">
        <v>814</v>
      </c>
      <c r="AI21" s="790"/>
      <c r="AJ21" s="790"/>
      <c r="AK21" s="790"/>
      <c r="AL21" s="790"/>
      <c r="AM21" s="78"/>
      <c r="AN21" s="78"/>
      <c r="AO21" s="78"/>
      <c r="AP21" s="78"/>
      <c r="AQ21" s="112"/>
      <c r="AR21" s="112"/>
      <c r="AS21" s="112"/>
      <c r="AT21" s="112"/>
      <c r="AU21" s="112"/>
      <c r="AV21" s="112"/>
      <c r="AW21" s="112"/>
      <c r="AX21" s="112"/>
      <c r="AY21" s="112"/>
      <c r="AZ21" s="112"/>
    </row>
    <row r="22" spans="1:52" s="24" customFormat="1" ht="99" hidden="1" customHeight="1">
      <c r="A22" s="29"/>
      <c r="B22" s="495"/>
      <c r="C22" s="495"/>
      <c r="D22" s="1402"/>
      <c r="E22" s="1402"/>
      <c r="F22" s="1403"/>
      <c r="G22" s="495"/>
      <c r="H22" s="495"/>
      <c r="I22" s="495"/>
      <c r="J22" s="495"/>
      <c r="K22" s="788"/>
      <c r="L22" s="788"/>
      <c r="M22" s="793"/>
      <c r="N22" s="788"/>
      <c r="O22" s="788"/>
      <c r="P22" s="788"/>
      <c r="Q22" s="788"/>
      <c r="R22" s="788"/>
      <c r="S22" s="788"/>
      <c r="T22" s="788"/>
      <c r="U22" s="788"/>
      <c r="V22" s="788"/>
      <c r="W22" s="788"/>
      <c r="X22" s="788"/>
      <c r="Y22" s="788"/>
      <c r="Z22" s="78"/>
      <c r="AA22" s="78"/>
      <c r="AB22" s="180"/>
      <c r="AC22" s="181"/>
      <c r="AD22" s="788"/>
      <c r="AE22" s="788"/>
      <c r="AF22" s="78"/>
      <c r="AG22" s="789"/>
      <c r="AH22" s="789"/>
      <c r="AI22" s="790"/>
      <c r="AJ22" s="790"/>
      <c r="AK22" s="790"/>
      <c r="AL22" s="790"/>
      <c r="AM22" s="78"/>
      <c r="AN22" s="78"/>
      <c r="AO22" s="78"/>
      <c r="AP22" s="78"/>
      <c r="AQ22" s="112"/>
      <c r="AR22" s="112"/>
      <c r="AS22" s="112"/>
      <c r="AT22" s="112"/>
      <c r="AU22" s="112"/>
      <c r="AV22" s="112"/>
      <c r="AW22" s="112"/>
      <c r="AX22" s="112"/>
      <c r="AY22" s="112"/>
      <c r="AZ22" s="112"/>
    </row>
    <row r="23" spans="1:52" s="24" customFormat="1" hidden="1">
      <c r="A23" s="29"/>
      <c r="B23" s="495"/>
      <c r="C23" s="495"/>
      <c r="D23" s="1401" t="s">
        <v>853</v>
      </c>
      <c r="E23" s="1401"/>
      <c r="F23" s="1401"/>
      <c r="G23" s="1398"/>
      <c r="H23" s="1398"/>
      <c r="I23" s="1398"/>
      <c r="J23" s="1398"/>
      <c r="K23" s="788"/>
      <c r="L23" s="788"/>
      <c r="M23" s="793"/>
      <c r="N23" s="788"/>
      <c r="O23" s="788"/>
      <c r="P23" s="788"/>
      <c r="Q23" s="788"/>
      <c r="R23" s="788"/>
      <c r="S23" s="788"/>
      <c r="T23" s="788"/>
      <c r="U23" s="788"/>
      <c r="V23" s="788"/>
      <c r="W23" s="788"/>
      <c r="X23" s="788"/>
      <c r="Y23" s="788"/>
      <c r="Z23" s="78"/>
      <c r="AA23" s="78"/>
      <c r="AB23" s="180"/>
      <c r="AC23" s="181"/>
      <c r="AD23" s="788"/>
      <c r="AE23" s="788"/>
      <c r="AF23" s="78"/>
      <c r="AG23" s="789"/>
      <c r="AH23" s="789"/>
      <c r="AI23" s="790"/>
      <c r="AJ23" s="790"/>
      <c r="AK23" s="790"/>
      <c r="AL23" s="790"/>
      <c r="AM23" s="78"/>
      <c r="AN23" s="78"/>
      <c r="AO23" s="78"/>
      <c r="AP23" s="78"/>
      <c r="AQ23" s="112"/>
      <c r="AR23" s="112"/>
      <c r="AS23" s="112"/>
      <c r="AT23" s="112"/>
      <c r="AU23" s="112"/>
      <c r="AV23" s="112"/>
      <c r="AW23" s="112"/>
      <c r="AX23" s="112"/>
      <c r="AY23" s="112"/>
      <c r="AZ23" s="112"/>
    </row>
    <row r="24" spans="1:52" s="24" customFormat="1" ht="80.25" hidden="1" customHeight="1">
      <c r="A24" s="29"/>
      <c r="B24" s="495"/>
      <c r="C24" s="495"/>
      <c r="D24" s="1404" t="s">
        <v>854</v>
      </c>
      <c r="E24" s="1404"/>
      <c r="F24" s="1404"/>
      <c r="G24" s="701"/>
      <c r="H24" s="701"/>
      <c r="I24" s="701"/>
      <c r="J24" s="701"/>
      <c r="K24" s="788"/>
      <c r="L24" s="788"/>
      <c r="M24" s="793"/>
      <c r="N24" s="788"/>
      <c r="O24" s="788"/>
      <c r="P24" s="788"/>
      <c r="Q24" s="788"/>
      <c r="R24" s="788"/>
      <c r="S24" s="788"/>
      <c r="T24" s="788"/>
      <c r="U24" s="788"/>
      <c r="V24" s="788"/>
      <c r="W24" s="788"/>
      <c r="X24" s="788"/>
      <c r="Y24" s="788"/>
      <c r="Z24" s="78"/>
      <c r="AA24" s="78"/>
      <c r="AB24" s="180"/>
      <c r="AC24" s="181"/>
      <c r="AD24" s="788"/>
      <c r="AE24" s="788"/>
      <c r="AF24" s="78"/>
      <c r="AG24" s="789"/>
      <c r="AH24" s="789"/>
      <c r="AI24" s="790"/>
      <c r="AJ24" s="790"/>
      <c r="AK24" s="790"/>
      <c r="AL24" s="790"/>
      <c r="AM24" s="78"/>
      <c r="AN24" s="78"/>
      <c r="AO24" s="78"/>
      <c r="AP24" s="78"/>
      <c r="AQ24" s="112"/>
      <c r="AR24" s="112"/>
      <c r="AS24" s="112"/>
      <c r="AT24" s="112"/>
      <c r="AU24" s="112"/>
      <c r="AV24" s="112"/>
      <c r="AW24" s="112"/>
      <c r="AX24" s="112"/>
      <c r="AY24" s="112"/>
      <c r="AZ24" s="112"/>
    </row>
    <row r="25" spans="1:52" s="24" customFormat="1" ht="69.75" hidden="1" customHeight="1">
      <c r="A25" s="29"/>
      <c r="B25" s="495"/>
      <c r="C25" s="495"/>
      <c r="D25" s="1405" t="s">
        <v>855</v>
      </c>
      <c r="E25" s="1405"/>
      <c r="F25" s="1405"/>
      <c r="G25" s="701"/>
      <c r="H25" s="701"/>
      <c r="I25" s="701"/>
      <c r="J25" s="701"/>
      <c r="K25" s="788"/>
      <c r="L25" s="788"/>
      <c r="M25" s="793"/>
      <c r="N25" s="788"/>
      <c r="O25" s="788"/>
      <c r="P25" s="788"/>
      <c r="Q25" s="788"/>
      <c r="R25" s="788"/>
      <c r="S25" s="788"/>
      <c r="T25" s="788"/>
      <c r="U25" s="788"/>
      <c r="V25" s="788"/>
      <c r="W25" s="788"/>
      <c r="X25" s="788"/>
      <c r="Y25" s="788"/>
      <c r="Z25" s="78"/>
      <c r="AA25" s="78"/>
      <c r="AB25" s="180"/>
      <c r="AC25" s="181"/>
      <c r="AD25" s="788"/>
      <c r="AE25" s="788"/>
      <c r="AF25" s="78"/>
      <c r="AG25" s="789"/>
      <c r="AH25" s="789"/>
      <c r="AI25" s="790"/>
      <c r="AJ25" s="790"/>
      <c r="AK25" s="790"/>
      <c r="AL25" s="790"/>
      <c r="AM25" s="78"/>
      <c r="AN25" s="78"/>
      <c r="AO25" s="78"/>
      <c r="AP25" s="78"/>
      <c r="AQ25" s="112"/>
      <c r="AR25" s="112"/>
      <c r="AS25" s="112"/>
      <c r="AT25" s="112"/>
      <c r="AU25" s="112"/>
      <c r="AV25" s="112"/>
      <c r="AW25" s="112"/>
      <c r="AX25" s="112"/>
      <c r="AY25" s="112"/>
      <c r="AZ25" s="112"/>
    </row>
    <row r="26" spans="1:52" s="24" customFormat="1" ht="74.25" customHeight="1">
      <c r="A26" s="29"/>
      <c r="B26" s="1006" t="str">
        <f>"(b) Attachment 2(" &amp; Basic!$B$2 &amp; ") :"</f>
        <v>(b) Attachment 2(7TR-04-BULK) :</v>
      </c>
      <c r="C26" s="1006"/>
      <c r="D26" s="1383" t="s">
        <v>856</v>
      </c>
      <c r="E26" s="1383"/>
      <c r="F26" s="1383"/>
      <c r="K26" s="78"/>
      <c r="L26" s="78"/>
      <c r="M26" s="78"/>
      <c r="N26" s="78"/>
      <c r="O26" s="78"/>
      <c r="P26" s="78"/>
      <c r="Q26" s="78"/>
      <c r="R26" s="78"/>
      <c r="S26" s="78"/>
      <c r="T26" s="78"/>
      <c r="U26" s="78"/>
      <c r="V26" s="78"/>
      <c r="W26" s="78"/>
      <c r="X26" s="78"/>
      <c r="Y26" s="78"/>
      <c r="Z26" s="78"/>
      <c r="AA26" s="78"/>
      <c r="AB26" s="180"/>
      <c r="AC26" s="181" t="s">
        <v>857</v>
      </c>
      <c r="AD26" s="788" t="str">
        <f>IF(J21 &gt; 9, "("&amp;J21&amp;")", "(0"&amp;J21&amp;")")</f>
        <v>(0)</v>
      </c>
      <c r="AE26" s="788"/>
      <c r="AF26" s="78"/>
      <c r="AG26" s="789">
        <v>21</v>
      </c>
      <c r="AH26" s="789" t="s">
        <v>804</v>
      </c>
      <c r="AI26" s="790"/>
      <c r="AJ26" s="790"/>
      <c r="AK26" s="790"/>
      <c r="AL26" s="790"/>
      <c r="AM26" s="78"/>
      <c r="AN26" s="78"/>
      <c r="AO26" s="78"/>
      <c r="AP26" s="78"/>
      <c r="AQ26" s="112"/>
      <c r="AR26" s="112"/>
      <c r="AS26" s="112"/>
      <c r="AT26" s="112"/>
      <c r="AU26" s="112"/>
      <c r="AV26" s="112"/>
      <c r="AW26" s="112"/>
      <c r="AX26" s="112"/>
      <c r="AY26" s="112"/>
      <c r="AZ26" s="112"/>
    </row>
    <row r="27" spans="1:52" s="24" customFormat="1" ht="60" customHeight="1">
      <c r="A27" s="29"/>
      <c r="B27" s="495"/>
      <c r="C27" s="495"/>
      <c r="D27" s="1407" t="s">
        <v>858</v>
      </c>
      <c r="E27" s="1407"/>
      <c r="F27" s="1407"/>
      <c r="K27" s="78"/>
      <c r="L27" s="78"/>
      <c r="M27" s="78"/>
      <c r="N27" s="78"/>
      <c r="O27" s="78"/>
      <c r="P27" s="78"/>
      <c r="Q27" s="78"/>
      <c r="R27" s="78"/>
      <c r="S27" s="78"/>
      <c r="T27" s="78"/>
      <c r="U27" s="78"/>
      <c r="V27" s="78"/>
      <c r="W27" s="78"/>
      <c r="X27" s="78"/>
      <c r="Y27" s="78"/>
      <c r="Z27" s="78"/>
      <c r="AA27" s="78"/>
      <c r="AB27" s="180"/>
      <c r="AC27" s="181"/>
      <c r="AD27" s="788"/>
      <c r="AE27" s="788"/>
      <c r="AF27" s="78"/>
      <c r="AG27" s="789"/>
      <c r="AH27" s="789"/>
      <c r="AI27" s="790"/>
      <c r="AJ27" s="790"/>
      <c r="AK27" s="790"/>
      <c r="AL27" s="790"/>
      <c r="AM27" s="78"/>
      <c r="AN27" s="78"/>
      <c r="AO27" s="78"/>
      <c r="AP27" s="78"/>
      <c r="AQ27" s="112"/>
      <c r="AR27" s="112"/>
      <c r="AS27" s="112"/>
      <c r="AT27" s="112"/>
      <c r="AU27" s="112"/>
      <c r="AV27" s="112"/>
      <c r="AW27" s="112"/>
      <c r="AX27" s="112"/>
      <c r="AY27" s="112"/>
      <c r="AZ27" s="112"/>
    </row>
    <row r="28" spans="1:52" s="24" customFormat="1" ht="24" customHeight="1">
      <c r="A28" s="29"/>
      <c r="B28" s="495"/>
      <c r="C28" s="495"/>
      <c r="D28" s="1408" t="s">
        <v>859</v>
      </c>
      <c r="E28" s="1408"/>
      <c r="F28" s="1408"/>
      <c r="K28" s="78"/>
      <c r="L28" s="78"/>
      <c r="M28" s="78"/>
      <c r="N28" s="78"/>
      <c r="O28" s="78"/>
      <c r="P28" s="78"/>
      <c r="Q28" s="78"/>
      <c r="R28" s="78"/>
      <c r="S28" s="78"/>
      <c r="T28" s="78"/>
      <c r="U28" s="78"/>
      <c r="V28" s="78"/>
      <c r="W28" s="78"/>
      <c r="X28" s="78"/>
      <c r="Y28" s="78"/>
      <c r="Z28" s="78"/>
      <c r="AA28" s="78"/>
      <c r="AB28" s="180"/>
      <c r="AC28" s="181"/>
      <c r="AD28" s="788"/>
      <c r="AE28" s="788"/>
      <c r="AF28" s="78"/>
      <c r="AG28" s="789"/>
      <c r="AH28" s="789"/>
      <c r="AI28" s="790"/>
      <c r="AJ28" s="790"/>
      <c r="AK28" s="790"/>
      <c r="AL28" s="790"/>
      <c r="AM28" s="78"/>
      <c r="AN28" s="78"/>
      <c r="AO28" s="78"/>
      <c r="AP28" s="78"/>
      <c r="AQ28" s="112"/>
      <c r="AR28" s="112"/>
      <c r="AS28" s="112"/>
      <c r="AT28" s="112"/>
      <c r="AU28" s="112"/>
      <c r="AV28" s="112"/>
      <c r="AW28" s="112"/>
      <c r="AX28" s="112"/>
      <c r="AY28" s="112"/>
      <c r="AZ28" s="112"/>
    </row>
    <row r="29" spans="1:52" s="24" customFormat="1" ht="80.25" customHeight="1">
      <c r="A29" s="29"/>
      <c r="B29" s="1006" t="str">
        <f>"(c) Attachment 3(" &amp; Basic!$B$2 &amp; ") :"</f>
        <v>(c) Attachment 3(7TR-04-BULK) :</v>
      </c>
      <c r="C29" s="1006"/>
      <c r="D29" s="1383" t="s">
        <v>860</v>
      </c>
      <c r="E29" s="1383"/>
      <c r="F29" s="1383"/>
      <c r="G29" s="71"/>
      <c r="H29" s="71"/>
      <c r="I29" s="78"/>
      <c r="J29" s="78"/>
      <c r="K29" s="78"/>
      <c r="L29" s="78"/>
      <c r="M29" s="78"/>
      <c r="N29" s="78"/>
      <c r="O29" s="78"/>
      <c r="P29" s="78"/>
      <c r="Q29" s="78"/>
      <c r="R29" s="78"/>
      <c r="S29" s="78"/>
      <c r="T29" s="78"/>
      <c r="U29" s="78"/>
      <c r="V29" s="78"/>
      <c r="W29" s="78"/>
      <c r="X29" s="78"/>
      <c r="Y29" s="78"/>
      <c r="Z29" s="78"/>
      <c r="AA29" s="34"/>
      <c r="AB29" s="180"/>
      <c r="AC29" s="181"/>
      <c r="AD29" s="788"/>
      <c r="AE29" s="788"/>
      <c r="AF29" s="78"/>
      <c r="AG29" s="789">
        <v>22</v>
      </c>
      <c r="AH29" s="789" t="s">
        <v>814</v>
      </c>
      <c r="AI29" s="790"/>
      <c r="AJ29" s="790"/>
      <c r="AK29" s="790"/>
      <c r="AL29" s="790"/>
      <c r="AM29" s="78"/>
      <c r="AN29" s="78"/>
      <c r="AO29" s="78"/>
      <c r="AP29" s="78"/>
      <c r="AQ29" s="112"/>
      <c r="AR29" s="112"/>
      <c r="AS29" s="112"/>
      <c r="AT29" s="112"/>
      <c r="AU29" s="112"/>
      <c r="AV29" s="112"/>
      <c r="AW29" s="112"/>
      <c r="AX29" s="112"/>
      <c r="AY29" s="112"/>
      <c r="AZ29" s="112"/>
    </row>
    <row r="30" spans="1:52" s="24" customFormat="1" ht="49.5" hidden="1" customHeight="1">
      <c r="A30" s="29"/>
      <c r="B30" s="271"/>
      <c r="C30" s="271"/>
      <c r="D30" s="1396" t="s">
        <v>861</v>
      </c>
      <c r="E30" s="1396"/>
      <c r="F30" s="1396"/>
      <c r="G30" s="148"/>
      <c r="H30" s="216" t="e">
        <f>#REF!</f>
        <v>#REF!</v>
      </c>
      <c r="I30" s="78"/>
      <c r="J30" s="794"/>
      <c r="K30" s="794"/>
      <c r="L30" s="794"/>
      <c r="M30" s="794"/>
      <c r="N30" s="794"/>
      <c r="O30" s="794"/>
      <c r="P30" s="794"/>
      <c r="Q30" s="794"/>
      <c r="R30" s="794"/>
      <c r="S30" s="794"/>
      <c r="T30" s="794"/>
      <c r="U30" s="794"/>
      <c r="V30" s="794"/>
      <c r="W30" s="794"/>
      <c r="X30" s="794"/>
      <c r="Y30" s="794"/>
      <c r="Z30" s="78"/>
      <c r="AA30" s="78"/>
      <c r="AB30" s="180"/>
      <c r="AC30" s="181" t="s">
        <v>862</v>
      </c>
      <c r="AD30" s="788"/>
      <c r="AE30" s="788"/>
      <c r="AF30" s="78"/>
      <c r="AG30" s="789">
        <v>23</v>
      </c>
      <c r="AH30" s="789" t="s">
        <v>814</v>
      </c>
      <c r="AI30" s="790"/>
      <c r="AJ30" s="790"/>
      <c r="AK30" s="790"/>
      <c r="AL30" s="790"/>
      <c r="AM30" s="78"/>
      <c r="AN30" s="78"/>
      <c r="AO30" s="78"/>
      <c r="AP30" s="78"/>
      <c r="AQ30" s="112"/>
      <c r="AR30" s="112"/>
      <c r="AS30" s="112"/>
      <c r="AT30" s="112"/>
      <c r="AU30" s="112"/>
      <c r="AV30" s="112"/>
      <c r="AW30" s="112"/>
      <c r="AX30" s="112"/>
      <c r="AY30" s="112"/>
      <c r="AZ30" s="112"/>
    </row>
    <row r="31" spans="1:52" s="24" customFormat="1" ht="48" hidden="1" customHeight="1">
      <c r="A31" s="29"/>
      <c r="B31" s="271"/>
      <c r="C31" s="271"/>
      <c r="D31" s="1396" t="s">
        <v>863</v>
      </c>
      <c r="E31" s="1396"/>
      <c r="F31" s="1396"/>
      <c r="G31" s="148">
        <v>0</v>
      </c>
      <c r="H31" s="216" t="e">
        <f>#REF!</f>
        <v>#REF!</v>
      </c>
      <c r="I31" s="78"/>
      <c r="J31" s="156"/>
      <c r="K31" s="156"/>
      <c r="L31" s="156"/>
      <c r="M31" s="156"/>
      <c r="N31" s="156"/>
      <c r="O31" s="156"/>
      <c r="P31" s="156"/>
      <c r="Q31" s="156"/>
      <c r="R31" s="156"/>
      <c r="S31" s="156"/>
      <c r="T31" s="156"/>
      <c r="U31" s="156"/>
      <c r="V31" s="156"/>
      <c r="W31" s="156"/>
      <c r="X31" s="156"/>
      <c r="Y31" s="156"/>
      <c r="Z31" s="156"/>
      <c r="AA31" s="156"/>
      <c r="AB31" s="180"/>
      <c r="AC31" s="181" t="s">
        <v>850</v>
      </c>
      <c r="AD31" s="788"/>
      <c r="AE31" s="788"/>
      <c r="AF31" s="78"/>
      <c r="AG31" s="789">
        <v>24</v>
      </c>
      <c r="AH31" s="789" t="s">
        <v>814</v>
      </c>
      <c r="AI31" s="790"/>
      <c r="AJ31" s="790"/>
      <c r="AK31" s="790"/>
      <c r="AL31" s="790"/>
      <c r="AM31" s="78"/>
      <c r="AN31" s="78"/>
      <c r="AO31" s="78"/>
      <c r="AP31" s="78"/>
      <c r="AQ31" s="112"/>
      <c r="AR31" s="112"/>
      <c r="AS31" s="112"/>
      <c r="AT31" s="112"/>
      <c r="AU31" s="112"/>
      <c r="AV31" s="112"/>
      <c r="AW31" s="112"/>
      <c r="AX31" s="112"/>
      <c r="AY31" s="112"/>
      <c r="AZ31" s="112"/>
    </row>
    <row r="32" spans="1:52" ht="186.75" customHeight="1">
      <c r="B32" s="1006" t="str">
        <f>"(d) Attachment 4(" &amp; Basic!$B$2 &amp; ") :"</f>
        <v>(d) Attachment 4(7TR-04-BULK) :</v>
      </c>
      <c r="C32" s="1006"/>
      <c r="D32" s="1383" t="s">
        <v>864</v>
      </c>
      <c r="E32" s="1383"/>
      <c r="F32" s="1383"/>
      <c r="G32" s="133"/>
      <c r="H32" s="71"/>
      <c r="I32" s="78"/>
      <c r="J32" s="78"/>
      <c r="K32" s="78"/>
      <c r="L32" s="78"/>
      <c r="M32" s="78"/>
      <c r="N32" s="78"/>
      <c r="O32" s="78"/>
      <c r="P32" s="78"/>
      <c r="Q32" s="78"/>
      <c r="R32" s="78"/>
      <c r="S32" s="78"/>
      <c r="T32" s="78"/>
      <c r="U32" s="78"/>
      <c r="V32" s="78"/>
      <c r="W32" s="78"/>
      <c r="X32" s="78"/>
      <c r="Y32" s="78"/>
      <c r="Z32" s="78"/>
      <c r="AA32" s="78"/>
      <c r="AB32" s="180"/>
      <c r="AC32" s="181"/>
      <c r="AD32" s="787"/>
      <c r="AE32" s="787"/>
      <c r="AF32" s="77"/>
      <c r="AG32" s="789">
        <v>25</v>
      </c>
      <c r="AH32" s="789" t="s">
        <v>814</v>
      </c>
      <c r="AI32" s="790"/>
      <c r="AJ32" s="790"/>
      <c r="AK32" s="790"/>
      <c r="AL32" s="790"/>
      <c r="AM32" s="77"/>
      <c r="AN32" s="77"/>
      <c r="AO32" s="77"/>
      <c r="AP32" s="77"/>
      <c r="AQ32" s="114"/>
      <c r="AR32" s="114"/>
      <c r="AS32" s="114"/>
      <c r="AT32" s="114"/>
      <c r="AU32" s="114"/>
      <c r="AV32" s="114"/>
      <c r="AW32" s="114"/>
      <c r="AX32" s="114"/>
      <c r="AY32" s="114"/>
      <c r="AZ32" s="114"/>
    </row>
    <row r="33" spans="1:52" ht="69" customHeight="1">
      <c r="B33" s="1006" t="str">
        <f>"(e) Attachment 5(" &amp; Basic!$B$2 &amp; ") :"</f>
        <v>(e) Attachment 5(7TR-04-BULK) :</v>
      </c>
      <c r="C33" s="1006"/>
      <c r="D33" s="1383" t="s">
        <v>865</v>
      </c>
      <c r="E33" s="1383"/>
      <c r="F33" s="1383"/>
      <c r="G33" s="71"/>
      <c r="H33" s="71"/>
      <c r="I33" s="78"/>
      <c r="J33" s="78"/>
      <c r="K33" s="78"/>
      <c r="L33" s="78"/>
      <c r="M33" s="78"/>
      <c r="N33" s="78"/>
      <c r="O33" s="78"/>
      <c r="P33" s="78"/>
      <c r="Q33" s="78"/>
      <c r="R33" s="78"/>
      <c r="S33" s="78"/>
      <c r="T33" s="78"/>
      <c r="U33" s="78"/>
      <c r="V33" s="78"/>
      <c r="W33" s="78"/>
      <c r="X33" s="78"/>
      <c r="Y33" s="78"/>
      <c r="Z33" s="78"/>
      <c r="AA33" s="78"/>
      <c r="AB33" s="180"/>
      <c r="AC33" s="181"/>
      <c r="AD33" s="787"/>
      <c r="AE33" s="787"/>
      <c r="AF33" s="77"/>
      <c r="AG33" s="789">
        <v>26</v>
      </c>
      <c r="AH33" s="789" t="s">
        <v>814</v>
      </c>
      <c r="AI33" s="790"/>
      <c r="AJ33" s="790"/>
      <c r="AK33" s="790"/>
      <c r="AL33" s="790"/>
      <c r="AM33" s="77"/>
      <c r="AN33" s="77"/>
      <c r="AO33" s="77"/>
      <c r="AP33" s="77"/>
      <c r="AQ33" s="114"/>
      <c r="AR33" s="114"/>
      <c r="AS33" s="114"/>
      <c r="AT33" s="114"/>
      <c r="AU33" s="114"/>
      <c r="AV33" s="114"/>
      <c r="AW33" s="114"/>
      <c r="AX33" s="114"/>
      <c r="AY33" s="114"/>
      <c r="AZ33" s="114"/>
    </row>
    <row r="34" spans="1:52" ht="42" customHeight="1">
      <c r="B34" s="1006" t="str">
        <f>"(f) Attachment 5A(" &amp; Basic!$B$2 &amp; ") :"</f>
        <v>(f) Attachment 5A(7TR-04-BULK) :</v>
      </c>
      <c r="C34" s="1006"/>
      <c r="D34" s="1383" t="s">
        <v>866</v>
      </c>
      <c r="E34" s="1383"/>
      <c r="F34" s="1383"/>
      <c r="G34" s="71"/>
      <c r="H34" s="71"/>
      <c r="I34" s="78"/>
      <c r="J34" s="78"/>
      <c r="K34" s="78"/>
      <c r="L34" s="78"/>
      <c r="M34" s="78"/>
      <c r="N34" s="78"/>
      <c r="O34" s="78"/>
      <c r="P34" s="78"/>
      <c r="Q34" s="78"/>
      <c r="R34" s="78"/>
      <c r="S34" s="78"/>
      <c r="T34" s="78"/>
      <c r="U34" s="78"/>
      <c r="V34" s="78"/>
      <c r="W34" s="78"/>
      <c r="X34" s="78"/>
      <c r="Y34" s="78"/>
      <c r="Z34" s="78"/>
      <c r="AA34" s="78"/>
      <c r="AB34" s="180"/>
      <c r="AC34" s="181"/>
      <c r="AD34" s="787"/>
      <c r="AE34" s="787"/>
      <c r="AF34" s="77"/>
      <c r="AG34" s="789">
        <v>26</v>
      </c>
      <c r="AH34" s="789" t="s">
        <v>814</v>
      </c>
      <c r="AI34" s="790"/>
      <c r="AJ34" s="790"/>
      <c r="AK34" s="790"/>
      <c r="AL34" s="790"/>
      <c r="AM34" s="77"/>
      <c r="AN34" s="77"/>
      <c r="AO34" s="77"/>
      <c r="AP34" s="77"/>
      <c r="AQ34" s="114"/>
      <c r="AR34" s="114"/>
      <c r="AS34" s="114"/>
      <c r="AT34" s="114"/>
      <c r="AU34" s="114"/>
      <c r="AV34" s="114"/>
      <c r="AW34" s="114"/>
      <c r="AX34" s="114"/>
      <c r="AY34" s="114"/>
      <c r="AZ34" s="114"/>
    </row>
    <row r="35" spans="1:52" s="24" customFormat="1" ht="97.5" customHeight="1">
      <c r="A35" s="29"/>
      <c r="B35" s="1006" t="str">
        <f>"(g) Attachment 6(" &amp; Basic!$B$2 &amp; ") :"</f>
        <v>(g) Attachment 6(7TR-04-BULK) :</v>
      </c>
      <c r="C35" s="1006"/>
      <c r="D35" s="1383" t="s">
        <v>867</v>
      </c>
      <c r="E35" s="1383"/>
      <c r="F35" s="1383"/>
      <c r="G35" s="71"/>
      <c r="H35" s="71"/>
      <c r="I35" s="78"/>
      <c r="J35" s="78"/>
      <c r="K35" s="78"/>
      <c r="L35" s="78"/>
      <c r="M35" s="78"/>
      <c r="N35" s="78"/>
      <c r="O35" s="78"/>
      <c r="P35" s="78"/>
      <c r="Q35" s="78"/>
      <c r="R35" s="78"/>
      <c r="S35" s="78"/>
      <c r="T35" s="78"/>
      <c r="U35" s="78"/>
      <c r="V35" s="78"/>
      <c r="W35" s="78"/>
      <c r="X35" s="78"/>
      <c r="Y35" s="78"/>
      <c r="Z35" s="78"/>
      <c r="AA35" s="78"/>
      <c r="AB35" s="180"/>
      <c r="AC35" s="181"/>
      <c r="AD35" s="788"/>
      <c r="AE35" s="788"/>
      <c r="AF35" s="78"/>
      <c r="AG35" s="789">
        <v>27</v>
      </c>
      <c r="AH35" s="789" t="s">
        <v>814</v>
      </c>
      <c r="AI35" s="790"/>
      <c r="AJ35" s="790"/>
      <c r="AK35" s="790"/>
      <c r="AL35" s="790"/>
      <c r="AM35" s="78"/>
      <c r="AN35" s="78"/>
      <c r="AO35" s="78"/>
      <c r="AP35" s="78"/>
      <c r="AQ35" s="112"/>
      <c r="AR35" s="112"/>
      <c r="AS35" s="112"/>
      <c r="AT35" s="112"/>
      <c r="AU35" s="112"/>
      <c r="AV35" s="112"/>
      <c r="AW35" s="112"/>
      <c r="AX35" s="112"/>
      <c r="AY35" s="112"/>
      <c r="AZ35" s="112"/>
    </row>
    <row r="36" spans="1:52" s="24" customFormat="1" ht="57" customHeight="1">
      <c r="A36" s="29"/>
      <c r="B36" s="1006" t="str">
        <f>"(h) Attachment 7(" &amp; Basic!$B$2 &amp; ") :"</f>
        <v>(h) Attachment 7(7TR-04-BULK) :</v>
      </c>
      <c r="C36" s="1006"/>
      <c r="D36" s="1383" t="s">
        <v>868</v>
      </c>
      <c r="E36" s="1383"/>
      <c r="F36" s="1383"/>
      <c r="G36" s="72"/>
      <c r="H36" s="72"/>
      <c r="I36" s="78"/>
      <c r="J36" s="78"/>
      <c r="K36" s="78"/>
      <c r="L36" s="78"/>
      <c r="M36" s="78"/>
      <c r="N36" s="78"/>
      <c r="O36" s="78"/>
      <c r="P36" s="78"/>
      <c r="Q36" s="78"/>
      <c r="R36" s="78"/>
      <c r="S36" s="78"/>
      <c r="T36" s="78"/>
      <c r="U36" s="78"/>
      <c r="V36" s="78"/>
      <c r="W36" s="78"/>
      <c r="X36" s="78"/>
      <c r="Y36" s="78"/>
      <c r="Z36" s="78"/>
      <c r="AA36" s="78"/>
      <c r="AB36" s="180"/>
      <c r="AC36" s="181"/>
      <c r="AD36" s="788"/>
      <c r="AE36" s="788"/>
      <c r="AF36" s="78"/>
      <c r="AG36" s="789">
        <v>28</v>
      </c>
      <c r="AH36" s="789" t="s">
        <v>814</v>
      </c>
      <c r="AI36" s="790"/>
      <c r="AJ36" s="790"/>
      <c r="AK36" s="790"/>
      <c r="AL36" s="790"/>
      <c r="AM36" s="78"/>
      <c r="AN36" s="78"/>
      <c r="AO36" s="78"/>
      <c r="AP36" s="78"/>
      <c r="AQ36" s="112"/>
      <c r="AR36" s="112"/>
      <c r="AS36" s="112"/>
      <c r="AT36" s="112"/>
      <c r="AU36" s="112"/>
      <c r="AV36" s="112"/>
      <c r="AW36" s="112"/>
      <c r="AX36" s="112"/>
      <c r="AY36" s="112"/>
      <c r="AZ36" s="112"/>
    </row>
    <row r="37" spans="1:52" s="24" customFormat="1" ht="31.5" customHeight="1">
      <c r="A37" s="29"/>
      <c r="B37" s="1006" t="str">
        <f>"(i) Attachment 8(" &amp; Basic!$B$2 &amp; ") :"</f>
        <v>(i) Attachment 8(7TR-04-BULK) :</v>
      </c>
      <c r="C37" s="1006"/>
      <c r="D37" s="1383" t="s">
        <v>869</v>
      </c>
      <c r="E37" s="1383"/>
      <c r="F37" s="1383"/>
      <c r="G37" s="71"/>
      <c r="H37" s="71"/>
      <c r="I37" s="78"/>
      <c r="J37" s="78"/>
      <c r="K37" s="78"/>
      <c r="L37" s="78"/>
      <c r="M37" s="78"/>
      <c r="N37" s="78"/>
      <c r="O37" s="78"/>
      <c r="P37" s="78"/>
      <c r="Q37" s="78"/>
      <c r="R37" s="78"/>
      <c r="S37" s="78"/>
      <c r="T37" s="78"/>
      <c r="U37" s="78"/>
      <c r="V37" s="78"/>
      <c r="W37" s="78"/>
      <c r="X37" s="78"/>
      <c r="Y37" s="78"/>
      <c r="Z37" s="78"/>
      <c r="AA37" s="78"/>
      <c r="AB37" s="180"/>
      <c r="AC37" s="181"/>
      <c r="AD37" s="788"/>
      <c r="AE37" s="788"/>
      <c r="AF37" s="78"/>
      <c r="AG37" s="789">
        <v>29</v>
      </c>
      <c r="AH37" s="789" t="s">
        <v>814</v>
      </c>
      <c r="AI37" s="790"/>
      <c r="AJ37" s="790"/>
      <c r="AK37" s="790"/>
      <c r="AL37" s="790"/>
      <c r="AM37" s="78"/>
      <c r="AN37" s="78"/>
      <c r="AO37" s="78"/>
      <c r="AP37" s="78"/>
      <c r="AQ37" s="112"/>
      <c r="AR37" s="112"/>
      <c r="AS37" s="112"/>
      <c r="AT37" s="112"/>
      <c r="AU37" s="112"/>
      <c r="AV37" s="112"/>
      <c r="AW37" s="112"/>
      <c r="AX37" s="112"/>
      <c r="AY37" s="112"/>
      <c r="AZ37" s="112"/>
    </row>
    <row r="38" spans="1:52" s="24" customFormat="1" ht="31.5" customHeight="1">
      <c r="A38" s="29"/>
      <c r="B38" s="1006" t="str">
        <f>"(j) Attachment 9(" &amp; Basic!$B$2 &amp; ") :"</f>
        <v>(j) Attachment 9(7TR-04-BULK) :</v>
      </c>
      <c r="C38" s="1006"/>
      <c r="D38" s="1383" t="s">
        <v>870</v>
      </c>
      <c r="E38" s="1383"/>
      <c r="F38" s="1383"/>
      <c r="G38" s="71"/>
      <c r="H38" s="71"/>
      <c r="I38" s="78"/>
      <c r="J38" s="78"/>
      <c r="K38" s="78"/>
      <c r="L38" s="78"/>
      <c r="M38" s="78"/>
      <c r="N38" s="78"/>
      <c r="O38" s="78"/>
      <c r="P38" s="78"/>
      <c r="Q38" s="78"/>
      <c r="R38" s="78"/>
      <c r="S38" s="78"/>
      <c r="T38" s="78"/>
      <c r="U38" s="78"/>
      <c r="V38" s="78"/>
      <c r="W38" s="78"/>
      <c r="X38" s="78"/>
      <c r="Y38" s="78"/>
      <c r="Z38" s="78"/>
      <c r="AA38" s="78"/>
      <c r="AB38" s="180"/>
      <c r="AC38" s="181"/>
      <c r="AD38" s="788"/>
      <c r="AE38" s="788"/>
      <c r="AF38" s="78"/>
      <c r="AG38" s="789">
        <v>30</v>
      </c>
      <c r="AH38" s="789" t="s">
        <v>814</v>
      </c>
      <c r="AI38" s="790"/>
      <c r="AJ38" s="790"/>
      <c r="AK38" s="790"/>
      <c r="AL38" s="790"/>
      <c r="AM38" s="78"/>
      <c r="AN38" s="78"/>
      <c r="AO38" s="78"/>
      <c r="AP38" s="78"/>
      <c r="AQ38" s="112"/>
      <c r="AR38" s="112"/>
      <c r="AS38" s="112"/>
      <c r="AT38" s="112"/>
      <c r="AU38" s="112"/>
      <c r="AV38" s="112"/>
      <c r="AW38" s="112"/>
      <c r="AX38" s="112"/>
      <c r="AY38" s="112"/>
      <c r="AZ38" s="112"/>
    </row>
    <row r="39" spans="1:52" s="24" customFormat="1" ht="31.5" customHeight="1">
      <c r="A39" s="29"/>
      <c r="B39" s="1006" t="str">
        <f>"(k) Attachment 10(" &amp; Basic!$B$2 &amp; ") :"</f>
        <v>(k) Attachment 10(7TR-04-BULK) :</v>
      </c>
      <c r="C39" s="1006"/>
      <c r="D39" s="1383" t="s">
        <v>871</v>
      </c>
      <c r="E39" s="1383"/>
      <c r="F39" s="1383"/>
      <c r="G39" s="71"/>
      <c r="H39" s="71"/>
      <c r="I39" s="78"/>
      <c r="J39" s="78"/>
      <c r="K39" s="78"/>
      <c r="L39" s="78"/>
      <c r="M39" s="78"/>
      <c r="N39" s="78"/>
      <c r="O39" s="78"/>
      <c r="P39" s="78"/>
      <c r="Q39" s="78"/>
      <c r="R39" s="78"/>
      <c r="S39" s="78"/>
      <c r="T39" s="78"/>
      <c r="U39" s="78"/>
      <c r="V39" s="78"/>
      <c r="W39" s="78"/>
      <c r="X39" s="78"/>
      <c r="Y39" s="78"/>
      <c r="Z39" s="78"/>
      <c r="AA39" s="78"/>
      <c r="AB39" s="180"/>
      <c r="AC39" s="181"/>
      <c r="AD39" s="788"/>
      <c r="AE39" s="788"/>
      <c r="AF39" s="78"/>
      <c r="AG39" s="789">
        <v>31</v>
      </c>
      <c r="AH39" s="789" t="s">
        <v>804</v>
      </c>
      <c r="AI39" s="790"/>
      <c r="AJ39" s="790"/>
      <c r="AK39" s="790"/>
      <c r="AL39" s="790"/>
      <c r="AM39" s="78"/>
      <c r="AN39" s="78"/>
      <c r="AO39" s="78"/>
      <c r="AP39" s="78"/>
      <c r="AQ39" s="112"/>
      <c r="AR39" s="112"/>
      <c r="AS39" s="112"/>
      <c r="AT39" s="112"/>
      <c r="AU39" s="112"/>
      <c r="AV39" s="112"/>
      <c r="AW39" s="112"/>
      <c r="AX39" s="112"/>
      <c r="AY39" s="112"/>
      <c r="AZ39" s="112"/>
    </row>
    <row r="40" spans="1:52" s="24" customFormat="1" ht="31.5" customHeight="1">
      <c r="A40" s="29"/>
      <c r="B40" s="1006" t="str">
        <f>"(l) Attachment 11(" &amp; Basic!$B$2 &amp; ") :"</f>
        <v>(l) Attachment 11(7TR-04-BULK) :</v>
      </c>
      <c r="C40" s="1006"/>
      <c r="D40" s="1383" t="s">
        <v>872</v>
      </c>
      <c r="E40" s="1383"/>
      <c r="F40" s="1383"/>
      <c r="G40" s="71"/>
      <c r="H40" s="71"/>
      <c r="I40" s="78"/>
      <c r="J40" s="78"/>
      <c r="K40" s="78"/>
      <c r="L40" s="78"/>
      <c r="M40" s="78"/>
      <c r="N40" s="78"/>
      <c r="O40" s="78"/>
      <c r="P40" s="78"/>
      <c r="Q40" s="78"/>
      <c r="R40" s="78"/>
      <c r="S40" s="78"/>
      <c r="T40" s="78"/>
      <c r="U40" s="78"/>
      <c r="V40" s="78"/>
      <c r="W40" s="78"/>
      <c r="X40" s="78"/>
      <c r="Y40" s="78"/>
      <c r="Z40" s="78"/>
      <c r="AA40" s="78"/>
      <c r="AB40" s="180"/>
      <c r="AC40" s="181"/>
      <c r="AD40" s="788"/>
      <c r="AE40" s="788"/>
      <c r="AF40" s="78"/>
      <c r="AG40" s="78"/>
      <c r="AH40" s="78"/>
      <c r="AI40" s="78"/>
      <c r="AJ40" s="78"/>
      <c r="AK40" s="78"/>
      <c r="AL40" s="78"/>
      <c r="AM40" s="78"/>
      <c r="AN40" s="78"/>
      <c r="AO40" s="78"/>
      <c r="AP40" s="78"/>
      <c r="AQ40" s="112"/>
      <c r="AR40" s="112"/>
      <c r="AS40" s="112"/>
      <c r="AT40" s="112"/>
      <c r="AU40" s="112"/>
      <c r="AV40" s="112"/>
      <c r="AW40" s="112"/>
      <c r="AX40" s="112"/>
      <c r="AY40" s="112"/>
      <c r="AZ40" s="112"/>
    </row>
    <row r="41" spans="1:52" s="24" customFormat="1" ht="46.5" customHeight="1">
      <c r="A41" s="29"/>
      <c r="B41" s="1006" t="str">
        <f>"(m) Attachment 12(" &amp; Basic!$B$2 &amp; ") :"</f>
        <v>(m) Attachment 12(7TR-04-BULK) :</v>
      </c>
      <c r="C41" s="1006"/>
      <c r="D41" s="1383" t="s">
        <v>873</v>
      </c>
      <c r="E41" s="1383"/>
      <c r="F41" s="1383"/>
      <c r="G41" s="71"/>
      <c r="H41" s="71"/>
      <c r="I41" s="78"/>
      <c r="J41" s="78"/>
      <c r="K41" s="78"/>
      <c r="L41" s="78"/>
      <c r="M41" s="78"/>
      <c r="N41" s="78"/>
      <c r="O41" s="78"/>
      <c r="P41" s="78"/>
      <c r="Q41" s="78"/>
      <c r="R41" s="78"/>
      <c r="S41" s="78"/>
      <c r="T41" s="78"/>
      <c r="U41" s="78"/>
      <c r="V41" s="78"/>
      <c r="W41" s="78"/>
      <c r="X41" s="78"/>
      <c r="Y41" s="78"/>
      <c r="Z41" s="78"/>
      <c r="AA41" s="78"/>
      <c r="AB41" s="180"/>
      <c r="AC41" s="181"/>
      <c r="AD41" s="788"/>
      <c r="AE41" s="788"/>
      <c r="AF41" s="78"/>
      <c r="AG41" s="78"/>
      <c r="AH41" s="78"/>
      <c r="AI41" s="78"/>
      <c r="AJ41" s="78"/>
      <c r="AK41" s="78"/>
      <c r="AL41" s="78"/>
      <c r="AM41" s="78"/>
      <c r="AN41" s="78"/>
      <c r="AO41" s="78"/>
      <c r="AP41" s="78"/>
      <c r="AQ41" s="112"/>
      <c r="AR41" s="112"/>
      <c r="AS41" s="112"/>
      <c r="AT41" s="112"/>
      <c r="AU41" s="112"/>
      <c r="AV41" s="112"/>
      <c r="AW41" s="112"/>
      <c r="AX41" s="112"/>
      <c r="AY41" s="112"/>
      <c r="AZ41" s="112"/>
    </row>
    <row r="42" spans="1:52" s="24" customFormat="1" ht="30.75" customHeight="1">
      <c r="A42" s="29"/>
      <c r="B42" s="1006" t="str">
        <f>"(n) Attachment 13(" &amp; Basic!$B$2 &amp; ") :"</f>
        <v>(n) Attachment 13(7TR-04-BULK) :</v>
      </c>
      <c r="C42" s="1006"/>
      <c r="D42" s="1383" t="s">
        <v>874</v>
      </c>
      <c r="E42" s="1383"/>
      <c r="F42" s="1383"/>
      <c r="G42" s="71"/>
      <c r="H42" s="71"/>
      <c r="I42" s="78"/>
      <c r="J42" s="78"/>
      <c r="K42" s="78"/>
      <c r="L42" s="78"/>
      <c r="M42" s="78"/>
      <c r="N42" s="78"/>
      <c r="O42" s="78"/>
      <c r="P42" s="78"/>
      <c r="Q42" s="78"/>
      <c r="R42" s="78"/>
      <c r="S42" s="78"/>
      <c r="T42" s="78"/>
      <c r="U42" s="78"/>
      <c r="V42" s="78"/>
      <c r="W42" s="78"/>
      <c r="X42" s="78"/>
      <c r="Y42" s="78"/>
      <c r="Z42" s="78"/>
      <c r="AA42" s="78"/>
      <c r="AB42" s="180"/>
      <c r="AC42" s="181"/>
      <c r="AD42" s="788"/>
      <c r="AE42" s="788"/>
      <c r="AF42" s="78"/>
      <c r="AG42" s="78"/>
      <c r="AH42" s="78"/>
      <c r="AI42" s="78"/>
      <c r="AJ42" s="78"/>
      <c r="AK42" s="78"/>
      <c r="AL42" s="78"/>
      <c r="AM42" s="78"/>
      <c r="AN42" s="78"/>
      <c r="AO42" s="78"/>
      <c r="AP42" s="78"/>
      <c r="AQ42" s="112"/>
      <c r="AR42" s="112"/>
      <c r="AS42" s="112"/>
      <c r="AT42" s="112"/>
      <c r="AU42" s="112"/>
      <c r="AV42" s="112"/>
      <c r="AW42" s="112"/>
      <c r="AX42" s="112"/>
      <c r="AY42" s="112"/>
      <c r="AZ42" s="112"/>
    </row>
    <row r="43" spans="1:52" s="24" customFormat="1" ht="46.5" customHeight="1">
      <c r="A43" s="29"/>
      <c r="B43" s="1006" t="str">
        <f>"(o) Attachment 14(" &amp; Basic!$B$2 &amp; ") :"</f>
        <v>(o) Attachment 14(7TR-04-BULK) :</v>
      </c>
      <c r="C43" s="1006"/>
      <c r="D43" s="1383" t="s">
        <v>875</v>
      </c>
      <c r="E43" s="1383"/>
      <c r="F43" s="1383"/>
      <c r="G43" s="71"/>
      <c r="H43" s="71"/>
      <c r="I43" s="78"/>
      <c r="J43" s="78"/>
      <c r="K43" s="78"/>
      <c r="L43" s="78"/>
      <c r="M43" s="78"/>
      <c r="N43" s="78"/>
      <c r="O43" s="78"/>
      <c r="P43" s="78"/>
      <c r="Q43" s="78"/>
      <c r="R43" s="78"/>
      <c r="S43" s="78"/>
      <c r="T43" s="78"/>
      <c r="U43" s="78"/>
      <c r="V43" s="78"/>
      <c r="W43" s="78"/>
      <c r="X43" s="78"/>
      <c r="Y43" s="78"/>
      <c r="Z43" s="78"/>
      <c r="AA43" s="78"/>
      <c r="AB43" s="180"/>
      <c r="AC43" s="181"/>
      <c r="AD43" s="788"/>
      <c r="AE43" s="788"/>
      <c r="AF43" s="78"/>
      <c r="AG43" s="78"/>
      <c r="AH43" s="78"/>
      <c r="AI43" s="78"/>
      <c r="AJ43" s="78"/>
      <c r="AK43" s="78"/>
      <c r="AL43" s="78"/>
      <c r="AM43" s="78"/>
      <c r="AN43" s="78"/>
      <c r="AO43" s="78"/>
      <c r="AP43" s="78"/>
      <c r="AQ43" s="112"/>
      <c r="AR43" s="112"/>
      <c r="AS43" s="112"/>
      <c r="AT43" s="112"/>
      <c r="AU43" s="112"/>
      <c r="AV43" s="112"/>
      <c r="AW43" s="112"/>
      <c r="AX43" s="112"/>
      <c r="AY43" s="112"/>
      <c r="AZ43" s="112"/>
    </row>
    <row r="44" spans="1:52" s="24" customFormat="1" ht="63" customHeight="1">
      <c r="A44" s="29"/>
      <c r="B44" s="1006" t="str">
        <f>"(p) Attachment 15(" &amp; Basic!$B$2 &amp; ") :"</f>
        <v>(p) Attachment 15(7TR-04-BULK) :</v>
      </c>
      <c r="C44" s="1006"/>
      <c r="D44" s="1383" t="s">
        <v>578</v>
      </c>
      <c r="E44" s="1383"/>
      <c r="F44" s="1383"/>
      <c r="G44" s="71"/>
      <c r="H44" s="71"/>
      <c r="I44" s="78"/>
      <c r="J44" s="78"/>
      <c r="K44" s="78"/>
      <c r="L44" s="78"/>
      <c r="M44" s="78"/>
      <c r="N44" s="78"/>
      <c r="O44" s="78"/>
      <c r="P44" s="78"/>
      <c r="Q44" s="78"/>
      <c r="R44" s="78"/>
      <c r="S44" s="78"/>
      <c r="T44" s="78"/>
      <c r="U44" s="78"/>
      <c r="V44" s="78"/>
      <c r="W44" s="78"/>
      <c r="X44" s="78"/>
      <c r="Y44" s="78"/>
      <c r="Z44" s="78"/>
      <c r="AA44" s="78"/>
      <c r="AB44" s="180"/>
      <c r="AC44" s="181"/>
      <c r="AD44" s="788"/>
      <c r="AE44" s="788"/>
      <c r="AF44" s="78"/>
      <c r="AG44" s="78"/>
      <c r="AH44" s="78"/>
      <c r="AI44" s="78"/>
      <c r="AJ44" s="78"/>
      <c r="AK44" s="78"/>
      <c r="AL44" s="78"/>
      <c r="AM44" s="78"/>
      <c r="AN44" s="78"/>
      <c r="AO44" s="78"/>
      <c r="AP44" s="78"/>
      <c r="AQ44" s="112"/>
      <c r="AR44" s="112"/>
      <c r="AS44" s="112"/>
      <c r="AT44" s="112"/>
      <c r="AU44" s="112"/>
      <c r="AV44" s="112"/>
      <c r="AW44" s="112"/>
      <c r="AX44" s="112"/>
      <c r="AY44" s="112"/>
      <c r="AZ44" s="112"/>
    </row>
    <row r="45" spans="1:52" s="24" customFormat="1" ht="28.5" customHeight="1">
      <c r="A45" s="29"/>
      <c r="B45" s="1006" t="str">
        <f>"(q) Attachment 16(" &amp; Basic!$B$2 &amp; ") :"</f>
        <v>(q) Attachment 16(7TR-04-BULK) :</v>
      </c>
      <c r="C45" s="1006"/>
      <c r="D45" s="1383" t="s">
        <v>876</v>
      </c>
      <c r="E45" s="1383"/>
      <c r="F45" s="1383"/>
      <c r="G45" s="71"/>
      <c r="H45" s="71"/>
      <c r="I45" s="78"/>
      <c r="J45" s="78"/>
      <c r="K45" s="78"/>
      <c r="L45" s="78"/>
      <c r="M45" s="78"/>
      <c r="N45" s="78"/>
      <c r="O45" s="78"/>
      <c r="P45" s="78"/>
      <c r="Q45" s="78"/>
      <c r="R45" s="78"/>
      <c r="S45" s="78"/>
      <c r="T45" s="78"/>
      <c r="U45" s="78"/>
      <c r="V45" s="78"/>
      <c r="W45" s="78"/>
      <c r="X45" s="78"/>
      <c r="Y45" s="78"/>
      <c r="Z45" s="78"/>
      <c r="AA45" s="78"/>
      <c r="AB45" s="180"/>
      <c r="AC45" s="181"/>
      <c r="AD45" s="788"/>
      <c r="AE45" s="788"/>
      <c r="AF45" s="78"/>
      <c r="AG45" s="78"/>
      <c r="AH45" s="78"/>
      <c r="AI45" s="78"/>
      <c r="AJ45" s="78"/>
      <c r="AK45" s="78"/>
      <c r="AL45" s="78"/>
      <c r="AM45" s="78"/>
      <c r="AN45" s="78"/>
      <c r="AO45" s="78"/>
      <c r="AP45" s="78"/>
      <c r="AQ45" s="112"/>
      <c r="AR45" s="112"/>
      <c r="AS45" s="112"/>
      <c r="AT45" s="112"/>
      <c r="AU45" s="112"/>
      <c r="AV45" s="112"/>
      <c r="AW45" s="112"/>
      <c r="AX45" s="112"/>
      <c r="AY45" s="112"/>
      <c r="AZ45" s="112"/>
    </row>
    <row r="46" spans="1:52" ht="28.5" customHeight="1">
      <c r="B46" s="1006" t="str">
        <f>"(r) Attachment 17(" &amp; Basic!$B$2 &amp; ") :"</f>
        <v>(r) Attachment 17(7TR-04-BULK) :</v>
      </c>
      <c r="C46" s="1006"/>
      <c r="D46" s="1383" t="s">
        <v>877</v>
      </c>
      <c r="E46" s="1383"/>
      <c r="F46" s="1383"/>
      <c r="G46" s="71"/>
      <c r="H46" s="71"/>
      <c r="I46" s="78"/>
      <c r="J46" s="78"/>
      <c r="K46" s="78"/>
      <c r="L46" s="78"/>
      <c r="M46" s="78"/>
      <c r="N46" s="78"/>
      <c r="O46" s="78"/>
      <c r="P46" s="78"/>
      <c r="Q46" s="78"/>
      <c r="R46" s="78"/>
      <c r="S46" s="78"/>
      <c r="T46" s="78"/>
      <c r="U46" s="78"/>
      <c r="V46" s="78"/>
      <c r="W46" s="78"/>
      <c r="X46" s="78"/>
      <c r="Y46" s="78"/>
      <c r="Z46" s="78"/>
      <c r="AA46" s="78"/>
      <c r="AB46" s="180"/>
      <c r="AC46" s="181"/>
      <c r="AD46" s="787"/>
      <c r="AE46" s="787"/>
      <c r="AF46" s="77"/>
      <c r="AG46" s="77"/>
      <c r="AH46" s="77"/>
      <c r="AI46" s="77"/>
      <c r="AJ46" s="77"/>
      <c r="AK46" s="77"/>
      <c r="AL46" s="77"/>
      <c r="AM46" s="77"/>
      <c r="AN46" s="77"/>
      <c r="AO46" s="77"/>
      <c r="AP46" s="77"/>
      <c r="AQ46" s="114"/>
      <c r="AR46" s="114"/>
      <c r="AS46" s="114"/>
      <c r="AT46" s="114"/>
      <c r="AU46" s="114"/>
      <c r="AV46" s="114"/>
      <c r="AW46" s="114"/>
      <c r="AX46" s="114"/>
      <c r="AY46" s="114"/>
      <c r="AZ46" s="114"/>
    </row>
    <row r="47" spans="1:52" ht="28.5" customHeight="1">
      <c r="B47" s="1006" t="str">
        <f>"(s) Attachment 18(" &amp; Basic!$B$2 &amp; ") :"</f>
        <v>(s) Attachment 18(7TR-04-BULK) :</v>
      </c>
      <c r="C47" s="1006"/>
      <c r="D47" s="71" t="s">
        <v>705</v>
      </c>
      <c r="E47" s="71"/>
      <c r="F47" s="71"/>
      <c r="G47" s="71"/>
      <c r="H47" s="71"/>
      <c r="I47" s="78"/>
      <c r="J47" s="78"/>
      <c r="K47" s="78"/>
      <c r="L47" s="78"/>
      <c r="M47" s="78"/>
      <c r="N47" s="78"/>
      <c r="O47" s="78"/>
      <c r="P47" s="78"/>
      <c r="Q47" s="78"/>
      <c r="R47" s="78"/>
      <c r="S47" s="78"/>
      <c r="T47" s="78"/>
      <c r="U47" s="78"/>
      <c r="V47" s="78"/>
      <c r="W47" s="78"/>
      <c r="X47" s="78"/>
      <c r="Y47" s="78"/>
      <c r="Z47" s="78"/>
      <c r="AA47" s="78"/>
      <c r="AB47" s="180"/>
      <c r="AC47" s="181"/>
      <c r="AD47" s="787"/>
      <c r="AE47" s="787"/>
      <c r="AF47" s="77"/>
      <c r="AG47" s="77"/>
      <c r="AH47" s="77"/>
      <c r="AI47" s="77"/>
      <c r="AJ47" s="77"/>
      <c r="AK47" s="77"/>
      <c r="AL47" s="77"/>
      <c r="AM47" s="77"/>
      <c r="AN47" s="77"/>
      <c r="AO47" s="77"/>
      <c r="AP47" s="77"/>
      <c r="AQ47" s="114"/>
      <c r="AR47" s="114"/>
      <c r="AS47" s="114"/>
      <c r="AT47" s="114"/>
      <c r="AU47" s="114"/>
      <c r="AV47" s="114"/>
      <c r="AW47" s="114"/>
      <c r="AX47" s="114"/>
      <c r="AY47" s="114"/>
      <c r="AZ47" s="114"/>
    </row>
    <row r="48" spans="1:52" ht="28.5" customHeight="1">
      <c r="B48" s="1006" t="str">
        <f>"(t) Attachment 19(" &amp; Basic!$B$2 &amp; ") :"</f>
        <v>(t) Attachment 19(7TR-04-BULK) :</v>
      </c>
      <c r="C48" s="1006"/>
      <c r="D48" s="1383" t="s">
        <v>878</v>
      </c>
      <c r="E48" s="1383"/>
      <c r="F48" s="1383"/>
      <c r="G48" s="71"/>
      <c r="H48" s="71"/>
      <c r="I48" s="78"/>
      <c r="J48" s="78"/>
      <c r="K48" s="78"/>
      <c r="L48" s="78"/>
      <c r="M48" s="78"/>
      <c r="N48" s="78"/>
      <c r="O48" s="78"/>
      <c r="P48" s="78"/>
      <c r="Q48" s="78"/>
      <c r="R48" s="78"/>
      <c r="S48" s="78"/>
      <c r="T48" s="78"/>
      <c r="U48" s="78"/>
      <c r="V48" s="78"/>
      <c r="W48" s="78"/>
      <c r="X48" s="78"/>
      <c r="Y48" s="78"/>
      <c r="Z48" s="78"/>
      <c r="AA48" s="78"/>
      <c r="AB48" s="180"/>
      <c r="AC48" s="181"/>
      <c r="AD48" s="787"/>
      <c r="AE48" s="787"/>
      <c r="AF48" s="77"/>
      <c r="AG48" s="77"/>
      <c r="AH48" s="77"/>
      <c r="AI48" s="77"/>
      <c r="AJ48" s="77"/>
      <c r="AK48" s="77"/>
      <c r="AL48" s="77"/>
      <c r="AM48" s="77"/>
      <c r="AN48" s="77"/>
      <c r="AO48" s="77"/>
      <c r="AP48" s="77"/>
      <c r="AQ48" s="114"/>
      <c r="AR48" s="114"/>
      <c r="AS48" s="114"/>
      <c r="AT48" s="114"/>
      <c r="AU48" s="114"/>
      <c r="AV48" s="114"/>
      <c r="AW48" s="114"/>
      <c r="AX48" s="114"/>
      <c r="AY48" s="114"/>
      <c r="AZ48" s="114"/>
    </row>
    <row r="49" spans="1:52" ht="43.5" customHeight="1">
      <c r="B49" s="1006" t="str">
        <f>"(u) Attachment 20(" &amp; Basic!$B$2 &amp; ") :"</f>
        <v>(u) Attachment 20(7TR-04-BULK) :</v>
      </c>
      <c r="C49" s="1006"/>
      <c r="D49" s="1006" t="s">
        <v>879</v>
      </c>
      <c r="E49" s="1006"/>
      <c r="F49" s="1006"/>
      <c r="G49" s="71"/>
      <c r="H49" s="71"/>
      <c r="I49" s="78"/>
      <c r="J49" s="78"/>
      <c r="K49" s="78"/>
      <c r="L49" s="78"/>
      <c r="M49" s="78"/>
      <c r="N49" s="78"/>
      <c r="O49" s="78"/>
      <c r="P49" s="78"/>
      <c r="Q49" s="78"/>
      <c r="R49" s="78"/>
      <c r="S49" s="78"/>
      <c r="T49" s="78"/>
      <c r="U49" s="78"/>
      <c r="V49" s="78"/>
      <c r="W49" s="78"/>
      <c r="X49" s="78"/>
      <c r="Y49" s="78"/>
      <c r="Z49" s="78"/>
      <c r="AA49" s="78"/>
      <c r="AB49" s="180"/>
      <c r="AC49" s="181"/>
      <c r="AD49" s="787"/>
      <c r="AE49" s="787"/>
      <c r="AF49" s="77"/>
      <c r="AG49" s="77"/>
      <c r="AH49" s="77"/>
      <c r="AI49" s="77"/>
      <c r="AJ49" s="77"/>
      <c r="AK49" s="77"/>
      <c r="AL49" s="77"/>
      <c r="AM49" s="77"/>
      <c r="AN49" s="77"/>
      <c r="AO49" s="77"/>
      <c r="AP49" s="77"/>
      <c r="AQ49" s="114"/>
      <c r="AR49" s="114"/>
      <c r="AS49" s="114"/>
      <c r="AT49" s="114"/>
      <c r="AU49" s="114"/>
      <c r="AV49" s="114"/>
      <c r="AW49" s="114"/>
      <c r="AX49" s="114"/>
      <c r="AY49" s="114"/>
      <c r="AZ49" s="114"/>
    </row>
    <row r="50" spans="1:52" ht="43.5" customHeight="1">
      <c r="B50" s="1006" t="str">
        <f>"(v) Attachment 21(" &amp; Basic!$B$2 &amp; ") :"</f>
        <v>(v) Attachment 21(7TR-04-BULK) :</v>
      </c>
      <c r="C50" s="1006"/>
      <c r="D50" s="1006" t="s">
        <v>880</v>
      </c>
      <c r="E50" s="1006"/>
      <c r="F50" s="1006"/>
      <c r="G50" s="71"/>
      <c r="H50" s="71"/>
      <c r="I50" s="78"/>
      <c r="J50" s="78"/>
      <c r="K50" s="78"/>
      <c r="L50" s="78"/>
      <c r="M50" s="78"/>
      <c r="N50" s="78"/>
      <c r="O50" s="78"/>
      <c r="P50" s="78"/>
      <c r="Q50" s="78"/>
      <c r="R50" s="78"/>
      <c r="S50" s="78"/>
      <c r="T50" s="78"/>
      <c r="U50" s="78"/>
      <c r="V50" s="78"/>
      <c r="W50" s="78"/>
      <c r="X50" s="78"/>
      <c r="Y50" s="78"/>
      <c r="Z50" s="78"/>
      <c r="AA50" s="78"/>
      <c r="AB50" s="180"/>
      <c r="AC50" s="181"/>
      <c r="AD50" s="787"/>
      <c r="AE50" s="787"/>
      <c r="AF50" s="77"/>
      <c r="AG50" s="77"/>
      <c r="AH50" s="77"/>
      <c r="AI50" s="77"/>
      <c r="AJ50" s="77"/>
      <c r="AK50" s="77"/>
      <c r="AL50" s="77"/>
      <c r="AM50" s="77"/>
      <c r="AN50" s="77"/>
      <c r="AO50" s="77"/>
      <c r="AP50" s="77"/>
      <c r="AQ50" s="114"/>
      <c r="AR50" s="114"/>
      <c r="AS50" s="114"/>
      <c r="AT50" s="114"/>
      <c r="AU50" s="114"/>
      <c r="AV50" s="114"/>
      <c r="AW50" s="114"/>
      <c r="AX50" s="114"/>
      <c r="AY50" s="114"/>
      <c r="AZ50" s="114"/>
    </row>
    <row r="51" spans="1:52" ht="96" customHeight="1">
      <c r="B51" s="1006" t="str">
        <f>"(w) Attachment 22(" &amp; Basic!$B$2 &amp; ") :"</f>
        <v>(w) Attachment 22(7TR-04-BULK) :</v>
      </c>
      <c r="C51" s="1006"/>
      <c r="D51" s="1006" t="s">
        <v>881</v>
      </c>
      <c r="E51" s="1006"/>
      <c r="F51" s="1006"/>
      <c r="G51" s="71"/>
      <c r="H51" s="71"/>
      <c r="I51" s="78"/>
      <c r="J51" s="78"/>
      <c r="K51" s="78"/>
      <c r="L51" s="78"/>
      <c r="M51" s="78"/>
      <c r="N51" s="78"/>
      <c r="O51" s="78"/>
      <c r="P51" s="78"/>
      <c r="Q51" s="78"/>
      <c r="R51" s="78"/>
      <c r="S51" s="78"/>
      <c r="T51" s="78"/>
      <c r="U51" s="78"/>
      <c r="V51" s="78"/>
      <c r="W51" s="78"/>
      <c r="X51" s="78"/>
      <c r="Y51" s="78"/>
      <c r="Z51" s="78"/>
      <c r="AA51" s="78"/>
      <c r="AB51" s="180"/>
      <c r="AC51" s="181"/>
      <c r="AD51" s="787"/>
      <c r="AE51" s="787"/>
      <c r="AF51" s="77"/>
      <c r="AG51" s="77"/>
      <c r="AH51" s="77"/>
      <c r="AI51" s="77"/>
      <c r="AJ51" s="77"/>
      <c r="AK51" s="77"/>
      <c r="AL51" s="77"/>
      <c r="AM51" s="77"/>
      <c r="AN51" s="77"/>
      <c r="AO51" s="77"/>
      <c r="AP51" s="77"/>
      <c r="AQ51" s="114"/>
      <c r="AR51" s="114"/>
      <c r="AS51" s="114"/>
      <c r="AT51" s="114"/>
      <c r="AU51" s="114"/>
      <c r="AV51" s="114"/>
      <c r="AW51" s="114"/>
      <c r="AX51" s="114"/>
      <c r="AY51" s="114"/>
      <c r="AZ51" s="114"/>
    </row>
    <row r="52" spans="1:52">
      <c r="B52" s="1006" t="str">
        <f>"(x) Attachment 23(" &amp; Basic!$B$2 &amp; ") :"</f>
        <v>(x) Attachment 23(7TR-04-BULK) :</v>
      </c>
      <c r="C52" s="1006"/>
      <c r="D52" s="894" t="s">
        <v>882</v>
      </c>
      <c r="E52" s="894"/>
      <c r="F52" s="894"/>
      <c r="G52" s="71"/>
      <c r="H52" s="71"/>
      <c r="I52" s="78"/>
      <c r="J52" s="78"/>
      <c r="K52" s="78"/>
      <c r="L52" s="78"/>
      <c r="M52" s="78"/>
      <c r="N52" s="78"/>
      <c r="O52" s="78"/>
      <c r="P52" s="78"/>
      <c r="Q52" s="78"/>
      <c r="R52" s="78"/>
      <c r="S52" s="78"/>
      <c r="T52" s="78"/>
      <c r="U52" s="78"/>
      <c r="V52" s="78"/>
      <c r="W52" s="78"/>
      <c r="X52" s="78"/>
      <c r="Y52" s="78"/>
      <c r="Z52" s="78"/>
      <c r="AA52" s="78"/>
      <c r="AB52" s="180"/>
      <c r="AC52" s="181"/>
      <c r="AD52" s="787"/>
      <c r="AE52" s="787"/>
      <c r="AF52" s="77"/>
      <c r="AG52" s="77"/>
      <c r="AH52" s="77"/>
      <c r="AI52" s="77"/>
      <c r="AJ52" s="77"/>
      <c r="AK52" s="77"/>
      <c r="AL52" s="77"/>
      <c r="AM52" s="77"/>
      <c r="AN52" s="77"/>
      <c r="AO52" s="77"/>
      <c r="AP52" s="77"/>
      <c r="AQ52" s="114"/>
      <c r="AR52" s="114"/>
      <c r="AS52" s="114"/>
      <c r="AT52" s="114"/>
      <c r="AU52" s="114"/>
      <c r="AV52" s="114"/>
      <c r="AW52" s="114"/>
      <c r="AX52" s="114"/>
      <c r="AY52" s="114"/>
      <c r="AZ52" s="114"/>
    </row>
    <row r="53" spans="1:52" ht="42" customHeight="1">
      <c r="B53" s="1006"/>
      <c r="C53" s="1006"/>
      <c r="D53" s="1006"/>
      <c r="E53" s="1006"/>
      <c r="F53" s="1006"/>
      <c r="G53" s="71"/>
      <c r="H53" s="71"/>
      <c r="I53" s="78"/>
      <c r="J53" s="78"/>
      <c r="K53" s="78"/>
      <c r="L53" s="78"/>
      <c r="M53" s="78"/>
      <c r="N53" s="78"/>
      <c r="O53" s="78"/>
      <c r="P53" s="78"/>
      <c r="Q53" s="78"/>
      <c r="R53" s="78"/>
      <c r="S53" s="78"/>
      <c r="T53" s="78"/>
      <c r="U53" s="78"/>
      <c r="V53" s="78"/>
      <c r="W53" s="78"/>
      <c r="X53" s="78"/>
      <c r="Y53" s="78"/>
      <c r="Z53" s="78"/>
      <c r="AA53" s="78"/>
      <c r="AB53" s="180"/>
      <c r="AC53" s="181"/>
      <c r="AD53" s="787"/>
      <c r="AE53" s="787"/>
      <c r="AF53" s="77"/>
      <c r="AG53" s="77"/>
      <c r="AH53" s="77"/>
      <c r="AI53" s="77"/>
      <c r="AJ53" s="77"/>
      <c r="AK53" s="77"/>
      <c r="AL53" s="77"/>
      <c r="AM53" s="77"/>
      <c r="AN53" s="77"/>
      <c r="AO53" s="77"/>
      <c r="AP53" s="77"/>
      <c r="AQ53" s="114"/>
      <c r="AR53" s="114"/>
      <c r="AS53" s="114"/>
      <c r="AT53" s="114"/>
      <c r="AU53" s="114"/>
      <c r="AV53" s="114"/>
      <c r="AW53" s="114"/>
      <c r="AX53" s="114"/>
      <c r="AY53" s="114"/>
      <c r="AZ53" s="114"/>
    </row>
    <row r="54" spans="1:52" ht="40.5" customHeight="1">
      <c r="B54" s="1006" t="str">
        <f>"(y) Attachment 24(" &amp; Basic!$B$2 &amp; ") :"</f>
        <v>(y) Attachment 24(7TR-04-BULK) :</v>
      </c>
      <c r="C54" s="1006"/>
      <c r="D54" s="1006" t="s">
        <v>883</v>
      </c>
      <c r="E54" s="1006"/>
      <c r="F54" s="1006"/>
      <c r="G54" s="71"/>
      <c r="H54" s="71"/>
      <c r="I54" s="78"/>
      <c r="J54" s="78"/>
      <c r="K54" s="78"/>
      <c r="L54" s="78"/>
      <c r="M54" s="78"/>
      <c r="N54" s="78"/>
      <c r="O54" s="78"/>
      <c r="P54" s="78"/>
      <c r="Q54" s="78"/>
      <c r="R54" s="78"/>
      <c r="S54" s="78"/>
      <c r="T54" s="78"/>
      <c r="U54" s="78"/>
      <c r="V54" s="78"/>
      <c r="W54" s="78"/>
      <c r="X54" s="78"/>
      <c r="Y54" s="78"/>
      <c r="Z54" s="78"/>
      <c r="AA54" s="78"/>
      <c r="AB54" s="180"/>
      <c r="AC54" s="181"/>
      <c r="AD54" s="787"/>
      <c r="AE54" s="787"/>
      <c r="AF54" s="77"/>
      <c r="AG54" s="77"/>
      <c r="AH54" s="77"/>
      <c r="AI54" s="77"/>
      <c r="AJ54" s="77"/>
      <c r="AK54" s="77"/>
      <c r="AL54" s="77"/>
      <c r="AM54" s="77"/>
      <c r="AN54" s="77"/>
      <c r="AO54" s="77"/>
      <c r="AP54" s="77"/>
      <c r="AQ54" s="114"/>
      <c r="AR54" s="114"/>
      <c r="AS54" s="114"/>
      <c r="AT54" s="114"/>
      <c r="AU54" s="114"/>
      <c r="AV54" s="114"/>
      <c r="AW54" s="114"/>
      <c r="AX54" s="114"/>
      <c r="AY54" s="114"/>
      <c r="AZ54" s="114"/>
    </row>
    <row r="55" spans="1:52" ht="40.5" customHeight="1">
      <c r="B55" s="1006" t="str">
        <f>"(z) Attachment 25(" &amp; Basic!$B$2 &amp; ") :"</f>
        <v>(z) Attachment 25(7TR-04-BULK) :</v>
      </c>
      <c r="C55" s="1006"/>
      <c r="D55" s="1006" t="s">
        <v>884</v>
      </c>
      <c r="E55" s="1006"/>
      <c r="F55" s="1006"/>
      <c r="G55" s="71"/>
      <c r="H55" s="71"/>
      <c r="I55" s="78"/>
      <c r="J55" s="78"/>
      <c r="K55" s="78"/>
      <c r="L55" s="78"/>
      <c r="M55" s="78"/>
      <c r="N55" s="78"/>
      <c r="O55" s="78"/>
      <c r="P55" s="78"/>
      <c r="Q55" s="78"/>
      <c r="R55" s="78"/>
      <c r="S55" s="78"/>
      <c r="T55" s="78"/>
      <c r="U55" s="78"/>
      <c r="V55" s="78"/>
      <c r="W55" s="78"/>
      <c r="X55" s="78"/>
      <c r="Y55" s="78"/>
      <c r="Z55" s="78"/>
      <c r="AA55" s="78"/>
      <c r="AB55" s="180"/>
      <c r="AC55" s="181"/>
      <c r="AD55" s="787"/>
      <c r="AE55" s="787"/>
      <c r="AF55" s="77"/>
      <c r="AG55" s="77"/>
      <c r="AH55" s="77"/>
      <c r="AI55" s="77"/>
      <c r="AJ55" s="77"/>
      <c r="AK55" s="77"/>
      <c r="AL55" s="77"/>
      <c r="AM55" s="77"/>
      <c r="AN55" s="77"/>
      <c r="AO55" s="77"/>
      <c r="AP55" s="77"/>
      <c r="AQ55" s="114"/>
      <c r="AR55" s="114"/>
      <c r="AS55" s="114"/>
      <c r="AT55" s="114"/>
      <c r="AU55" s="114"/>
      <c r="AV55" s="114"/>
      <c r="AW55" s="114"/>
      <c r="AX55" s="114"/>
      <c r="AY55" s="114"/>
      <c r="AZ55" s="114"/>
    </row>
    <row r="56" spans="1:52" ht="33" customHeight="1">
      <c r="B56" s="1006" t="str">
        <f>"(aa) Attachment 26(" &amp; Basic!$B$2 &amp; ") :"</f>
        <v>(aa) Attachment 26(7TR-04-BULK) :</v>
      </c>
      <c r="C56" s="1006"/>
      <c r="D56" s="1006" t="s">
        <v>885</v>
      </c>
      <c r="E56" s="1006"/>
      <c r="F56" s="1006"/>
      <c r="G56" s="71"/>
      <c r="H56" s="71"/>
      <c r="I56" s="78"/>
      <c r="J56" s="78"/>
      <c r="K56" s="78"/>
      <c r="L56" s="78"/>
      <c r="M56" s="78"/>
      <c r="N56" s="78"/>
      <c r="O56" s="78"/>
      <c r="P56" s="78"/>
      <c r="Q56" s="78"/>
      <c r="R56" s="78"/>
      <c r="S56" s="78"/>
      <c r="T56" s="78"/>
      <c r="U56" s="78"/>
      <c r="V56" s="78"/>
      <c r="W56" s="78"/>
      <c r="X56" s="78"/>
      <c r="Y56" s="78"/>
      <c r="Z56" s="78"/>
      <c r="AA56" s="78"/>
      <c r="AB56" s="180"/>
      <c r="AC56" s="181"/>
      <c r="AD56" s="787"/>
      <c r="AE56" s="787"/>
      <c r="AF56" s="77"/>
      <c r="AG56" s="77"/>
      <c r="AH56" s="77"/>
      <c r="AI56" s="77"/>
      <c r="AJ56" s="77"/>
      <c r="AK56" s="77"/>
      <c r="AL56" s="77"/>
      <c r="AM56" s="77"/>
      <c r="AN56" s="77"/>
      <c r="AO56" s="77"/>
      <c r="AP56" s="77"/>
      <c r="AQ56" s="114"/>
      <c r="AR56" s="114"/>
      <c r="AS56" s="114"/>
      <c r="AT56" s="114"/>
      <c r="AU56" s="114"/>
      <c r="AV56" s="114"/>
      <c r="AW56" s="114"/>
      <c r="AX56" s="114"/>
      <c r="AY56" s="114"/>
      <c r="AZ56" s="114"/>
    </row>
    <row r="57" spans="1:52" ht="33" customHeight="1">
      <c r="B57" s="1006" t="str">
        <f>"(bb) Attachment 27(" &amp; Basic!$B$2 &amp; ") :"</f>
        <v>(bb) Attachment 27(7TR-04-BULK) :</v>
      </c>
      <c r="C57" s="1006"/>
      <c r="D57" s="1006" t="s">
        <v>886</v>
      </c>
      <c r="E57" s="1006"/>
      <c r="F57" s="1006"/>
      <c r="G57" s="71"/>
      <c r="H57" s="71"/>
      <c r="I57" s="78"/>
      <c r="J57" s="78"/>
      <c r="K57" s="78"/>
      <c r="L57" s="78"/>
      <c r="M57" s="78"/>
      <c r="N57" s="78"/>
      <c r="O57" s="78"/>
      <c r="P57" s="78"/>
      <c r="Q57" s="78"/>
      <c r="R57" s="78"/>
      <c r="S57" s="78"/>
      <c r="T57" s="78"/>
      <c r="U57" s="78"/>
      <c r="V57" s="78"/>
      <c r="W57" s="78"/>
      <c r="X57" s="78"/>
      <c r="Y57" s="78"/>
      <c r="Z57" s="78"/>
      <c r="AA57" s="78"/>
      <c r="AB57" s="180"/>
      <c r="AC57" s="181"/>
      <c r="AD57" s="787"/>
      <c r="AE57" s="787"/>
      <c r="AF57" s="77"/>
      <c r="AG57" s="77"/>
      <c r="AH57" s="77"/>
      <c r="AI57" s="77"/>
      <c r="AJ57" s="77"/>
      <c r="AK57" s="77"/>
      <c r="AL57" s="77"/>
      <c r="AM57" s="77"/>
      <c r="AN57" s="77"/>
      <c r="AO57" s="77"/>
      <c r="AP57" s="77"/>
      <c r="AQ57" s="114"/>
      <c r="AR57" s="114"/>
      <c r="AS57" s="114"/>
      <c r="AT57" s="114"/>
      <c r="AU57" s="114"/>
      <c r="AV57" s="114"/>
      <c r="AW57" s="114"/>
      <c r="AX57" s="114"/>
      <c r="AY57" s="114"/>
      <c r="AZ57" s="114"/>
    </row>
    <row r="58" spans="1:52" ht="33" customHeight="1">
      <c r="B58" s="1006" t="str">
        <f>"(cc) Attachment 28(" &amp; Basic!$B$2 &amp; ") :"</f>
        <v>(cc) Attachment 28(7TR-04-BULK) :</v>
      </c>
      <c r="C58" s="1006"/>
      <c r="D58" s="1006" t="s">
        <v>799</v>
      </c>
      <c r="E58" s="1006"/>
      <c r="F58" s="1006"/>
      <c r="G58" s="71"/>
      <c r="H58" s="71"/>
      <c r="I58" s="78"/>
      <c r="J58" s="78"/>
      <c r="K58" s="78"/>
      <c r="L58" s="78"/>
      <c r="M58" s="78"/>
      <c r="N58" s="78"/>
      <c r="O58" s="78"/>
      <c r="P58" s="78"/>
      <c r="Q58" s="78"/>
      <c r="R58" s="78"/>
      <c r="S58" s="78"/>
      <c r="T58" s="78"/>
      <c r="U58" s="78"/>
      <c r="V58" s="78"/>
      <c r="W58" s="78"/>
      <c r="X58" s="78"/>
      <c r="Y58" s="78"/>
      <c r="Z58" s="78"/>
      <c r="AA58" s="78"/>
      <c r="AB58" s="180"/>
      <c r="AC58" s="181"/>
      <c r="AD58" s="787"/>
      <c r="AE58" s="787"/>
      <c r="AF58" s="77"/>
      <c r="AG58" s="77"/>
      <c r="AH58" s="77"/>
      <c r="AI58" s="77"/>
      <c r="AJ58" s="77"/>
      <c r="AK58" s="77"/>
      <c r="AL58" s="77"/>
      <c r="AM58" s="77"/>
      <c r="AN58" s="77"/>
      <c r="AO58" s="77"/>
      <c r="AP58" s="77"/>
      <c r="AQ58" s="114"/>
      <c r="AR58" s="114"/>
      <c r="AS58" s="114"/>
      <c r="AT58" s="114"/>
      <c r="AU58" s="114"/>
      <c r="AV58" s="114"/>
      <c r="AW58" s="114"/>
      <c r="AX58" s="114"/>
      <c r="AY58" s="114"/>
      <c r="AZ58" s="114"/>
    </row>
    <row r="59" spans="1:52" ht="63" customHeight="1">
      <c r="A59" s="69">
        <v>3</v>
      </c>
      <c r="B59" s="1385" t="s">
        <v>887</v>
      </c>
      <c r="C59" s="1385"/>
      <c r="D59" s="1385"/>
      <c r="E59" s="1385"/>
      <c r="F59" s="1385"/>
      <c r="G59" s="73"/>
      <c r="H59" s="73"/>
      <c r="I59" s="78"/>
      <c r="J59" s="78"/>
      <c r="K59" s="78"/>
      <c r="L59" s="78"/>
      <c r="M59" s="78"/>
      <c r="N59" s="78"/>
      <c r="O59" s="78"/>
      <c r="P59" s="78"/>
      <c r="Q59" s="78"/>
      <c r="R59" s="78"/>
      <c r="S59" s="78"/>
      <c r="T59" s="78"/>
      <c r="U59" s="78"/>
      <c r="V59" s="78"/>
      <c r="W59" s="78"/>
      <c r="X59" s="78"/>
      <c r="Y59" s="78"/>
      <c r="Z59" s="78"/>
      <c r="AA59" s="78"/>
      <c r="AB59" s="180"/>
      <c r="AC59" s="181"/>
      <c r="AD59" s="787"/>
      <c r="AE59" s="787"/>
      <c r="AF59" s="77"/>
      <c r="AG59" s="77"/>
      <c r="AH59" s="77"/>
      <c r="AI59" s="77"/>
      <c r="AJ59" s="77"/>
      <c r="AK59" s="77"/>
      <c r="AL59" s="77"/>
      <c r="AM59" s="77"/>
      <c r="AN59" s="77"/>
      <c r="AO59" s="77"/>
      <c r="AP59" s="77"/>
      <c r="AQ59" s="114"/>
      <c r="AR59" s="114"/>
      <c r="AS59" s="114"/>
      <c r="AT59" s="114"/>
      <c r="AU59" s="114"/>
      <c r="AV59" s="114"/>
      <c r="AW59" s="114"/>
      <c r="AX59" s="114"/>
      <c r="AY59" s="114"/>
      <c r="AZ59" s="114"/>
    </row>
    <row r="60" spans="1:52" ht="64.5" customHeight="1">
      <c r="A60" s="69">
        <v>3.1</v>
      </c>
      <c r="B60" s="1385" t="s">
        <v>888</v>
      </c>
      <c r="C60" s="1385"/>
      <c r="D60" s="1385"/>
      <c r="E60" s="1385"/>
      <c r="F60" s="1385"/>
      <c r="G60" s="73"/>
      <c r="H60" s="73"/>
      <c r="I60" s="78"/>
      <c r="J60" s="78"/>
      <c r="K60" s="78"/>
      <c r="L60" s="78"/>
      <c r="M60" s="78"/>
      <c r="N60" s="78"/>
      <c r="O60" s="78"/>
      <c r="P60" s="78"/>
      <c r="Q60" s="78"/>
      <c r="R60" s="78"/>
      <c r="S60" s="78"/>
      <c r="T60" s="78"/>
      <c r="U60" s="78"/>
      <c r="V60" s="78"/>
      <c r="W60" s="78"/>
      <c r="X60" s="78"/>
      <c r="Y60" s="78"/>
      <c r="Z60" s="78"/>
      <c r="AA60" s="78"/>
      <c r="AB60" s="180"/>
      <c r="AC60" s="181"/>
      <c r="AD60" s="787"/>
      <c r="AE60" s="787"/>
      <c r="AF60" s="77"/>
      <c r="AG60" s="77"/>
      <c r="AH60" s="77"/>
      <c r="AI60" s="77"/>
      <c r="AJ60" s="77"/>
      <c r="AK60" s="77"/>
      <c r="AL60" s="77"/>
      <c r="AM60" s="77"/>
      <c r="AN60" s="77"/>
      <c r="AO60" s="77"/>
      <c r="AP60" s="77"/>
      <c r="AQ60" s="114"/>
      <c r="AR60" s="114"/>
      <c r="AS60" s="114"/>
      <c r="AT60" s="114"/>
      <c r="AU60" s="114"/>
      <c r="AV60" s="114"/>
      <c r="AW60" s="114"/>
      <c r="AX60" s="114"/>
      <c r="AY60" s="114"/>
      <c r="AZ60" s="114"/>
    </row>
    <row r="61" spans="1:52" ht="64.5" customHeight="1">
      <c r="A61" s="69">
        <v>3.2</v>
      </c>
      <c r="B61" s="1385" t="s">
        <v>889</v>
      </c>
      <c r="C61" s="1385"/>
      <c r="D61" s="1385"/>
      <c r="E61" s="1385"/>
      <c r="F61" s="1385"/>
      <c r="G61" s="73"/>
      <c r="H61" s="73"/>
      <c r="I61" s="78"/>
      <c r="J61" s="78"/>
      <c r="K61" s="78"/>
      <c r="L61" s="78"/>
      <c r="M61" s="78"/>
      <c r="N61" s="78"/>
      <c r="O61" s="78"/>
      <c r="P61" s="78"/>
      <c r="Q61" s="78"/>
      <c r="R61" s="78"/>
      <c r="S61" s="78"/>
      <c r="T61" s="78"/>
      <c r="U61" s="78"/>
      <c r="V61" s="78"/>
      <c r="W61" s="78"/>
      <c r="X61" s="78"/>
      <c r="Y61" s="78"/>
      <c r="Z61" s="78"/>
      <c r="AA61" s="78"/>
      <c r="AB61" s="180"/>
      <c r="AC61" s="181"/>
      <c r="AD61" s="787"/>
      <c r="AE61" s="787"/>
      <c r="AF61" s="77"/>
      <c r="AG61" s="77"/>
      <c r="AH61" s="77"/>
      <c r="AI61" s="77"/>
      <c r="AJ61" s="77"/>
      <c r="AK61" s="77"/>
      <c r="AL61" s="77"/>
      <c r="AM61" s="77"/>
      <c r="AN61" s="77"/>
      <c r="AO61" s="77"/>
      <c r="AP61" s="77"/>
      <c r="AQ61" s="114"/>
      <c r="AR61" s="114"/>
      <c r="AS61" s="114"/>
      <c r="AT61" s="114"/>
      <c r="AU61" s="114"/>
      <c r="AV61" s="114"/>
      <c r="AW61" s="114"/>
      <c r="AX61" s="114"/>
      <c r="AY61" s="114"/>
      <c r="AZ61" s="114"/>
    </row>
    <row r="62" spans="1:52" s="24" customFormat="1" ht="60" customHeight="1">
      <c r="A62" s="69">
        <v>4</v>
      </c>
      <c r="B62" s="1385" t="s">
        <v>890</v>
      </c>
      <c r="C62" s="1385"/>
      <c r="D62" s="1385"/>
      <c r="E62" s="1385"/>
      <c r="F62" s="1385"/>
      <c r="G62" s="73"/>
      <c r="H62" s="73"/>
      <c r="I62" s="78"/>
      <c r="J62" s="78"/>
      <c r="K62" s="78"/>
      <c r="L62" s="78"/>
      <c r="M62" s="78"/>
      <c r="N62" s="78"/>
      <c r="O62" s="78"/>
      <c r="P62" s="78"/>
      <c r="Q62" s="78"/>
      <c r="R62" s="78"/>
      <c r="S62" s="78"/>
      <c r="T62" s="78"/>
      <c r="U62" s="78"/>
      <c r="V62" s="78"/>
      <c r="W62" s="78"/>
      <c r="X62" s="78"/>
      <c r="Y62" s="78"/>
      <c r="Z62" s="78"/>
      <c r="AA62" s="78"/>
      <c r="AB62" s="180"/>
      <c r="AC62" s="181"/>
      <c r="AD62" s="788"/>
      <c r="AE62" s="788"/>
      <c r="AF62" s="78"/>
      <c r="AG62" s="78"/>
      <c r="AH62" s="78"/>
      <c r="AI62" s="78"/>
      <c r="AJ62" s="78"/>
      <c r="AK62" s="78"/>
      <c r="AL62" s="78"/>
      <c r="AM62" s="78"/>
      <c r="AN62" s="78"/>
      <c r="AO62" s="78"/>
      <c r="AP62" s="78"/>
      <c r="AQ62" s="112"/>
      <c r="AR62" s="112"/>
      <c r="AS62" s="112"/>
      <c r="AT62" s="112"/>
      <c r="AU62" s="112"/>
      <c r="AV62" s="112"/>
      <c r="AW62" s="112"/>
      <c r="AX62" s="112"/>
      <c r="AY62" s="112"/>
      <c r="AZ62" s="112"/>
    </row>
    <row r="63" spans="1:52" ht="56.25" customHeight="1">
      <c r="A63" s="69">
        <v>4.0999999999999996</v>
      </c>
      <c r="B63" s="1385" t="s">
        <v>891</v>
      </c>
      <c r="C63" s="1385"/>
      <c r="D63" s="1385"/>
      <c r="E63" s="1385"/>
      <c r="F63" s="1385"/>
      <c r="G63" s="73"/>
      <c r="H63" s="73"/>
      <c r="I63" s="78"/>
      <c r="J63" s="78"/>
      <c r="K63" s="78"/>
      <c r="L63" s="78"/>
      <c r="M63" s="78"/>
      <c r="N63" s="78"/>
      <c r="O63" s="78"/>
      <c r="P63" s="78"/>
      <c r="Q63" s="78"/>
      <c r="R63" s="78"/>
      <c r="S63" s="78"/>
      <c r="T63" s="78"/>
      <c r="U63" s="78"/>
      <c r="V63" s="78"/>
      <c r="W63" s="78"/>
      <c r="X63" s="78"/>
      <c r="Y63" s="78"/>
      <c r="Z63" s="78"/>
      <c r="AA63" s="78"/>
      <c r="AB63" s="180"/>
      <c r="AC63" s="181"/>
      <c r="AD63" s="787"/>
      <c r="AE63" s="787"/>
      <c r="AF63" s="77"/>
      <c r="AG63" s="77"/>
      <c r="AH63" s="77"/>
      <c r="AI63" s="77"/>
      <c r="AJ63" s="77"/>
      <c r="AK63" s="77"/>
      <c r="AL63" s="77"/>
      <c r="AM63" s="77"/>
      <c r="AN63" s="77"/>
      <c r="AO63" s="77"/>
      <c r="AP63" s="77"/>
      <c r="AQ63" s="114"/>
      <c r="AR63" s="114"/>
      <c r="AS63" s="114"/>
      <c r="AT63" s="114"/>
      <c r="AU63" s="114"/>
      <c r="AV63" s="114"/>
      <c r="AW63" s="114"/>
      <c r="AX63" s="114"/>
      <c r="AY63" s="114"/>
      <c r="AZ63" s="114"/>
    </row>
    <row r="64" spans="1:52" ht="90" customHeight="1">
      <c r="A64" s="69">
        <v>4.2</v>
      </c>
      <c r="B64" s="1385" t="s">
        <v>892</v>
      </c>
      <c r="C64" s="1385"/>
      <c r="D64" s="1385"/>
      <c r="E64" s="1385"/>
      <c r="F64" s="1385"/>
      <c r="G64" s="73"/>
      <c r="H64" s="73"/>
      <c r="I64" s="78"/>
      <c r="J64" s="78"/>
      <c r="K64" s="78"/>
      <c r="L64" s="78"/>
      <c r="M64" s="78"/>
      <c r="N64" s="78"/>
      <c r="O64" s="78"/>
      <c r="P64" s="78"/>
      <c r="Q64" s="78"/>
      <c r="R64" s="78"/>
      <c r="S64" s="78"/>
      <c r="T64" s="78"/>
      <c r="U64" s="78"/>
      <c r="V64" s="78"/>
      <c r="W64" s="78"/>
      <c r="X64" s="78"/>
      <c r="Y64" s="78"/>
      <c r="Z64" s="78"/>
      <c r="AA64" s="78"/>
      <c r="AB64" s="180"/>
      <c r="AC64" s="181"/>
      <c r="AD64" s="787"/>
      <c r="AE64" s="787"/>
      <c r="AF64" s="77"/>
      <c r="AG64" s="77"/>
      <c r="AH64" s="77"/>
      <c r="AI64" s="77"/>
      <c r="AJ64" s="77"/>
      <c r="AK64" s="77"/>
      <c r="AL64" s="77"/>
      <c r="AM64" s="77"/>
      <c r="AN64" s="77"/>
      <c r="AO64" s="77"/>
      <c r="AP64" s="77"/>
      <c r="AQ64" s="114"/>
      <c r="AR64" s="114"/>
      <c r="AS64" s="114"/>
      <c r="AT64" s="114"/>
      <c r="AU64" s="114"/>
      <c r="AV64" s="114"/>
      <c r="AW64" s="114"/>
      <c r="AX64" s="114"/>
      <c r="AY64" s="114"/>
      <c r="AZ64" s="114"/>
    </row>
    <row r="65" spans="1:52" ht="11.25" customHeight="1">
      <c r="A65" s="69"/>
      <c r="B65" s="1385"/>
      <c r="C65" s="1385"/>
      <c r="D65" s="1385"/>
      <c r="E65" s="1385"/>
      <c r="F65" s="1385"/>
      <c r="G65" s="73"/>
      <c r="H65" s="73"/>
      <c r="I65" s="78"/>
      <c r="J65" s="78"/>
      <c r="K65" s="78"/>
      <c r="L65" s="78"/>
      <c r="M65" s="78"/>
      <c r="N65" s="78"/>
      <c r="O65" s="78"/>
      <c r="P65" s="78"/>
      <c r="Q65" s="78"/>
      <c r="R65" s="78"/>
      <c r="S65" s="78"/>
      <c r="T65" s="78"/>
      <c r="U65" s="78"/>
      <c r="V65" s="78"/>
      <c r="W65" s="78"/>
      <c r="X65" s="78"/>
      <c r="Y65" s="78"/>
      <c r="Z65" s="78"/>
      <c r="AA65" s="78"/>
      <c r="AB65" s="180"/>
      <c r="AC65" s="181"/>
      <c r="AD65" s="787"/>
      <c r="AE65" s="787"/>
      <c r="AF65" s="77"/>
      <c r="AG65" s="77"/>
      <c r="AH65" s="77"/>
      <c r="AI65" s="77"/>
      <c r="AJ65" s="77"/>
      <c r="AK65" s="77"/>
      <c r="AL65" s="77"/>
      <c r="AM65" s="77"/>
      <c r="AN65" s="77"/>
      <c r="AO65" s="77"/>
      <c r="AP65" s="77"/>
      <c r="AQ65" s="114"/>
      <c r="AR65" s="114"/>
      <c r="AS65" s="114"/>
      <c r="AT65" s="114"/>
      <c r="AU65" s="114"/>
      <c r="AV65" s="114"/>
      <c r="AW65" s="114"/>
      <c r="AX65" s="114"/>
      <c r="AY65" s="114"/>
      <c r="AZ65" s="114"/>
    </row>
    <row r="66" spans="1:52" ht="39.75" customHeight="1">
      <c r="A66" s="69">
        <v>4.3</v>
      </c>
      <c r="B66" s="1385" t="s">
        <v>893</v>
      </c>
      <c r="C66" s="1385"/>
      <c r="D66" s="1385"/>
      <c r="E66" s="1385"/>
      <c r="F66" s="1385"/>
      <c r="G66" s="73"/>
      <c r="H66" s="73"/>
      <c r="I66" s="78"/>
      <c r="J66" s="78"/>
      <c r="K66" s="78"/>
      <c r="L66" s="78"/>
      <c r="M66" s="78"/>
      <c r="N66" s="78"/>
      <c r="O66" s="78"/>
      <c r="P66" s="78"/>
      <c r="Q66" s="78"/>
      <c r="R66" s="78"/>
      <c r="S66" s="78"/>
      <c r="T66" s="78"/>
      <c r="U66" s="78"/>
      <c r="V66" s="78"/>
      <c r="W66" s="78"/>
      <c r="X66" s="78"/>
      <c r="Y66" s="78"/>
      <c r="Z66" s="78"/>
      <c r="AA66" s="78"/>
      <c r="AB66" s="180"/>
      <c r="AC66" s="181"/>
      <c r="AD66" s="787"/>
      <c r="AE66" s="787"/>
      <c r="AF66" s="77"/>
      <c r="AG66" s="77"/>
      <c r="AH66" s="77"/>
      <c r="AI66" s="77"/>
      <c r="AJ66" s="77"/>
      <c r="AK66" s="77"/>
      <c r="AL66" s="77"/>
      <c r="AM66" s="77"/>
      <c r="AN66" s="77"/>
      <c r="AO66" s="77"/>
      <c r="AP66" s="77"/>
      <c r="AQ66" s="114"/>
      <c r="AR66" s="114"/>
      <c r="AS66" s="114"/>
      <c r="AT66" s="114"/>
      <c r="AU66" s="114"/>
      <c r="AV66" s="114"/>
      <c r="AW66" s="114"/>
      <c r="AX66" s="114"/>
      <c r="AY66" s="114"/>
      <c r="AZ66" s="114"/>
    </row>
    <row r="67" spans="1:52" ht="14.25" customHeight="1">
      <c r="A67" s="69"/>
      <c r="B67" s="1385"/>
      <c r="C67" s="1385"/>
      <c r="D67" s="1385"/>
      <c r="E67" s="1385"/>
      <c r="F67" s="1385"/>
      <c r="G67" s="73"/>
      <c r="H67" s="73"/>
      <c r="I67" s="78"/>
      <c r="J67" s="78"/>
      <c r="K67" s="78"/>
      <c r="L67" s="78"/>
      <c r="M67" s="78"/>
      <c r="N67" s="78"/>
      <c r="O67" s="78"/>
      <c r="P67" s="78"/>
      <c r="Q67" s="78"/>
      <c r="R67" s="78"/>
      <c r="S67" s="78"/>
      <c r="T67" s="78"/>
      <c r="U67" s="78"/>
      <c r="V67" s="78"/>
      <c r="W67" s="78"/>
      <c r="X67" s="78"/>
      <c r="Y67" s="78"/>
      <c r="Z67" s="78"/>
      <c r="AA67" s="78"/>
      <c r="AB67" s="180"/>
      <c r="AC67" s="181"/>
      <c r="AD67" s="787"/>
      <c r="AE67" s="787"/>
      <c r="AF67" s="77"/>
      <c r="AG67" s="77"/>
      <c r="AH67" s="77"/>
      <c r="AI67" s="77"/>
      <c r="AJ67" s="77"/>
      <c r="AK67" s="77"/>
      <c r="AL67" s="77"/>
      <c r="AM67" s="77"/>
      <c r="AN67" s="77"/>
      <c r="AO67" s="77"/>
      <c r="AP67" s="77"/>
      <c r="AQ67" s="114"/>
      <c r="AR67" s="114"/>
      <c r="AS67" s="114"/>
      <c r="AT67" s="114"/>
      <c r="AU67" s="114"/>
      <c r="AV67" s="114"/>
      <c r="AW67" s="114"/>
      <c r="AX67" s="114"/>
      <c r="AY67" s="114"/>
      <c r="AZ67" s="114"/>
    </row>
    <row r="68" spans="1:52" ht="27.75" customHeight="1">
      <c r="A68" s="54">
        <v>5</v>
      </c>
      <c r="B68" s="1384" t="s">
        <v>894</v>
      </c>
      <c r="C68" s="1384"/>
      <c r="D68" s="1384"/>
      <c r="E68" s="1384"/>
      <c r="F68" s="1384"/>
      <c r="G68" s="36"/>
      <c r="H68" s="36"/>
      <c r="I68" s="78"/>
      <c r="J68" s="78"/>
      <c r="K68" s="78"/>
      <c r="L68" s="78"/>
      <c r="M68" s="78"/>
      <c r="N68" s="78"/>
      <c r="O68" s="78"/>
      <c r="P68" s="78"/>
      <c r="Q68" s="78"/>
      <c r="R68" s="78"/>
      <c r="S68" s="78"/>
      <c r="T68" s="78"/>
      <c r="U68" s="78"/>
      <c r="V68" s="78"/>
      <c r="W68" s="78"/>
      <c r="X68" s="78"/>
      <c r="Y68" s="78"/>
      <c r="Z68" s="78"/>
      <c r="AA68" s="78"/>
      <c r="AB68" s="180"/>
      <c r="AC68" s="181"/>
      <c r="AD68" s="787"/>
      <c r="AE68" s="787"/>
      <c r="AF68" s="77"/>
      <c r="AG68" s="77"/>
      <c r="AH68" s="77"/>
      <c r="AI68" s="77"/>
      <c r="AJ68" s="77"/>
      <c r="AK68" s="77"/>
      <c r="AL68" s="77"/>
      <c r="AM68" s="77"/>
      <c r="AN68" s="77"/>
      <c r="AO68" s="77"/>
      <c r="AP68" s="77"/>
      <c r="AQ68" s="114"/>
      <c r="AR68" s="114"/>
      <c r="AS68" s="114"/>
      <c r="AT68" s="114"/>
      <c r="AU68" s="114"/>
      <c r="AV68" s="114"/>
      <c r="AW68" s="114"/>
      <c r="AX68" s="114"/>
      <c r="AY68" s="114"/>
      <c r="AZ68" s="114"/>
    </row>
    <row r="69" spans="1:52" s="24" customFormat="1" ht="180.75" customHeight="1">
      <c r="A69" s="69">
        <v>5.0999999999999996</v>
      </c>
      <c r="B69" s="1385" t="s">
        <v>895</v>
      </c>
      <c r="C69" s="1385"/>
      <c r="D69" s="1385"/>
      <c r="E69" s="1385"/>
      <c r="F69" s="1385"/>
      <c r="G69" s="73"/>
      <c r="H69" s="73"/>
      <c r="I69" s="78"/>
      <c r="J69" s="78"/>
      <c r="K69" s="78"/>
      <c r="L69" s="78"/>
      <c r="M69" s="78"/>
      <c r="N69" s="78"/>
      <c r="O69" s="78"/>
      <c r="P69" s="78"/>
      <c r="Q69" s="78"/>
      <c r="R69" s="78"/>
      <c r="S69" s="78"/>
      <c r="T69" s="78"/>
      <c r="U69" s="78"/>
      <c r="V69" s="78"/>
      <c r="W69" s="78"/>
      <c r="X69" s="78"/>
      <c r="Y69" s="78"/>
      <c r="Z69" s="78"/>
      <c r="AA69" s="78"/>
      <c r="AB69" s="180"/>
      <c r="AC69" s="181"/>
      <c r="AD69" s="788"/>
      <c r="AE69" s="788"/>
      <c r="AF69" s="78"/>
      <c r="AG69" s="78"/>
      <c r="AH69" s="78"/>
      <c r="AI69" s="78"/>
      <c r="AJ69" s="78"/>
      <c r="AK69" s="78"/>
      <c r="AL69" s="78"/>
      <c r="AM69" s="78"/>
      <c r="AN69" s="78"/>
      <c r="AO69" s="78"/>
      <c r="AP69" s="78"/>
      <c r="AQ69" s="112"/>
      <c r="AR69" s="112"/>
      <c r="AS69" s="112"/>
      <c r="AT69" s="112"/>
      <c r="AU69" s="112"/>
      <c r="AV69" s="112"/>
      <c r="AW69" s="112"/>
      <c r="AX69" s="112"/>
      <c r="AY69" s="112"/>
      <c r="AZ69" s="112"/>
    </row>
    <row r="70" spans="1:52" s="24" customFormat="1" ht="33" customHeight="1">
      <c r="A70" s="69">
        <v>6</v>
      </c>
      <c r="B70" s="1385" t="s">
        <v>896</v>
      </c>
      <c r="C70" s="1385"/>
      <c r="D70" s="1385"/>
      <c r="E70" s="1385"/>
      <c r="F70" s="1385"/>
      <c r="G70" s="73"/>
      <c r="H70" s="73"/>
      <c r="I70" s="78"/>
      <c r="J70" s="78"/>
      <c r="K70" s="78"/>
      <c r="L70" s="78"/>
      <c r="M70" s="78"/>
      <c r="N70" s="78"/>
      <c r="O70" s="78"/>
      <c r="P70" s="78"/>
      <c r="Q70" s="78"/>
      <c r="R70" s="78"/>
      <c r="S70" s="78"/>
      <c r="T70" s="78"/>
      <c r="U70" s="78"/>
      <c r="V70" s="78"/>
      <c r="W70" s="78"/>
      <c r="X70" s="78"/>
      <c r="Y70" s="78"/>
      <c r="Z70" s="78"/>
      <c r="AA70" s="78"/>
      <c r="AB70" s="180"/>
      <c r="AC70" s="181"/>
      <c r="AD70" s="788"/>
      <c r="AE70" s="788"/>
      <c r="AF70" s="78"/>
      <c r="AG70" s="78"/>
      <c r="AH70" s="78"/>
      <c r="AI70" s="78"/>
      <c r="AJ70" s="78"/>
      <c r="AK70" s="78"/>
      <c r="AL70" s="78"/>
      <c r="AM70" s="78"/>
      <c r="AN70" s="78"/>
      <c r="AO70" s="78"/>
      <c r="AP70" s="78"/>
      <c r="AQ70" s="112"/>
      <c r="AR70" s="112"/>
      <c r="AS70" s="112"/>
      <c r="AT70" s="112"/>
      <c r="AU70" s="112"/>
      <c r="AV70" s="112"/>
      <c r="AW70" s="112"/>
      <c r="AX70" s="112"/>
      <c r="AY70" s="112"/>
      <c r="AZ70" s="112"/>
    </row>
    <row r="71" spans="1:52" s="24" customFormat="1" ht="26.1" customHeight="1">
      <c r="A71" s="54"/>
      <c r="B71" s="51" t="s">
        <v>256</v>
      </c>
      <c r="C71" s="32" t="s">
        <v>897</v>
      </c>
      <c r="D71" s="29"/>
      <c r="E71" s="67" t="s">
        <v>898</v>
      </c>
      <c r="G71" s="78"/>
      <c r="H71" s="78"/>
      <c r="I71" s="78"/>
      <c r="J71" s="77"/>
      <c r="K71" s="77"/>
      <c r="L71" s="77"/>
      <c r="M71" s="77"/>
      <c r="N71" s="77"/>
      <c r="O71" s="77"/>
      <c r="P71" s="77"/>
      <c r="Q71" s="77"/>
      <c r="R71" s="77"/>
      <c r="S71" s="77"/>
      <c r="T71" s="77"/>
      <c r="U71" s="77"/>
      <c r="V71" s="77"/>
      <c r="W71" s="77"/>
      <c r="X71" s="77"/>
      <c r="Y71" s="77"/>
      <c r="Z71" s="77"/>
      <c r="AA71" s="77"/>
      <c r="AB71" s="57"/>
      <c r="AC71" s="181"/>
      <c r="AD71" s="788"/>
      <c r="AE71" s="788"/>
      <c r="AF71" s="78"/>
      <c r="AG71" s="78"/>
      <c r="AH71" s="78"/>
      <c r="AI71" s="78"/>
      <c r="AJ71" s="78"/>
      <c r="AK71" s="78"/>
      <c r="AL71" s="78"/>
      <c r="AM71" s="78"/>
      <c r="AN71" s="78"/>
      <c r="AO71" s="78"/>
      <c r="AP71" s="78"/>
      <c r="AQ71" s="112"/>
      <c r="AR71" s="112"/>
      <c r="AS71" s="112"/>
      <c r="AT71" s="112"/>
      <c r="AU71" s="112"/>
      <c r="AV71" s="112"/>
      <c r="AW71" s="112"/>
      <c r="AX71" s="112"/>
      <c r="AY71" s="112"/>
      <c r="AZ71" s="112"/>
    </row>
    <row r="72" spans="1:52" s="24" customFormat="1" ht="26.1" customHeight="1">
      <c r="A72" s="54"/>
      <c r="B72" s="51" t="s">
        <v>258</v>
      </c>
      <c r="C72" s="32" t="s">
        <v>899</v>
      </c>
      <c r="D72" s="29"/>
      <c r="E72" s="67" t="s">
        <v>900</v>
      </c>
      <c r="G72" s="78"/>
      <c r="H72" s="78"/>
      <c r="I72" s="78"/>
      <c r="J72" s="78"/>
      <c r="K72" s="78"/>
      <c r="L72" s="78"/>
      <c r="M72" s="78"/>
      <c r="N72" s="78"/>
      <c r="O72" s="78"/>
      <c r="P72" s="78"/>
      <c r="Q72" s="78"/>
      <c r="R72" s="78"/>
      <c r="S72" s="78"/>
      <c r="T72" s="78"/>
      <c r="U72" s="78"/>
      <c r="V72" s="78"/>
      <c r="W72" s="78"/>
      <c r="X72" s="78"/>
      <c r="Y72" s="78"/>
      <c r="Z72" s="78"/>
      <c r="AA72" s="78"/>
      <c r="AB72" s="56"/>
      <c r="AC72" s="181"/>
      <c r="AD72" s="788"/>
      <c r="AE72" s="788"/>
      <c r="AF72" s="78"/>
      <c r="AG72" s="78"/>
      <c r="AH72" s="78"/>
      <c r="AI72" s="78"/>
      <c r="AJ72" s="78"/>
      <c r="AK72" s="78"/>
      <c r="AL72" s="78"/>
      <c r="AM72" s="78"/>
      <c r="AN72" s="78"/>
      <c r="AO72" s="78"/>
      <c r="AP72" s="78"/>
      <c r="AQ72" s="112"/>
      <c r="AR72" s="112"/>
      <c r="AS72" s="112"/>
      <c r="AT72" s="112"/>
      <c r="AU72" s="112"/>
      <c r="AV72" s="112"/>
      <c r="AW72" s="112"/>
      <c r="AX72" s="112"/>
      <c r="AY72" s="112"/>
      <c r="AZ72" s="112"/>
    </row>
    <row r="73" spans="1:52" s="24" customFormat="1" ht="26.1" customHeight="1">
      <c r="A73" s="54"/>
      <c r="B73" s="51" t="s">
        <v>260</v>
      </c>
      <c r="C73" s="32" t="s">
        <v>901</v>
      </c>
      <c r="D73" s="29"/>
      <c r="E73" s="67" t="s">
        <v>902</v>
      </c>
      <c r="G73" s="78"/>
      <c r="H73" s="78"/>
      <c r="I73" s="78"/>
      <c r="J73" s="78"/>
      <c r="K73" s="78"/>
      <c r="L73" s="78"/>
      <c r="M73" s="78"/>
      <c r="N73" s="78"/>
      <c r="O73" s="78"/>
      <c r="P73" s="78"/>
      <c r="Q73" s="78"/>
      <c r="R73" s="78"/>
      <c r="S73" s="78"/>
      <c r="T73" s="78"/>
      <c r="U73" s="78"/>
      <c r="V73" s="78"/>
      <c r="W73" s="78"/>
      <c r="X73" s="78"/>
      <c r="Y73" s="78"/>
      <c r="Z73" s="78"/>
      <c r="AA73" s="78"/>
      <c r="AB73" s="57"/>
      <c r="AC73" s="181"/>
      <c r="AD73" s="788"/>
      <c r="AE73" s="788"/>
      <c r="AF73" s="78"/>
      <c r="AG73" s="78"/>
      <c r="AH73" s="78"/>
      <c r="AI73" s="78"/>
      <c r="AJ73" s="78"/>
      <c r="AK73" s="78"/>
      <c r="AL73" s="78"/>
      <c r="AM73" s="78"/>
      <c r="AN73" s="78"/>
      <c r="AO73" s="78"/>
      <c r="AP73" s="78"/>
      <c r="AQ73" s="112"/>
      <c r="AR73" s="112"/>
      <c r="AS73" s="112"/>
      <c r="AT73" s="112"/>
      <c r="AU73" s="112"/>
      <c r="AV73" s="112"/>
      <c r="AW73" s="112"/>
      <c r="AX73" s="112"/>
      <c r="AY73" s="112"/>
      <c r="AZ73" s="112"/>
    </row>
    <row r="74" spans="1:52" s="24" customFormat="1" ht="26.1" customHeight="1">
      <c r="A74" s="54"/>
      <c r="B74" s="51" t="s">
        <v>903</v>
      </c>
      <c r="C74" s="32" t="s">
        <v>904</v>
      </c>
      <c r="D74" s="29"/>
      <c r="E74" s="67" t="s">
        <v>905</v>
      </c>
      <c r="G74" s="78"/>
      <c r="H74" s="78"/>
      <c r="I74" s="78"/>
      <c r="J74" s="77"/>
      <c r="K74" s="77"/>
      <c r="L74" s="77"/>
      <c r="M74" s="77"/>
      <c r="N74" s="77"/>
      <c r="O74" s="77"/>
      <c r="P74" s="77"/>
      <c r="Q74" s="77"/>
      <c r="R74" s="77"/>
      <c r="S74" s="77"/>
      <c r="T74" s="77"/>
      <c r="U74" s="77"/>
      <c r="V74" s="77"/>
      <c r="W74" s="77"/>
      <c r="X74" s="77"/>
      <c r="Y74" s="77"/>
      <c r="Z74" s="77"/>
      <c r="AA74" s="77"/>
      <c r="AB74" s="57"/>
      <c r="AC74" s="181"/>
      <c r="AD74" s="788"/>
      <c r="AE74" s="788"/>
      <c r="AF74" s="78"/>
      <c r="AG74" s="78"/>
      <c r="AH74" s="78"/>
      <c r="AI74" s="78"/>
      <c r="AJ74" s="78"/>
      <c r="AK74" s="78"/>
      <c r="AL74" s="78"/>
      <c r="AM74" s="78"/>
      <c r="AN74" s="78"/>
      <c r="AO74" s="78"/>
      <c r="AP74" s="78"/>
      <c r="AQ74" s="112"/>
      <c r="AR74" s="112"/>
      <c r="AS74" s="112"/>
      <c r="AT74" s="112"/>
      <c r="AU74" s="112"/>
      <c r="AV74" s="112"/>
      <c r="AW74" s="112"/>
      <c r="AX74" s="112"/>
      <c r="AY74" s="112"/>
      <c r="AZ74" s="112"/>
    </row>
    <row r="75" spans="1:52" s="24" customFormat="1" ht="26.1" customHeight="1">
      <c r="A75" s="54"/>
      <c r="B75" s="51" t="s">
        <v>358</v>
      </c>
      <c r="C75" s="32" t="s">
        <v>906</v>
      </c>
      <c r="D75" s="29"/>
      <c r="E75" s="67" t="s">
        <v>907</v>
      </c>
      <c r="G75" s="78"/>
      <c r="H75" s="78"/>
      <c r="I75" s="78"/>
      <c r="J75" s="78"/>
      <c r="K75" s="78"/>
      <c r="L75" s="78"/>
      <c r="M75" s="78"/>
      <c r="N75" s="78"/>
      <c r="O75" s="78"/>
      <c r="P75" s="78"/>
      <c r="Q75" s="78"/>
      <c r="R75" s="78"/>
      <c r="S75" s="78"/>
      <c r="T75" s="78"/>
      <c r="U75" s="78"/>
      <c r="V75" s="78"/>
      <c r="W75" s="78"/>
      <c r="X75" s="78"/>
      <c r="Y75" s="78"/>
      <c r="Z75" s="78"/>
      <c r="AA75" s="78"/>
      <c r="AB75" s="57"/>
      <c r="AC75" s="181"/>
      <c r="AD75" s="788"/>
      <c r="AE75" s="788"/>
      <c r="AF75" s="78"/>
      <c r="AG75" s="78"/>
      <c r="AH75" s="78"/>
      <c r="AI75" s="78"/>
      <c r="AJ75" s="78"/>
      <c r="AK75" s="78"/>
      <c r="AL75" s="78"/>
      <c r="AM75" s="78"/>
      <c r="AN75" s="78"/>
      <c r="AO75" s="78"/>
      <c r="AP75" s="78"/>
      <c r="AQ75" s="112"/>
      <c r="AR75" s="112"/>
      <c r="AS75" s="112"/>
      <c r="AT75" s="112"/>
      <c r="AU75" s="112"/>
      <c r="AV75" s="112"/>
      <c r="AW75" s="112"/>
      <c r="AX75" s="112"/>
      <c r="AY75" s="112"/>
      <c r="AZ75" s="112"/>
    </row>
    <row r="76" spans="1:52" s="24" customFormat="1" ht="26.1" customHeight="1">
      <c r="A76" s="54"/>
      <c r="B76" s="51" t="s">
        <v>359</v>
      </c>
      <c r="C76" s="32" t="s">
        <v>908</v>
      </c>
      <c r="D76" s="29"/>
      <c r="E76" s="67" t="s">
        <v>909</v>
      </c>
      <c r="G76" s="78"/>
      <c r="H76" s="78"/>
      <c r="I76" s="78"/>
      <c r="J76" s="78"/>
      <c r="K76" s="78"/>
      <c r="L76" s="78"/>
      <c r="M76" s="78"/>
      <c r="N76" s="78"/>
      <c r="O76" s="78"/>
      <c r="P76" s="78"/>
      <c r="Q76" s="78"/>
      <c r="R76" s="78"/>
      <c r="S76" s="78"/>
      <c r="T76" s="78"/>
      <c r="U76" s="78"/>
      <c r="V76" s="78"/>
      <c r="W76" s="78"/>
      <c r="X76" s="78"/>
      <c r="Y76" s="78"/>
      <c r="Z76" s="78"/>
      <c r="AA76" s="78"/>
      <c r="AB76" s="57"/>
      <c r="AC76" s="181"/>
      <c r="AD76" s="788"/>
      <c r="AE76" s="788"/>
      <c r="AF76" s="78"/>
      <c r="AG76" s="78"/>
      <c r="AH76" s="78"/>
      <c r="AI76" s="78"/>
      <c r="AJ76" s="78"/>
      <c r="AK76" s="78"/>
      <c r="AL76" s="78"/>
      <c r="AM76" s="78"/>
      <c r="AN76" s="78"/>
      <c r="AO76" s="78"/>
      <c r="AP76" s="78"/>
      <c r="AQ76" s="112"/>
      <c r="AR76" s="112"/>
      <c r="AS76" s="112"/>
      <c r="AT76" s="112"/>
      <c r="AU76" s="112"/>
      <c r="AV76" s="112"/>
      <c r="AW76" s="112"/>
      <c r="AX76" s="112"/>
      <c r="AY76" s="112"/>
      <c r="AZ76" s="112"/>
    </row>
    <row r="77" spans="1:52" ht="26.1" customHeight="1">
      <c r="A77" s="51"/>
      <c r="B77" s="51" t="s">
        <v>910</v>
      </c>
      <c r="C77" s="32" t="s">
        <v>911</v>
      </c>
      <c r="E77" s="67" t="s">
        <v>912</v>
      </c>
      <c r="F77" s="25"/>
      <c r="G77" s="77"/>
      <c r="H77" s="77"/>
      <c r="I77" s="78"/>
      <c r="J77" s="77"/>
      <c r="K77" s="77"/>
      <c r="L77" s="77"/>
      <c r="M77" s="77"/>
      <c r="N77" s="77"/>
      <c r="O77" s="77"/>
      <c r="P77" s="77"/>
      <c r="Q77" s="77"/>
      <c r="R77" s="77"/>
      <c r="S77" s="77"/>
      <c r="T77" s="77"/>
      <c r="U77" s="77"/>
      <c r="V77" s="77"/>
      <c r="W77" s="77"/>
      <c r="X77" s="77"/>
      <c r="Y77" s="77"/>
      <c r="Z77" s="77"/>
      <c r="AA77" s="77"/>
      <c r="AB77" s="57"/>
      <c r="AC77" s="181"/>
      <c r="AD77" s="787"/>
      <c r="AE77" s="787"/>
      <c r="AF77" s="77"/>
      <c r="AG77" s="77"/>
      <c r="AH77" s="77"/>
      <c r="AI77" s="77"/>
      <c r="AJ77" s="77"/>
      <c r="AK77" s="77"/>
      <c r="AL77" s="77"/>
      <c r="AM77" s="77"/>
      <c r="AN77" s="77"/>
      <c r="AO77" s="77"/>
      <c r="AP77" s="77"/>
      <c r="AQ77" s="114"/>
      <c r="AR77" s="114"/>
      <c r="AS77" s="114"/>
      <c r="AT77" s="114"/>
      <c r="AU77" s="114"/>
      <c r="AV77" s="114"/>
      <c r="AW77" s="114"/>
      <c r="AX77" s="114"/>
      <c r="AY77" s="114"/>
      <c r="AZ77" s="114"/>
    </row>
    <row r="78" spans="1:52" ht="26.1" customHeight="1">
      <c r="A78" s="51"/>
      <c r="B78" s="51" t="s">
        <v>913</v>
      </c>
      <c r="C78" s="32" t="s">
        <v>914</v>
      </c>
      <c r="E78" s="67" t="s">
        <v>915</v>
      </c>
      <c r="F78" s="25"/>
      <c r="G78" s="77"/>
      <c r="H78" s="77"/>
      <c r="I78" s="78"/>
      <c r="J78" s="77"/>
      <c r="K78" s="77"/>
      <c r="L78" s="77"/>
      <c r="M78" s="77"/>
      <c r="N78" s="77"/>
      <c r="O78" s="77"/>
      <c r="P78" s="77"/>
      <c r="Q78" s="77"/>
      <c r="R78" s="77"/>
      <c r="S78" s="77"/>
      <c r="T78" s="77"/>
      <c r="U78" s="77"/>
      <c r="V78" s="77"/>
      <c r="W78" s="77"/>
      <c r="X78" s="77"/>
      <c r="Y78" s="77"/>
      <c r="Z78" s="77"/>
      <c r="AA78" s="77"/>
      <c r="AB78" s="57"/>
      <c r="AC78" s="181"/>
      <c r="AD78" s="787"/>
      <c r="AE78" s="787"/>
      <c r="AF78" s="77"/>
      <c r="AG78" s="77"/>
      <c r="AH78" s="77"/>
      <c r="AI78" s="77"/>
      <c r="AJ78" s="77"/>
      <c r="AK78" s="77"/>
      <c r="AL78" s="77"/>
      <c r="AM78" s="77"/>
      <c r="AN78" s="77"/>
      <c r="AO78" s="77"/>
      <c r="AP78" s="77"/>
      <c r="AQ78" s="114"/>
      <c r="AR78" s="114"/>
      <c r="AS78" s="114"/>
      <c r="AT78" s="114"/>
      <c r="AU78" s="114"/>
      <c r="AV78" s="114"/>
      <c r="AW78" s="114"/>
      <c r="AX78" s="114"/>
      <c r="AY78" s="114"/>
      <c r="AZ78" s="114"/>
    </row>
    <row r="79" spans="1:52" ht="26.1" customHeight="1">
      <c r="A79" s="51"/>
      <c r="B79" s="51" t="s">
        <v>75</v>
      </c>
      <c r="C79" s="32" t="s">
        <v>916</v>
      </c>
      <c r="E79" s="67" t="s">
        <v>917</v>
      </c>
      <c r="F79" s="25"/>
      <c r="G79" s="77"/>
      <c r="H79" s="77"/>
      <c r="I79" s="78"/>
      <c r="J79" s="77"/>
      <c r="K79" s="77"/>
      <c r="L79" s="77"/>
      <c r="M79" s="77"/>
      <c r="N79" s="77"/>
      <c r="O79" s="77"/>
      <c r="P79" s="77"/>
      <c r="Q79" s="77"/>
      <c r="R79" s="77"/>
      <c r="S79" s="77"/>
      <c r="T79" s="77"/>
      <c r="U79" s="77"/>
      <c r="V79" s="77"/>
      <c r="W79" s="77"/>
      <c r="X79" s="77"/>
      <c r="Y79" s="77"/>
      <c r="Z79" s="77"/>
      <c r="AA79" s="77"/>
      <c r="AB79" s="57"/>
      <c r="AC79" s="181"/>
      <c r="AD79" s="787"/>
      <c r="AE79" s="787"/>
      <c r="AF79" s="77"/>
      <c r="AG79" s="77"/>
      <c r="AH79" s="77"/>
      <c r="AI79" s="77"/>
      <c r="AJ79" s="77"/>
      <c r="AK79" s="77"/>
      <c r="AL79" s="77"/>
      <c r="AM79" s="77"/>
      <c r="AN79" s="77"/>
      <c r="AO79" s="77"/>
      <c r="AP79" s="77"/>
      <c r="AQ79" s="114"/>
      <c r="AR79" s="114"/>
      <c r="AS79" s="114"/>
      <c r="AT79" s="114"/>
      <c r="AU79" s="114"/>
      <c r="AV79" s="114"/>
      <c r="AW79" s="114"/>
      <c r="AX79" s="114"/>
      <c r="AY79" s="114"/>
      <c r="AZ79" s="114"/>
    </row>
    <row r="80" spans="1:52" ht="26.1" customHeight="1">
      <c r="A80" s="51"/>
      <c r="B80" s="51" t="s">
        <v>918</v>
      </c>
      <c r="C80" s="32" t="s">
        <v>919</v>
      </c>
      <c r="E80" s="67" t="s">
        <v>920</v>
      </c>
      <c r="F80" s="25"/>
      <c r="G80" s="77"/>
      <c r="H80" s="77"/>
      <c r="I80" s="78"/>
      <c r="J80" s="77"/>
      <c r="K80" s="77"/>
      <c r="L80" s="77"/>
      <c r="M80" s="77"/>
      <c r="N80" s="77"/>
      <c r="O80" s="77"/>
      <c r="P80" s="77"/>
      <c r="Q80" s="77"/>
      <c r="R80" s="77"/>
      <c r="S80" s="77"/>
      <c r="T80" s="77"/>
      <c r="U80" s="77"/>
      <c r="V80" s="77"/>
      <c r="W80" s="77"/>
      <c r="X80" s="77"/>
      <c r="Y80" s="77"/>
      <c r="Z80" s="77"/>
      <c r="AA80" s="77"/>
      <c r="AB80" s="57"/>
      <c r="AC80" s="181"/>
      <c r="AD80" s="787"/>
      <c r="AE80" s="787"/>
      <c r="AF80" s="77"/>
      <c r="AG80" s="77"/>
      <c r="AH80" s="77"/>
      <c r="AI80" s="77"/>
      <c r="AJ80" s="77"/>
      <c r="AK80" s="77"/>
      <c r="AL80" s="77"/>
      <c r="AM80" s="77"/>
      <c r="AN80" s="77"/>
      <c r="AO80" s="77"/>
      <c r="AP80" s="77"/>
      <c r="AQ80" s="114"/>
      <c r="AR80" s="114"/>
      <c r="AS80" s="114"/>
      <c r="AT80" s="114"/>
      <c r="AU80" s="114"/>
      <c r="AV80" s="114"/>
      <c r="AW80" s="114"/>
      <c r="AX80" s="114"/>
      <c r="AY80" s="114"/>
      <c r="AZ80" s="114"/>
    </row>
    <row r="81" spans="1:52" ht="26.1" customHeight="1">
      <c r="A81" s="51"/>
      <c r="B81" s="51" t="s">
        <v>921</v>
      </c>
      <c r="C81" s="32" t="s">
        <v>922</v>
      </c>
      <c r="E81" s="67" t="s">
        <v>923</v>
      </c>
      <c r="F81" s="25"/>
      <c r="G81" s="77"/>
      <c r="H81" s="77"/>
      <c r="I81" s="78"/>
      <c r="J81" s="77"/>
      <c r="K81" s="77"/>
      <c r="L81" s="77"/>
      <c r="M81" s="77"/>
      <c r="N81" s="77"/>
      <c r="O81" s="77"/>
      <c r="P81" s="77"/>
      <c r="Q81" s="77"/>
      <c r="R81" s="77"/>
      <c r="S81" s="77"/>
      <c r="T81" s="77"/>
      <c r="U81" s="77"/>
      <c r="V81" s="77"/>
      <c r="W81" s="77"/>
      <c r="X81" s="77"/>
      <c r="Y81" s="77"/>
      <c r="Z81" s="77"/>
      <c r="AA81" s="77"/>
      <c r="AB81" s="57"/>
      <c r="AC81" s="181"/>
      <c r="AD81" s="787"/>
      <c r="AE81" s="787"/>
      <c r="AF81" s="77"/>
      <c r="AG81" s="77"/>
      <c r="AH81" s="77"/>
      <c r="AI81" s="77"/>
      <c r="AJ81" s="77"/>
      <c r="AK81" s="77"/>
      <c r="AL81" s="77"/>
      <c r="AM81" s="77"/>
      <c r="AN81" s="77"/>
      <c r="AO81" s="77"/>
      <c r="AP81" s="77"/>
      <c r="AQ81" s="114"/>
      <c r="AR81" s="114"/>
      <c r="AS81" s="114"/>
      <c r="AT81" s="114"/>
      <c r="AU81" s="114"/>
      <c r="AV81" s="114"/>
      <c r="AW81" s="114"/>
      <c r="AX81" s="114"/>
      <c r="AY81" s="114"/>
      <c r="AZ81" s="114"/>
    </row>
    <row r="82" spans="1:52" ht="41.25" customHeight="1">
      <c r="B82" s="51" t="s">
        <v>924</v>
      </c>
      <c r="C82" s="32" t="s">
        <v>925</v>
      </c>
      <c r="E82" s="67" t="s">
        <v>926</v>
      </c>
      <c r="F82" s="25"/>
      <c r="G82" s="77"/>
      <c r="H82" s="77"/>
      <c r="I82" s="78"/>
      <c r="J82" s="78"/>
      <c r="K82" s="78"/>
      <c r="L82" s="78"/>
      <c r="M82" s="78"/>
      <c r="N82" s="78"/>
      <c r="O82" s="78"/>
      <c r="P82" s="78"/>
      <c r="Q82" s="78"/>
      <c r="R82" s="78"/>
      <c r="S82" s="78"/>
      <c r="T82" s="78"/>
      <c r="U82" s="78"/>
      <c r="V82" s="78"/>
      <c r="W82" s="78"/>
      <c r="X82" s="78"/>
      <c r="Y82" s="78"/>
      <c r="Z82" s="78"/>
      <c r="AA82" s="78"/>
      <c r="AB82" s="180"/>
      <c r="AC82" s="181"/>
      <c r="AD82" s="787"/>
      <c r="AE82" s="787"/>
      <c r="AF82" s="77"/>
      <c r="AG82" s="77"/>
      <c r="AH82" s="77"/>
      <c r="AI82" s="77"/>
      <c r="AJ82" s="77"/>
      <c r="AK82" s="77"/>
      <c r="AL82" s="77"/>
      <c r="AM82" s="77"/>
      <c r="AN82" s="77"/>
      <c r="AO82" s="77"/>
      <c r="AP82" s="77"/>
      <c r="AQ82" s="114"/>
      <c r="AR82" s="114"/>
      <c r="AS82" s="114"/>
      <c r="AT82" s="114"/>
      <c r="AU82" s="114"/>
      <c r="AV82" s="114"/>
      <c r="AW82" s="114"/>
      <c r="AX82" s="114"/>
      <c r="AY82" s="114"/>
      <c r="AZ82" s="114"/>
    </row>
    <row r="83" spans="1:52" ht="41.25" customHeight="1">
      <c r="B83" s="51" t="s">
        <v>927</v>
      </c>
      <c r="C83" s="32" t="s">
        <v>928</v>
      </c>
      <c r="E83" s="67" t="s">
        <v>929</v>
      </c>
      <c r="F83" s="25"/>
      <c r="G83" s="77"/>
      <c r="H83" s="77"/>
      <c r="I83" s="78"/>
      <c r="J83" s="78"/>
      <c r="K83" s="78"/>
      <c r="L83" s="78"/>
      <c r="M83" s="78"/>
      <c r="N83" s="78"/>
      <c r="O83" s="78"/>
      <c r="P83" s="78"/>
      <c r="Q83" s="78"/>
      <c r="R83" s="78"/>
      <c r="S83" s="78"/>
      <c r="T83" s="78"/>
      <c r="U83" s="78"/>
      <c r="V83" s="78"/>
      <c r="W83" s="78"/>
      <c r="X83" s="78"/>
      <c r="Y83" s="78"/>
      <c r="Z83" s="78"/>
      <c r="AA83" s="78"/>
      <c r="AB83" s="180"/>
      <c r="AC83" s="181"/>
      <c r="AD83" s="787"/>
      <c r="AE83" s="787"/>
      <c r="AF83" s="77"/>
      <c r="AG83" s="77"/>
      <c r="AH83" s="77"/>
      <c r="AI83" s="77"/>
      <c r="AJ83" s="77"/>
      <c r="AK83" s="77"/>
      <c r="AL83" s="77"/>
      <c r="AM83" s="77"/>
      <c r="AN83" s="77"/>
      <c r="AO83" s="77"/>
      <c r="AP83" s="77"/>
      <c r="AQ83" s="114"/>
      <c r="AR83" s="114"/>
      <c r="AS83" s="114"/>
      <c r="AT83" s="114"/>
      <c r="AU83" s="114"/>
      <c r="AV83" s="114"/>
      <c r="AW83" s="114"/>
      <c r="AX83" s="114"/>
      <c r="AY83" s="114"/>
      <c r="AZ83" s="114"/>
    </row>
    <row r="84" spans="1:52" ht="41.25" customHeight="1">
      <c r="B84" s="69" t="s">
        <v>930</v>
      </c>
      <c r="C84" s="1006" t="s">
        <v>931</v>
      </c>
      <c r="D84" s="1006"/>
      <c r="E84" s="74" t="s">
        <v>932</v>
      </c>
      <c r="F84" s="25"/>
      <c r="G84" s="77"/>
      <c r="H84" s="77"/>
      <c r="I84" s="78"/>
      <c r="J84" s="78"/>
      <c r="K84" s="78"/>
      <c r="L84" s="78"/>
      <c r="M84" s="78"/>
      <c r="N84" s="78"/>
      <c r="O84" s="78"/>
      <c r="P84" s="78"/>
      <c r="Q84" s="78"/>
      <c r="R84" s="78"/>
      <c r="S84" s="78"/>
      <c r="T84" s="78"/>
      <c r="U84" s="78"/>
      <c r="V84" s="78"/>
      <c r="W84" s="78"/>
      <c r="X84" s="78"/>
      <c r="Y84" s="78"/>
      <c r="Z84" s="78"/>
      <c r="AA84" s="78"/>
      <c r="AB84" s="180"/>
      <c r="AC84" s="181"/>
      <c r="AD84" s="787"/>
      <c r="AE84" s="787"/>
      <c r="AF84" s="77"/>
      <c r="AG84" s="77"/>
      <c r="AH84" s="77"/>
      <c r="AI84" s="77"/>
      <c r="AJ84" s="77"/>
      <c r="AK84" s="77"/>
      <c r="AL84" s="77"/>
      <c r="AM84" s="77"/>
      <c r="AN84" s="77"/>
      <c r="AO84" s="77"/>
      <c r="AP84" s="77"/>
      <c r="AQ84" s="114"/>
      <c r="AR84" s="114"/>
      <c r="AS84" s="114"/>
      <c r="AT84" s="114"/>
      <c r="AU84" s="114"/>
      <c r="AV84" s="114"/>
      <c r="AW84" s="114"/>
      <c r="AX84" s="114"/>
      <c r="AY84" s="114"/>
      <c r="AZ84" s="114"/>
    </row>
    <row r="85" spans="1:52" ht="38.25" customHeight="1">
      <c r="B85" s="1385" t="s">
        <v>933</v>
      </c>
      <c r="C85" s="1385"/>
      <c r="D85" s="1385"/>
      <c r="E85" s="1385"/>
      <c r="F85" s="1385"/>
      <c r="G85" s="73"/>
      <c r="H85" s="73"/>
      <c r="I85" s="78"/>
      <c r="J85" s="78"/>
      <c r="K85" s="78"/>
      <c r="L85" s="78"/>
      <c r="M85" s="78"/>
      <c r="N85" s="78"/>
      <c r="O85" s="78"/>
      <c r="P85" s="78"/>
      <c r="Q85" s="78"/>
      <c r="R85" s="78"/>
      <c r="S85" s="78"/>
      <c r="T85" s="78"/>
      <c r="U85" s="78"/>
      <c r="V85" s="78"/>
      <c r="W85" s="78"/>
      <c r="X85" s="78"/>
      <c r="Y85" s="78"/>
      <c r="Z85" s="78"/>
      <c r="AA85" s="78"/>
      <c r="AB85" s="180"/>
      <c r="AC85" s="181"/>
      <c r="AD85" s="787"/>
      <c r="AE85" s="787"/>
      <c r="AF85" s="77"/>
      <c r="AG85" s="77"/>
      <c r="AH85" s="77"/>
      <c r="AI85" s="77"/>
      <c r="AJ85" s="77"/>
      <c r="AK85" s="77"/>
      <c r="AL85" s="77"/>
      <c r="AM85" s="77"/>
      <c r="AN85" s="77"/>
      <c r="AO85" s="77"/>
      <c r="AP85" s="77"/>
      <c r="AQ85" s="114"/>
      <c r="AR85" s="114"/>
      <c r="AS85" s="114"/>
      <c r="AT85" s="114"/>
      <c r="AU85" s="114"/>
      <c r="AV85" s="114"/>
      <c r="AW85" s="114"/>
      <c r="AX85" s="114"/>
      <c r="AY85" s="114"/>
      <c r="AZ85" s="114"/>
    </row>
    <row r="86" spans="1:52" ht="42.75" customHeight="1">
      <c r="A86" s="69">
        <v>7</v>
      </c>
      <c r="B86" s="1385" t="s">
        <v>934</v>
      </c>
      <c r="C86" s="1385"/>
      <c r="D86" s="1385"/>
      <c r="E86" s="1385"/>
      <c r="F86" s="1385"/>
      <c r="G86" s="73"/>
      <c r="H86" s="73"/>
      <c r="I86" s="78"/>
      <c r="J86" s="78"/>
      <c r="K86" s="78"/>
      <c r="L86" s="78"/>
      <c r="M86" s="78"/>
      <c r="N86" s="78"/>
      <c r="O86" s="78"/>
      <c r="P86" s="78"/>
      <c r="Q86" s="78"/>
      <c r="R86" s="78"/>
      <c r="S86" s="78"/>
      <c r="T86" s="78"/>
      <c r="U86" s="78"/>
      <c r="V86" s="78"/>
      <c r="W86" s="78"/>
      <c r="X86" s="78"/>
      <c r="Y86" s="78"/>
      <c r="Z86" s="78"/>
      <c r="AA86" s="78"/>
      <c r="AB86" s="180"/>
      <c r="AC86" s="181"/>
      <c r="AD86" s="787"/>
      <c r="AE86" s="787"/>
      <c r="AF86" s="77"/>
      <c r="AG86" s="77"/>
      <c r="AH86" s="77"/>
      <c r="AI86" s="77"/>
      <c r="AJ86" s="77"/>
      <c r="AK86" s="77"/>
      <c r="AL86" s="77"/>
      <c r="AM86" s="77"/>
      <c r="AN86" s="77"/>
      <c r="AO86" s="77"/>
      <c r="AP86" s="77"/>
      <c r="AQ86" s="114"/>
      <c r="AR86" s="114"/>
      <c r="AS86" s="114"/>
      <c r="AT86" s="114"/>
      <c r="AU86" s="114"/>
      <c r="AV86" s="114"/>
      <c r="AW86" s="114"/>
      <c r="AX86" s="114"/>
      <c r="AY86" s="114"/>
      <c r="AZ86" s="114"/>
    </row>
    <row r="87" spans="1:52" ht="46.5" customHeight="1">
      <c r="A87" s="69">
        <v>8</v>
      </c>
      <c r="B87" s="1385" t="s">
        <v>935</v>
      </c>
      <c r="C87" s="1385"/>
      <c r="D87" s="1385"/>
      <c r="E87" s="1385"/>
      <c r="F87" s="1385"/>
      <c r="G87" s="73"/>
      <c r="H87" s="73"/>
      <c r="I87" s="78"/>
      <c r="J87" s="78"/>
      <c r="K87" s="78"/>
      <c r="L87" s="78"/>
      <c r="M87" s="78"/>
      <c r="N87" s="78"/>
      <c r="O87" s="78"/>
      <c r="P87" s="78"/>
      <c r="Q87" s="78"/>
      <c r="R87" s="78"/>
      <c r="S87" s="78"/>
      <c r="T87" s="78"/>
      <c r="U87" s="78"/>
      <c r="V87" s="78"/>
      <c r="W87" s="78"/>
      <c r="X87" s="78"/>
      <c r="Y87" s="78"/>
      <c r="Z87" s="78"/>
      <c r="AA87" s="78"/>
      <c r="AB87" s="180"/>
      <c r="AC87" s="181"/>
      <c r="AD87" s="787"/>
      <c r="AE87" s="787"/>
      <c r="AF87" s="77"/>
      <c r="AG87" s="77"/>
      <c r="AH87" s="77"/>
      <c r="AI87" s="77"/>
      <c r="AJ87" s="77"/>
      <c r="AK87" s="77"/>
      <c r="AL87" s="77"/>
      <c r="AM87" s="77"/>
      <c r="AN87" s="77"/>
      <c r="AO87" s="77"/>
      <c r="AP87" s="77"/>
      <c r="AQ87" s="114"/>
      <c r="AR87" s="114"/>
      <c r="AS87" s="114"/>
      <c r="AT87" s="114"/>
      <c r="AU87" s="114"/>
      <c r="AV87" s="114"/>
      <c r="AW87" s="114"/>
      <c r="AX87" s="114"/>
      <c r="AY87" s="114"/>
      <c r="AZ87" s="114"/>
    </row>
    <row r="88" spans="1:52" ht="49.5" customHeight="1">
      <c r="A88" s="69">
        <v>9</v>
      </c>
      <c r="B88" s="1385" t="s">
        <v>936</v>
      </c>
      <c r="C88" s="1385"/>
      <c r="D88" s="1385"/>
      <c r="E88" s="1385"/>
      <c r="F88" s="1385"/>
      <c r="G88" s="73"/>
      <c r="H88" s="73"/>
      <c r="I88" s="78"/>
      <c r="J88" s="78"/>
      <c r="K88" s="78"/>
      <c r="L88" s="78"/>
      <c r="M88" s="78"/>
      <c r="N88" s="78"/>
      <c r="O88" s="78"/>
      <c r="P88" s="78"/>
      <c r="Q88" s="78"/>
      <c r="R88" s="78"/>
      <c r="S88" s="78"/>
      <c r="T88" s="78"/>
      <c r="U88" s="78"/>
      <c r="V88" s="78"/>
      <c r="W88" s="78"/>
      <c r="X88" s="78"/>
      <c r="Y88" s="78"/>
      <c r="Z88" s="78"/>
      <c r="AA88" s="78"/>
      <c r="AB88" s="180"/>
      <c r="AC88" s="181"/>
      <c r="AD88" s="787"/>
      <c r="AE88" s="787"/>
      <c r="AF88" s="77"/>
      <c r="AG88" s="77"/>
      <c r="AH88" s="77"/>
      <c r="AI88" s="77"/>
      <c r="AJ88" s="77"/>
      <c r="AK88" s="77"/>
      <c r="AL88" s="77"/>
      <c r="AM88" s="77"/>
      <c r="AN88" s="77"/>
      <c r="AO88" s="77"/>
      <c r="AP88" s="77"/>
      <c r="AQ88" s="114"/>
      <c r="AR88" s="114"/>
      <c r="AS88" s="114"/>
      <c r="AT88" s="114"/>
      <c r="AU88" s="114"/>
      <c r="AV88" s="114"/>
      <c r="AW88" s="114"/>
      <c r="AX88" s="114"/>
      <c r="AY88" s="114"/>
      <c r="AZ88" s="114"/>
    </row>
    <row r="89" spans="1:52" ht="42.75" customHeight="1">
      <c r="A89" s="69">
        <v>10</v>
      </c>
      <c r="B89" s="1385" t="s">
        <v>937</v>
      </c>
      <c r="C89" s="1385"/>
      <c r="D89" s="1385"/>
      <c r="E89" s="1385"/>
      <c r="F89" s="1385"/>
      <c r="G89" s="73"/>
      <c r="H89" s="73"/>
      <c r="I89" s="78"/>
      <c r="J89" s="78"/>
      <c r="K89" s="78"/>
      <c r="L89" s="78"/>
      <c r="M89" s="78"/>
      <c r="N89" s="78"/>
      <c r="O89" s="78"/>
      <c r="P89" s="78"/>
      <c r="Q89" s="78"/>
      <c r="R89" s="78"/>
      <c r="S89" s="78"/>
      <c r="T89" s="78"/>
      <c r="U89" s="78"/>
      <c r="V89" s="78"/>
      <c r="W89" s="78"/>
      <c r="X89" s="78"/>
      <c r="Y89" s="78"/>
      <c r="Z89" s="78"/>
      <c r="AA89" s="78"/>
      <c r="AB89" s="180"/>
      <c r="AC89" s="181"/>
      <c r="AD89" s="787"/>
      <c r="AE89" s="787"/>
      <c r="AF89" s="77"/>
      <c r="AG89" s="77"/>
      <c r="AH89" s="77"/>
      <c r="AI89" s="77"/>
      <c r="AJ89" s="77"/>
      <c r="AK89" s="77"/>
      <c r="AL89" s="77"/>
      <c r="AM89" s="77"/>
      <c r="AN89" s="77"/>
      <c r="AO89" s="77"/>
      <c r="AP89" s="77"/>
      <c r="AQ89" s="114"/>
      <c r="AR89" s="114"/>
      <c r="AS89" s="114"/>
      <c r="AT89" s="114"/>
      <c r="AU89" s="114"/>
      <c r="AV89" s="114"/>
      <c r="AW89" s="114"/>
      <c r="AX89" s="114"/>
      <c r="AY89" s="114"/>
      <c r="AZ89" s="114"/>
    </row>
    <row r="90" spans="1:52" ht="26.25" customHeight="1">
      <c r="A90" s="69">
        <v>11</v>
      </c>
      <c r="B90" s="1385" t="s">
        <v>938</v>
      </c>
      <c r="C90" s="1385"/>
      <c r="D90" s="1385"/>
      <c r="E90" s="1385"/>
      <c r="F90" s="1385"/>
      <c r="G90" s="73"/>
      <c r="H90" s="73"/>
      <c r="I90" s="78"/>
      <c r="J90" s="78"/>
      <c r="K90" s="78"/>
      <c r="L90" s="78"/>
      <c r="M90" s="78"/>
      <c r="N90" s="78"/>
      <c r="O90" s="78"/>
      <c r="P90" s="78"/>
      <c r="Q90" s="78"/>
      <c r="R90" s="78"/>
      <c r="S90" s="78"/>
      <c r="T90" s="78"/>
      <c r="U90" s="78"/>
      <c r="V90" s="78"/>
      <c r="W90" s="78"/>
      <c r="X90" s="78"/>
      <c r="Y90" s="78"/>
      <c r="Z90" s="78"/>
      <c r="AA90" s="78"/>
      <c r="AB90" s="180"/>
      <c r="AC90" s="181"/>
      <c r="AD90" s="787"/>
      <c r="AE90" s="787"/>
      <c r="AF90" s="77"/>
      <c r="AG90" s="77"/>
      <c r="AH90" s="77"/>
      <c r="AI90" s="77"/>
      <c r="AJ90" s="77"/>
      <c r="AK90" s="77"/>
      <c r="AL90" s="77"/>
      <c r="AM90" s="77"/>
      <c r="AN90" s="77"/>
      <c r="AO90" s="77"/>
      <c r="AP90" s="77"/>
      <c r="AQ90" s="114"/>
      <c r="AR90" s="114"/>
      <c r="AS90" s="114"/>
      <c r="AT90" s="114"/>
      <c r="AU90" s="114"/>
      <c r="AV90" s="114"/>
      <c r="AW90" s="114"/>
      <c r="AX90" s="114"/>
      <c r="AY90" s="114"/>
      <c r="AZ90" s="114"/>
    </row>
    <row r="91" spans="1:52" ht="57.75" customHeight="1">
      <c r="A91" s="525">
        <v>12</v>
      </c>
      <c r="B91" s="1391" t="s">
        <v>939</v>
      </c>
      <c r="C91" s="1391"/>
      <c r="D91" s="1391"/>
      <c r="E91" s="1391"/>
      <c r="F91" s="1391"/>
      <c r="I91" s="78"/>
      <c r="J91" s="78"/>
      <c r="K91" s="379">
        <f>'Names of Bidder'!J6</f>
        <v>2</v>
      </c>
      <c r="L91" s="78"/>
      <c r="M91" s="78"/>
      <c r="N91" s="78"/>
      <c r="O91" s="78"/>
      <c r="P91" s="78"/>
      <c r="Q91" s="78"/>
      <c r="R91" s="78"/>
      <c r="S91" s="78"/>
      <c r="T91" s="78"/>
      <c r="U91" s="78"/>
      <c r="V91" s="78"/>
      <c r="W91" s="78"/>
      <c r="X91" s="78"/>
      <c r="Y91" s="78"/>
      <c r="Z91" s="78"/>
      <c r="AA91" s="78"/>
      <c r="AB91" s="180"/>
      <c r="AC91" s="181"/>
      <c r="AD91" s="787"/>
      <c r="AE91" s="787"/>
      <c r="AF91" s="77"/>
      <c r="AG91" s="77"/>
      <c r="AH91" s="77"/>
      <c r="AI91" s="77"/>
      <c r="AJ91" s="77"/>
      <c r="AK91" s="77"/>
      <c r="AL91" s="77"/>
      <c r="AM91" s="77"/>
      <c r="AN91" s="77"/>
      <c r="AO91" s="77"/>
      <c r="AP91" s="77"/>
      <c r="AQ91" s="114"/>
      <c r="AR91" s="114"/>
      <c r="AS91" s="114"/>
      <c r="AT91" s="114"/>
      <c r="AU91" s="114"/>
      <c r="AV91" s="114"/>
      <c r="AW91" s="114"/>
      <c r="AX91" s="114"/>
      <c r="AY91" s="114"/>
      <c r="AZ91" s="114"/>
    </row>
    <row r="92" spans="1:52" ht="63.75" customHeight="1">
      <c r="A92" s="69">
        <v>13</v>
      </c>
      <c r="B92" s="1385"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2" s="1385"/>
      <c r="D92" s="1385"/>
      <c r="E92" s="1385"/>
      <c r="F92" s="1385"/>
      <c r="H92" s="73"/>
      <c r="I92" s="78"/>
      <c r="J92" s="78"/>
      <c r="K92" s="82">
        <f>'Names of Bidder'!J15</f>
        <v>2</v>
      </c>
      <c r="L92" s="78"/>
      <c r="M92" s="78"/>
      <c r="N92" s="78"/>
      <c r="O92" s="78"/>
      <c r="P92" s="78"/>
      <c r="Q92" s="78"/>
      <c r="R92" s="78"/>
      <c r="S92" s="78"/>
      <c r="T92" s="78"/>
      <c r="U92" s="78"/>
      <c r="V92" s="78"/>
      <c r="W92" s="78"/>
      <c r="X92" s="78"/>
      <c r="Y92" s="78"/>
      <c r="Z92" s="78"/>
      <c r="AA92" s="78"/>
      <c r="AB92" s="180"/>
      <c r="AC92" s="181"/>
      <c r="AD92" s="787"/>
      <c r="AE92" s="787"/>
      <c r="AF92" s="77"/>
      <c r="AG92" s="77"/>
      <c r="AH92" s="77"/>
      <c r="AI92" s="77"/>
      <c r="AJ92" s="77"/>
      <c r="AK92" s="77"/>
      <c r="AL92" s="77"/>
      <c r="AM92" s="77"/>
      <c r="AN92" s="77"/>
      <c r="AO92" s="77"/>
      <c r="AP92" s="77"/>
      <c r="AQ92" s="114"/>
      <c r="AR92" s="114"/>
      <c r="AS92" s="114"/>
      <c r="AT92" s="114"/>
      <c r="AU92" s="114"/>
      <c r="AV92" s="114"/>
      <c r="AW92" s="114"/>
      <c r="AX92" s="114"/>
      <c r="AY92" s="114"/>
      <c r="AZ92" s="114"/>
    </row>
    <row r="93" spans="1:52" ht="84" customHeight="1">
      <c r="A93" s="69">
        <v>14</v>
      </c>
      <c r="B93" s="1385" t="s">
        <v>940</v>
      </c>
      <c r="C93" s="1385"/>
      <c r="D93" s="1385"/>
      <c r="E93" s="1385"/>
      <c r="F93" s="1385"/>
      <c r="G93" s="73"/>
      <c r="H93" s="73"/>
      <c r="I93" s="78"/>
      <c r="J93" s="78"/>
      <c r="K93" s="78"/>
      <c r="L93" s="78"/>
      <c r="M93" s="78"/>
      <c r="N93" s="78"/>
      <c r="O93" s="78"/>
      <c r="P93" s="78"/>
      <c r="Q93" s="78"/>
      <c r="R93" s="78"/>
      <c r="S93" s="78"/>
      <c r="T93" s="78"/>
      <c r="U93" s="78"/>
      <c r="V93" s="78"/>
      <c r="W93" s="78"/>
      <c r="X93" s="78"/>
      <c r="Y93" s="78"/>
      <c r="Z93" s="78"/>
      <c r="AA93" s="78"/>
      <c r="AB93" s="180"/>
      <c r="AC93" s="181"/>
      <c r="AD93" s="787"/>
      <c r="AE93" s="787"/>
      <c r="AF93" s="77"/>
      <c r="AG93" s="77"/>
      <c r="AH93" s="77"/>
      <c r="AI93" s="77"/>
      <c r="AJ93" s="77"/>
      <c r="AK93" s="77"/>
      <c r="AL93" s="77"/>
      <c r="AM93" s="77"/>
      <c r="AN93" s="77"/>
      <c r="AO93" s="77"/>
      <c r="AP93" s="77"/>
      <c r="AQ93" s="114"/>
      <c r="AR93" s="114"/>
      <c r="AS93" s="114"/>
      <c r="AT93" s="114"/>
      <c r="AU93" s="114"/>
      <c r="AV93" s="114"/>
      <c r="AW93" s="114"/>
      <c r="AX93" s="114"/>
      <c r="AY93" s="114"/>
      <c r="AZ93" s="114"/>
    </row>
    <row r="94" spans="1:52" ht="14.25" customHeight="1">
      <c r="A94" s="75"/>
      <c r="B94" s="29" t="str">
        <f>IF(ISERROR("Dated this " &amp; AI6 &amp; LOOKUP(AI6,AG1:AG39,AH1:AH39) &amp; " day of " &amp; AI8 &amp; " " &amp;AI9), "", "Dated this " &amp; AI6 &amp; LOOKUP(AI6,AG1:AG39,AH1:AH39) &amp; " day of " &amp; AI8 &amp; " " &amp;AI9)</f>
        <v/>
      </c>
      <c r="E94" s="58"/>
      <c r="F94" s="58"/>
      <c r="G94" s="58"/>
      <c r="H94" s="58"/>
      <c r="I94" s="78"/>
      <c r="J94" s="78"/>
      <c r="K94" s="78"/>
      <c r="L94" s="78"/>
      <c r="M94" s="78"/>
      <c r="N94" s="78"/>
      <c r="O94" s="78"/>
      <c r="P94" s="78"/>
      <c r="Q94" s="78"/>
      <c r="R94" s="78"/>
      <c r="S94" s="78"/>
      <c r="T94" s="78"/>
      <c r="U94" s="78"/>
      <c r="V94" s="78"/>
      <c r="W94" s="78"/>
      <c r="X94" s="78"/>
      <c r="Y94" s="78"/>
      <c r="Z94" s="78"/>
      <c r="AA94" s="78"/>
      <c r="AB94" s="180"/>
      <c r="AC94" s="181"/>
      <c r="AD94" s="787"/>
      <c r="AE94" s="787"/>
      <c r="AF94" s="77"/>
      <c r="AG94" s="77"/>
      <c r="AH94" s="77"/>
      <c r="AI94" s="77"/>
      <c r="AJ94" s="77"/>
      <c r="AK94" s="77"/>
      <c r="AL94" s="77"/>
      <c r="AM94" s="77"/>
      <c r="AN94" s="77"/>
      <c r="AO94" s="77"/>
      <c r="AP94" s="77"/>
      <c r="AQ94" s="114"/>
      <c r="AR94" s="114"/>
      <c r="AS94" s="114"/>
      <c r="AT94" s="114"/>
      <c r="AU94" s="114"/>
      <c r="AV94" s="114"/>
      <c r="AW94" s="114"/>
      <c r="AX94" s="114"/>
      <c r="AY94" s="114"/>
      <c r="AZ94" s="114"/>
    </row>
    <row r="95" spans="1:52" ht="30" customHeight="1">
      <c r="A95" s="75"/>
      <c r="B95" s="38" t="s">
        <v>941</v>
      </c>
      <c r="C95" s="25"/>
      <c r="D95" s="32"/>
      <c r="E95" s="32"/>
      <c r="F95" s="32"/>
      <c r="G95" s="32"/>
      <c r="H95" s="32"/>
      <c r="I95" s="78"/>
      <c r="J95" s="78"/>
      <c r="K95" s="78"/>
      <c r="L95" s="78"/>
      <c r="M95" s="78"/>
      <c r="N95" s="78"/>
      <c r="O95" s="78"/>
      <c r="P95" s="78"/>
      <c r="Q95" s="78"/>
      <c r="R95" s="78"/>
      <c r="S95" s="78"/>
      <c r="T95" s="78"/>
      <c r="U95" s="78"/>
      <c r="V95" s="78"/>
      <c r="W95" s="78"/>
      <c r="X95" s="78"/>
      <c r="Y95" s="78"/>
      <c r="Z95" s="78"/>
      <c r="AA95" s="78"/>
      <c r="AB95" s="180"/>
      <c r="AC95" s="181"/>
      <c r="AD95" s="787"/>
      <c r="AE95" s="787"/>
      <c r="AF95" s="77"/>
      <c r="AG95" s="77"/>
      <c r="AH95" s="77"/>
      <c r="AI95" s="77"/>
      <c r="AJ95" s="77"/>
      <c r="AK95" s="77"/>
      <c r="AL95" s="77"/>
      <c r="AM95" s="77"/>
      <c r="AN95" s="77"/>
      <c r="AO95" s="77"/>
      <c r="AP95" s="77"/>
      <c r="AQ95" s="114"/>
      <c r="AR95" s="114"/>
      <c r="AS95" s="114"/>
      <c r="AT95" s="114"/>
      <c r="AU95" s="114"/>
      <c r="AV95" s="114"/>
      <c r="AW95" s="114"/>
      <c r="AX95" s="114"/>
      <c r="AY95" s="114"/>
      <c r="AZ95" s="114"/>
    </row>
    <row r="96" spans="1:52" ht="15.95" customHeight="1">
      <c r="A96" s="75"/>
      <c r="B96" s="54"/>
      <c r="C96" s="32"/>
      <c r="D96" s="32"/>
      <c r="E96" s="32"/>
      <c r="F96" s="32"/>
      <c r="G96" s="32"/>
      <c r="H96" s="32"/>
      <c r="I96" s="78"/>
      <c r="J96" s="78"/>
      <c r="K96" s="78"/>
      <c r="L96" s="78"/>
      <c r="M96" s="78"/>
      <c r="N96" s="78"/>
      <c r="O96" s="78"/>
      <c r="P96" s="78"/>
      <c r="Q96" s="78"/>
      <c r="R96" s="78"/>
      <c r="S96" s="78"/>
      <c r="T96" s="78"/>
      <c r="U96" s="78"/>
      <c r="V96" s="78"/>
      <c r="W96" s="78"/>
      <c r="X96" s="78"/>
      <c r="Y96" s="78"/>
      <c r="Z96" s="78"/>
      <c r="AA96" s="78"/>
      <c r="AB96" s="180"/>
      <c r="AC96" s="181"/>
      <c r="AD96" s="787"/>
      <c r="AE96" s="787"/>
      <c r="AF96" s="77"/>
      <c r="AG96" s="77"/>
      <c r="AH96" s="77"/>
      <c r="AI96" s="77"/>
      <c r="AJ96" s="77"/>
      <c r="AK96" s="77"/>
      <c r="AL96" s="77"/>
      <c r="AM96" s="77"/>
      <c r="AN96" s="77"/>
      <c r="AO96" s="77"/>
      <c r="AP96" s="77"/>
      <c r="AQ96" s="114"/>
      <c r="AR96" s="114"/>
      <c r="AS96" s="114"/>
      <c r="AT96" s="114"/>
      <c r="AU96" s="114"/>
      <c r="AV96" s="114"/>
      <c r="AW96" s="114"/>
      <c r="AX96" s="114"/>
      <c r="AY96" s="114"/>
      <c r="AZ96" s="114"/>
    </row>
    <row r="97" spans="1:52" ht="21" customHeight="1">
      <c r="A97" s="75"/>
      <c r="B97" s="54"/>
      <c r="C97" s="32"/>
      <c r="D97" s="32"/>
      <c r="F97" s="44" t="s">
        <v>942</v>
      </c>
      <c r="G97" s="44"/>
      <c r="H97" s="44"/>
      <c r="I97" s="78"/>
      <c r="J97" s="78"/>
      <c r="K97" s="78"/>
      <c r="L97" s="78"/>
      <c r="M97" s="78"/>
      <c r="N97" s="78"/>
      <c r="O97" s="78"/>
      <c r="P97" s="78"/>
      <c r="Q97" s="78"/>
      <c r="R97" s="78"/>
      <c r="S97" s="78"/>
      <c r="T97" s="78"/>
      <c r="U97" s="78"/>
      <c r="V97" s="78"/>
      <c r="W97" s="78"/>
      <c r="X97" s="78"/>
      <c r="Y97" s="78"/>
      <c r="Z97" s="78"/>
      <c r="AA97" s="78"/>
      <c r="AB97" s="180"/>
      <c r="AC97" s="181"/>
      <c r="AD97" s="787"/>
      <c r="AE97" s="787"/>
      <c r="AF97" s="77"/>
      <c r="AG97" s="77"/>
      <c r="AH97" s="77"/>
      <c r="AI97" s="77"/>
      <c r="AJ97" s="77"/>
      <c r="AK97" s="77"/>
      <c r="AL97" s="77"/>
      <c r="AM97" s="77"/>
      <c r="AN97" s="77"/>
      <c r="AO97" s="77"/>
      <c r="AP97" s="77"/>
      <c r="AQ97" s="114"/>
      <c r="AR97" s="114"/>
      <c r="AS97" s="114"/>
      <c r="AT97" s="114"/>
      <c r="AU97" s="114"/>
      <c r="AV97" s="114"/>
      <c r="AW97" s="114"/>
      <c r="AX97" s="114"/>
      <c r="AY97" s="114"/>
      <c r="AZ97" s="114"/>
    </row>
    <row r="98" spans="1:52" ht="21" customHeight="1">
      <c r="A98" s="75"/>
      <c r="B98" s="54"/>
      <c r="C98" s="32"/>
      <c r="F98" s="44" t="str">
        <f>"For and on behalf of " &amp; 'Attach 3(JV)'!B9</f>
        <v>For and on behalf of 0</v>
      </c>
      <c r="G98" s="44"/>
      <c r="H98" s="44"/>
      <c r="I98" s="78"/>
      <c r="J98" s="78"/>
      <c r="K98" s="78"/>
      <c r="L98" s="78"/>
      <c r="M98" s="78"/>
      <c r="N98" s="78"/>
      <c r="O98" s="78"/>
      <c r="P98" s="78"/>
      <c r="Q98" s="78"/>
      <c r="R98" s="78"/>
      <c r="S98" s="78"/>
      <c r="T98" s="78"/>
      <c r="U98" s="78"/>
      <c r="V98" s="78"/>
      <c r="W98" s="78"/>
      <c r="X98" s="78"/>
      <c r="Y98" s="78"/>
      <c r="Z98" s="78"/>
      <c r="AA98" s="78"/>
      <c r="AB98" s="180"/>
      <c r="AC98" s="181"/>
      <c r="AD98" s="787"/>
      <c r="AE98" s="787"/>
      <c r="AF98" s="77"/>
      <c r="AG98" s="77"/>
      <c r="AH98" s="77"/>
      <c r="AI98" s="77"/>
      <c r="AJ98" s="77"/>
      <c r="AK98" s="77"/>
      <c r="AL98" s="77"/>
      <c r="AM98" s="77"/>
      <c r="AN98" s="77"/>
      <c r="AO98" s="77"/>
      <c r="AP98" s="77"/>
      <c r="AQ98" s="114"/>
      <c r="AR98" s="114"/>
      <c r="AS98" s="114"/>
      <c r="AT98" s="114"/>
      <c r="AU98" s="114"/>
      <c r="AV98" s="114"/>
      <c r="AW98" s="114"/>
      <c r="AX98" s="114"/>
      <c r="AY98" s="114"/>
      <c r="AZ98" s="114"/>
    </row>
    <row r="99" spans="1:52" ht="27.95" customHeight="1">
      <c r="A99" s="68"/>
      <c r="D99" s="52"/>
      <c r="E99" s="52"/>
      <c r="F99" s="38"/>
      <c r="G99" s="38"/>
      <c r="H99" s="38"/>
      <c r="I99" s="78"/>
      <c r="J99" s="78"/>
      <c r="K99" s="78"/>
      <c r="L99" s="78"/>
      <c r="M99" s="78"/>
      <c r="N99" s="78"/>
      <c r="O99" s="78"/>
      <c r="P99" s="78"/>
      <c r="Q99" s="78"/>
      <c r="R99" s="78"/>
      <c r="S99" s="78"/>
      <c r="T99" s="78"/>
      <c r="U99" s="78"/>
      <c r="V99" s="78"/>
      <c r="W99" s="78"/>
      <c r="X99" s="78"/>
      <c r="Y99" s="78"/>
      <c r="Z99" s="78"/>
      <c r="AA99" s="78"/>
      <c r="AD99" s="787"/>
      <c r="AE99" s="787"/>
      <c r="AF99" s="77"/>
      <c r="AG99" s="77"/>
      <c r="AH99" s="77"/>
      <c r="AI99" s="77"/>
      <c r="AJ99" s="77"/>
      <c r="AK99" s="77"/>
      <c r="AL99" s="77"/>
      <c r="AM99" s="77"/>
      <c r="AN99" s="77"/>
      <c r="AO99" s="77"/>
      <c r="AP99" s="77"/>
      <c r="AQ99" s="114"/>
      <c r="AR99" s="114"/>
      <c r="AS99" s="114"/>
      <c r="AT99" s="114"/>
      <c r="AU99" s="114"/>
      <c r="AV99" s="114"/>
      <c r="AW99" s="114"/>
      <c r="AX99" s="114"/>
      <c r="AY99" s="114"/>
      <c r="AZ99" s="114"/>
    </row>
    <row r="100" spans="1:52" ht="27.95" customHeight="1">
      <c r="A100" s="66" t="s">
        <v>63</v>
      </c>
      <c r="B100" s="36"/>
      <c r="C100" s="136" t="str">
        <f>'Attach 3(JV)'!B24</f>
        <v>--</v>
      </c>
      <c r="E100" s="52" t="s">
        <v>64</v>
      </c>
      <c r="F100" s="382" t="str">
        <f>'Attach 3(JV)'!E24</f>
        <v/>
      </c>
      <c r="G100" s="36"/>
      <c r="H100" s="36"/>
      <c r="I100" s="78"/>
      <c r="J100" s="78"/>
      <c r="K100" s="78"/>
      <c r="L100" s="78"/>
      <c r="M100" s="78"/>
      <c r="N100" s="78"/>
      <c r="O100" s="78"/>
      <c r="P100" s="78"/>
      <c r="Q100" s="78"/>
      <c r="R100" s="78"/>
      <c r="S100" s="78"/>
      <c r="T100" s="78"/>
      <c r="U100" s="78"/>
      <c r="V100" s="78"/>
      <c r="W100" s="78"/>
      <c r="X100" s="78"/>
      <c r="Y100" s="78"/>
      <c r="Z100" s="78"/>
      <c r="AA100" s="78"/>
      <c r="AD100" s="787"/>
      <c r="AE100" s="787"/>
      <c r="AF100" s="77"/>
      <c r="AG100" s="77"/>
      <c r="AH100" s="77"/>
      <c r="AI100" s="77"/>
      <c r="AJ100" s="77"/>
      <c r="AK100" s="77"/>
      <c r="AL100" s="77"/>
      <c r="AM100" s="77"/>
      <c r="AN100" s="77"/>
      <c r="AO100" s="77"/>
      <c r="AP100" s="77"/>
      <c r="AQ100" s="114"/>
      <c r="AR100" s="114"/>
      <c r="AS100" s="114"/>
      <c r="AT100" s="114"/>
      <c r="AU100" s="114"/>
      <c r="AV100" s="114"/>
      <c r="AW100" s="114"/>
      <c r="AX100" s="114"/>
      <c r="AY100" s="114"/>
      <c r="AZ100" s="114"/>
    </row>
    <row r="101" spans="1:52" ht="27.95" customHeight="1">
      <c r="A101" s="66" t="s">
        <v>65</v>
      </c>
      <c r="B101" s="36"/>
      <c r="C101" s="206" t="str">
        <f>'Attach 3(JV)'!B25</f>
        <v/>
      </c>
      <c r="E101" s="52" t="s">
        <v>66</v>
      </c>
      <c r="F101" s="382" t="str">
        <f>'Attach 3(JV)'!E25</f>
        <v/>
      </c>
      <c r="G101" s="36"/>
      <c r="H101" s="36"/>
      <c r="I101" s="78"/>
      <c r="J101" s="78"/>
      <c r="K101" s="78"/>
      <c r="L101" s="78"/>
      <c r="M101" s="78"/>
      <c r="N101" s="78"/>
      <c r="O101" s="78"/>
      <c r="P101" s="78"/>
      <c r="Q101" s="78"/>
      <c r="R101" s="78"/>
      <c r="S101" s="78"/>
      <c r="T101" s="78"/>
      <c r="U101" s="78"/>
      <c r="V101" s="78"/>
      <c r="W101" s="78"/>
      <c r="X101" s="78"/>
      <c r="Y101" s="78"/>
      <c r="Z101" s="78"/>
      <c r="AA101" s="78"/>
      <c r="AD101" s="787"/>
      <c r="AE101" s="787"/>
      <c r="AF101" s="77"/>
      <c r="AG101" s="77"/>
      <c r="AH101" s="77"/>
      <c r="AI101" s="77"/>
      <c r="AJ101" s="77"/>
      <c r="AK101" s="77"/>
      <c r="AL101" s="77"/>
      <c r="AM101" s="77"/>
      <c r="AN101" s="77"/>
      <c r="AO101" s="77"/>
      <c r="AP101" s="77"/>
      <c r="AQ101" s="114"/>
      <c r="AR101" s="114"/>
      <c r="AS101" s="114"/>
      <c r="AT101" s="114"/>
      <c r="AU101" s="114"/>
      <c r="AV101" s="114"/>
      <c r="AW101" s="114"/>
      <c r="AX101" s="114"/>
      <c r="AY101" s="114"/>
      <c r="AZ101" s="114"/>
    </row>
    <row r="102" spans="1:52" ht="27.95" customHeight="1">
      <c r="D102" s="52"/>
      <c r="E102" s="52"/>
      <c r="I102" s="78"/>
      <c r="J102" s="78"/>
      <c r="K102" s="78"/>
      <c r="L102" s="78"/>
      <c r="M102" s="78"/>
      <c r="N102" s="78"/>
      <c r="O102" s="78"/>
      <c r="P102" s="78"/>
      <c r="Q102" s="78"/>
      <c r="R102" s="78"/>
      <c r="S102" s="78"/>
      <c r="T102" s="78"/>
      <c r="U102" s="78"/>
      <c r="V102" s="78"/>
      <c r="W102" s="78"/>
      <c r="X102" s="78"/>
      <c r="Y102" s="78"/>
      <c r="Z102" s="78"/>
      <c r="AA102" s="78"/>
      <c r="AD102" s="787"/>
      <c r="AE102" s="787"/>
      <c r="AF102" s="77"/>
      <c r="AG102" s="77"/>
      <c r="AH102" s="77"/>
      <c r="AI102" s="77"/>
      <c r="AJ102" s="77"/>
      <c r="AK102" s="77"/>
      <c r="AL102" s="77"/>
      <c r="AM102" s="77"/>
      <c r="AN102" s="77"/>
      <c r="AO102" s="77"/>
      <c r="AP102" s="77"/>
      <c r="AQ102" s="114"/>
      <c r="AR102" s="114"/>
      <c r="AS102" s="114"/>
      <c r="AT102" s="114"/>
      <c r="AU102" s="114"/>
      <c r="AV102" s="114"/>
      <c r="AW102" s="114"/>
      <c r="AX102" s="114"/>
      <c r="AY102" s="114"/>
      <c r="AZ102" s="114"/>
    </row>
    <row r="103" spans="1:52" ht="6.75" customHeight="1">
      <c r="A103" s="66"/>
      <c r="B103" s="36"/>
      <c r="C103" s="62"/>
      <c r="E103" s="52"/>
      <c r="I103" s="78"/>
      <c r="J103" s="78"/>
      <c r="K103" s="78"/>
      <c r="L103" s="78"/>
      <c r="M103" s="78"/>
      <c r="N103" s="78"/>
      <c r="O103" s="78"/>
      <c r="P103" s="78"/>
      <c r="Q103" s="78"/>
      <c r="R103" s="78"/>
      <c r="S103" s="78"/>
      <c r="T103" s="78"/>
      <c r="U103" s="78"/>
      <c r="V103" s="78"/>
      <c r="W103" s="78"/>
      <c r="X103" s="78"/>
      <c r="Y103" s="78"/>
      <c r="Z103" s="78"/>
      <c r="AA103" s="78"/>
      <c r="AD103" s="787"/>
      <c r="AE103" s="787"/>
      <c r="AF103" s="77"/>
      <c r="AG103" s="77"/>
      <c r="AH103" s="77"/>
      <c r="AI103" s="77"/>
      <c r="AJ103" s="77"/>
      <c r="AK103" s="77"/>
      <c r="AL103" s="77"/>
      <c r="AM103" s="77"/>
      <c r="AN103" s="77"/>
      <c r="AO103" s="77"/>
      <c r="AP103" s="77"/>
      <c r="AQ103" s="114"/>
      <c r="AR103" s="114"/>
      <c r="AS103" s="114"/>
      <c r="AT103" s="114"/>
      <c r="AU103" s="114"/>
      <c r="AV103" s="114"/>
      <c r="AW103" s="114"/>
      <c r="AX103" s="114"/>
      <c r="AY103" s="114"/>
      <c r="AZ103" s="114"/>
    </row>
    <row r="104" spans="1:52" ht="39.950000000000003" hidden="1" customHeight="1">
      <c r="A104" s="1394" t="s">
        <v>943</v>
      </c>
      <c r="B104" s="1394"/>
      <c r="C104" s="1394"/>
      <c r="D104" s="1394"/>
      <c r="E104" s="1394"/>
      <c r="F104" s="1394"/>
      <c r="I104" s="78"/>
      <c r="J104" s="78"/>
      <c r="K104" s="78"/>
      <c r="L104" s="78"/>
      <c r="M104" s="78"/>
      <c r="N104" s="78"/>
      <c r="O104" s="78"/>
      <c r="P104" s="78"/>
      <c r="Q104" s="78"/>
      <c r="R104" s="78"/>
      <c r="S104" s="78"/>
      <c r="T104" s="78"/>
      <c r="U104" s="78"/>
      <c r="V104" s="78"/>
      <c r="W104" s="78"/>
      <c r="X104" s="78"/>
      <c r="Y104" s="78"/>
      <c r="Z104" s="78"/>
      <c r="AA104" s="78"/>
      <c r="AD104" s="787"/>
      <c r="AE104" s="787"/>
      <c r="AF104" s="77"/>
      <c r="AG104" s="77"/>
      <c r="AH104" s="77"/>
      <c r="AI104" s="77"/>
      <c r="AJ104" s="77"/>
      <c r="AK104" s="77"/>
      <c r="AL104" s="77"/>
      <c r="AM104" s="77"/>
      <c r="AN104" s="77"/>
      <c r="AO104" s="77"/>
      <c r="AP104" s="77"/>
      <c r="AQ104" s="114"/>
      <c r="AR104" s="114"/>
      <c r="AS104" s="114"/>
      <c r="AT104" s="114"/>
      <c r="AU104" s="114"/>
      <c r="AV104" s="114"/>
      <c r="AW104" s="114"/>
      <c r="AX104" s="114"/>
      <c r="AY104" s="114"/>
      <c r="AZ104" s="114"/>
    </row>
    <row r="105" spans="1:52" ht="16.5" customHeight="1">
      <c r="A105" s="1395"/>
      <c r="B105" s="1395"/>
      <c r="D105" s="76"/>
      <c r="E105" s="83"/>
      <c r="F105" s="83"/>
      <c r="G105" s="168"/>
      <c r="I105" s="78"/>
      <c r="J105" s="78"/>
      <c r="K105" s="78"/>
      <c r="L105" s="78"/>
      <c r="M105" s="78"/>
      <c r="N105" s="78"/>
      <c r="O105" s="78"/>
      <c r="P105" s="78"/>
      <c r="Q105" s="78"/>
      <c r="R105" s="78"/>
      <c r="S105" s="78"/>
      <c r="T105" s="78"/>
      <c r="U105" s="78"/>
      <c r="V105" s="78"/>
      <c r="W105" s="78"/>
      <c r="X105" s="78"/>
      <c r="Y105" s="78"/>
      <c r="Z105" s="78"/>
      <c r="AA105" s="78"/>
      <c r="AD105" s="787"/>
      <c r="AE105" s="787"/>
      <c r="AF105" s="77"/>
      <c r="AG105" s="77"/>
      <c r="AH105" s="77"/>
      <c r="AI105" s="77"/>
      <c r="AJ105" s="77"/>
      <c r="AK105" s="77"/>
      <c r="AL105" s="77"/>
      <c r="AM105" s="77"/>
      <c r="AN105" s="77"/>
      <c r="AO105" s="77"/>
      <c r="AP105" s="77"/>
      <c r="AQ105" s="114"/>
      <c r="AR105" s="114"/>
      <c r="AS105" s="114"/>
      <c r="AT105" s="114"/>
      <c r="AU105" s="114"/>
      <c r="AV105" s="114"/>
      <c r="AW105" s="114"/>
      <c r="AX105" s="114"/>
      <c r="AY105" s="114"/>
      <c r="AZ105" s="114"/>
    </row>
    <row r="106" spans="1:52" ht="9.75" customHeight="1">
      <c r="B106" s="44"/>
      <c r="C106" s="62"/>
      <c r="E106" s="44"/>
      <c r="I106" s="78"/>
      <c r="J106" s="78"/>
      <c r="K106" s="78"/>
      <c r="L106" s="78"/>
      <c r="M106" s="78"/>
      <c r="N106" s="78"/>
      <c r="O106" s="78"/>
      <c r="P106" s="78"/>
      <c r="Q106" s="78"/>
      <c r="R106" s="78"/>
      <c r="S106" s="78"/>
      <c r="T106" s="78"/>
      <c r="U106" s="78"/>
      <c r="V106" s="78"/>
      <c r="W106" s="78"/>
      <c r="X106" s="78"/>
      <c r="Y106" s="78"/>
      <c r="Z106" s="78"/>
      <c r="AA106" s="78"/>
      <c r="AD106" s="787"/>
      <c r="AE106" s="787"/>
      <c r="AF106" s="77"/>
      <c r="AG106" s="77"/>
      <c r="AH106" s="77"/>
      <c r="AI106" s="77"/>
      <c r="AJ106" s="77"/>
      <c r="AK106" s="77"/>
      <c r="AL106" s="77"/>
      <c r="AM106" s="77"/>
      <c r="AN106" s="77"/>
      <c r="AO106" s="77"/>
      <c r="AP106" s="77"/>
      <c r="AQ106" s="114"/>
      <c r="AR106" s="114"/>
      <c r="AS106" s="114"/>
      <c r="AT106" s="114"/>
      <c r="AU106" s="114"/>
      <c r="AV106" s="114"/>
      <c r="AW106" s="114"/>
      <c r="AX106" s="114"/>
      <c r="AY106" s="114"/>
      <c r="AZ106" s="114"/>
    </row>
    <row r="107" spans="1:52" ht="27.95" hidden="1" customHeight="1">
      <c r="A107" s="52" t="e">
        <f>IF(AND(H30="JV (Joint Venture)",H31=1), "", "Printed Name :")</f>
        <v>#REF!</v>
      </c>
      <c r="B107" s="1390"/>
      <c r="C107" s="1390"/>
      <c r="E107" s="52" t="s">
        <v>64</v>
      </c>
      <c r="F107" s="208"/>
      <c r="H107" s="230"/>
      <c r="I107" s="78"/>
      <c r="J107" s="78"/>
      <c r="K107" s="78"/>
      <c r="L107" s="78"/>
      <c r="M107" s="78"/>
      <c r="N107" s="78"/>
      <c r="O107" s="78"/>
      <c r="P107" s="78"/>
      <c r="Q107" s="78"/>
      <c r="R107" s="78"/>
      <c r="S107" s="78"/>
      <c r="T107" s="78"/>
      <c r="U107" s="78"/>
      <c r="V107" s="78"/>
      <c r="W107" s="78"/>
      <c r="X107" s="78"/>
      <c r="Y107" s="78"/>
      <c r="Z107" s="78"/>
      <c r="AA107" s="78"/>
      <c r="AD107" s="787"/>
      <c r="AE107" s="787"/>
      <c r="AF107" s="77"/>
      <c r="AG107" s="77"/>
      <c r="AH107" s="77"/>
      <c r="AI107" s="77"/>
      <c r="AJ107" s="77"/>
      <c r="AK107" s="77"/>
      <c r="AL107" s="77"/>
      <c r="AM107" s="77"/>
      <c r="AN107" s="77"/>
      <c r="AO107" s="77"/>
      <c r="AP107" s="77"/>
      <c r="AQ107" s="114"/>
      <c r="AR107" s="114"/>
      <c r="AS107" s="114"/>
      <c r="AT107" s="114"/>
      <c r="AU107" s="114"/>
      <c r="AV107" s="114"/>
      <c r="AW107" s="114"/>
      <c r="AX107" s="114"/>
      <c r="AY107" s="114"/>
      <c r="AZ107" s="114"/>
    </row>
    <row r="108" spans="1:52" ht="27.95" hidden="1" customHeight="1">
      <c r="A108" s="52" t="e">
        <f>IF(AND(H30="JV (Joint Venture)",H31=1), "", "Designation :")</f>
        <v>#REF!</v>
      </c>
      <c r="B108" s="1390"/>
      <c r="C108" s="1390"/>
      <c r="E108" s="52" t="s">
        <v>66</v>
      </c>
      <c r="F108" s="208"/>
      <c r="I108" s="78"/>
      <c r="J108" s="78"/>
      <c r="K108" s="78"/>
      <c r="L108" s="78"/>
      <c r="M108" s="78"/>
      <c r="N108" s="78"/>
      <c r="O108" s="78"/>
      <c r="P108" s="78"/>
      <c r="Q108" s="78"/>
      <c r="R108" s="78"/>
      <c r="S108" s="78"/>
      <c r="T108" s="78"/>
      <c r="U108" s="78"/>
      <c r="V108" s="78"/>
      <c r="W108" s="78"/>
      <c r="X108" s="78"/>
      <c r="Y108" s="78"/>
      <c r="Z108" s="78"/>
      <c r="AA108" s="78"/>
      <c r="AD108" s="787"/>
      <c r="AE108" s="787"/>
      <c r="AF108" s="77"/>
      <c r="AG108" s="77"/>
      <c r="AH108" s="77"/>
      <c r="AI108" s="77"/>
      <c r="AJ108" s="77"/>
      <c r="AK108" s="77"/>
      <c r="AL108" s="77"/>
      <c r="AM108" s="77"/>
      <c r="AN108" s="77"/>
      <c r="AO108" s="77"/>
      <c r="AP108" s="77"/>
      <c r="AQ108" s="114"/>
      <c r="AR108" s="114"/>
      <c r="AS108" s="114"/>
      <c r="AT108" s="114"/>
      <c r="AU108" s="114"/>
      <c r="AV108" s="114"/>
      <c r="AW108" s="114"/>
      <c r="AX108" s="114"/>
      <c r="AY108" s="114"/>
      <c r="AZ108" s="114"/>
    </row>
    <row r="109" spans="1:52" ht="27.95" customHeight="1">
      <c r="B109" s="44"/>
      <c r="C109" s="62"/>
      <c r="E109" s="44"/>
      <c r="I109" s="78"/>
      <c r="J109" s="78"/>
      <c r="K109" s="78"/>
      <c r="L109" s="78"/>
      <c r="M109" s="78"/>
      <c r="N109" s="78"/>
      <c r="O109" s="78"/>
      <c r="P109" s="78"/>
      <c r="Q109" s="78"/>
      <c r="R109" s="78"/>
      <c r="S109" s="78"/>
      <c r="T109" s="78"/>
      <c r="U109" s="78"/>
      <c r="V109" s="78"/>
      <c r="W109" s="78"/>
      <c r="X109" s="78"/>
      <c r="Y109" s="78"/>
      <c r="Z109" s="78"/>
      <c r="AA109" s="78"/>
      <c r="AD109" s="787"/>
      <c r="AE109" s="787"/>
      <c r="AF109" s="77"/>
      <c r="AG109" s="77"/>
      <c r="AH109" s="77"/>
      <c r="AI109" s="77"/>
      <c r="AJ109" s="77"/>
      <c r="AK109" s="77"/>
      <c r="AL109" s="77"/>
      <c r="AM109" s="77"/>
      <c r="AN109" s="77"/>
      <c r="AO109" s="77"/>
      <c r="AP109" s="77"/>
      <c r="AQ109" s="114"/>
      <c r="AR109" s="114"/>
      <c r="AS109" s="114"/>
      <c r="AT109" s="114"/>
      <c r="AU109" s="114"/>
      <c r="AV109" s="114"/>
      <c r="AW109" s="114"/>
      <c r="AX109" s="114"/>
      <c r="AY109" s="114"/>
      <c r="AZ109" s="114"/>
    </row>
    <row r="110" spans="1:52" ht="33" customHeight="1">
      <c r="A110" s="67" t="s">
        <v>944</v>
      </c>
      <c r="B110" s="36"/>
      <c r="C110" s="62"/>
      <c r="E110" s="44"/>
      <c r="F110" s="4"/>
      <c r="I110" s="78"/>
      <c r="J110" s="78"/>
      <c r="K110" s="78"/>
      <c r="L110" s="78"/>
      <c r="M110" s="78"/>
      <c r="N110" s="78"/>
      <c r="O110" s="78"/>
      <c r="P110" s="78"/>
      <c r="Q110" s="78"/>
      <c r="R110" s="78"/>
      <c r="S110" s="78"/>
      <c r="T110" s="78"/>
      <c r="U110" s="78"/>
      <c r="V110" s="78"/>
      <c r="W110" s="78"/>
      <c r="X110" s="78"/>
      <c r="Y110" s="78"/>
      <c r="Z110" s="78"/>
      <c r="AA110" s="78"/>
      <c r="AD110" s="787"/>
      <c r="AE110" s="787"/>
      <c r="AF110" s="77"/>
      <c r="AG110" s="77"/>
      <c r="AH110" s="77"/>
      <c r="AI110" s="77"/>
      <c r="AJ110" s="77"/>
      <c r="AK110" s="77"/>
      <c r="AL110" s="77"/>
      <c r="AM110" s="77"/>
      <c r="AN110" s="77"/>
      <c r="AO110" s="77"/>
      <c r="AP110" s="77"/>
      <c r="AQ110" s="114"/>
      <c r="AR110" s="114"/>
      <c r="AS110" s="114"/>
      <c r="AT110" s="114"/>
      <c r="AU110" s="114"/>
      <c r="AV110" s="114"/>
      <c r="AW110" s="114"/>
      <c r="AX110" s="114"/>
      <c r="AY110" s="114"/>
      <c r="AZ110" s="114"/>
    </row>
    <row r="111" spans="1:52" s="24" customFormat="1" ht="21" customHeight="1">
      <c r="A111" s="1393" t="s">
        <v>945</v>
      </c>
      <c r="B111" s="1393"/>
      <c r="C111" s="1393"/>
      <c r="D111" s="1387"/>
      <c r="E111" s="1387"/>
      <c r="F111" s="1387"/>
      <c r="G111" s="29"/>
      <c r="H111" s="29"/>
      <c r="I111" s="78"/>
      <c r="J111" s="78"/>
      <c r="K111" s="78"/>
      <c r="L111" s="78"/>
      <c r="M111" s="78"/>
      <c r="N111" s="78"/>
      <c r="O111" s="78"/>
      <c r="P111" s="78"/>
      <c r="Q111" s="78"/>
      <c r="R111" s="78"/>
      <c r="S111" s="78"/>
      <c r="T111" s="78"/>
      <c r="U111" s="78"/>
      <c r="V111" s="78"/>
      <c r="W111" s="78"/>
      <c r="X111" s="78"/>
      <c r="Y111" s="78"/>
      <c r="Z111" s="78"/>
      <c r="AA111" s="78"/>
      <c r="AB111" s="56"/>
      <c r="AC111" s="56"/>
      <c r="AD111" s="788"/>
      <c r="AE111" s="788"/>
      <c r="AF111" s="78"/>
      <c r="AG111" s="78"/>
      <c r="AH111" s="78"/>
      <c r="AI111" s="78"/>
      <c r="AJ111" s="78"/>
      <c r="AK111" s="78"/>
      <c r="AL111" s="78"/>
      <c r="AM111" s="78"/>
      <c r="AN111" s="78"/>
      <c r="AO111" s="78"/>
      <c r="AP111" s="78"/>
      <c r="AQ111" s="112"/>
      <c r="AR111" s="112"/>
      <c r="AS111" s="112"/>
      <c r="AT111" s="112"/>
      <c r="AU111" s="112"/>
      <c r="AV111" s="112"/>
      <c r="AW111" s="112"/>
      <c r="AX111" s="112"/>
      <c r="AY111" s="112"/>
      <c r="AZ111" s="112"/>
    </row>
    <row r="112" spans="1:52" s="24" customFormat="1" ht="21" customHeight="1">
      <c r="A112" s="1389"/>
      <c r="B112" s="1389"/>
      <c r="C112" s="1389"/>
      <c r="D112" s="1387"/>
      <c r="E112" s="1387"/>
      <c r="F112" s="1387"/>
      <c r="G112" s="29"/>
      <c r="H112" s="29"/>
      <c r="I112" s="78"/>
      <c r="J112" s="78"/>
      <c r="K112" s="78"/>
      <c r="L112" s="78"/>
      <c r="M112" s="78"/>
      <c r="N112" s="78"/>
      <c r="O112" s="78"/>
      <c r="P112" s="78"/>
      <c r="Q112" s="78"/>
      <c r="R112" s="78"/>
      <c r="S112" s="78"/>
      <c r="T112" s="78"/>
      <c r="U112" s="78"/>
      <c r="V112" s="78"/>
      <c r="W112" s="78"/>
      <c r="X112" s="78"/>
      <c r="Y112" s="78"/>
      <c r="Z112" s="78"/>
      <c r="AA112" s="78"/>
      <c r="AB112" s="56"/>
      <c r="AC112" s="56"/>
      <c r="AD112" s="788"/>
      <c r="AE112" s="788"/>
      <c r="AF112" s="78"/>
      <c r="AG112" s="78"/>
      <c r="AH112" s="78"/>
      <c r="AI112" s="78"/>
      <c r="AJ112" s="78"/>
      <c r="AK112" s="78"/>
      <c r="AL112" s="78"/>
      <c r="AM112" s="78"/>
      <c r="AN112" s="78"/>
      <c r="AO112" s="78"/>
      <c r="AP112" s="78"/>
      <c r="AQ112" s="112"/>
      <c r="AR112" s="112"/>
      <c r="AS112" s="112"/>
      <c r="AT112" s="112"/>
      <c r="AU112" s="112"/>
      <c r="AV112" s="112"/>
      <c r="AW112" s="112"/>
      <c r="AX112" s="112"/>
      <c r="AY112" s="112"/>
      <c r="AZ112" s="112"/>
    </row>
    <row r="113" spans="1:52" s="24" customFormat="1" ht="21" customHeight="1">
      <c r="A113" s="1388"/>
      <c r="B113" s="1388"/>
      <c r="C113" s="1388"/>
      <c r="D113" s="1387"/>
      <c r="E113" s="1387"/>
      <c r="F113" s="1387"/>
      <c r="G113" s="29"/>
      <c r="H113" s="29"/>
      <c r="I113" s="78"/>
      <c r="J113" s="78"/>
      <c r="K113" s="78"/>
      <c r="L113" s="78"/>
      <c r="M113" s="78"/>
      <c r="N113" s="78"/>
      <c r="O113" s="78"/>
      <c r="P113" s="78"/>
      <c r="Q113" s="78"/>
      <c r="R113" s="78"/>
      <c r="S113" s="78"/>
      <c r="T113" s="78"/>
      <c r="U113" s="78"/>
      <c r="V113" s="78"/>
      <c r="W113" s="78"/>
      <c r="X113" s="78"/>
      <c r="Y113" s="78"/>
      <c r="Z113" s="78"/>
      <c r="AA113" s="78"/>
      <c r="AB113" s="56"/>
      <c r="AC113" s="56"/>
      <c r="AD113" s="788"/>
      <c r="AE113" s="788"/>
      <c r="AF113" s="78"/>
      <c r="AG113" s="78"/>
      <c r="AH113" s="78"/>
      <c r="AI113" s="78"/>
      <c r="AJ113" s="78"/>
      <c r="AK113" s="78"/>
      <c r="AL113" s="78"/>
      <c r="AM113" s="78"/>
      <c r="AN113" s="78"/>
      <c r="AO113" s="78"/>
      <c r="AP113" s="78"/>
      <c r="AQ113" s="112"/>
      <c r="AR113" s="112"/>
      <c r="AS113" s="112"/>
      <c r="AT113" s="112"/>
      <c r="AU113" s="112"/>
      <c r="AV113" s="112"/>
      <c r="AW113" s="112"/>
      <c r="AX113" s="112"/>
      <c r="AY113" s="112"/>
      <c r="AZ113" s="112"/>
    </row>
    <row r="114" spans="1:52" s="24" customFormat="1" ht="21" customHeight="1">
      <c r="A114" s="1386" t="s">
        <v>946</v>
      </c>
      <c r="B114" s="1386"/>
      <c r="C114" s="1386"/>
      <c r="D114" s="1387"/>
      <c r="E114" s="1387"/>
      <c r="F114" s="1387"/>
      <c r="G114" s="29"/>
      <c r="H114" s="29"/>
      <c r="I114" s="78"/>
      <c r="J114" s="78"/>
      <c r="K114" s="78"/>
      <c r="L114" s="78"/>
      <c r="M114" s="78"/>
      <c r="N114" s="78"/>
      <c r="O114" s="78"/>
      <c r="P114" s="78"/>
      <c r="Q114" s="78"/>
      <c r="R114" s="78"/>
      <c r="S114" s="78"/>
      <c r="T114" s="78"/>
      <c r="U114" s="78"/>
      <c r="V114" s="78"/>
      <c r="W114" s="78"/>
      <c r="X114" s="78"/>
      <c r="Y114" s="78"/>
      <c r="Z114" s="78"/>
      <c r="AA114" s="78"/>
      <c r="AB114" s="56"/>
      <c r="AC114" s="56"/>
      <c r="AD114" s="788"/>
      <c r="AE114" s="788"/>
      <c r="AF114" s="78"/>
      <c r="AG114" s="78"/>
      <c r="AH114" s="78"/>
      <c r="AI114" s="78"/>
      <c r="AJ114" s="78"/>
      <c r="AK114" s="78"/>
      <c r="AL114" s="78"/>
      <c r="AM114" s="78"/>
      <c r="AN114" s="78"/>
      <c r="AO114" s="78"/>
      <c r="AP114" s="78"/>
      <c r="AQ114" s="112"/>
      <c r="AR114" s="112"/>
      <c r="AS114" s="112"/>
      <c r="AT114" s="112"/>
      <c r="AU114" s="112"/>
      <c r="AV114" s="112"/>
      <c r="AW114" s="112"/>
      <c r="AX114" s="112"/>
      <c r="AY114" s="112"/>
      <c r="AZ114" s="112"/>
    </row>
    <row r="115" spans="1:52" s="24" customFormat="1" ht="21" customHeight="1">
      <c r="A115" s="1386" t="s">
        <v>947</v>
      </c>
      <c r="B115" s="1386"/>
      <c r="C115" s="1386"/>
      <c r="D115" s="1387"/>
      <c r="E115" s="1387"/>
      <c r="F115" s="1387"/>
      <c r="G115" s="29"/>
      <c r="H115" s="29"/>
      <c r="I115" s="78"/>
      <c r="J115" s="78"/>
      <c r="K115" s="78"/>
      <c r="L115" s="78"/>
      <c r="M115" s="78"/>
      <c r="N115" s="78"/>
      <c r="O115" s="78"/>
      <c r="P115" s="78"/>
      <c r="Q115" s="78"/>
      <c r="R115" s="78"/>
      <c r="S115" s="78"/>
      <c r="T115" s="78"/>
      <c r="U115" s="78"/>
      <c r="V115" s="78"/>
      <c r="W115" s="78"/>
      <c r="X115" s="78"/>
      <c r="Y115" s="78"/>
      <c r="Z115" s="78"/>
      <c r="AA115" s="78"/>
      <c r="AB115" s="56"/>
      <c r="AC115" s="56"/>
      <c r="AD115" s="788"/>
      <c r="AE115" s="788"/>
      <c r="AF115" s="78"/>
      <c r="AG115" s="78"/>
      <c r="AH115" s="78"/>
      <c r="AI115" s="78"/>
      <c r="AJ115" s="78"/>
      <c r="AK115" s="78"/>
      <c r="AL115" s="78"/>
      <c r="AM115" s="78"/>
      <c r="AN115" s="78"/>
      <c r="AO115" s="78"/>
      <c r="AP115" s="78"/>
      <c r="AQ115" s="112"/>
      <c r="AR115" s="112"/>
      <c r="AS115" s="112"/>
      <c r="AT115" s="112"/>
      <c r="AU115" s="112"/>
      <c r="AV115" s="112"/>
      <c r="AW115" s="112"/>
      <c r="AX115" s="112"/>
      <c r="AY115" s="112"/>
      <c r="AZ115" s="112"/>
    </row>
    <row r="116" spans="1:52" s="24" customFormat="1" ht="52.5" customHeight="1">
      <c r="A116" s="1386" t="s">
        <v>948</v>
      </c>
      <c r="B116" s="1386"/>
      <c r="C116" s="1386"/>
      <c r="D116" s="1387"/>
      <c r="E116" s="1387"/>
      <c r="F116" s="1387"/>
      <c r="G116" s="76"/>
      <c r="H116" s="76"/>
      <c r="I116" s="78"/>
      <c r="J116" s="78"/>
      <c r="K116" s="78"/>
      <c r="L116" s="78"/>
      <c r="M116" s="78"/>
      <c r="N116" s="78"/>
      <c r="O116" s="78"/>
      <c r="P116" s="78"/>
      <c r="Q116" s="78"/>
      <c r="R116" s="78"/>
      <c r="S116" s="78"/>
      <c r="T116" s="78"/>
      <c r="U116" s="78"/>
      <c r="V116" s="78"/>
      <c r="W116" s="78"/>
      <c r="X116" s="78"/>
      <c r="Y116" s="78"/>
      <c r="Z116" s="78"/>
      <c r="AA116" s="78"/>
      <c r="AB116" s="56"/>
      <c r="AC116" s="56"/>
      <c r="AD116" s="788"/>
      <c r="AE116" s="788"/>
      <c r="AF116" s="78"/>
      <c r="AG116" s="78"/>
      <c r="AH116" s="78"/>
      <c r="AI116" s="78"/>
      <c r="AJ116" s="78"/>
      <c r="AK116" s="78"/>
      <c r="AL116" s="78"/>
      <c r="AM116" s="78"/>
      <c r="AN116" s="78"/>
      <c r="AO116" s="78"/>
      <c r="AP116" s="78"/>
      <c r="AQ116" s="112"/>
      <c r="AR116" s="112"/>
      <c r="AS116" s="112"/>
      <c r="AT116" s="112"/>
      <c r="AU116" s="112"/>
      <c r="AV116" s="112"/>
      <c r="AW116" s="112"/>
      <c r="AX116" s="112"/>
      <c r="AY116" s="112"/>
      <c r="AZ116" s="112"/>
    </row>
    <row r="117" spans="1:52" s="24" customFormat="1" ht="21" customHeight="1">
      <c r="A117" s="1393" t="s">
        <v>949</v>
      </c>
      <c r="B117" s="1393"/>
      <c r="C117" s="1393"/>
      <c r="D117" s="1387"/>
      <c r="E117" s="1387"/>
      <c r="F117" s="1387"/>
      <c r="G117" s="29"/>
      <c r="H117" s="29"/>
      <c r="I117" s="78"/>
      <c r="J117" s="78"/>
      <c r="K117" s="78"/>
      <c r="L117" s="78"/>
      <c r="M117" s="78"/>
      <c r="N117" s="78"/>
      <c r="O117" s="78"/>
      <c r="P117" s="78"/>
      <c r="Q117" s="78"/>
      <c r="R117" s="78"/>
      <c r="S117" s="78"/>
      <c r="T117" s="78"/>
      <c r="U117" s="78"/>
      <c r="V117" s="78"/>
      <c r="W117" s="78"/>
      <c r="X117" s="78"/>
      <c r="Y117" s="78"/>
      <c r="Z117" s="78"/>
      <c r="AA117" s="78"/>
      <c r="AB117" s="56"/>
      <c r="AC117" s="56"/>
      <c r="AD117" s="788"/>
      <c r="AE117" s="788"/>
      <c r="AF117" s="78"/>
      <c r="AG117" s="78"/>
      <c r="AH117" s="78"/>
      <c r="AI117" s="78"/>
      <c r="AJ117" s="78"/>
      <c r="AK117" s="78"/>
      <c r="AL117" s="78"/>
      <c r="AM117" s="78"/>
      <c r="AN117" s="78"/>
      <c r="AO117" s="78"/>
      <c r="AP117" s="78"/>
    </row>
    <row r="118" spans="1:52" s="24" customFormat="1" ht="21" customHeight="1">
      <c r="A118" s="1389"/>
      <c r="B118" s="1389"/>
      <c r="C118" s="1389"/>
      <c r="D118" s="1387"/>
      <c r="E118" s="1387"/>
      <c r="F118" s="1387"/>
      <c r="G118" s="29"/>
      <c r="H118" s="29"/>
      <c r="I118" s="78"/>
      <c r="J118" s="78"/>
      <c r="K118" s="78"/>
      <c r="L118" s="78"/>
      <c r="M118" s="78"/>
      <c r="N118" s="78"/>
      <c r="O118" s="78"/>
      <c r="P118" s="78"/>
      <c r="Q118" s="78"/>
      <c r="R118" s="78"/>
      <c r="S118" s="78"/>
      <c r="T118" s="78"/>
      <c r="U118" s="78"/>
      <c r="V118" s="78"/>
      <c r="W118" s="78"/>
      <c r="X118" s="78"/>
      <c r="Y118" s="78"/>
      <c r="Z118" s="78"/>
      <c r="AA118" s="78"/>
      <c r="AB118" s="56"/>
      <c r="AC118" s="56"/>
      <c r="AD118" s="788"/>
      <c r="AE118" s="788"/>
      <c r="AF118" s="78"/>
      <c r="AG118" s="78"/>
      <c r="AH118" s="78"/>
      <c r="AI118" s="78"/>
      <c r="AJ118" s="78"/>
      <c r="AK118" s="78"/>
      <c r="AL118" s="78"/>
      <c r="AM118" s="78"/>
      <c r="AN118" s="78"/>
      <c r="AO118" s="78"/>
      <c r="AP118" s="78"/>
    </row>
    <row r="119" spans="1:52">
      <c r="A119" s="1388"/>
      <c r="B119" s="1388"/>
      <c r="C119" s="1388"/>
      <c r="D119" s="1387"/>
      <c r="E119" s="1387"/>
      <c r="F119" s="1387"/>
      <c r="I119" s="78"/>
      <c r="J119" s="78"/>
      <c r="K119" s="78"/>
      <c r="L119" s="78"/>
      <c r="M119" s="78"/>
      <c r="N119" s="78"/>
      <c r="O119" s="78"/>
      <c r="P119" s="78"/>
      <c r="Q119" s="78"/>
      <c r="R119" s="78"/>
      <c r="S119" s="78"/>
      <c r="T119" s="78"/>
      <c r="U119" s="78"/>
      <c r="V119" s="78"/>
      <c r="W119" s="78"/>
      <c r="X119" s="78"/>
      <c r="Y119" s="78"/>
      <c r="Z119" s="78"/>
      <c r="AA119" s="78"/>
      <c r="AD119" s="787"/>
      <c r="AE119" s="787"/>
      <c r="AF119" s="77"/>
      <c r="AG119" s="77"/>
      <c r="AH119" s="77"/>
      <c r="AI119" s="77"/>
      <c r="AJ119" s="77"/>
      <c r="AK119" s="77"/>
      <c r="AL119" s="77"/>
      <c r="AM119" s="77"/>
      <c r="AN119" s="77"/>
      <c r="AO119" s="77"/>
      <c r="AP119" s="77"/>
    </row>
    <row r="120" spans="1:52">
      <c r="A120" s="67"/>
      <c r="B120" s="67"/>
      <c r="C120" s="67"/>
      <c r="D120" s="106"/>
      <c r="E120" s="106"/>
      <c r="F120" s="106"/>
      <c r="I120" s="78"/>
      <c r="J120" s="78"/>
      <c r="K120" s="78"/>
      <c r="L120" s="78"/>
      <c r="M120" s="78"/>
      <c r="N120" s="78"/>
      <c r="O120" s="78"/>
      <c r="P120" s="78"/>
      <c r="Q120" s="78"/>
      <c r="R120" s="78"/>
      <c r="S120" s="78"/>
      <c r="T120" s="78"/>
      <c r="U120" s="78"/>
      <c r="V120" s="78"/>
      <c r="W120" s="78"/>
      <c r="X120" s="78"/>
      <c r="Y120" s="78"/>
      <c r="Z120" s="78"/>
      <c r="AA120" s="78"/>
      <c r="AD120" s="787"/>
      <c r="AE120" s="787"/>
      <c r="AF120" s="77"/>
      <c r="AG120" s="77"/>
      <c r="AH120" s="77"/>
      <c r="AI120" s="77"/>
      <c r="AJ120" s="77"/>
      <c r="AK120" s="77"/>
      <c r="AL120" s="77"/>
      <c r="AM120" s="77"/>
      <c r="AN120" s="77"/>
      <c r="AO120" s="77"/>
      <c r="AP120" s="77"/>
    </row>
    <row r="121" spans="1:52" ht="47.25" customHeight="1">
      <c r="A121" s="1229" t="str">
        <f>H121&amp;I121&amp;J121</f>
        <v/>
      </c>
      <c r="B121" s="1229"/>
      <c r="C121" s="1229"/>
      <c r="D121" s="1229"/>
      <c r="E121" s="1229"/>
      <c r="F121" s="1229"/>
      <c r="H121" s="214"/>
      <c r="I121" s="215"/>
      <c r="J121" s="215"/>
      <c r="K121" s="78"/>
      <c r="L121" s="78"/>
      <c r="M121" s="78"/>
      <c r="N121" s="78"/>
      <c r="O121" s="78"/>
      <c r="P121" s="78"/>
      <c r="Q121" s="78"/>
      <c r="R121" s="78"/>
      <c r="S121" s="78"/>
      <c r="T121" s="78"/>
      <c r="U121" s="78"/>
      <c r="V121" s="78"/>
      <c r="W121" s="78"/>
      <c r="X121" s="78"/>
      <c r="Y121" s="78"/>
      <c r="Z121" s="78"/>
      <c r="AA121" s="78"/>
      <c r="AD121" s="787"/>
      <c r="AE121" s="787"/>
      <c r="AF121" s="77"/>
      <c r="AG121" s="77"/>
      <c r="AH121" s="77"/>
      <c r="AI121" s="77"/>
      <c r="AJ121" s="77"/>
      <c r="AK121" s="77"/>
      <c r="AL121" s="77"/>
      <c r="AM121" s="77"/>
      <c r="AN121" s="77"/>
      <c r="AO121" s="77"/>
      <c r="AP121" s="77"/>
    </row>
  </sheetData>
  <sheetProtection formatColumns="0" formatRows="0" selectLockedCells="1"/>
  <dataConsolidate/>
  <customSheetViews>
    <customSheetView guid="{51A6EE7B-1159-4743-BF27-95D329619B3B}"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2"/>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 right="0" top="0" bottom="0" header="0" footer="0"/>
      <pageSetup scale="80" fitToHeight="5" orientation="portrait" r:id="rId3"/>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 right="0" top="0" bottom="0" header="0" footer="0"/>
      <pageSetup scale="80" fitToHeight="5" orientation="portrait" r:id="rId4"/>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 right="0" top="0" bottom="0" header="0" footer="0"/>
      <pageSetup scale="80" fitToHeight="5"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 right="0" top="0" bottom="0" header="0" footer="0"/>
      <pageSetup scale="54" fitToHeight="5"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 right="0" top="0" bottom="0" header="0" footer="0"/>
      <pageSetup scale="55" fitToHeight="5"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 right="0" top="0" bottom="0" header="0" footer="0"/>
      <pageSetup scale="59" fitToHeight="5"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11"/>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12"/>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13"/>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1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1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 right="0" top="0" bottom="0" header="0" footer="0"/>
      <pageSetup orientation="portrait" r:id="rId2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2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2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 right="0" top="0" bottom="0" header="0" footer="0"/>
      <pageSetup orientation="portrait" r:id="rId2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2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3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3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32"/>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33"/>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34"/>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3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 right="0" top="0" bottom="0" header="0" footer="0"/>
      <pageSetup scale="67" fitToHeight="5" orientation="portrait" r:id="rId36"/>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37"/>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 right="0" top="0" bottom="0" header="0" footer="0"/>
      <pageSetup scale="54" fitToHeight="5" orientation="portrait" r:id="rId38"/>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 right="0" top="0" bottom="0" header="0" footer="0"/>
      <pageSetup scale="54" fitToHeight="5" orientation="portrait" r:id="rId39"/>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40"/>
      <headerFooter alignWithMargins="0">
        <oddFooter>&amp;R&amp;"Book Antiqua,Bold"&amp;8 Page &amp;P of &amp;N</oddFooter>
      </headerFooter>
    </customSheetView>
    <customSheetView guid="{B8284B7F-813C-4C59-8CB2-9F34C8EAC9F3}"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41"/>
      <headerFooter alignWithMargins="0">
        <oddFooter>&amp;R&amp;"Book Antiqua,Bold"&amp;8 Page &amp;P of &amp;N</oddFooter>
      </headerFooter>
    </customSheetView>
  </customSheetViews>
  <mergeCells count="123">
    <mergeCell ref="A1:E1"/>
    <mergeCell ref="B92:F92"/>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4:D84"/>
    <mergeCell ref="B49:C49"/>
    <mergeCell ref="D49:F49"/>
    <mergeCell ref="D44:F44"/>
    <mergeCell ref="B15:F15"/>
    <mergeCell ref="D30:F30"/>
    <mergeCell ref="B21:C21"/>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B26:C26"/>
    <mergeCell ref="B36:C36"/>
    <mergeCell ref="D36:F36"/>
    <mergeCell ref="D35:F35"/>
    <mergeCell ref="D31:F31"/>
    <mergeCell ref="D33:F33"/>
    <mergeCell ref="B35:C35"/>
    <mergeCell ref="D34:F34"/>
    <mergeCell ref="B34:C34"/>
    <mergeCell ref="B18:F18"/>
    <mergeCell ref="D117:F117"/>
    <mergeCell ref="A119:C119"/>
    <mergeCell ref="D119:F119"/>
    <mergeCell ref="B89:F89"/>
    <mergeCell ref="A117:C117"/>
    <mergeCell ref="A118:C118"/>
    <mergeCell ref="D118:F118"/>
    <mergeCell ref="A104:F104"/>
    <mergeCell ref="A105:B105"/>
    <mergeCell ref="B107:C107"/>
    <mergeCell ref="A111:C111"/>
    <mergeCell ref="D111:F111"/>
    <mergeCell ref="B90:F90"/>
    <mergeCell ref="B64:F64"/>
    <mergeCell ref="D50:F50"/>
    <mergeCell ref="B51:C51"/>
    <mergeCell ref="B65:F65"/>
    <mergeCell ref="D45:F45"/>
    <mergeCell ref="B45:C45"/>
    <mergeCell ref="B52:C52"/>
    <mergeCell ref="B59:F59"/>
    <mergeCell ref="D52:F52"/>
    <mergeCell ref="B48:C48"/>
    <mergeCell ref="A121:F121"/>
    <mergeCell ref="A115:C115"/>
    <mergeCell ref="D115:F115"/>
    <mergeCell ref="A116:C116"/>
    <mergeCell ref="D116:F116"/>
    <mergeCell ref="D113:F113"/>
    <mergeCell ref="A113:C113"/>
    <mergeCell ref="B87:F87"/>
    <mergeCell ref="B66:F66"/>
    <mergeCell ref="B67:F67"/>
    <mergeCell ref="A112:C112"/>
    <mergeCell ref="D114:F114"/>
    <mergeCell ref="D112:F112"/>
    <mergeCell ref="A114:C114"/>
    <mergeCell ref="B108:C108"/>
    <mergeCell ref="B91:F91"/>
    <mergeCell ref="B93:F93"/>
    <mergeCell ref="B88:F88"/>
    <mergeCell ref="B85:F85"/>
    <mergeCell ref="B86:F86"/>
    <mergeCell ref="D48:F48"/>
    <mergeCell ref="B68:F68"/>
    <mergeCell ref="B60:F60"/>
    <mergeCell ref="B61:F61"/>
    <mergeCell ref="B62:F62"/>
    <mergeCell ref="B63:F63"/>
    <mergeCell ref="B50:C50"/>
    <mergeCell ref="B70:F70"/>
    <mergeCell ref="B69:F69"/>
    <mergeCell ref="D51:F51"/>
    <mergeCell ref="B57:C57"/>
    <mergeCell ref="D57:F57"/>
    <mergeCell ref="B58:C58"/>
    <mergeCell ref="D58:F58"/>
    <mergeCell ref="D56:F56"/>
    <mergeCell ref="B56:C56"/>
    <mergeCell ref="D55:F55"/>
    <mergeCell ref="B55:C55"/>
    <mergeCell ref="D54:F54"/>
    <mergeCell ref="D53:F53"/>
    <mergeCell ref="B54:C54"/>
    <mergeCell ref="B53:C53"/>
  </mergeCells>
  <conditionalFormatting sqref="A104:F109">
    <cfRule type="expression" dxfId="11" priority="13">
      <formula>$H$30="Sole Bidder"</formula>
    </cfRule>
  </conditionalFormatting>
  <conditionalFormatting sqref="B107:C107">
    <cfRule type="expression" dxfId="10" priority="11">
      <formula>$A$107=""</formula>
    </cfRule>
  </conditionalFormatting>
  <conditionalFormatting sqref="B108:C108">
    <cfRule type="expression" dxfId="9" priority="10">
      <formula>$A$108=""</formula>
    </cfRule>
  </conditionalFormatting>
  <conditionalFormatting sqref="B91:F91">
    <cfRule type="expression" dxfId="8" priority="36" stopIfTrue="1">
      <formula>$K$91=2</formula>
    </cfRule>
  </conditionalFormatting>
  <conditionalFormatting sqref="B92:F92">
    <cfRule type="expression" dxfId="7" priority="2">
      <formula>$K$92=1</formula>
    </cfRule>
  </conditionalFormatting>
  <conditionalFormatting sqref="D23:F25">
    <cfRule type="expression" dxfId="6" priority="1">
      <formula>$K$92=1</formula>
    </cfRule>
    <cfRule type="expression" dxfId="5" priority="3">
      <formula>$K$94=2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07:F108">
    <cfRule type="expression" dxfId="2" priority="18" stopIfTrue="1">
      <formula>$E$107=""</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80" fitToHeight="5" orientation="portrait" r:id="rId42"/>
  <headerFooter alignWithMargins="0">
    <oddFooter>&amp;R&amp;"Book Antiqua,Bold"&amp;8 Page &amp;P of &amp;N</oddFooter>
  </headerFooter>
  <rowBreaks count="1" manualBreakCount="1">
    <brk id="94" max="5" man="1"/>
  </rowBreaks>
  <drawing r:id="rId4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32" customWidth="1"/>
    <col min="2" max="2" width="11.85546875" style="132" customWidth="1"/>
    <col min="3" max="16384" width="9.140625" style="132"/>
  </cols>
  <sheetData>
    <row r="1" spans="1:4" s="131" customFormat="1" ht="30" customHeight="1">
      <c r="A1" s="1410">
        <f>'Bid Form 1st Envelope '!I21</f>
        <v>0</v>
      </c>
      <c r="B1" s="1410"/>
    </row>
    <row r="2" spans="1:4" s="131" customFormat="1" ht="30" customHeight="1"/>
    <row r="3" spans="1:4">
      <c r="A3" s="131"/>
    </row>
    <row r="4" spans="1:4">
      <c r="A4" s="162" t="str">
        <f>IF(OR((A1&gt;9999999999),(A1&lt;0)),"Invalid Entry - More than 1000 crore OR -ve value",IF(A1=0, "Rs. Zero Only ",+CONCATENATE("Rs. ", B11,D11,B10,D10,B9,D9,B8,D8,B7,D7,B6," Only")))</f>
        <v xml:space="preserve">Rs. Zero Only </v>
      </c>
    </row>
    <row r="5" spans="1:4">
      <c r="A5" s="131"/>
    </row>
    <row r="6" spans="1:4">
      <c r="A6" s="163">
        <f>-INT(A1/100)*100+ROUND(A1,0)</f>
        <v>0</v>
      </c>
      <c r="B6" s="132" t="str">
        <f t="shared" ref="B6:B11" si="0">IF(A6=0,"",LOOKUP(A6,$A$13:$A$112,$B$13:$B$112))</f>
        <v/>
      </c>
      <c r="D6" s="162"/>
    </row>
    <row r="7" spans="1:4">
      <c r="A7" s="163">
        <f>-INT(A1/1000)*10+INT(A1/100)</f>
        <v>0</v>
      </c>
      <c r="B7" s="132" t="str">
        <f t="shared" si="0"/>
        <v/>
      </c>
      <c r="D7" s="162" t="str">
        <f>+IF(B7="",""," Hundred ")</f>
        <v/>
      </c>
    </row>
    <row r="8" spans="1:4">
      <c r="A8" s="163">
        <f>-INT(A1/100000)*100+INT(A1/1000)</f>
        <v>0</v>
      </c>
      <c r="B8" s="132" t="str">
        <f t="shared" si="0"/>
        <v/>
      </c>
      <c r="D8" s="162" t="str">
        <f>IF((B8=""),IF(C8="",""," Thousand ")," Thousand ")</f>
        <v/>
      </c>
    </row>
    <row r="9" spans="1:4">
      <c r="A9" s="163">
        <f>-INT(A1/10000000)*100+INT(A1/100000)</f>
        <v>0</v>
      </c>
      <c r="B9" s="132" t="str">
        <f t="shared" si="0"/>
        <v/>
      </c>
      <c r="D9" s="162" t="str">
        <f>IF((B9=""),IF(C9="",""," Lac ")," Lac ")</f>
        <v/>
      </c>
    </row>
    <row r="10" spans="1:4">
      <c r="A10" s="163">
        <f>-INT(A1/1000000000)*100+INT(A1/10000000)</f>
        <v>0</v>
      </c>
      <c r="B10" s="164" t="str">
        <f t="shared" si="0"/>
        <v/>
      </c>
      <c r="D10" s="162" t="str">
        <f>IF((B10=""),IF(C10="",""," Crore ")," Crore ")</f>
        <v/>
      </c>
    </row>
    <row r="11" spans="1:4">
      <c r="A11" s="165">
        <f>-INT(A1/10000000000)*1000+INT(A1/1000000000)</f>
        <v>0</v>
      </c>
      <c r="B11" s="164" t="str">
        <f t="shared" si="0"/>
        <v/>
      </c>
      <c r="D11" s="162" t="str">
        <f>IF((B11=""),IF(C11="",""," Hundred ")," Hundred ")</f>
        <v/>
      </c>
    </row>
    <row r="13" spans="1:4">
      <c r="A13" s="166">
        <v>1</v>
      </c>
      <c r="B13" s="167" t="s">
        <v>950</v>
      </c>
    </row>
    <row r="14" spans="1:4">
      <c r="A14" s="166">
        <v>2</v>
      </c>
      <c r="B14" s="167" t="s">
        <v>951</v>
      </c>
    </row>
    <row r="15" spans="1:4">
      <c r="A15" s="166">
        <v>3</v>
      </c>
      <c r="B15" s="167" t="s">
        <v>952</v>
      </c>
    </row>
    <row r="16" spans="1:4">
      <c r="A16" s="166">
        <v>4</v>
      </c>
      <c r="B16" s="167" t="s">
        <v>953</v>
      </c>
    </row>
    <row r="17" spans="1:2">
      <c r="A17" s="166">
        <v>5</v>
      </c>
      <c r="B17" s="167" t="s">
        <v>954</v>
      </c>
    </row>
    <row r="18" spans="1:2">
      <c r="A18" s="166">
        <v>6</v>
      </c>
      <c r="B18" s="167" t="s">
        <v>955</v>
      </c>
    </row>
    <row r="19" spans="1:2">
      <c r="A19" s="166">
        <v>7</v>
      </c>
      <c r="B19" s="167" t="s">
        <v>956</v>
      </c>
    </row>
    <row r="20" spans="1:2">
      <c r="A20" s="166">
        <v>8</v>
      </c>
      <c r="B20" s="167" t="s">
        <v>957</v>
      </c>
    </row>
    <row r="21" spans="1:2">
      <c r="A21" s="166">
        <v>9</v>
      </c>
      <c r="B21" s="167" t="s">
        <v>958</v>
      </c>
    </row>
    <row r="22" spans="1:2">
      <c r="A22" s="166">
        <v>10</v>
      </c>
      <c r="B22" s="167" t="s">
        <v>959</v>
      </c>
    </row>
    <row r="23" spans="1:2">
      <c r="A23" s="166">
        <v>11</v>
      </c>
      <c r="B23" s="167" t="s">
        <v>960</v>
      </c>
    </row>
    <row r="24" spans="1:2">
      <c r="A24" s="166">
        <v>12</v>
      </c>
      <c r="B24" s="167" t="s">
        <v>961</v>
      </c>
    </row>
    <row r="25" spans="1:2">
      <c r="A25" s="166">
        <v>13</v>
      </c>
      <c r="B25" s="167" t="s">
        <v>962</v>
      </c>
    </row>
    <row r="26" spans="1:2">
      <c r="A26" s="166">
        <v>14</v>
      </c>
      <c r="B26" s="167" t="s">
        <v>963</v>
      </c>
    </row>
    <row r="27" spans="1:2">
      <c r="A27" s="166">
        <v>15</v>
      </c>
      <c r="B27" s="167" t="s">
        <v>964</v>
      </c>
    </row>
    <row r="28" spans="1:2">
      <c r="A28" s="166">
        <v>16</v>
      </c>
      <c r="B28" s="167" t="s">
        <v>965</v>
      </c>
    </row>
    <row r="29" spans="1:2">
      <c r="A29" s="166">
        <v>17</v>
      </c>
      <c r="B29" s="167" t="s">
        <v>966</v>
      </c>
    </row>
    <row r="30" spans="1:2">
      <c r="A30" s="166">
        <v>18</v>
      </c>
      <c r="B30" s="167" t="s">
        <v>967</v>
      </c>
    </row>
    <row r="31" spans="1:2">
      <c r="A31" s="166">
        <v>19</v>
      </c>
      <c r="B31" s="167" t="s">
        <v>968</v>
      </c>
    </row>
    <row r="32" spans="1:2">
      <c r="A32" s="166">
        <v>20</v>
      </c>
      <c r="B32" s="167" t="s">
        <v>969</v>
      </c>
    </row>
    <row r="33" spans="1:2">
      <c r="A33" s="166">
        <v>21</v>
      </c>
      <c r="B33" s="167" t="s">
        <v>970</v>
      </c>
    </row>
    <row r="34" spans="1:2">
      <c r="A34" s="166">
        <v>22</v>
      </c>
      <c r="B34" s="167" t="s">
        <v>971</v>
      </c>
    </row>
    <row r="35" spans="1:2">
      <c r="A35" s="166">
        <v>23</v>
      </c>
      <c r="B35" s="167" t="s">
        <v>972</v>
      </c>
    </row>
    <row r="36" spans="1:2">
      <c r="A36" s="166">
        <v>24</v>
      </c>
      <c r="B36" s="167" t="s">
        <v>973</v>
      </c>
    </row>
    <row r="37" spans="1:2">
      <c r="A37" s="166">
        <v>25</v>
      </c>
      <c r="B37" s="167" t="s">
        <v>974</v>
      </c>
    </row>
    <row r="38" spans="1:2">
      <c r="A38" s="166">
        <v>26</v>
      </c>
      <c r="B38" s="167" t="s">
        <v>975</v>
      </c>
    </row>
    <row r="39" spans="1:2">
      <c r="A39" s="166">
        <v>27</v>
      </c>
      <c r="B39" s="167" t="s">
        <v>976</v>
      </c>
    </row>
    <row r="40" spans="1:2">
      <c r="A40" s="166">
        <v>28</v>
      </c>
      <c r="B40" s="167" t="s">
        <v>977</v>
      </c>
    </row>
    <row r="41" spans="1:2">
      <c r="A41" s="166">
        <v>29</v>
      </c>
      <c r="B41" s="167" t="s">
        <v>978</v>
      </c>
    </row>
    <row r="42" spans="1:2">
      <c r="A42" s="166">
        <v>30</v>
      </c>
      <c r="B42" s="167" t="s">
        <v>979</v>
      </c>
    </row>
    <row r="43" spans="1:2">
      <c r="A43" s="166">
        <v>31</v>
      </c>
      <c r="B43" s="167" t="s">
        <v>980</v>
      </c>
    </row>
    <row r="44" spans="1:2">
      <c r="A44" s="166">
        <v>32</v>
      </c>
      <c r="B44" s="167" t="s">
        <v>981</v>
      </c>
    </row>
    <row r="45" spans="1:2">
      <c r="A45" s="166">
        <v>33</v>
      </c>
      <c r="B45" s="167" t="s">
        <v>982</v>
      </c>
    </row>
    <row r="46" spans="1:2">
      <c r="A46" s="166">
        <v>34</v>
      </c>
      <c r="B46" s="167" t="s">
        <v>983</v>
      </c>
    </row>
    <row r="47" spans="1:2">
      <c r="A47" s="166">
        <v>35</v>
      </c>
      <c r="B47" s="167" t="s">
        <v>984</v>
      </c>
    </row>
    <row r="48" spans="1:2">
      <c r="A48" s="166">
        <v>36</v>
      </c>
      <c r="B48" s="167" t="s">
        <v>985</v>
      </c>
    </row>
    <row r="49" spans="1:2">
      <c r="A49" s="166">
        <v>37</v>
      </c>
      <c r="B49" s="167" t="s">
        <v>986</v>
      </c>
    </row>
    <row r="50" spans="1:2">
      <c r="A50" s="166">
        <v>38</v>
      </c>
      <c r="B50" s="167" t="s">
        <v>987</v>
      </c>
    </row>
    <row r="51" spans="1:2">
      <c r="A51" s="166">
        <v>39</v>
      </c>
      <c r="B51" s="167" t="s">
        <v>988</v>
      </c>
    </row>
    <row r="52" spans="1:2">
      <c r="A52" s="166">
        <v>40</v>
      </c>
      <c r="B52" s="167" t="s">
        <v>989</v>
      </c>
    </row>
    <row r="53" spans="1:2">
      <c r="A53" s="166">
        <v>41</v>
      </c>
      <c r="B53" s="167" t="s">
        <v>990</v>
      </c>
    </row>
    <row r="54" spans="1:2">
      <c r="A54" s="166">
        <v>42</v>
      </c>
      <c r="B54" s="167" t="s">
        <v>991</v>
      </c>
    </row>
    <row r="55" spans="1:2">
      <c r="A55" s="166">
        <v>43</v>
      </c>
      <c r="B55" s="167" t="s">
        <v>992</v>
      </c>
    </row>
    <row r="56" spans="1:2">
      <c r="A56" s="166">
        <v>44</v>
      </c>
      <c r="B56" s="167" t="s">
        <v>993</v>
      </c>
    </row>
    <row r="57" spans="1:2">
      <c r="A57" s="166">
        <v>45</v>
      </c>
      <c r="B57" s="167" t="s">
        <v>994</v>
      </c>
    </row>
    <row r="58" spans="1:2">
      <c r="A58" s="166">
        <v>46</v>
      </c>
      <c r="B58" s="167" t="s">
        <v>995</v>
      </c>
    </row>
    <row r="59" spans="1:2">
      <c r="A59" s="166">
        <v>47</v>
      </c>
      <c r="B59" s="167" t="s">
        <v>996</v>
      </c>
    </row>
    <row r="60" spans="1:2">
      <c r="A60" s="166">
        <v>48</v>
      </c>
      <c r="B60" s="167" t="s">
        <v>997</v>
      </c>
    </row>
    <row r="61" spans="1:2">
      <c r="A61" s="166">
        <v>49</v>
      </c>
      <c r="B61" s="167" t="s">
        <v>998</v>
      </c>
    </row>
    <row r="62" spans="1:2">
      <c r="A62" s="166">
        <v>50</v>
      </c>
      <c r="B62" s="167" t="s">
        <v>999</v>
      </c>
    </row>
    <row r="63" spans="1:2">
      <c r="A63" s="166">
        <v>51</v>
      </c>
      <c r="B63" s="167" t="s">
        <v>1000</v>
      </c>
    </row>
    <row r="64" spans="1:2">
      <c r="A64" s="166">
        <v>52</v>
      </c>
      <c r="B64" s="167" t="s">
        <v>1001</v>
      </c>
    </row>
    <row r="65" spans="1:2">
      <c r="A65" s="166">
        <v>53</v>
      </c>
      <c r="B65" s="167" t="s">
        <v>1002</v>
      </c>
    </row>
    <row r="66" spans="1:2">
      <c r="A66" s="166">
        <v>54</v>
      </c>
      <c r="B66" s="167" t="s">
        <v>1003</v>
      </c>
    </row>
    <row r="67" spans="1:2">
      <c r="A67" s="166">
        <v>55</v>
      </c>
      <c r="B67" s="167" t="s">
        <v>1004</v>
      </c>
    </row>
    <row r="68" spans="1:2">
      <c r="A68" s="166">
        <v>56</v>
      </c>
      <c r="B68" s="167" t="s">
        <v>1005</v>
      </c>
    </row>
    <row r="69" spans="1:2">
      <c r="A69" s="166">
        <v>57</v>
      </c>
      <c r="B69" s="167" t="s">
        <v>1006</v>
      </c>
    </row>
    <row r="70" spans="1:2">
      <c r="A70" s="166">
        <v>58</v>
      </c>
      <c r="B70" s="167" t="s">
        <v>1007</v>
      </c>
    </row>
    <row r="71" spans="1:2">
      <c r="A71" s="166">
        <v>59</v>
      </c>
      <c r="B71" s="167" t="s">
        <v>1008</v>
      </c>
    </row>
    <row r="72" spans="1:2">
      <c r="A72" s="166">
        <v>60</v>
      </c>
      <c r="B72" s="167" t="s">
        <v>1009</v>
      </c>
    </row>
    <row r="73" spans="1:2">
      <c r="A73" s="166">
        <v>61</v>
      </c>
      <c r="B73" s="167" t="s">
        <v>1010</v>
      </c>
    </row>
    <row r="74" spans="1:2">
      <c r="A74" s="166">
        <v>62</v>
      </c>
      <c r="B74" s="167" t="s">
        <v>1011</v>
      </c>
    </row>
    <row r="75" spans="1:2">
      <c r="A75" s="166">
        <v>63</v>
      </c>
      <c r="B75" s="167" t="s">
        <v>1012</v>
      </c>
    </row>
    <row r="76" spans="1:2">
      <c r="A76" s="166">
        <v>64</v>
      </c>
      <c r="B76" s="167" t="s">
        <v>1013</v>
      </c>
    </row>
    <row r="77" spans="1:2">
      <c r="A77" s="166">
        <v>65</v>
      </c>
      <c r="B77" s="167" t="s">
        <v>1014</v>
      </c>
    </row>
    <row r="78" spans="1:2">
      <c r="A78" s="166">
        <v>66</v>
      </c>
      <c r="B78" s="167" t="s">
        <v>1015</v>
      </c>
    </row>
    <row r="79" spans="1:2">
      <c r="A79" s="166">
        <v>67</v>
      </c>
      <c r="B79" s="167" t="s">
        <v>1016</v>
      </c>
    </row>
    <row r="80" spans="1:2">
      <c r="A80" s="166">
        <v>68</v>
      </c>
      <c r="B80" s="167" t="s">
        <v>1017</v>
      </c>
    </row>
    <row r="81" spans="1:2">
      <c r="A81" s="166">
        <v>69</v>
      </c>
      <c r="B81" s="167" t="s">
        <v>1018</v>
      </c>
    </row>
    <row r="82" spans="1:2">
      <c r="A82" s="166">
        <v>70</v>
      </c>
      <c r="B82" s="167" t="s">
        <v>1019</v>
      </c>
    </row>
    <row r="83" spans="1:2">
      <c r="A83" s="166">
        <v>71</v>
      </c>
      <c r="B83" s="167" t="s">
        <v>1020</v>
      </c>
    </row>
    <row r="84" spans="1:2">
      <c r="A84" s="166">
        <v>72</v>
      </c>
      <c r="B84" s="167" t="s">
        <v>1021</v>
      </c>
    </row>
    <row r="85" spans="1:2">
      <c r="A85" s="166">
        <v>73</v>
      </c>
      <c r="B85" s="167" t="s">
        <v>1022</v>
      </c>
    </row>
    <row r="86" spans="1:2">
      <c r="A86" s="166">
        <v>74</v>
      </c>
      <c r="B86" s="167" t="s">
        <v>1023</v>
      </c>
    </row>
    <row r="87" spans="1:2">
      <c r="A87" s="166">
        <v>75</v>
      </c>
      <c r="B87" s="167" t="s">
        <v>1024</v>
      </c>
    </row>
    <row r="88" spans="1:2">
      <c r="A88" s="166">
        <v>76</v>
      </c>
      <c r="B88" s="167" t="s">
        <v>1025</v>
      </c>
    </row>
    <row r="89" spans="1:2">
      <c r="A89" s="166">
        <v>77</v>
      </c>
      <c r="B89" s="167" t="s">
        <v>1026</v>
      </c>
    </row>
    <row r="90" spans="1:2">
      <c r="A90" s="166">
        <v>78</v>
      </c>
      <c r="B90" s="167" t="s">
        <v>1027</v>
      </c>
    </row>
    <row r="91" spans="1:2">
      <c r="A91" s="166">
        <v>79</v>
      </c>
      <c r="B91" s="167" t="s">
        <v>1028</v>
      </c>
    </row>
    <row r="92" spans="1:2">
      <c r="A92" s="166">
        <v>80</v>
      </c>
      <c r="B92" s="167" t="s">
        <v>1029</v>
      </c>
    </row>
    <row r="93" spans="1:2">
      <c r="A93" s="166">
        <v>81</v>
      </c>
      <c r="B93" s="167" t="s">
        <v>1030</v>
      </c>
    </row>
    <row r="94" spans="1:2">
      <c r="A94" s="166">
        <v>82</v>
      </c>
      <c r="B94" s="167" t="s">
        <v>1031</v>
      </c>
    </row>
    <row r="95" spans="1:2">
      <c r="A95" s="166">
        <v>83</v>
      </c>
      <c r="B95" s="167" t="s">
        <v>1032</v>
      </c>
    </row>
    <row r="96" spans="1:2">
      <c r="A96" s="166">
        <v>84</v>
      </c>
      <c r="B96" s="167" t="s">
        <v>1033</v>
      </c>
    </row>
    <row r="97" spans="1:2">
      <c r="A97" s="166">
        <v>85</v>
      </c>
      <c r="B97" s="167" t="s">
        <v>1034</v>
      </c>
    </row>
    <row r="98" spans="1:2">
      <c r="A98" s="166">
        <v>86</v>
      </c>
      <c r="B98" s="167" t="s">
        <v>1035</v>
      </c>
    </row>
    <row r="99" spans="1:2">
      <c r="A99" s="166">
        <v>87</v>
      </c>
      <c r="B99" s="167" t="s">
        <v>1036</v>
      </c>
    </row>
    <row r="100" spans="1:2">
      <c r="A100" s="166">
        <v>88</v>
      </c>
      <c r="B100" s="167" t="s">
        <v>1037</v>
      </c>
    </row>
    <row r="101" spans="1:2">
      <c r="A101" s="166">
        <v>89</v>
      </c>
      <c r="B101" s="167" t="s">
        <v>1038</v>
      </c>
    </row>
    <row r="102" spans="1:2">
      <c r="A102" s="166">
        <v>90</v>
      </c>
      <c r="B102" s="167" t="s">
        <v>1039</v>
      </c>
    </row>
    <row r="103" spans="1:2">
      <c r="A103" s="166">
        <v>91</v>
      </c>
      <c r="B103" s="167" t="s">
        <v>1040</v>
      </c>
    </row>
    <row r="104" spans="1:2">
      <c r="A104" s="166">
        <v>92</v>
      </c>
      <c r="B104" s="167" t="s">
        <v>1041</v>
      </c>
    </row>
    <row r="105" spans="1:2">
      <c r="A105" s="166">
        <v>93</v>
      </c>
      <c r="B105" s="167" t="s">
        <v>1042</v>
      </c>
    </row>
    <row r="106" spans="1:2">
      <c r="A106" s="166">
        <v>94</v>
      </c>
      <c r="B106" s="167" t="s">
        <v>1043</v>
      </c>
    </row>
    <row r="107" spans="1:2">
      <c r="A107" s="166">
        <v>95</v>
      </c>
      <c r="B107" s="167" t="s">
        <v>1044</v>
      </c>
    </row>
    <row r="108" spans="1:2">
      <c r="A108" s="166">
        <v>96</v>
      </c>
      <c r="B108" s="167" t="s">
        <v>1045</v>
      </c>
    </row>
    <row r="109" spans="1:2">
      <c r="A109" s="166">
        <v>97</v>
      </c>
      <c r="B109" s="167" t="s">
        <v>1046</v>
      </c>
    </row>
    <row r="110" spans="1:2">
      <c r="A110" s="166">
        <v>98</v>
      </c>
      <c r="B110" s="167" t="s">
        <v>1047</v>
      </c>
    </row>
    <row r="111" spans="1:2">
      <c r="A111" s="166">
        <v>99</v>
      </c>
      <c r="B111" s="167" t="s">
        <v>1048</v>
      </c>
    </row>
    <row r="112" spans="1:2">
      <c r="A112" s="166">
        <v>100</v>
      </c>
      <c r="B112" s="167" t="s">
        <v>1049</v>
      </c>
    </row>
  </sheetData>
  <sheetProtection password="8F0B" sheet="1" objects="1" scenarios="1" selectLockedCells="1" selectUnlockedCells="1"/>
  <customSheetViews>
    <customSheetView guid="{51A6EE7B-1159-4743-BF27-95D329619B3B}" state="hidden">
      <selection activeCell="A4" sqref="A4"/>
      <pageMargins left="0" right="0" top="0" bottom="0" header="0" footer="0"/>
      <pageSetup orientation="portrait" r:id="rId1"/>
      <headerFooter alignWithMargins="0"/>
    </customSheetView>
    <customSheetView guid="{B9DDBA10-9BB0-4D91-9619-C113F75B2489}" state="hidden">
      <selection activeCell="A4" sqref="A4"/>
      <pageMargins left="0" right="0" top="0" bottom="0" header="0" footer="0"/>
      <pageSetup orientation="portrait" r:id="rId2"/>
      <headerFooter alignWithMargins="0"/>
    </customSheetView>
    <customSheetView guid="{4B898AE2-7356-489E-882D-EC3B09CB95AA}" state="hidden">
      <selection activeCell="A4" sqref="A4"/>
      <pageMargins left="0" right="0" top="0" bottom="0" header="0" footer="0"/>
      <pageSetup orientation="portrait" r:id="rId3"/>
      <headerFooter alignWithMargins="0"/>
    </customSheetView>
    <customSheetView guid="{3836A67F-51F8-4B52-B51D-937DC398CD1F}" state="hidden">
      <selection activeCell="A4" sqref="A4"/>
      <pageMargins left="0" right="0" top="0" bottom="0" header="0" footer="0"/>
      <pageSetup orientation="portrait" r:id="rId4"/>
      <headerFooter alignWithMargins="0"/>
    </customSheetView>
    <customSheetView guid="{9F341631-288D-49D9-8F81-65CCC818C9BA}" state="hidden">
      <selection activeCell="A4" sqref="A4"/>
      <pageMargins left="0" right="0" top="0" bottom="0" header="0" footer="0"/>
      <pageSetup orientation="portrait" r:id="rId5"/>
      <headerFooter alignWithMargins="0"/>
    </customSheetView>
    <customSheetView guid="{DBB6855E-D634-47BF-8EAD-2479D63E426E}" state="hidden">
      <selection activeCell="A4" sqref="A4"/>
      <pageMargins left="0" right="0" top="0" bottom="0" header="0" footer="0"/>
      <pageSetup orientation="portrait" r:id="rId6"/>
      <headerFooter alignWithMargins="0"/>
    </customSheetView>
    <customSheetView guid="{9CD72AD0-8BDA-437F-A784-A667464C809C}" state="hidden">
      <selection activeCell="A4" sqref="A4"/>
      <pageMargins left="0" right="0" top="0" bottom="0" header="0" footer="0"/>
      <pageSetup orientation="portrait" r:id="rId7"/>
      <headerFooter alignWithMargins="0"/>
    </customSheetView>
    <customSheetView guid="{757C3C2F-C668-4CD7-806B-CA71CC57DCC1}" state="hidden">
      <selection activeCell="A4" sqref="A4"/>
      <pageMargins left="0" right="0" top="0" bottom="0" header="0" footer="0"/>
      <pageSetup orientation="portrait" r:id="rId8"/>
      <headerFooter alignWithMargins="0"/>
    </customSheetView>
    <customSheetView guid="{696D4A13-5E44-4B16-B107-EB70ABB06CBE}" state="hidden">
      <selection activeCell="A4" sqref="A4"/>
      <pageMargins left="0" right="0" top="0" bottom="0" header="0" footer="0"/>
      <pageSetup orientation="portrait" r:id="rId9"/>
      <headerFooter alignWithMargins="0"/>
    </customSheetView>
    <customSheetView guid="{5476C51C-4037-4B28-A818-10D7CDF0C66A}" state="hidden">
      <selection activeCell="A4" sqref="A4"/>
      <pageMargins left="0" right="0" top="0" bottom="0" header="0" footer="0"/>
      <pageSetup orientation="portrait" r:id="rId10"/>
      <headerFooter alignWithMargins="0"/>
    </customSheetView>
    <customSheetView guid="{273BBCBD-8F12-4445-A7CA-FDA7C67AE3D5}" state="hidden">
      <selection activeCell="A4" sqref="A4"/>
      <pageMargins left="0" right="0" top="0" bottom="0" header="0" footer="0"/>
      <pageSetup orientation="portrait" r:id="rId11"/>
      <headerFooter alignWithMargins="0"/>
    </customSheetView>
    <customSheetView guid="{27CB7082-4FAB-46F1-8968-11E3E4A629B2}" state="hidden">
      <selection activeCell="A4" sqref="A4"/>
      <pageMargins left="0" right="0" top="0" bottom="0" header="0" footer="0"/>
      <pageSetup orientation="portrait" r:id="rId12"/>
      <headerFooter alignWithMargins="0"/>
    </customSheetView>
    <customSheetView guid="{CDF7C778-C53B-45C7-952D-968F867FB204}" state="hidden">
      <selection activeCell="A4" sqref="A4"/>
      <pageMargins left="0" right="0" top="0" bottom="0" header="0" footer="0"/>
      <pageSetup orientation="portrait" r:id="rId13"/>
      <headerFooter alignWithMargins="0"/>
    </customSheetView>
    <customSheetView guid="{2CF6F19D-227C-4840-A9E1-6C944B0145DB}" state="hidden">
      <selection activeCell="A4" sqref="A4"/>
      <pageMargins left="0" right="0" top="0" bottom="0" header="0" footer="0"/>
      <pageSetup orientation="portrait" r:id="rId14"/>
      <headerFooter alignWithMargins="0"/>
    </customSheetView>
    <customSheetView guid="{E51D3662-FFCE-4FD6-A590-7DDC9E38C41F}" state="hidden">
      <selection activeCell="A4" sqref="A4"/>
      <pageMargins left="0" right="0" top="0" bottom="0" header="0" footer="0"/>
      <pageSetup orientation="portrait" r:id="rId15"/>
      <headerFooter alignWithMargins="0"/>
    </customSheetView>
    <customSheetView guid="{CB7992C9-ABA5-4C7D-8C49-1E1D8E8875C7}" state="hidden">
      <selection activeCell="A4" sqref="A4"/>
      <pageMargins left="0" right="0" top="0" bottom="0" header="0" footer="0"/>
      <pageSetup orientation="portrait" r:id="rId16"/>
      <headerFooter alignWithMargins="0"/>
    </customSheetView>
    <customSheetView guid="{97C0FC0E-800C-45C9-895E-E91A3F1ADBA4}" state="hidden">
      <selection activeCell="A4" sqref="A4"/>
      <pageMargins left="0" right="0" top="0" bottom="0" header="0" footer="0"/>
      <pageSetup orientation="portrait" r:id="rId17"/>
      <headerFooter alignWithMargins="0"/>
    </customSheetView>
    <customSheetView guid="{15A19D23-A9FD-4FC1-B7B0-F2D16BDFC729}" state="hidden">
      <selection activeCell="A4" sqref="A4"/>
      <pageMargins left="0" right="0" top="0" bottom="0" header="0" footer="0"/>
      <pageSetup orientation="portrait" r:id="rId18"/>
      <headerFooter alignWithMargins="0"/>
    </customSheetView>
    <customSheetView guid="{C5EDD9E3-0801-4479-8600-A80B0FCFDF0B}" state="hidden">
      <selection activeCell="A4" sqref="A4"/>
      <pageMargins left="0" right="0" top="0" bottom="0" header="0" footer="0"/>
      <pageSetup orientation="portrait" r:id="rId19"/>
      <headerFooter alignWithMargins="0"/>
    </customSheetView>
    <customSheetView guid="{FE4EC9C4-31B9-4D40-8323-5B16C3BC840F}" state="hidden">
      <selection activeCell="A4" sqref="A4"/>
      <pageMargins left="0" right="0" top="0" bottom="0" header="0" footer="0"/>
      <pageSetup orientation="portrait" r:id="rId20"/>
      <headerFooter alignWithMargins="0"/>
    </customSheetView>
    <customSheetView guid="{F9FE2C60-2849-4C32-B532-2B1A89FFA9CD}" state="hidden">
      <selection activeCell="A4" sqref="A4"/>
      <pageMargins left="0" right="0" top="0" bottom="0" header="0" footer="0"/>
      <pageSetup orientation="portrait" r:id="rId21"/>
      <headerFooter alignWithMargins="0"/>
    </customSheetView>
    <customSheetView guid="{494F6778-23FE-4AAC-B37D-6C7543FC13B9}" state="hidden">
      <selection activeCell="A4" sqref="A4"/>
      <pageMargins left="0" right="0" top="0" bottom="0" header="0" footer="0"/>
      <pageSetup orientation="portrait" r:id="rId22"/>
      <headerFooter alignWithMargins="0"/>
    </customSheetView>
    <customSheetView guid="{43BCBF1E-CDCF-4541-8D79-87EDCECBC1FD}" state="hidden">
      <selection activeCell="A4" sqref="A4"/>
      <pageMargins left="0" right="0" top="0" bottom="0" header="0" footer="0"/>
      <pageSetup orientation="portrait" r:id="rId23"/>
      <headerFooter alignWithMargins="0"/>
    </customSheetView>
    <customSheetView guid="{7A9EA6D6-4DDF-43D9-92E6-C6AFAD14E266}" state="hidden">
      <selection activeCell="A4" sqref="A4"/>
      <pageMargins left="0" right="0" top="0" bottom="0" header="0" footer="0"/>
      <pageSetup orientation="portrait" r:id="rId24"/>
      <headerFooter alignWithMargins="0"/>
    </customSheetView>
    <customSheetView guid="{DC28ED1E-3E35-4094-9C2B-5C0A1C1D459C}" state="hidden">
      <selection activeCell="A4" sqref="A4"/>
      <pageMargins left="0" right="0" top="0" bottom="0" header="0" footer="0"/>
      <pageSetup orientation="portrait" r:id="rId25"/>
      <headerFooter alignWithMargins="0"/>
    </customSheetView>
    <customSheetView guid="{240327DD-375F-45D4-BA52-89AFD79FE6A1}" state="hidden">
      <selection activeCell="A4" sqref="A4"/>
      <pageMargins left="0" right="0" top="0" bottom="0" header="0" footer="0"/>
      <pageSetup orientation="portrait" r:id="rId26"/>
      <headerFooter alignWithMargins="0"/>
    </customSheetView>
    <customSheetView guid="{477F7E43-D393-45BA-B99B-D838E4629B5D}" state="hidden">
      <selection activeCell="A4" sqref="A4"/>
      <pageMargins left="0" right="0" top="0" bottom="0" header="0" footer="0"/>
      <pageSetup orientation="portrait" r:id="rId27"/>
      <headerFooter alignWithMargins="0"/>
    </customSheetView>
    <customSheetView guid="{8E3ED18F-7B8F-4A1C-969D-A70DC3B696C3}" state="hidden">
      <selection activeCell="A4" sqref="A4"/>
      <pageMargins left="0" right="0" top="0" bottom="0" header="0" footer="0"/>
      <pageSetup orientation="portrait" r:id="rId28"/>
      <headerFooter alignWithMargins="0"/>
    </customSheetView>
    <customSheetView guid="{38BECF6E-1A53-4F98-87B9-44F2C5F77E08}" state="hidden">
      <selection activeCell="A4" sqref="A4"/>
      <pageMargins left="0" right="0" top="0" bottom="0" header="0" footer="0"/>
      <pageSetup orientation="portrait" r:id="rId29"/>
      <headerFooter alignWithMargins="0"/>
    </customSheetView>
    <customSheetView guid="{340562B9-6CEE-4962-8D7D-CA1C6778F52C}" state="hidden">
      <selection activeCell="A4" sqref="A4"/>
      <pageMargins left="0" right="0" top="0" bottom="0" header="0" footer="0"/>
      <pageSetup orientation="portrait" r:id="rId30"/>
      <headerFooter alignWithMargins="0"/>
    </customSheetView>
    <customSheetView guid="{82E8A0F5-0020-4355-95CF-28601763A783}" state="hidden">
      <selection activeCell="A4" sqref="A4"/>
      <pageMargins left="0" right="0" top="0" bottom="0" header="0" footer="0"/>
      <pageSetup orientation="portrait" r:id="rId31"/>
      <headerFooter alignWithMargins="0"/>
    </customSheetView>
    <customSheetView guid="{05855B4F-D61E-4C97-B759-B2F96767F6F8}" state="hidden">
      <selection activeCell="A4" sqref="A4"/>
      <pageMargins left="0" right="0" top="0" bottom="0" header="0" footer="0"/>
      <pageSetup orientation="portrait" r:id="rId32"/>
      <headerFooter alignWithMargins="0"/>
    </customSheetView>
    <customSheetView guid="{A8583C01-5E6A-4469-ADCA-440E12AA8084}" state="hidden">
      <selection activeCell="A4" sqref="A4"/>
      <pageMargins left="0" right="0" top="0" bottom="0" header="0" footer="0"/>
      <pageSetup orientation="portrait" r:id="rId33"/>
      <headerFooter alignWithMargins="0"/>
    </customSheetView>
    <customSheetView guid="{F8DC905B-04E9-41D7-B695-0DB8D092215B}" state="hidden">
      <selection activeCell="A4" sqref="A4"/>
      <pageMargins left="0" right="0" top="0" bottom="0" header="0" footer="0"/>
      <pageSetup orientation="portrait" r:id="rId34"/>
      <headerFooter alignWithMargins="0"/>
    </customSheetView>
    <customSheetView guid="{067EF7EF-2552-42C0-8B2F-9338A16B73EB}" state="hidden">
      <selection activeCell="A4" sqref="A4"/>
      <pageMargins left="0" right="0" top="0" bottom="0" header="0" footer="0"/>
      <pageSetup orientation="portrait" r:id="rId35"/>
      <headerFooter alignWithMargins="0"/>
    </customSheetView>
    <customSheetView guid="{869B0F9C-77A4-468D-A350-EA35CAE357D9}" state="hidden">
      <selection activeCell="A4" sqref="A4"/>
      <pageMargins left="0" right="0" top="0" bottom="0" header="0" footer="0"/>
      <pageSetup orientation="portrait" r:id="rId36"/>
      <headerFooter alignWithMargins="0"/>
    </customSheetView>
    <customSheetView guid="{5D67CA2D-8BB3-4F00-894F-4872C1BBE88F}" state="hidden">
      <selection activeCell="A4" sqref="A4"/>
      <pageMargins left="0" right="0" top="0" bottom="0" header="0" footer="0"/>
      <pageSetup orientation="portrait" r:id="rId37"/>
      <headerFooter alignWithMargins="0"/>
    </customSheetView>
    <customSheetView guid="{F0C5A243-1ADF-42BF-85A0-B6506A13618B}" state="hidden">
      <selection activeCell="A4" sqref="A4"/>
      <pageMargins left="0" right="0" top="0" bottom="0" header="0" footer="0"/>
      <pageSetup orientation="portrait" r:id="rId38"/>
      <headerFooter alignWithMargins="0"/>
    </customSheetView>
    <customSheetView guid="{176DC383-BC5B-4A2C-B484-0B54305CAC0E}" state="hidden">
      <selection activeCell="A4" sqref="A4"/>
      <pageMargins left="0" right="0" top="0" bottom="0" header="0" footer="0"/>
      <pageSetup orientation="portrait" r:id="rId39"/>
      <headerFooter alignWithMargins="0"/>
    </customSheetView>
    <customSheetView guid="{3B6A9969-E4B8-452F-AFFE-7A4A13F5C420}" state="hidden">
      <selection activeCell="A4" sqref="A4"/>
      <pageMargins left="0" right="0" top="0" bottom="0" header="0" footer="0"/>
      <pageSetup orientation="portrait" r:id="rId40"/>
      <headerFooter alignWithMargins="0"/>
    </customSheetView>
    <customSheetView guid="{B8284B7F-813C-4C59-8CB2-9F34C8EAC9F3}" state="hidden">
      <selection activeCell="A4" sqref="A4"/>
      <pageMargins left="0" right="0" top="0" bottom="0" header="0" footer="0"/>
      <pageSetup orientation="portrait" r:id="rId41"/>
      <headerFooter alignWithMargins="0"/>
    </customSheetView>
  </customSheetViews>
  <mergeCells count="1">
    <mergeCell ref="A1:B1"/>
  </mergeCells>
  <pageMargins left="0.75" right="0.75" top="1" bottom="1" header="0.5" footer="0.5"/>
  <pageSetup orientation="portrait" r:id="rId4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DBB6855E-D634-47BF-8EAD-2479D63E426E}" state="hidden">
      <pageMargins left="0" right="0" top="0" bottom="0" header="0" footer="0"/>
    </customSheetView>
    <customSheetView guid="{9CD72AD0-8BDA-437F-A784-A667464C809C}" state="hidden">
      <pageMargins left="0" right="0" top="0" bottom="0" header="0" footer="0"/>
    </customSheetView>
    <customSheetView guid="{757C3C2F-C668-4CD7-806B-CA71CC57DCC1}" state="hidden">
      <pageMargins left="0" right="0" top="0" bottom="0" header="0" footer="0"/>
    </customSheetView>
    <customSheetView guid="{696D4A13-5E44-4B16-B107-EB70ABB06CBE}" state="hidden">
      <pageMargins left="0" right="0" top="0" bottom="0" header="0" footer="0"/>
    </customSheetView>
    <customSheetView guid="{5476C51C-4037-4B28-A818-10D7CDF0C66A}" state="hidden">
      <pageMargins left="0" right="0" top="0" bottom="0" header="0" footer="0"/>
    </customSheetView>
    <customSheetView guid="{273BBCBD-8F12-4445-A7CA-FDA7C67AE3D5}" state="hidden">
      <pageMargins left="0" right="0" top="0" bottom="0" header="0" footer="0"/>
    </customSheetView>
    <customSheetView guid="{27CB7082-4FAB-46F1-8968-11E3E4A629B2}" state="hidden">
      <pageMargins left="0" right="0" top="0" bottom="0" header="0" footer="0"/>
    </customSheetView>
    <customSheetView guid="{CDF7C778-C53B-45C7-952D-968F867FB204}" state="hidden">
      <pageMargins left="0" right="0" top="0" bottom="0" header="0" footer="0"/>
    </customSheetView>
    <customSheetView guid="{2CF6F19D-227C-4840-A9E1-6C944B0145DB}" state="hidden">
      <pageMargins left="0" right="0" top="0" bottom="0" header="0" footer="0"/>
    </customSheetView>
    <customSheetView guid="{E51D3662-FFCE-4FD6-A590-7DDC9E38C41F}" state="hidden">
      <pageMargins left="0" right="0" top="0" bottom="0" header="0" footer="0"/>
    </customSheetView>
    <customSheetView guid="{CB7992C9-ABA5-4C7D-8C49-1E1D8E8875C7}" state="hidden">
      <pageMargins left="0" right="0" top="0" bottom="0" header="0" footer="0"/>
    </customSheetView>
    <customSheetView guid="{97C0FC0E-800C-45C9-895E-E91A3F1ADBA4}" state="hidden">
      <pageMargins left="0" right="0" top="0" bottom="0" header="0" footer="0"/>
    </customSheetView>
    <customSheetView guid="{15A19D23-A9FD-4FC1-B7B0-F2D16BDFC729}" state="hidden">
      <pageMargins left="0" right="0" top="0" bottom="0" header="0" footer="0"/>
    </customSheetView>
    <customSheetView guid="{C5EDD9E3-0801-4479-8600-A80B0FCFDF0B}" state="hidden">
      <pageMargins left="0" right="0" top="0" bottom="0" header="0" footer="0"/>
    </customSheetView>
    <customSheetView guid="{477F7E43-D393-45BA-B99B-D838E4629B5D}" state="hidden">
      <pageMargins left="0" right="0" top="0" bottom="0" header="0" footer="0"/>
    </customSheetView>
    <customSheetView guid="{8E3ED18F-7B8F-4A1C-969D-A70DC3B696C3}" state="hidden">
      <pageMargins left="0" right="0" top="0" bottom="0" header="0" footer="0"/>
    </customSheetView>
    <customSheetView guid="{38BECF6E-1A53-4F98-87B9-44F2C5F77E08}" state="hidden">
      <pageMargins left="0" right="0" top="0" bottom="0" header="0" footer="0"/>
    </customSheetView>
    <customSheetView guid="{340562B9-6CEE-4962-8D7D-CA1C6778F52C}" state="hidden">
      <pageMargins left="0" right="0" top="0" bottom="0" header="0" footer="0"/>
    </customSheetView>
    <customSheetView guid="{82E8A0F5-0020-4355-95CF-28601763A783}" state="hidden">
      <pageMargins left="0" right="0" top="0" bottom="0" header="0" footer="0"/>
    </customSheetView>
    <customSheetView guid="{05855B4F-D61E-4C97-B759-B2F96767F6F8}" state="hidden">
      <pageMargins left="0" right="0" top="0" bottom="0" header="0" footer="0"/>
    </customSheetView>
    <customSheetView guid="{A8583C01-5E6A-4469-ADCA-440E12AA8084}" state="hidden">
      <pageMargins left="0" right="0" top="0" bottom="0" header="0" footer="0"/>
    </customSheetView>
    <customSheetView guid="{F8DC905B-04E9-41D7-B695-0DB8D092215B}" state="hidden">
      <pageMargins left="0" right="0" top="0" bottom="0" header="0" footer="0"/>
    </customSheetView>
    <customSheetView guid="{067EF7EF-2552-42C0-8B2F-9338A16B73EB}" state="hidden">
      <pageMargins left="0" right="0" top="0" bottom="0" header="0" footer="0"/>
    </customSheetView>
    <customSheetView guid="{869B0F9C-77A4-468D-A350-EA35CAE357D9}" state="hidden">
      <pageMargins left="0" right="0" top="0" bottom="0" header="0" footer="0"/>
    </customSheetView>
    <customSheetView guid="{5D67CA2D-8BB3-4F00-894F-4872C1BBE88F}" state="hidden">
      <pageMargins left="0" right="0" top="0" bottom="0" header="0" footer="0"/>
    </customSheetView>
    <customSheetView guid="{F0C5A243-1ADF-42BF-85A0-B6506A13618B}" state="hidden">
      <pageMargins left="0" right="0" top="0" bottom="0" header="0" footer="0"/>
    </customSheetView>
    <customSheetView guid="{176DC383-BC5B-4A2C-B484-0B54305CAC0E}"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14" zoomScale="110" zoomScaleSheetLayoutView="110" workbookViewId="0">
      <selection activeCell="J18" sqref="J18"/>
    </sheetView>
  </sheetViews>
  <sheetFormatPr defaultColWidth="9.140625" defaultRowHeight="16.5"/>
  <cols>
    <col min="1" max="1" width="12.140625" style="29" customWidth="1"/>
    <col min="2" max="2" width="15.7109375" style="29" customWidth="1"/>
    <col min="3" max="3" width="11.42578125" style="29" customWidth="1"/>
    <col min="4" max="4" width="27.140625" style="29" customWidth="1"/>
    <col min="5" max="5" width="52.85546875" style="29" customWidth="1"/>
    <col min="6" max="6" width="12.85546875" style="29" customWidth="1"/>
    <col min="7" max="7" width="9.7109375" style="29" hidden="1" customWidth="1"/>
    <col min="8" max="8" width="18" style="29" hidden="1" customWidth="1"/>
    <col min="9" max="25" width="9.7109375" style="29" customWidth="1"/>
    <col min="26" max="26" width="18" style="112" customWidth="1"/>
    <col min="27" max="28" width="9.140625" style="24"/>
    <col min="29" max="16384" width="9.140625" style="25"/>
  </cols>
  <sheetData>
    <row r="1" spans="1:46" ht="27" customHeight="1">
      <c r="A1" s="842" t="str">
        <f>Basic!A3&amp;Basic!B3</f>
        <v>Specification No.:CC/NT/W-TR/DOM/A04/24/04404</v>
      </c>
      <c r="B1" s="842"/>
      <c r="C1" s="842"/>
      <c r="D1" s="842"/>
      <c r="E1" s="269" t="str">
        <f>"Attachment-3(JV) " &amp; AT1</f>
        <v xml:space="preserve">Attachment-3(JV) </v>
      </c>
      <c r="F1" s="63"/>
      <c r="G1" s="63"/>
      <c r="H1" s="63"/>
      <c r="I1" s="63"/>
      <c r="J1" s="63"/>
      <c r="K1" s="63"/>
      <c r="L1" s="63"/>
      <c r="M1" s="63"/>
      <c r="N1" s="63"/>
      <c r="O1" s="63"/>
      <c r="P1" s="63"/>
      <c r="Q1" s="63"/>
      <c r="R1" s="63"/>
      <c r="S1" s="63"/>
      <c r="T1" s="63"/>
      <c r="U1" s="63"/>
      <c r="V1" s="63"/>
      <c r="W1" s="63"/>
      <c r="X1" s="63"/>
      <c r="Y1" s="63"/>
      <c r="Z1" s="115" t="str">
        <f>'Names of Bidder'!D6</f>
        <v>Sole Bidder</v>
      </c>
      <c r="AT1" s="114"/>
    </row>
    <row r="2" spans="1:46" ht="10.5" customHeight="1">
      <c r="Z2" s="115">
        <f>'Names of Bidder'!G6</f>
        <v>0</v>
      </c>
    </row>
    <row r="3" spans="1:46" ht="52.5" customHeight="1">
      <c r="A3" s="814" t="str">
        <f>Basic!B1</f>
        <v xml:space="preserve">765 kV Transformer Package –  LOT-7TR-04-BULK for 7X 500 MVA, 765/400/33kV, (1-Ph) ICT under "Bulk Procurement of Transformer &amp; Reactor packages associated with various projects under RTM &amp; TBCB route "  </v>
      </c>
      <c r="B3" s="815"/>
      <c r="C3" s="815"/>
      <c r="D3" s="815"/>
      <c r="E3" s="815"/>
      <c r="F3" s="64"/>
      <c r="G3" s="64"/>
      <c r="H3" s="64"/>
      <c r="I3" s="64"/>
      <c r="J3" s="64"/>
      <c r="K3" s="64"/>
      <c r="L3" s="64"/>
      <c r="M3" s="64"/>
      <c r="N3" s="64"/>
      <c r="O3" s="64"/>
      <c r="P3" s="64"/>
      <c r="Q3" s="64"/>
      <c r="R3" s="64"/>
      <c r="S3" s="64"/>
      <c r="T3" s="64"/>
      <c r="U3" s="64"/>
      <c r="V3" s="64"/>
      <c r="W3" s="64"/>
      <c r="X3" s="64"/>
      <c r="Y3" s="64"/>
      <c r="Z3" s="116"/>
      <c r="AA3" s="27"/>
      <c r="AB3" s="26"/>
    </row>
    <row r="4" spans="1:46" ht="20.100000000000001" customHeight="1">
      <c r="A4" s="28"/>
      <c r="AB4" s="30"/>
      <c r="AC4" s="11"/>
    </row>
    <row r="5" spans="1:46" ht="20.100000000000001" customHeight="1">
      <c r="A5" s="843" t="s">
        <v>52</v>
      </c>
      <c r="B5" s="843"/>
      <c r="C5" s="843"/>
      <c r="D5" s="843"/>
      <c r="E5" s="843"/>
      <c r="F5" s="28"/>
      <c r="G5" s="28"/>
      <c r="H5" s="28"/>
      <c r="I5" s="28"/>
      <c r="J5" s="28"/>
      <c r="K5" s="28"/>
      <c r="L5" s="28"/>
      <c r="M5" s="28"/>
      <c r="N5" s="28"/>
      <c r="O5" s="28"/>
      <c r="P5" s="28"/>
      <c r="Q5" s="28"/>
      <c r="R5" s="28"/>
      <c r="S5" s="28"/>
      <c r="T5" s="28"/>
      <c r="U5" s="28"/>
      <c r="V5" s="28"/>
      <c r="W5" s="28"/>
      <c r="X5" s="28"/>
      <c r="Y5" s="28"/>
      <c r="Z5" s="117"/>
      <c r="AB5" s="30"/>
      <c r="AC5" s="11"/>
    </row>
    <row r="6" spans="1:46" ht="20.100000000000001" customHeight="1">
      <c r="A6" s="32"/>
      <c r="AB6" s="30"/>
      <c r="AC6" s="11"/>
    </row>
    <row r="7" spans="1:46" ht="20.100000000000001" customHeight="1">
      <c r="A7" s="33" t="str">
        <f>"Bidder’s Name and Address  :"</f>
        <v>Bidder’s Name and Address  :</v>
      </c>
      <c r="E7" s="15" t="s">
        <v>53</v>
      </c>
      <c r="F7" s="15"/>
      <c r="G7" s="15"/>
      <c r="H7" s="15"/>
      <c r="I7" s="15"/>
      <c r="J7" s="15"/>
      <c r="K7" s="15"/>
      <c r="L7" s="15"/>
      <c r="M7" s="15"/>
      <c r="N7" s="15"/>
      <c r="O7" s="15"/>
      <c r="P7" s="15"/>
      <c r="Q7" s="15"/>
      <c r="R7" s="15"/>
      <c r="S7" s="15"/>
      <c r="T7" s="15"/>
      <c r="U7" s="15"/>
      <c r="V7" s="15"/>
      <c r="W7" s="15"/>
      <c r="X7" s="15"/>
      <c r="Y7" s="15"/>
      <c r="AB7" s="30"/>
      <c r="AC7" s="11"/>
    </row>
    <row r="8" spans="1:46" ht="36" customHeight="1">
      <c r="A8" s="849" t="str">
        <f>IF('Names of Bidder'!D6= "JV (Joint Venture)", "JV of " &amp; Z8, "")</f>
        <v/>
      </c>
      <c r="B8" s="849"/>
      <c r="C8" s="849"/>
      <c r="D8" s="849"/>
      <c r="E8" s="12" t="s">
        <v>54</v>
      </c>
      <c r="F8" s="15"/>
      <c r="G8" s="15"/>
      <c r="I8" s="15"/>
      <c r="J8" s="15"/>
      <c r="K8" s="15"/>
      <c r="L8" s="15"/>
      <c r="M8" s="15"/>
      <c r="N8" s="15"/>
      <c r="O8" s="15"/>
      <c r="P8" s="15"/>
      <c r="Q8" s="15"/>
      <c r="R8" s="15"/>
      <c r="S8" s="15"/>
      <c r="T8" s="15"/>
      <c r="U8" s="15"/>
      <c r="V8" s="15"/>
      <c r="W8" s="15"/>
      <c r="X8" s="15"/>
      <c r="Y8" s="15"/>
      <c r="Z8" s="118" t="str">
        <f>IF('Names of Bidder'!D7=1,'Names of Bidder'!D18&amp;" &amp; "&amp;'Names of Bidder'!D23,IF('Names of Bidder'!D7="2 or More",'Names of Bidder'!D18&amp;" , "&amp;'Names of Bidder'!D23&amp;" &amp; "&amp;'Names of Bidder'!D28,""))</f>
        <v xml:space="preserve"> &amp; Ram Lal</v>
      </c>
      <c r="AB8" s="30"/>
      <c r="AC8" s="11"/>
    </row>
    <row r="9" spans="1:46" ht="20.100000000000001" customHeight="1">
      <c r="A9" s="13" t="s">
        <v>55</v>
      </c>
      <c r="B9" s="845">
        <f>'Names of Bidder'!D10</f>
        <v>0</v>
      </c>
      <c r="C9" s="845"/>
      <c r="D9" s="845"/>
      <c r="E9" s="12" t="s">
        <v>56</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57</v>
      </c>
      <c r="B10" s="846">
        <f>'Names of Bidder'!D11</f>
        <v>0</v>
      </c>
      <c r="C10" s="846"/>
      <c r="D10" s="846"/>
      <c r="E10" s="12" t="s">
        <v>58</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846">
        <f>'Names of Bidder'!D12</f>
        <v>0</v>
      </c>
      <c r="C11" s="846"/>
      <c r="D11" s="846"/>
      <c r="E11" s="12" t="s">
        <v>59</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846">
        <f>'Names of Bidder'!D13</f>
        <v>0</v>
      </c>
      <c r="C12" s="846"/>
      <c r="D12" s="846"/>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02"/>
      <c r="C13" s="102"/>
      <c r="D13" s="102"/>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847" t="str">
        <f>IF('Names of Bidder'!D6="Sole Bidder", "This Attachment is Not Applicable", "")</f>
        <v>This Attachment is Not Applicable</v>
      </c>
      <c r="B14" s="847"/>
      <c r="C14" s="847"/>
      <c r="D14" s="847"/>
      <c r="E14" s="847"/>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60</v>
      </c>
      <c r="B15" s="102"/>
      <c r="C15" s="102"/>
      <c r="D15" s="102"/>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848" t="str">
        <f>IF(Z2=1,"Other Partner",IF(Z2="2 or More","Other Partner-1",""))</f>
        <v/>
      </c>
      <c r="C16" s="848"/>
      <c r="D16" s="848"/>
      <c r="E16" s="105"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55</v>
      </c>
      <c r="B17" s="846" t="str">
        <f>IF('Names of Bidder'!D23=0, "", 'Names of Bidder'!D23)</f>
        <v>Ram Lal</v>
      </c>
      <c r="C17" s="846"/>
      <c r="D17" s="846"/>
      <c r="E17" s="200"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57</v>
      </c>
      <c r="B18" s="846" t="str">
        <f>IF('Names of Bidder'!D24=0, "", 'Names of Bidder'!D24)</f>
        <v>G5</v>
      </c>
      <c r="C18" s="846"/>
      <c r="D18" s="846"/>
      <c r="E18" s="200"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846" t="str">
        <f>IF('Names of Bidder'!D25=0, "", 'Names of Bidder'!D25)</f>
        <v>Gurgaon</v>
      </c>
      <c r="C19" s="846"/>
      <c r="D19" s="846"/>
      <c r="E19" s="200" t="str">
        <f>IF($Z$2="2 or More", IF(#REF!=0, "",#REF!), "")</f>
        <v/>
      </c>
      <c r="AA19" s="12"/>
    </row>
    <row r="20" spans="1:28" ht="20.100000000000001" customHeight="1">
      <c r="A20" s="32"/>
      <c r="B20" s="846" t="str">
        <f>IF('Names of Bidder'!D26=0, "", 'Names of Bidder'!D26)</f>
        <v/>
      </c>
      <c r="C20" s="846"/>
      <c r="D20" s="846"/>
      <c r="E20" s="200" t="str">
        <f>IF($Z$2="2 or More", IF(#REF!=0, "",#REF!), "")</f>
        <v/>
      </c>
      <c r="AA20" s="12"/>
    </row>
    <row r="21" spans="1:28" ht="20.100000000000001" customHeight="1">
      <c r="A21" s="29" t="s">
        <v>61</v>
      </c>
    </row>
    <row r="22" spans="1:28" ht="84" customHeight="1">
      <c r="A22" s="844" t="s">
        <v>62</v>
      </c>
      <c r="B22" s="844"/>
      <c r="C22" s="844"/>
      <c r="D22" s="844"/>
      <c r="E22" s="844"/>
      <c r="F22" s="32"/>
      <c r="G22" s="32"/>
      <c r="H22" s="32" t="str">
        <f>'Names of Bidder'!D6</f>
        <v>Sole Bidder</v>
      </c>
      <c r="I22" s="32"/>
      <c r="J22" s="32"/>
      <c r="K22" s="32"/>
      <c r="L22" s="32"/>
      <c r="M22" s="32"/>
      <c r="N22" s="32"/>
      <c r="O22" s="32"/>
      <c r="P22" s="32"/>
      <c r="Q22" s="32"/>
      <c r="R22" s="32"/>
      <c r="S22" s="32"/>
      <c r="T22" s="32"/>
      <c r="U22" s="32"/>
      <c r="V22" s="32"/>
      <c r="W22" s="32"/>
      <c r="X22" s="32"/>
      <c r="Y22" s="32"/>
      <c r="Z22" s="119"/>
      <c r="AA22" s="34"/>
      <c r="AB22" s="34"/>
    </row>
    <row r="23" spans="1:28" ht="33" customHeight="1">
      <c r="D23" s="37"/>
    </row>
    <row r="24" spans="1:28" ht="33" customHeight="1">
      <c r="A24" s="36" t="s">
        <v>63</v>
      </c>
      <c r="B24" s="62" t="str">
        <f>'Names of Bidder'!D36&amp;"-"&amp; 'Names of Bidder'!E36&amp;"-" &amp;'Names of Bidder'!F36</f>
        <v>--</v>
      </c>
      <c r="C24" s="33"/>
      <c r="D24" s="37" t="s">
        <v>64</v>
      </c>
      <c r="E24" s="199"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65</v>
      </c>
      <c r="B25" s="199" t="str">
        <f>IF('Names of Bidder'!D37=0, "", 'Names of Bidder'!D37)</f>
        <v/>
      </c>
      <c r="C25" s="33"/>
      <c r="D25" s="37" t="s">
        <v>66</v>
      </c>
      <c r="E25" s="199"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f>Basic!B5</f>
        <v>24</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Kpkb1uriIjraJq9EV6F+CB/lmanQyeyi7N/i6Ikn/8VpFNDr+0CI159z6CjGu09A1KghLNYJaLMILsYRLZlG5Q==" saltValue="+0L8TQwiPQGZfBVNeKhmKw==" spinCount="100000" sheet="1" objects="1" scenarios="1" formatColumns="0" formatRows="0" selectLockedCells="1"/>
  <customSheetViews>
    <customSheetView guid="{51A6EE7B-1159-4743-BF27-95D329619B3B}" scale="110" showPageBreaks="1" showGridLines="0" fitToPage="1" printArea="1" hiddenColumns="1" view="pageBreakPreview">
      <selection activeCell="J18" sqref="J18"/>
      <pageMargins left="0" right="0" top="0" bottom="0" header="0" footer="0"/>
      <pageSetup scale="85" orientation="portrait" r:id="rId1"/>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 right="0" top="0" bottom="0" header="0" footer="0"/>
      <pageSetup scale="85" orientation="portrait" r:id="rId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 right="0" top="0" bottom="0" header="0" footer="0"/>
      <pageSetup scale="85" orientation="portrait" r:id="rId3"/>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85" orientation="portrait" r:id="rId4"/>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 right="0" top="0" bottom="0" header="0" footer="0"/>
      <pageSetup scale="85" orientation="portrait" r:id="rId5"/>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 right="0" top="0" bottom="0" header="0" footer="0"/>
      <pageSetup scale="85"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 right="0" top="0" bottom="0" header="0" footer="0"/>
      <pageSetup scale="9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13"/>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scale="95"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 right="0" top="0" bottom="0" header="0" footer="0"/>
      <pageSetup scale="97"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 right="0" top="0" bottom="0" header="0" footer="0"/>
      <pageSetup scale="97"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 right="0" top="0" bottom="0" header="0" footer="0"/>
      <pageSetup scale="97"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 right="0" top="0" bottom="0" header="0" footer="0"/>
      <pageSetup scale="97"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20"/>
      <headerFooter alignWithMargins="0">
        <oddFooter>&amp;R&amp;"Book Antiqua,Bold"&amp;8 Page &amp;P of &amp;N</oddFooter>
      </headerFooter>
    </customSheetView>
    <customSheetView guid="{F9FE2C60-2849-4C32-B532-2B1A89FFA9CD}" showGridLines="0">
      <selection activeCell="G9" sqref="G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7">
      <selection activeCell="B16" sqref="B16:D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 right="0" top="0" bottom="0" header="0" footer="0"/>
      <pageSetup orientation="portrait" r:id="rId2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E27" sqref="E27"/>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 right="0" top="0" bottom="0" header="0" footer="0"/>
      <pageSetup scale="97"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 right="0" top="0" bottom="0" header="0" footer="0"/>
      <pageSetup scale="97"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 right="0" top="0" bottom="0" header="0" footer="0"/>
      <pageSetup scale="97"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 right="0" top="0" bottom="0" header="0" footer="0"/>
      <pageSetup scale="97"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 right="0" top="0" bottom="0" header="0" footer="0"/>
      <pageSetup scale="97"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 right="0" top="0" bottom="0" header="0" footer="0"/>
      <pageSetup scale="95" orientation="portrait" r:id="rId3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 right="0" top="0" bottom="0" header="0" footer="0"/>
      <pageSetup scale="9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 right="0" top="0" bottom="0" header="0" footer="0"/>
      <pageSetup scale="85" orientation="portrait" r:id="rId4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 right="0" top="0" bottom="0" header="0" footer="0"/>
      <pageSetup scale="85" orientation="portrait" r:id="rId43"/>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 right="0" top="0" bottom="0" header="0" footer="0"/>
      <pageSetup scale="85" orientation="portrait" r:id="rId44"/>
      <headerFooter alignWithMargins="0">
        <oddFooter>&amp;R&amp;"Book Antiqua,Bold"&amp;8 Page &amp;P of &amp;N</oddFooter>
      </headerFooter>
    </customSheetView>
    <customSheetView guid="{B8284B7F-813C-4C59-8CB2-9F34C8EAC9F3}" scale="110" showPageBreaks="1" showGridLines="0" fitToPage="1" printArea="1" hiddenColumns="1" view="pageBreakPreview">
      <selection activeCell="J18" sqref="J18"/>
      <pageMargins left="0" right="0" top="0" bottom="0" header="0" footer="0"/>
      <pageSetup scale="85" orientation="portrait" r:id="rId4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85" orientation="portrait" r:id="rId46"/>
  <headerFooter alignWithMargins="0">
    <oddFooter>&amp;R&amp;"Book Antiqua,Bold"&amp;8 Page &amp;P of &amp;N</oddFooter>
  </headerFooter>
  <drawing r:id="rId4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79" customWidth="1"/>
    <col min="2" max="2" width="13.85546875" style="279" customWidth="1"/>
    <col min="3" max="3" width="11.42578125" style="279" customWidth="1"/>
    <col min="4" max="4" width="27.85546875" style="279" customWidth="1"/>
    <col min="5" max="5" width="14.42578125" style="279" customWidth="1"/>
    <col min="6" max="6" width="29" style="279" customWidth="1"/>
    <col min="7" max="7" width="16.42578125" style="279" customWidth="1"/>
    <col min="8" max="8" width="13.28515625" style="279" customWidth="1"/>
    <col min="9" max="9" width="25.7109375" style="279" customWidth="1"/>
    <col min="10" max="10" width="10.5703125" style="279" hidden="1" customWidth="1"/>
    <col min="11" max="11" width="10.28515625" style="279" hidden="1" customWidth="1"/>
    <col min="12" max="12" width="11.85546875" style="279" hidden="1" customWidth="1"/>
    <col min="13" max="13" width="34.5703125" style="279" hidden="1" customWidth="1"/>
    <col min="14" max="14" width="10.42578125" style="279" hidden="1" customWidth="1"/>
    <col min="15" max="15" width="11.42578125" style="279" hidden="1" customWidth="1"/>
    <col min="16" max="16" width="10.7109375" style="279" hidden="1" customWidth="1"/>
    <col min="17" max="17" width="13.7109375" style="279" hidden="1" customWidth="1"/>
    <col min="18" max="20" width="0" style="279" hidden="1" customWidth="1"/>
    <col min="21" max="21" width="13.5703125" style="279" hidden="1" customWidth="1"/>
    <col min="22" max="28" width="0" style="279" hidden="1" customWidth="1"/>
    <col min="29" max="16384" width="9.140625" style="279"/>
  </cols>
  <sheetData>
    <row r="1" spans="1:9" ht="24" customHeight="1">
      <c r="A1" s="312" t="str">
        <f>Basic!A3&amp;Basic!B3</f>
        <v>Specification No.:CC/NT/W-TR/DOM/A04/24/04404</v>
      </c>
      <c r="B1" s="328"/>
      <c r="C1" s="328"/>
      <c r="D1" s="328"/>
      <c r="E1" s="328"/>
      <c r="F1" s="328"/>
      <c r="G1" s="328"/>
      <c r="H1" s="277"/>
      <c r="I1" s="277" t="s">
        <v>67</v>
      </c>
    </row>
    <row r="2" spans="1:9" ht="15.75" customHeight="1"/>
    <row r="3" spans="1:9" ht="85.5" customHeight="1">
      <c r="A3" s="850" t="str">
        <f>Basic!B1</f>
        <v xml:space="preserve">765 kV Transformer Package –  LOT-7TR-04-BULK for 7X 500 MVA, 765/400/33kV, (1-Ph) ICT under "Bulk Procurement of Transformer &amp; Reactor packages associated with various projects under RTM &amp; TBCB route "  </v>
      </c>
      <c r="B3" s="850"/>
      <c r="C3" s="850"/>
      <c r="D3" s="850"/>
      <c r="E3" s="850"/>
      <c r="F3" s="850"/>
      <c r="G3" s="850"/>
      <c r="H3" s="850"/>
      <c r="I3" s="850"/>
    </row>
    <row r="5" spans="1:9" ht="21.75" customHeight="1">
      <c r="A5" s="851" t="s">
        <v>68</v>
      </c>
      <c r="B5" s="851"/>
      <c r="C5" s="851"/>
      <c r="D5" s="851"/>
      <c r="E5" s="851"/>
      <c r="F5" s="851"/>
      <c r="G5" s="851"/>
      <c r="H5" s="851"/>
      <c r="I5" s="851"/>
    </row>
    <row r="7" spans="1:9" ht="16.5">
      <c r="A7" s="284" t="str">
        <f>'[11]Attach 3(JV)'!A7:D7</f>
        <v>Bidder’s Name and Address (Lead Partner of) :</v>
      </c>
      <c r="F7" s="286"/>
      <c r="H7" s="308" t="str">
        <f>'[11]Attach 3(JV)'!E7</f>
        <v>To:</v>
      </c>
    </row>
    <row r="8" spans="1:9" ht="32.25" customHeight="1">
      <c r="A8" s="852" t="str">
        <f>IF('Names of Bidder'!D6= "JV (Joint Venture)", "JV of " &amp; Z8, "")</f>
        <v/>
      </c>
      <c r="B8" s="852"/>
      <c r="C8" s="852"/>
      <c r="D8" s="852"/>
      <c r="F8" s="392"/>
      <c r="H8" s="310" t="str">
        <f>'[11]Attach 3(JV)'!E8</f>
        <v>Contract Services</v>
      </c>
    </row>
    <row r="9" spans="1:9" ht="18" customHeight="1">
      <c r="A9" s="284" t="s">
        <v>69</v>
      </c>
      <c r="B9" s="853">
        <f>'Attach 3(JV)'!B9:D9</f>
        <v>0</v>
      </c>
      <c r="C9" s="853"/>
      <c r="F9" s="392"/>
      <c r="H9" s="310" t="str">
        <f>'[11]Attach 3(JV)'!E9</f>
        <v>Power Grid Corporation of India Ltd.,</v>
      </c>
    </row>
    <row r="10" spans="1:9" ht="18" customHeight="1">
      <c r="A10" s="284" t="s">
        <v>70</v>
      </c>
      <c r="B10" s="854">
        <f>'Attach 3(JV)'!B10:D10</f>
        <v>0</v>
      </c>
      <c r="C10" s="854"/>
      <c r="F10" s="392"/>
      <c r="H10" s="310" t="str">
        <f>'[11]Attach 3(JV)'!E10</f>
        <v>"Saudamini", Plot No. 2, Sector 29</v>
      </c>
    </row>
    <row r="11" spans="1:9" ht="17.25" customHeight="1">
      <c r="B11" s="854">
        <f>'Attach 3(JV)'!B11:D11</f>
        <v>0</v>
      </c>
      <c r="C11" s="854"/>
      <c r="F11" s="392"/>
      <c r="H11" s="310" t="str">
        <f>'[11]Attach 3(JV)'!E11</f>
        <v>Gurgaon (Haryana) - 122001</v>
      </c>
    </row>
    <row r="12" spans="1:9" ht="18" customHeight="1">
      <c r="B12" s="854">
        <f>'Attach 3(JV)'!B12:D12</f>
        <v>0</v>
      </c>
      <c r="C12" s="854"/>
    </row>
    <row r="13" spans="1:9">
      <c r="B13" s="854" t="str">
        <f>IF('Names of Bidder'!D22=0, "", 'Names of Bidder'!D22)</f>
        <v/>
      </c>
      <c r="C13" s="854"/>
    </row>
    <row r="14" spans="1:9">
      <c r="A14" s="279" t="s">
        <v>61</v>
      </c>
    </row>
    <row r="16" spans="1:9" ht="66" customHeight="1">
      <c r="A16" s="855" t="s">
        <v>71</v>
      </c>
      <c r="B16" s="855"/>
      <c r="C16" s="855"/>
      <c r="D16" s="855"/>
      <c r="E16" s="855"/>
      <c r="F16" s="855"/>
      <c r="G16" s="855"/>
      <c r="H16" s="855"/>
      <c r="I16" s="855"/>
    </row>
    <row r="17" spans="1:13" ht="9.75" customHeight="1"/>
    <row r="18" spans="1:13" ht="14.25" customHeight="1">
      <c r="A18" s="393" t="s">
        <v>72</v>
      </c>
      <c r="B18" s="855" t="s">
        <v>73</v>
      </c>
      <c r="C18" s="855"/>
      <c r="D18" s="855"/>
      <c r="E18" s="855"/>
      <c r="F18" s="855"/>
      <c r="M18" s="394"/>
    </row>
    <row r="19" spans="1:13" ht="17.25" hidden="1" customHeight="1">
      <c r="A19" s="393" t="s">
        <v>72</v>
      </c>
      <c r="B19" s="855" t="s">
        <v>74</v>
      </c>
      <c r="C19" s="855"/>
      <c r="D19" s="855"/>
      <c r="E19" s="855"/>
      <c r="F19" s="855"/>
      <c r="G19" s="855"/>
      <c r="H19" s="855"/>
      <c r="M19" s="394"/>
    </row>
    <row r="20" spans="1:13" ht="16.5" hidden="1">
      <c r="A20" s="395" t="s">
        <v>75</v>
      </c>
      <c r="B20" s="856" t="e">
        <f>'[11]Name of Bidder'!C13</f>
        <v>#REF!</v>
      </c>
      <c r="C20" s="856"/>
      <c r="D20" s="856"/>
      <c r="E20" s="856"/>
      <c r="F20" s="856"/>
      <c r="G20" s="856"/>
      <c r="H20" s="856"/>
      <c r="M20" s="324">
        <f>'[11]Name of Bidder'!F6</f>
        <v>2</v>
      </c>
    </row>
    <row r="21" spans="1:13" ht="16.5" hidden="1">
      <c r="A21" s="395" t="s">
        <v>76</v>
      </c>
      <c r="B21" s="856" t="e">
        <f>'[11]Name of Bidder'!C18</f>
        <v>#REF!</v>
      </c>
      <c r="C21" s="856"/>
      <c r="D21" s="856"/>
      <c r="E21" s="856"/>
      <c r="F21" s="856"/>
      <c r="G21" s="856"/>
      <c r="H21" s="856"/>
      <c r="M21" s="324" t="str">
        <f>'[11]Name of Bidder'!F8</f>
        <v>2 or more</v>
      </c>
    </row>
    <row r="22" spans="1:13" ht="17.25" hidden="1" customHeight="1">
      <c r="A22" s="395" t="s">
        <v>77</v>
      </c>
      <c r="B22" s="856" t="e">
        <f>'[11]Name of Bidder'!C23</f>
        <v>#REF!</v>
      </c>
      <c r="C22" s="856"/>
      <c r="D22" s="856"/>
      <c r="E22" s="856"/>
      <c r="F22" s="856"/>
      <c r="G22" s="856"/>
      <c r="H22" s="856"/>
      <c r="I22" s="327"/>
    </row>
    <row r="23" spans="1:13" ht="15.75" hidden="1" customHeight="1">
      <c r="B23" s="396" t="s">
        <v>78</v>
      </c>
    </row>
    <row r="24" spans="1:13" ht="10.5" customHeight="1">
      <c r="A24" s="397"/>
    </row>
    <row r="25" spans="1:13" ht="25.5" hidden="1" customHeight="1">
      <c r="A25" s="855" t="s">
        <v>79</v>
      </c>
      <c r="B25" s="855"/>
      <c r="C25" s="855"/>
      <c r="D25" s="855"/>
      <c r="E25" s="855"/>
      <c r="F25" s="855"/>
      <c r="G25" s="855"/>
      <c r="H25" s="855"/>
    </row>
    <row r="26" spans="1:13" ht="31.5" customHeight="1">
      <c r="A26" s="857" t="s">
        <v>80</v>
      </c>
      <c r="B26" s="857"/>
      <c r="C26" s="857"/>
      <c r="D26" s="857"/>
      <c r="E26" s="857"/>
      <c r="F26" s="857"/>
      <c r="G26" s="857"/>
      <c r="H26" s="857"/>
      <c r="I26" s="327"/>
    </row>
    <row r="27" spans="1:13" ht="26.25" customHeight="1">
      <c r="A27" s="398" t="s">
        <v>81</v>
      </c>
      <c r="B27" s="857" t="s">
        <v>82</v>
      </c>
      <c r="C27" s="857"/>
      <c r="D27" s="857"/>
      <c r="E27" s="857"/>
      <c r="F27" s="857"/>
      <c r="G27" s="857"/>
      <c r="H27" s="857"/>
      <c r="I27" s="327"/>
    </row>
    <row r="28" spans="1:13" ht="26.25" customHeight="1">
      <c r="A28" s="399" t="s">
        <v>83</v>
      </c>
      <c r="B28" s="858" t="s">
        <v>84</v>
      </c>
      <c r="C28" s="858"/>
      <c r="D28" s="858"/>
      <c r="E28" s="858"/>
      <c r="F28" s="858"/>
      <c r="G28" s="858"/>
      <c r="H28" s="858"/>
    </row>
    <row r="29" spans="1:13" ht="26.25" customHeight="1">
      <c r="A29" s="399" t="s">
        <v>85</v>
      </c>
      <c r="B29" s="858" t="s">
        <v>86</v>
      </c>
      <c r="C29" s="858"/>
      <c r="D29" s="858"/>
      <c r="E29" s="858"/>
      <c r="F29" s="858"/>
      <c r="G29" s="858"/>
      <c r="H29" s="858"/>
    </row>
    <row r="30" spans="1:13" ht="41.25" customHeight="1">
      <c r="A30" s="399" t="s">
        <v>87</v>
      </c>
      <c r="B30" s="858" t="s">
        <v>88</v>
      </c>
      <c r="C30" s="858"/>
      <c r="D30" s="858"/>
      <c r="E30" s="858"/>
      <c r="F30" s="858"/>
      <c r="G30" s="858"/>
      <c r="H30" s="858"/>
    </row>
    <row r="31" spans="1:13" ht="9.75" customHeight="1">
      <c r="A31" s="399"/>
      <c r="B31" s="327"/>
      <c r="C31" s="327"/>
      <c r="D31" s="327"/>
      <c r="E31" s="327"/>
      <c r="F31" s="327"/>
      <c r="G31" s="327"/>
      <c r="H31" s="327"/>
      <c r="I31" s="327"/>
    </row>
    <row r="32" spans="1:13" ht="25.5" customHeight="1">
      <c r="A32" s="398" t="s">
        <v>89</v>
      </c>
      <c r="B32" s="859" t="s">
        <v>90</v>
      </c>
      <c r="C32" s="859"/>
      <c r="D32" s="859"/>
      <c r="E32" s="859"/>
      <c r="F32" s="859"/>
      <c r="G32" s="859"/>
      <c r="H32" s="859"/>
      <c r="I32" s="327"/>
    </row>
    <row r="33" spans="1:9" ht="22.5" customHeight="1">
      <c r="A33" s="399" t="s">
        <v>83</v>
      </c>
      <c r="B33" s="857" t="s">
        <v>91</v>
      </c>
      <c r="C33" s="857"/>
      <c r="D33" s="857"/>
      <c r="E33" s="857"/>
      <c r="F33" s="857"/>
      <c r="G33" s="857"/>
      <c r="H33" s="857"/>
      <c r="I33" s="327"/>
    </row>
    <row r="34" spans="1:9" ht="24.75" hidden="1" customHeight="1">
      <c r="A34" s="399" t="s">
        <v>85</v>
      </c>
      <c r="B34" s="857" t="s">
        <v>92</v>
      </c>
      <c r="C34" s="857"/>
      <c r="D34" s="857"/>
      <c r="E34" s="857"/>
      <c r="F34" s="857"/>
      <c r="G34" s="857"/>
      <c r="H34" s="857"/>
      <c r="I34" s="327"/>
    </row>
    <row r="35" spans="1:9" ht="12" customHeight="1">
      <c r="A35" s="327"/>
      <c r="B35" s="327"/>
      <c r="C35" s="327"/>
      <c r="D35" s="327"/>
      <c r="E35" s="327"/>
      <c r="F35" s="327"/>
      <c r="G35" s="327"/>
      <c r="H35" s="327"/>
      <c r="I35" s="327"/>
    </row>
    <row r="36" spans="1:9" s="402" customFormat="1" ht="24.75" customHeight="1">
      <c r="A36" s="400" t="s">
        <v>93</v>
      </c>
      <c r="B36" s="860" t="s">
        <v>94</v>
      </c>
      <c r="C36" s="860"/>
      <c r="D36" s="860"/>
      <c r="E36" s="860"/>
      <c r="F36" s="860"/>
      <c r="G36" s="860"/>
      <c r="H36" s="860"/>
      <c r="I36" s="401"/>
    </row>
    <row r="37" spans="1:9" ht="24" customHeight="1">
      <c r="A37" s="327"/>
      <c r="B37" s="859" t="s">
        <v>95</v>
      </c>
      <c r="C37" s="859"/>
      <c r="D37" s="859"/>
      <c r="E37" s="859"/>
      <c r="F37" s="859"/>
      <c r="G37" s="859"/>
      <c r="H37" s="859"/>
      <c r="I37" s="327"/>
    </row>
    <row r="38" spans="1:9" ht="54" customHeight="1">
      <c r="A38" s="327"/>
      <c r="B38" s="857" t="s">
        <v>96</v>
      </c>
      <c r="C38" s="857"/>
      <c r="D38" s="857"/>
      <c r="E38" s="857"/>
      <c r="F38" s="857"/>
      <c r="G38" s="857"/>
      <c r="H38" s="857"/>
      <c r="I38" s="327"/>
    </row>
    <row r="39" spans="1:9" ht="15.75" customHeight="1">
      <c r="A39" s="861" t="s">
        <v>97</v>
      </c>
      <c r="B39" s="864" t="s">
        <v>98</v>
      </c>
      <c r="C39" s="865"/>
      <c r="D39" s="870" t="s">
        <v>99</v>
      </c>
      <c r="E39" s="870"/>
      <c r="F39" s="870"/>
      <c r="G39" s="327"/>
      <c r="H39" s="327"/>
    </row>
    <row r="40" spans="1:9" ht="19.5" customHeight="1">
      <c r="A40" s="862"/>
      <c r="B40" s="866"/>
      <c r="C40" s="867"/>
      <c r="D40" s="870"/>
      <c r="E40" s="870"/>
      <c r="F40" s="870"/>
      <c r="G40" s="327"/>
      <c r="H40" s="327"/>
      <c r="I40" s="327"/>
    </row>
    <row r="41" spans="1:9" ht="20.25" customHeight="1">
      <c r="A41" s="863"/>
      <c r="B41" s="868"/>
      <c r="C41" s="869"/>
      <c r="D41" s="870"/>
      <c r="E41" s="870"/>
      <c r="F41" s="870"/>
      <c r="G41" s="327"/>
      <c r="H41" s="327"/>
      <c r="I41" s="327"/>
    </row>
    <row r="42" spans="1:9" ht="30.75" customHeight="1">
      <c r="A42" s="405">
        <v>1</v>
      </c>
      <c r="B42" s="880" t="s">
        <v>100</v>
      </c>
      <c r="C42" s="880"/>
      <c r="D42" s="886" t="str">
        <f>IF('Names of Bidder'!D18=0, "", 'Names of Bidder'!D18)</f>
        <v/>
      </c>
      <c r="E42" s="887"/>
      <c r="F42" s="888"/>
      <c r="G42" s="327"/>
      <c r="H42" s="327"/>
      <c r="I42" s="327"/>
    </row>
    <row r="43" spans="1:9" ht="22.5" customHeight="1">
      <c r="A43" s="871">
        <v>2</v>
      </c>
      <c r="B43" s="874" t="s">
        <v>101</v>
      </c>
      <c r="C43" s="875"/>
      <c r="D43" s="881"/>
      <c r="E43" s="882"/>
      <c r="F43" s="883"/>
      <c r="G43" s="327"/>
      <c r="H43" s="327"/>
      <c r="I43" s="327"/>
    </row>
    <row r="44" spans="1:9" ht="22.5" customHeight="1">
      <c r="A44" s="872"/>
      <c r="B44" s="876"/>
      <c r="C44" s="877"/>
      <c r="D44" s="881"/>
      <c r="E44" s="882"/>
      <c r="F44" s="883"/>
      <c r="G44" s="327"/>
      <c r="H44" s="327"/>
      <c r="I44" s="327"/>
    </row>
    <row r="45" spans="1:9" ht="21.75" customHeight="1">
      <c r="A45" s="873"/>
      <c r="B45" s="878"/>
      <c r="C45" s="879"/>
      <c r="D45" s="881"/>
      <c r="E45" s="882"/>
      <c r="F45" s="883"/>
      <c r="G45" s="327"/>
      <c r="H45" s="327"/>
      <c r="I45" s="327"/>
    </row>
    <row r="46" spans="1:9" ht="18.75" customHeight="1">
      <c r="A46" s="405">
        <v>3</v>
      </c>
      <c r="B46" s="880" t="s">
        <v>102</v>
      </c>
      <c r="C46" s="880"/>
      <c r="D46" s="881"/>
      <c r="E46" s="882"/>
      <c r="F46" s="883"/>
      <c r="G46" s="327"/>
      <c r="H46" s="327"/>
      <c r="I46" s="327"/>
    </row>
    <row r="47" spans="1:9" ht="20.25" customHeight="1">
      <c r="A47" s="405">
        <v>4</v>
      </c>
      <c r="B47" s="880" t="s">
        <v>103</v>
      </c>
      <c r="C47" s="880"/>
      <c r="D47" s="881"/>
      <c r="E47" s="882"/>
      <c r="F47" s="883"/>
      <c r="G47" s="327"/>
      <c r="H47" s="327"/>
      <c r="I47" s="327"/>
    </row>
    <row r="48" spans="1:9" ht="19.5" customHeight="1">
      <c r="A48" s="406">
        <v>5</v>
      </c>
      <c r="B48" s="880" t="s">
        <v>104</v>
      </c>
      <c r="C48" s="880"/>
      <c r="D48" s="881"/>
      <c r="E48" s="882"/>
      <c r="F48" s="883"/>
      <c r="G48" s="327"/>
      <c r="H48" s="327"/>
    </row>
    <row r="49" spans="1:10" ht="51.75" customHeight="1">
      <c r="A49" s="405">
        <v>6</v>
      </c>
      <c r="B49" s="880" t="s">
        <v>105</v>
      </c>
      <c r="C49" s="880"/>
      <c r="D49" s="881"/>
      <c r="E49" s="882"/>
      <c r="F49" s="883"/>
      <c r="G49" s="327"/>
      <c r="H49" s="327"/>
      <c r="I49" s="327"/>
    </row>
    <row r="50" spans="1:10" ht="49.5" customHeight="1">
      <c r="A50" s="405">
        <v>7</v>
      </c>
      <c r="B50" s="880" t="s">
        <v>106</v>
      </c>
      <c r="C50" s="880"/>
      <c r="D50" s="881"/>
      <c r="E50" s="882"/>
      <c r="F50" s="883"/>
      <c r="G50" s="327"/>
      <c r="H50" s="327"/>
      <c r="I50" s="327"/>
    </row>
    <row r="51" spans="1:10" ht="24" customHeight="1">
      <c r="A51" s="405">
        <v>8</v>
      </c>
      <c r="B51" s="880" t="s">
        <v>107</v>
      </c>
      <c r="C51" s="880"/>
      <c r="D51" s="881"/>
      <c r="E51" s="882"/>
      <c r="F51" s="883"/>
      <c r="G51" s="327"/>
      <c r="H51" s="327"/>
      <c r="I51" s="327"/>
    </row>
    <row r="52" spans="1:10" ht="22.5" customHeight="1">
      <c r="A52" s="407"/>
      <c r="B52" s="408" t="s">
        <v>108</v>
      </c>
      <c r="C52" s="409"/>
      <c r="D52" s="881"/>
      <c r="E52" s="882"/>
      <c r="F52" s="883"/>
      <c r="G52" s="327"/>
      <c r="H52" s="327"/>
      <c r="I52" s="327"/>
    </row>
    <row r="53" spans="1:10" ht="24.75" customHeight="1">
      <c r="A53" s="407"/>
      <c r="B53" s="408" t="s">
        <v>109</v>
      </c>
      <c r="C53" s="409"/>
      <c r="D53" s="881"/>
      <c r="E53" s="882"/>
      <c r="F53" s="883"/>
      <c r="G53" s="327"/>
      <c r="H53" s="327"/>
      <c r="I53" s="327"/>
    </row>
    <row r="54" spans="1:10" ht="22.5" customHeight="1">
      <c r="A54" s="410"/>
      <c r="B54" s="408" t="s">
        <v>110</v>
      </c>
      <c r="C54" s="411"/>
      <c r="D54" s="881"/>
      <c r="E54" s="882"/>
      <c r="F54" s="883"/>
      <c r="G54" s="327"/>
      <c r="H54" s="327"/>
    </row>
    <row r="55" spans="1:10" ht="13.5" customHeight="1">
      <c r="A55" s="327"/>
      <c r="B55" s="327"/>
      <c r="C55" s="327"/>
      <c r="D55" s="327"/>
      <c r="E55" s="327"/>
      <c r="F55" s="327"/>
      <c r="G55" s="327"/>
      <c r="H55" s="327"/>
      <c r="I55" s="327"/>
    </row>
    <row r="56" spans="1:10" s="375" customFormat="1" ht="47.25" customHeight="1">
      <c r="A56" s="405">
        <v>9</v>
      </c>
      <c r="B56" s="889" t="s">
        <v>111</v>
      </c>
      <c r="C56" s="890"/>
      <c r="D56" s="890"/>
      <c r="E56" s="890"/>
      <c r="F56" s="891"/>
      <c r="G56" s="412" t="s">
        <v>32</v>
      </c>
      <c r="H56" s="413"/>
      <c r="I56" s="59"/>
      <c r="J56" s="59"/>
    </row>
    <row r="57" spans="1:10" s="375" customFormat="1" ht="42" customHeight="1">
      <c r="A57" s="405">
        <v>10</v>
      </c>
      <c r="B57" s="889" t="s">
        <v>112</v>
      </c>
      <c r="C57" s="890"/>
      <c r="D57" s="890"/>
      <c r="E57" s="890"/>
      <c r="F57" s="891"/>
      <c r="G57" s="412"/>
      <c r="H57" s="413"/>
      <c r="I57" s="59"/>
      <c r="J57" s="59"/>
    </row>
    <row r="58" spans="1:10" s="375" customFormat="1" ht="12" customHeight="1">
      <c r="A58" s="59"/>
      <c r="B58" s="59"/>
      <c r="C58" s="59"/>
      <c r="D58" s="59"/>
      <c r="E58" s="59"/>
      <c r="F58" s="59"/>
      <c r="G58" s="59"/>
      <c r="H58" s="59"/>
      <c r="I58" s="59"/>
      <c r="J58" s="59"/>
    </row>
    <row r="59" spans="1:10" s="375" customFormat="1" ht="12" customHeight="1">
      <c r="A59" s="59"/>
      <c r="B59" s="59"/>
      <c r="C59" s="59"/>
      <c r="D59" s="59"/>
      <c r="E59" s="59"/>
      <c r="F59" s="59"/>
      <c r="G59" s="59"/>
      <c r="H59" s="59"/>
      <c r="I59" s="59"/>
      <c r="J59" s="59"/>
    </row>
    <row r="60" spans="1:10" s="375" customFormat="1" ht="24" customHeight="1">
      <c r="A60" s="414">
        <v>2</v>
      </c>
      <c r="B60" s="892" t="s">
        <v>113</v>
      </c>
      <c r="C60" s="892"/>
      <c r="D60" s="892"/>
      <c r="E60" s="892"/>
      <c r="F60" s="892"/>
      <c r="G60" s="892"/>
      <c r="H60" s="892"/>
      <c r="I60" s="892"/>
      <c r="J60" s="59"/>
    </row>
    <row r="61" spans="1:10" s="375" customFormat="1" ht="16.5">
      <c r="A61" s="59"/>
      <c r="B61" s="59"/>
      <c r="C61" s="59"/>
      <c r="D61" s="59"/>
      <c r="E61" s="59"/>
      <c r="F61" s="59"/>
      <c r="G61" s="59"/>
      <c r="H61" s="59"/>
      <c r="I61" s="59"/>
      <c r="J61" s="59"/>
    </row>
    <row r="62" spans="1:10" s="375" customFormat="1" ht="24.75" customHeight="1">
      <c r="A62" s="415" t="s">
        <v>114</v>
      </c>
      <c r="B62" s="893" t="s">
        <v>115</v>
      </c>
      <c r="C62" s="893"/>
      <c r="D62" s="893"/>
      <c r="E62" s="893"/>
      <c r="F62" s="893"/>
      <c r="G62" s="893"/>
      <c r="H62" s="893"/>
      <c r="I62" s="893"/>
      <c r="J62" s="59"/>
    </row>
    <row r="63" spans="1:10" s="375" customFormat="1" ht="10.5" customHeight="1">
      <c r="A63" s="59"/>
      <c r="B63" s="59"/>
      <c r="C63" s="59"/>
      <c r="D63" s="59"/>
      <c r="E63" s="59"/>
      <c r="F63" s="59"/>
      <c r="G63" s="59"/>
      <c r="H63" s="59"/>
      <c r="I63" s="59"/>
      <c r="J63" s="59"/>
    </row>
    <row r="64" spans="1:10" s="375" customFormat="1" ht="75" customHeight="1">
      <c r="A64" s="416" t="s">
        <v>116</v>
      </c>
      <c r="B64" s="884" t="s">
        <v>117</v>
      </c>
      <c r="C64" s="884"/>
      <c r="D64" s="884"/>
      <c r="E64" s="884"/>
      <c r="F64" s="884"/>
      <c r="G64" s="884"/>
      <c r="H64" s="884"/>
      <c r="I64" s="884"/>
    </row>
    <row r="65" spans="1:189" s="375" customFormat="1" ht="192.75" customHeight="1">
      <c r="A65" s="416" t="s">
        <v>118</v>
      </c>
      <c r="B65" s="885" t="s">
        <v>119</v>
      </c>
      <c r="C65" s="885"/>
      <c r="D65" s="885"/>
      <c r="E65" s="885"/>
      <c r="F65" s="885"/>
      <c r="G65" s="885"/>
      <c r="H65" s="885"/>
      <c r="I65" s="885"/>
      <c r="J65" s="59"/>
    </row>
    <row r="66" spans="1:189" s="375" customFormat="1" ht="213" customHeight="1">
      <c r="A66" s="416" t="s">
        <v>120</v>
      </c>
      <c r="B66" s="885" t="s">
        <v>121</v>
      </c>
      <c r="C66" s="885"/>
      <c r="D66" s="885"/>
      <c r="E66" s="885"/>
      <c r="F66" s="885"/>
      <c r="G66" s="885"/>
      <c r="H66" s="885"/>
      <c r="I66" s="885"/>
      <c r="J66" s="59"/>
    </row>
    <row r="67" spans="1:189" s="375" customFormat="1" ht="60" customHeight="1">
      <c r="A67" s="416"/>
      <c r="B67" s="885" t="s">
        <v>122</v>
      </c>
      <c r="C67" s="885"/>
      <c r="D67" s="885"/>
      <c r="E67" s="885"/>
      <c r="F67" s="885"/>
      <c r="G67" s="885"/>
      <c r="H67" s="885"/>
      <c r="I67" s="885"/>
      <c r="J67" s="59"/>
    </row>
    <row r="68" spans="1:189" s="375" customFormat="1" ht="24.75" customHeight="1">
      <c r="A68" s="416"/>
      <c r="B68" s="885" t="s">
        <v>123</v>
      </c>
      <c r="C68" s="885"/>
      <c r="D68" s="885"/>
      <c r="E68" s="885"/>
      <c r="F68" s="885"/>
      <c r="G68" s="885"/>
      <c r="H68" s="885"/>
      <c r="I68" s="885"/>
      <c r="J68" s="59"/>
    </row>
    <row r="69" spans="1:189" s="375" customFormat="1" ht="16.5">
      <c r="A69" s="59"/>
      <c r="B69" s="59"/>
      <c r="C69" s="59"/>
      <c r="D69" s="59"/>
      <c r="E69" s="59"/>
      <c r="F69" s="59"/>
      <c r="G69" s="59"/>
      <c r="H69" s="59"/>
      <c r="I69" s="59"/>
      <c r="J69" s="59"/>
    </row>
    <row r="70" spans="1:189" s="375" customFormat="1" ht="57" customHeight="1">
      <c r="A70" s="416" t="s">
        <v>124</v>
      </c>
      <c r="B70" s="894" t="s">
        <v>125</v>
      </c>
      <c r="C70" s="894"/>
      <c r="D70" s="894"/>
      <c r="E70" s="894"/>
      <c r="F70" s="894"/>
      <c r="G70" s="894"/>
      <c r="H70" s="894"/>
      <c r="I70" s="894"/>
      <c r="J70" s="59"/>
    </row>
    <row r="71" spans="1:189" s="375" customFormat="1" ht="41.25" customHeight="1">
      <c r="B71" s="894" t="s">
        <v>126</v>
      </c>
      <c r="C71" s="894"/>
      <c r="D71" s="894"/>
      <c r="E71" s="894"/>
      <c r="F71" s="894"/>
      <c r="G71" s="894"/>
      <c r="H71" s="894"/>
      <c r="I71" s="894"/>
    </row>
    <row r="72" spans="1:189" s="375" customFormat="1" ht="16.5" customHeight="1">
      <c r="B72" s="544"/>
      <c r="C72" s="544"/>
      <c r="D72" s="544"/>
      <c r="E72" s="544"/>
      <c r="F72" s="544"/>
      <c r="G72" s="544"/>
      <c r="H72" s="544"/>
      <c r="I72" s="544"/>
    </row>
    <row r="73" spans="1:189" s="375" customFormat="1" ht="41.25" customHeight="1">
      <c r="A73" s="547">
        <v>2.2000000000000002</v>
      </c>
      <c r="B73" s="900" t="s">
        <v>127</v>
      </c>
      <c r="C73" s="900"/>
      <c r="D73" s="900"/>
      <c r="E73" s="900"/>
      <c r="F73" s="900"/>
      <c r="G73" s="900"/>
      <c r="H73" s="900"/>
      <c r="I73" s="900"/>
    </row>
    <row r="74" spans="1:189" s="375" customFormat="1" ht="41.25" customHeight="1">
      <c r="A74" s="547" t="s">
        <v>128</v>
      </c>
      <c r="B74" s="901" t="s">
        <v>129</v>
      </c>
      <c r="C74" s="901"/>
      <c r="D74" s="901"/>
      <c r="E74" s="901"/>
      <c r="F74" s="901"/>
      <c r="G74" s="902"/>
      <c r="H74" s="903"/>
      <c r="I74" s="903"/>
    </row>
    <row r="75" spans="1:189" s="375" customFormat="1" ht="16.5" customHeight="1">
      <c r="B75" s="544"/>
      <c r="C75" s="544"/>
      <c r="D75" s="544"/>
      <c r="E75" s="544"/>
      <c r="F75" s="544"/>
      <c r="G75" s="544"/>
      <c r="H75" s="544"/>
      <c r="I75" s="544"/>
    </row>
    <row r="76" spans="1:189" s="551" customFormat="1" ht="24" customHeight="1">
      <c r="A76" s="1009">
        <v>2.2999999999999998</v>
      </c>
      <c r="B76" s="1000" t="s">
        <v>130</v>
      </c>
      <c r="C76" s="1000"/>
      <c r="D76" s="1000"/>
      <c r="E76" s="1000"/>
      <c r="F76" s="1000"/>
      <c r="G76" s="1000"/>
      <c r="H76" s="1000"/>
      <c r="I76" s="1000"/>
      <c r="AB76" s="582"/>
      <c r="AC76" s="375"/>
      <c r="AD76" s="375"/>
      <c r="AE76" s="375"/>
      <c r="AF76" s="375"/>
      <c r="AG76" s="375"/>
      <c r="AH76" s="375"/>
      <c r="AI76" s="375"/>
      <c r="AJ76" s="375"/>
      <c r="AK76" s="375"/>
      <c r="AL76" s="375"/>
      <c r="AM76" s="375"/>
      <c r="AN76" s="375"/>
      <c r="AO76" s="375"/>
      <c r="AP76" s="375"/>
      <c r="AQ76" s="375"/>
      <c r="AR76" s="375"/>
      <c r="AS76" s="375"/>
      <c r="AT76" s="375"/>
      <c r="AU76" s="375"/>
      <c r="AV76" s="375"/>
      <c r="AW76" s="375"/>
      <c r="AX76" s="375"/>
      <c r="AY76" s="375"/>
      <c r="AZ76" s="375"/>
      <c r="BA76" s="375"/>
      <c r="BB76" s="375"/>
      <c r="BC76" s="375"/>
      <c r="BD76" s="375"/>
      <c r="BE76" s="375"/>
      <c r="BF76" s="375"/>
      <c r="BG76" s="375"/>
      <c r="BH76" s="375"/>
      <c r="BI76" s="375"/>
      <c r="BJ76" s="375"/>
      <c r="BK76" s="375"/>
      <c r="BL76" s="375"/>
      <c r="BM76" s="375"/>
      <c r="BN76" s="375"/>
      <c r="BO76" s="375"/>
      <c r="BP76" s="375"/>
      <c r="BQ76" s="375"/>
      <c r="BR76" s="375"/>
      <c r="BS76" s="375"/>
      <c r="BT76" s="375"/>
      <c r="BU76" s="375"/>
      <c r="BV76" s="375"/>
      <c r="BW76" s="375"/>
      <c r="BX76" s="375"/>
      <c r="BY76" s="375"/>
      <c r="BZ76" s="375"/>
      <c r="CA76" s="375"/>
      <c r="CB76" s="375"/>
      <c r="CC76" s="375"/>
      <c r="CD76" s="375"/>
      <c r="CE76" s="375"/>
      <c r="CF76" s="375"/>
      <c r="CG76" s="375"/>
      <c r="CH76" s="375"/>
      <c r="CI76" s="375"/>
      <c r="CJ76" s="375"/>
      <c r="CK76" s="375"/>
      <c r="CL76" s="375"/>
      <c r="CM76" s="375"/>
      <c r="CN76" s="375"/>
      <c r="CO76" s="375"/>
      <c r="CP76" s="375"/>
      <c r="CQ76" s="375"/>
      <c r="CR76" s="375"/>
      <c r="CS76" s="375"/>
      <c r="CT76" s="375"/>
      <c r="CU76" s="375"/>
      <c r="CV76" s="375"/>
      <c r="CW76" s="375"/>
      <c r="CX76" s="375"/>
      <c r="CY76" s="375"/>
      <c r="CZ76" s="375"/>
      <c r="DA76" s="375"/>
      <c r="DB76" s="375"/>
      <c r="DC76" s="375"/>
      <c r="DD76" s="375"/>
      <c r="DE76" s="375"/>
      <c r="DF76" s="375"/>
      <c r="DG76" s="375"/>
      <c r="DH76" s="375"/>
      <c r="DI76" s="375"/>
      <c r="DJ76" s="375"/>
      <c r="DK76" s="375"/>
      <c r="DL76" s="375"/>
      <c r="DM76" s="375"/>
      <c r="DN76" s="375"/>
      <c r="DO76" s="375"/>
      <c r="DP76" s="375"/>
      <c r="DQ76" s="375"/>
      <c r="DR76" s="375"/>
      <c r="DS76" s="375"/>
      <c r="DT76" s="375"/>
      <c r="DU76" s="375"/>
      <c r="DV76" s="375"/>
      <c r="DW76" s="375"/>
      <c r="DX76" s="375"/>
      <c r="DY76" s="375"/>
      <c r="DZ76" s="375"/>
      <c r="EA76" s="375"/>
      <c r="EB76" s="375"/>
      <c r="EC76" s="375"/>
      <c r="ED76" s="375"/>
      <c r="EE76" s="375"/>
      <c r="EF76" s="375"/>
      <c r="EG76" s="375"/>
      <c r="EH76" s="375"/>
      <c r="EI76" s="375"/>
      <c r="EJ76" s="375"/>
      <c r="EK76" s="375"/>
      <c r="EL76" s="375"/>
      <c r="EM76" s="375"/>
      <c r="EN76" s="375"/>
      <c r="EO76" s="375"/>
      <c r="EP76" s="375"/>
      <c r="EQ76" s="375"/>
      <c r="ER76" s="375"/>
      <c r="ES76" s="375"/>
      <c r="ET76" s="375"/>
      <c r="EU76" s="375"/>
      <c r="EV76" s="375"/>
      <c r="EW76" s="375"/>
      <c r="EX76" s="375"/>
      <c r="EY76" s="375"/>
      <c r="EZ76" s="375"/>
      <c r="FA76" s="375"/>
      <c r="FB76" s="375"/>
      <c r="FC76" s="375"/>
      <c r="FD76" s="375"/>
      <c r="FE76" s="375"/>
      <c r="FF76" s="375"/>
      <c r="FG76" s="375"/>
      <c r="FH76" s="375"/>
      <c r="FI76" s="375"/>
      <c r="FJ76" s="375"/>
      <c r="FK76" s="375"/>
      <c r="FL76" s="375"/>
      <c r="FM76" s="375"/>
      <c r="FN76" s="375"/>
      <c r="FO76" s="375"/>
      <c r="FP76" s="375"/>
      <c r="FQ76" s="375"/>
      <c r="FR76" s="375"/>
      <c r="FS76" s="375"/>
      <c r="FT76" s="375"/>
      <c r="FU76" s="375"/>
      <c r="FV76" s="375"/>
      <c r="FW76" s="375"/>
      <c r="FX76" s="375"/>
      <c r="FY76" s="375"/>
      <c r="FZ76" s="375"/>
      <c r="GA76" s="375"/>
      <c r="GB76" s="375"/>
      <c r="GC76" s="375"/>
      <c r="GD76" s="375"/>
      <c r="GE76" s="375"/>
      <c r="GF76" s="375"/>
      <c r="GG76" s="375"/>
    </row>
    <row r="77" spans="1:189" s="375" customFormat="1" ht="48.75" customHeight="1">
      <c r="A77" s="1009"/>
      <c r="B77" s="895" t="s">
        <v>131</v>
      </c>
      <c r="C77" s="895"/>
      <c r="D77" s="895"/>
      <c r="E77" s="895"/>
      <c r="F77" s="895"/>
      <c r="G77" s="895"/>
      <c r="H77" s="895"/>
      <c r="I77" s="895"/>
      <c r="J77" s="59"/>
    </row>
    <row r="78" spans="1:189" s="375" customFormat="1" ht="38.25" customHeight="1">
      <c r="A78" s="568">
        <v>1</v>
      </c>
      <c r="B78" s="896" t="s">
        <v>132</v>
      </c>
      <c r="C78" s="897"/>
      <c r="D78" s="897"/>
      <c r="E78" s="897"/>
      <c r="F78" s="898">
        <v>0</v>
      </c>
      <c r="G78" s="898"/>
      <c r="H78" s="898"/>
      <c r="I78" s="898"/>
      <c r="J78" s="417"/>
      <c r="K78" s="417"/>
      <c r="L78" s="417"/>
      <c r="M78" s="417"/>
      <c r="N78" s="418">
        <f>'[12]Name of Bidder'!D12</f>
        <v>0</v>
      </c>
      <c r="O78" s="417"/>
      <c r="P78" s="417"/>
      <c r="Q78" s="417"/>
      <c r="R78" s="417"/>
      <c r="S78" s="417"/>
      <c r="T78" s="417"/>
      <c r="U78" s="417"/>
      <c r="V78" s="417"/>
      <c r="W78" s="417"/>
      <c r="X78" s="417"/>
      <c r="Y78" s="417"/>
    </row>
    <row r="79" spans="1:189" s="375" customFormat="1" ht="44.25" customHeight="1">
      <c r="A79" s="568">
        <v>2</v>
      </c>
      <c r="B79" s="904" t="s">
        <v>133</v>
      </c>
      <c r="C79" s="905"/>
      <c r="D79" s="905"/>
      <c r="E79" s="1001"/>
      <c r="F79" s="898"/>
      <c r="G79" s="898"/>
      <c r="H79" s="898"/>
      <c r="I79" s="898"/>
      <c r="J79" s="38"/>
      <c r="K79" s="38"/>
      <c r="L79" s="38"/>
      <c r="M79" s="38"/>
      <c r="N79" s="419">
        <f>'[12]Name of Bidder'!D22</f>
        <v>0</v>
      </c>
      <c r="O79" s="38"/>
      <c r="P79" s="38"/>
      <c r="Q79" s="38"/>
      <c r="R79" s="38"/>
      <c r="S79" s="38"/>
      <c r="T79" s="38"/>
      <c r="U79" s="38"/>
      <c r="V79" s="38"/>
      <c r="W79" s="38"/>
      <c r="X79" s="38"/>
      <c r="Y79" s="38"/>
    </row>
    <row r="80" spans="1:189" s="375" customFormat="1" ht="44.25" customHeight="1">
      <c r="A80" s="568">
        <v>3</v>
      </c>
      <c r="B80" s="904" t="s">
        <v>134</v>
      </c>
      <c r="C80" s="905"/>
      <c r="D80" s="905"/>
      <c r="E80" s="905"/>
      <c r="F80" s="502"/>
      <c r="G80" s="906"/>
      <c r="H80" s="907"/>
      <c r="I80" s="502"/>
      <c r="J80" s="38"/>
      <c r="K80" s="38"/>
      <c r="L80" s="38"/>
      <c r="M80" s="38"/>
      <c r="N80" s="271"/>
      <c r="O80" s="38"/>
      <c r="P80" s="38"/>
      <c r="Q80" s="38"/>
      <c r="R80" s="38"/>
      <c r="S80" s="38"/>
      <c r="T80" s="38"/>
      <c r="U80" s="38"/>
      <c r="V80" s="38"/>
      <c r="W80" s="38"/>
      <c r="X80" s="38"/>
      <c r="Y80" s="38"/>
    </row>
    <row r="81" spans="1:25" s="375" customFormat="1" ht="36.75" customHeight="1">
      <c r="A81" s="568">
        <v>4</v>
      </c>
      <c r="B81" s="904" t="s">
        <v>135</v>
      </c>
      <c r="C81" s="905"/>
      <c r="D81" s="905"/>
      <c r="E81" s="1001"/>
      <c r="F81" s="502"/>
      <c r="G81" s="899"/>
      <c r="H81" s="899"/>
      <c r="I81" s="501"/>
      <c r="J81" s="38"/>
      <c r="K81" s="38"/>
      <c r="L81" s="38"/>
      <c r="M81" s="38"/>
      <c r="N81" s="38"/>
      <c r="O81" s="38"/>
      <c r="P81" s="38"/>
      <c r="Q81" s="38"/>
      <c r="R81" s="38"/>
      <c r="S81" s="38"/>
      <c r="T81" s="38"/>
      <c r="U81" s="38"/>
      <c r="V81" s="38"/>
      <c r="W81" s="38"/>
      <c r="X81" s="38"/>
      <c r="Y81" s="38"/>
    </row>
    <row r="82" spans="1:25" s="375" customFormat="1" ht="23.25" customHeight="1">
      <c r="A82" s="1011">
        <v>5</v>
      </c>
      <c r="B82" s="1002" t="s">
        <v>136</v>
      </c>
      <c r="C82" s="1003"/>
      <c r="D82" s="1003"/>
      <c r="E82" s="1004"/>
      <c r="F82" s="502"/>
      <c r="G82" s="899"/>
      <c r="H82" s="899"/>
      <c r="I82" s="501"/>
      <c r="J82" s="38"/>
      <c r="K82" s="38"/>
      <c r="L82" s="38"/>
      <c r="M82" s="38"/>
      <c r="N82" s="38"/>
      <c r="O82" s="38"/>
      <c r="P82" s="38"/>
      <c r="Q82" s="38"/>
      <c r="R82" s="38"/>
      <c r="S82" s="38"/>
      <c r="T82" s="38"/>
      <c r="U82" s="38"/>
      <c r="V82" s="38"/>
      <c r="W82" s="38"/>
      <c r="X82" s="38"/>
      <c r="Y82" s="38"/>
    </row>
    <row r="83" spans="1:25" s="375" customFormat="1" ht="21" customHeight="1">
      <c r="A83" s="1012"/>
      <c r="B83" s="1005"/>
      <c r="C83" s="1006"/>
      <c r="D83" s="1006"/>
      <c r="E83" s="1007"/>
      <c r="F83" s="502"/>
      <c r="G83" s="899"/>
      <c r="H83" s="899"/>
      <c r="I83" s="501"/>
      <c r="J83" s="38"/>
      <c r="K83" s="38"/>
      <c r="L83" s="38"/>
      <c r="M83" s="38"/>
      <c r="N83" s="38"/>
      <c r="O83" s="38"/>
      <c r="P83" s="38"/>
      <c r="Q83" s="38"/>
      <c r="R83" s="38"/>
      <c r="S83" s="38"/>
      <c r="T83" s="38"/>
      <c r="U83" s="38"/>
      <c r="V83" s="38"/>
      <c r="W83" s="38"/>
      <c r="X83" s="38"/>
      <c r="Y83" s="38"/>
    </row>
    <row r="84" spans="1:25" s="375" customFormat="1" ht="20.25" customHeight="1">
      <c r="A84" s="1012"/>
      <c r="B84" s="1005"/>
      <c r="C84" s="1006"/>
      <c r="D84" s="1006"/>
      <c r="E84" s="1007"/>
      <c r="F84" s="502"/>
      <c r="G84" s="899"/>
      <c r="H84" s="899"/>
      <c r="I84" s="501"/>
      <c r="J84" s="38"/>
      <c r="K84" s="38"/>
      <c r="L84" s="38"/>
      <c r="M84" s="38"/>
      <c r="N84" s="38"/>
      <c r="O84" s="38"/>
      <c r="P84" s="38"/>
      <c r="Q84" s="38"/>
      <c r="R84" s="38"/>
      <c r="S84" s="38"/>
      <c r="T84" s="38"/>
      <c r="U84" s="38"/>
      <c r="V84" s="38"/>
      <c r="W84" s="38"/>
      <c r="X84" s="38"/>
      <c r="Y84" s="38"/>
    </row>
    <row r="85" spans="1:25" s="375" customFormat="1" ht="21" customHeight="1">
      <c r="A85" s="1012"/>
      <c r="B85" s="1005"/>
      <c r="C85" s="1006"/>
      <c r="D85" s="1006"/>
      <c r="E85" s="1007"/>
      <c r="F85" s="502"/>
      <c r="G85" s="899"/>
      <c r="H85" s="899"/>
      <c r="I85" s="501"/>
      <c r="J85" s="38"/>
      <c r="K85" s="38"/>
      <c r="L85" s="38"/>
      <c r="M85" s="38"/>
      <c r="N85" s="38"/>
      <c r="O85" s="38"/>
      <c r="P85" s="38"/>
      <c r="Q85" s="38"/>
      <c r="R85" s="38"/>
      <c r="S85" s="38"/>
      <c r="T85" s="38"/>
      <c r="U85" s="38"/>
      <c r="V85" s="38"/>
      <c r="W85" s="38"/>
      <c r="X85" s="38"/>
      <c r="Y85" s="38"/>
    </row>
    <row r="86" spans="1:25" s="375" customFormat="1" ht="24.95" customHeight="1">
      <c r="A86" s="1012"/>
      <c r="B86" s="421"/>
      <c r="E86" s="44" t="s">
        <v>137</v>
      </c>
      <c r="F86" s="502"/>
      <c r="G86" s="899"/>
      <c r="H86" s="899"/>
      <c r="I86" s="501"/>
      <c r="J86" s="38"/>
      <c r="K86" s="38"/>
      <c r="L86" s="38"/>
      <c r="M86" s="38"/>
      <c r="N86" s="38"/>
      <c r="O86" s="38"/>
      <c r="P86" s="38"/>
      <c r="Q86" s="38"/>
      <c r="R86" s="38"/>
      <c r="S86" s="38"/>
      <c r="T86" s="38"/>
      <c r="U86" s="38"/>
      <c r="V86" s="38"/>
      <c r="W86" s="38"/>
      <c r="X86" s="38"/>
      <c r="Y86" s="38"/>
    </row>
    <row r="87" spans="1:25" s="375" customFormat="1" ht="24.95" customHeight="1">
      <c r="A87" s="1012"/>
      <c r="B87" s="421"/>
      <c r="E87" s="44" t="s">
        <v>138</v>
      </c>
      <c r="F87" s="502"/>
      <c r="G87" s="899"/>
      <c r="H87" s="899"/>
      <c r="I87" s="501"/>
      <c r="J87" s="38"/>
      <c r="K87" s="38"/>
      <c r="L87" s="38"/>
      <c r="M87" s="38"/>
      <c r="N87" s="38"/>
      <c r="O87" s="38"/>
      <c r="P87" s="38"/>
      <c r="Q87" s="38"/>
      <c r="R87" s="38"/>
      <c r="S87" s="38"/>
      <c r="T87" s="38"/>
      <c r="U87" s="38"/>
      <c r="V87" s="38"/>
      <c r="W87" s="38"/>
      <c r="X87" s="38"/>
      <c r="Y87" s="38"/>
    </row>
    <row r="88" spans="1:25" s="375" customFormat="1" ht="24.95" customHeight="1">
      <c r="A88" s="1013"/>
      <c r="B88" s="422"/>
      <c r="C88" s="423"/>
      <c r="D88" s="423"/>
      <c r="E88" s="424" t="s">
        <v>139</v>
      </c>
      <c r="F88" s="502"/>
      <c r="G88" s="899"/>
      <c r="H88" s="899"/>
      <c r="I88" s="501"/>
      <c r="J88" s="38"/>
      <c r="K88" s="38"/>
      <c r="L88" s="38"/>
      <c r="M88" s="38"/>
      <c r="N88" s="38"/>
      <c r="O88" s="38"/>
      <c r="P88" s="38"/>
      <c r="Q88" s="38"/>
      <c r="R88" s="38"/>
      <c r="S88" s="38"/>
      <c r="T88" s="38"/>
      <c r="U88" s="38"/>
      <c r="V88" s="38"/>
      <c r="W88" s="38"/>
      <c r="X88" s="38"/>
      <c r="Y88" s="38"/>
    </row>
    <row r="89" spans="1:25" s="375" customFormat="1" ht="42.75" customHeight="1">
      <c r="A89" s="568">
        <v>6</v>
      </c>
      <c r="B89" s="918" t="s">
        <v>140</v>
      </c>
      <c r="C89" s="918"/>
      <c r="D89" s="918"/>
      <c r="E89" s="918"/>
      <c r="F89" s="548"/>
      <c r="G89" s="426"/>
      <c r="H89" s="427"/>
      <c r="I89" s="427"/>
      <c r="J89" s="38"/>
      <c r="K89" s="38"/>
      <c r="L89" s="38"/>
      <c r="M89" s="38"/>
      <c r="N89" s="38"/>
      <c r="O89" s="38"/>
      <c r="P89" s="38"/>
      <c r="Q89" s="38"/>
      <c r="R89" s="38"/>
      <c r="S89" s="38"/>
      <c r="T89" s="38"/>
      <c r="U89" s="38"/>
      <c r="V89" s="38"/>
      <c r="W89" s="38"/>
      <c r="X89" s="38"/>
      <c r="Y89" s="38"/>
    </row>
    <row r="90" spans="1:25" s="375" customFormat="1" ht="54.75" customHeight="1">
      <c r="A90" s="568">
        <v>7</v>
      </c>
      <c r="B90" s="1008" t="s">
        <v>141</v>
      </c>
      <c r="C90" s="918"/>
      <c r="D90" s="918"/>
      <c r="E90" s="918"/>
      <c r="F90" s="549"/>
      <c r="G90" s="902"/>
      <c r="H90" s="997"/>
      <c r="I90" s="549"/>
      <c r="J90" s="38"/>
      <c r="K90" s="38"/>
      <c r="L90" s="38"/>
      <c r="M90" s="38"/>
      <c r="N90" s="38"/>
      <c r="O90" s="38"/>
      <c r="P90" s="38"/>
      <c r="Q90" s="38"/>
      <c r="R90" s="38"/>
      <c r="S90" s="38"/>
      <c r="T90" s="38"/>
      <c r="U90" s="38"/>
      <c r="V90" s="38"/>
      <c r="W90" s="38"/>
      <c r="X90" s="38"/>
      <c r="Y90" s="38"/>
    </row>
    <row r="91" spans="1:25" s="375" customFormat="1" ht="34.5" hidden="1" customHeight="1">
      <c r="A91" s="568"/>
      <c r="B91" s="918"/>
      <c r="C91" s="918"/>
      <c r="D91" s="918"/>
      <c r="E91" s="918"/>
      <c r="F91" s="906"/>
      <c r="G91" s="907"/>
      <c r="H91" s="906"/>
      <c r="I91" s="907"/>
      <c r="J91" s="38"/>
      <c r="K91" s="38"/>
      <c r="L91" s="38"/>
      <c r="M91" s="38"/>
      <c r="N91" s="38"/>
      <c r="O91" s="38"/>
      <c r="P91" s="38"/>
      <c r="Q91" s="38"/>
      <c r="R91" s="38"/>
      <c r="S91" s="38"/>
      <c r="T91" s="38"/>
      <c r="U91" s="38"/>
      <c r="V91" s="38"/>
      <c r="W91" s="38"/>
      <c r="X91" s="38"/>
      <c r="Y91" s="38"/>
    </row>
    <row r="92" spans="1:25" s="375" customFormat="1" ht="37.5" customHeight="1">
      <c r="A92" s="568">
        <v>8</v>
      </c>
      <c r="B92" s="918" t="s">
        <v>142</v>
      </c>
      <c r="C92" s="918"/>
      <c r="D92" s="918"/>
      <c r="E92" s="918"/>
      <c r="F92" s="549"/>
      <c r="G92" s="426"/>
      <c r="H92" s="427"/>
      <c r="I92" s="427"/>
      <c r="J92" s="38"/>
      <c r="K92" s="38"/>
      <c r="L92" s="38"/>
      <c r="M92" s="38"/>
      <c r="N92" s="38"/>
      <c r="O92" s="38"/>
      <c r="P92" s="38"/>
      <c r="Q92" s="38"/>
      <c r="R92" s="38"/>
      <c r="S92" s="38"/>
      <c r="T92" s="38"/>
      <c r="U92" s="38"/>
      <c r="V92" s="38"/>
      <c r="W92" s="38"/>
      <c r="X92" s="38"/>
      <c r="Y92" s="38"/>
    </row>
    <row r="93" spans="1:25" s="375" customFormat="1" ht="40.5" customHeight="1">
      <c r="A93" s="568">
        <v>9</v>
      </c>
      <c r="B93" s="918" t="s">
        <v>143</v>
      </c>
      <c r="C93" s="918"/>
      <c r="D93" s="918"/>
      <c r="E93" s="918"/>
      <c r="F93" s="549"/>
      <c r="G93" s="426"/>
      <c r="H93" s="427"/>
      <c r="I93" s="427"/>
      <c r="J93" s="38"/>
      <c r="K93" s="38"/>
      <c r="L93" s="38"/>
      <c r="M93" s="38"/>
      <c r="N93" s="38"/>
      <c r="O93" s="38"/>
      <c r="P93" s="38"/>
      <c r="Q93" s="38"/>
      <c r="R93" s="38"/>
      <c r="S93" s="38"/>
      <c r="T93" s="38"/>
      <c r="U93" s="38"/>
      <c r="V93" s="38"/>
      <c r="W93" s="38"/>
      <c r="X93" s="38"/>
      <c r="Y93" s="38"/>
    </row>
    <row r="94" spans="1:25" s="375" customFormat="1" ht="40.5" customHeight="1">
      <c r="A94" s="568">
        <v>10</v>
      </c>
      <c r="B94" s="918" t="s">
        <v>144</v>
      </c>
      <c r="C94" s="918"/>
      <c r="D94" s="918"/>
      <c r="E94" s="918"/>
      <c r="F94" s="549"/>
      <c r="G94" s="426"/>
      <c r="H94" s="427"/>
      <c r="I94" s="427"/>
      <c r="J94" s="38"/>
      <c r="K94" s="38"/>
      <c r="L94" s="38"/>
      <c r="M94" s="38"/>
      <c r="N94" s="38"/>
      <c r="O94" s="38"/>
      <c r="P94" s="38"/>
      <c r="Q94" s="38"/>
      <c r="R94" s="38"/>
      <c r="S94" s="38"/>
      <c r="T94" s="38"/>
      <c r="U94" s="38"/>
      <c r="V94" s="38"/>
      <c r="W94" s="38"/>
      <c r="X94" s="38"/>
      <c r="Y94" s="38"/>
    </row>
    <row r="95" spans="1:25" s="375" customFormat="1" ht="25.5" customHeight="1">
      <c r="A95" s="1011">
        <v>11</v>
      </c>
      <c r="B95" s="911" t="s">
        <v>145</v>
      </c>
      <c r="C95" s="912"/>
      <c r="D95" s="912"/>
      <c r="E95" s="912"/>
      <c r="F95" s="429"/>
      <c r="G95" s="498"/>
      <c r="H95" s="428"/>
      <c r="I95" s="429"/>
      <c r="J95" s="38"/>
      <c r="K95" s="38"/>
      <c r="L95" s="38"/>
      <c r="M95" s="38"/>
      <c r="N95" s="38"/>
      <c r="O95" s="38"/>
      <c r="P95" s="38"/>
      <c r="Q95" s="38"/>
      <c r="R95" s="38"/>
      <c r="S95" s="38"/>
      <c r="T95" s="38"/>
      <c r="U95" s="38"/>
      <c r="V95" s="38"/>
      <c r="W95" s="38"/>
      <c r="X95" s="38"/>
      <c r="Y95" s="38"/>
    </row>
    <row r="96" spans="1:25" s="375" customFormat="1" ht="35.25" customHeight="1">
      <c r="A96" s="1012"/>
      <c r="B96" s="913" t="s">
        <v>146</v>
      </c>
      <c r="C96" s="914"/>
      <c r="D96" s="914"/>
      <c r="E96" s="915"/>
      <c r="F96" s="572" t="s">
        <v>147</v>
      </c>
      <c r="G96" s="572" t="s">
        <v>148</v>
      </c>
      <c r="H96" s="573"/>
      <c r="I96" s="574" t="s">
        <v>147</v>
      </c>
      <c r="J96" s="38"/>
      <c r="K96" s="38"/>
      <c r="L96" s="38"/>
      <c r="M96" s="38"/>
      <c r="N96" s="38"/>
      <c r="O96" s="38"/>
      <c r="P96" s="38"/>
      <c r="Q96" s="38"/>
      <c r="R96" s="38"/>
      <c r="S96" s="38"/>
      <c r="T96" s="38"/>
      <c r="U96" s="38"/>
      <c r="V96" s="38"/>
      <c r="W96" s="38"/>
      <c r="X96" s="38"/>
      <c r="Y96" s="38"/>
    </row>
    <row r="97" spans="1:25" s="375" customFormat="1" ht="36.75" customHeight="1">
      <c r="A97" s="568">
        <v>12</v>
      </c>
      <c r="B97" s="904" t="s">
        <v>149</v>
      </c>
      <c r="C97" s="905"/>
      <c r="D97" s="905"/>
      <c r="E97" s="916"/>
      <c r="F97" s="425"/>
      <c r="G97" s="426"/>
      <c r="H97" s="427"/>
      <c r="I97" s="427"/>
      <c r="J97" s="38"/>
      <c r="K97" s="38"/>
      <c r="L97" s="38"/>
      <c r="M97" s="38"/>
      <c r="N97" s="38"/>
      <c r="O97" s="38"/>
      <c r="P97" s="38"/>
      <c r="Q97" s="38"/>
      <c r="R97" s="38"/>
      <c r="S97" s="38"/>
      <c r="T97" s="38"/>
      <c r="U97" s="38"/>
      <c r="V97" s="38"/>
      <c r="W97" s="38"/>
      <c r="X97" s="38"/>
      <c r="Y97" s="38"/>
    </row>
    <row r="98" spans="1:25" s="375" customFormat="1" ht="18.75" customHeight="1">
      <c r="A98" s="420"/>
      <c r="B98" s="550" t="s">
        <v>150</v>
      </c>
      <c r="C98" s="495"/>
      <c r="D98" s="495"/>
      <c r="E98" s="495"/>
      <c r="F98" s="495"/>
      <c r="G98" s="495"/>
      <c r="H98" s="495"/>
      <c r="I98" s="495"/>
      <c r="J98" s="38"/>
      <c r="K98" s="38"/>
      <c r="L98" s="38"/>
      <c r="M98" s="38"/>
      <c r="N98" s="38"/>
      <c r="O98" s="38"/>
      <c r="P98" s="38"/>
      <c r="Q98" s="38"/>
      <c r="R98" s="38"/>
      <c r="S98" s="38"/>
      <c r="T98" s="38"/>
      <c r="U98" s="38"/>
      <c r="V98" s="38"/>
      <c r="W98" s="38"/>
      <c r="X98" s="38"/>
      <c r="Y98" s="38"/>
    </row>
    <row r="99" spans="1:25" s="375" customFormat="1" ht="24" customHeight="1">
      <c r="A99" s="1009">
        <v>2.4</v>
      </c>
      <c r="B99" s="998" t="s">
        <v>151</v>
      </c>
      <c r="C99" s="999"/>
      <c r="D99" s="999"/>
      <c r="E99" s="999"/>
      <c r="F99" s="999"/>
      <c r="G99" s="999"/>
      <c r="H99" s="999"/>
      <c r="I99" s="999"/>
    </row>
    <row r="100" spans="1:25" s="375" customFormat="1" ht="48.75" customHeight="1">
      <c r="A100" s="1009"/>
      <c r="B100" s="895" t="s">
        <v>152</v>
      </c>
      <c r="C100" s="895"/>
      <c r="D100" s="895"/>
      <c r="E100" s="895"/>
      <c r="F100" s="895"/>
      <c r="G100" s="895"/>
      <c r="H100" s="895"/>
      <c r="I100" s="895"/>
      <c r="J100" s="59"/>
    </row>
    <row r="101" spans="1:25" s="375" customFormat="1" ht="48.75" customHeight="1">
      <c r="A101" s="571" t="s">
        <v>153</v>
      </c>
      <c r="B101" s="896" t="s">
        <v>154</v>
      </c>
      <c r="C101" s="897"/>
      <c r="D101" s="897"/>
      <c r="E101" s="897"/>
      <c r="F101" s="908"/>
      <c r="G101" s="909"/>
      <c r="H101" s="909"/>
      <c r="I101" s="910"/>
      <c r="J101" s="417"/>
      <c r="K101" s="417"/>
      <c r="L101" s="417"/>
      <c r="M101" s="417"/>
      <c r="N101" s="389"/>
      <c r="O101" s="417"/>
      <c r="P101" s="417"/>
      <c r="Q101" s="417"/>
      <c r="R101" s="417"/>
      <c r="S101" s="417"/>
      <c r="T101" s="417"/>
      <c r="U101" s="417"/>
      <c r="V101" s="417"/>
      <c r="W101" s="417"/>
      <c r="X101" s="417"/>
      <c r="Y101" s="417"/>
    </row>
    <row r="102" spans="1:25" s="375" customFormat="1" ht="56.25" customHeight="1">
      <c r="A102" s="571" t="s">
        <v>155</v>
      </c>
      <c r="B102" s="896" t="s">
        <v>156</v>
      </c>
      <c r="C102" s="897"/>
      <c r="D102" s="897"/>
      <c r="E102" s="897"/>
      <c r="F102" s="1015"/>
      <c r="G102" s="1014"/>
      <c r="H102" s="1014"/>
      <c r="I102" s="907"/>
      <c r="J102" s="417"/>
      <c r="K102" s="417"/>
      <c r="L102" s="417"/>
      <c r="M102" s="417"/>
      <c r="N102" s="389"/>
      <c r="O102" s="417"/>
      <c r="P102" s="417"/>
      <c r="Q102" s="417"/>
      <c r="R102" s="417"/>
      <c r="S102" s="417"/>
      <c r="T102" s="417"/>
      <c r="U102" s="417"/>
      <c r="V102" s="417"/>
      <c r="W102" s="417"/>
      <c r="X102" s="417"/>
      <c r="Y102" s="417"/>
    </row>
    <row r="103" spans="1:25" s="375" customFormat="1" ht="54.75" customHeight="1">
      <c r="A103" s="571" t="s">
        <v>157</v>
      </c>
      <c r="B103" s="1017" t="s">
        <v>158</v>
      </c>
      <c r="C103" s="1018"/>
      <c r="D103" s="1018"/>
      <c r="E103" s="1019"/>
      <c r="F103" s="908"/>
      <c r="G103" s="909"/>
      <c r="H103" s="909"/>
      <c r="I103" s="910"/>
      <c r="J103" s="417"/>
      <c r="K103" s="417"/>
      <c r="L103" s="417"/>
      <c r="M103" s="417"/>
      <c r="N103" s="271"/>
      <c r="O103" s="417"/>
      <c r="P103" s="417"/>
      <c r="Q103" s="417"/>
      <c r="R103" s="417"/>
      <c r="S103" s="417"/>
      <c r="T103" s="417"/>
      <c r="U103" s="417"/>
      <c r="V103" s="417"/>
      <c r="W103" s="417"/>
      <c r="X103" s="417"/>
      <c r="Y103" s="417"/>
    </row>
    <row r="104" spans="1:25" s="375" customFormat="1" ht="27" customHeight="1">
      <c r="A104" s="568"/>
      <c r="B104" s="895" t="s">
        <v>159</v>
      </c>
      <c r="C104" s="895"/>
      <c r="D104" s="895"/>
      <c r="E104" s="895"/>
      <c r="F104" s="895"/>
      <c r="G104" s="895"/>
      <c r="H104" s="895"/>
      <c r="I104" s="895"/>
      <c r="J104" s="38"/>
      <c r="K104" s="38"/>
      <c r="L104" s="38"/>
      <c r="M104" s="38"/>
      <c r="N104" s="38"/>
      <c r="O104" s="38"/>
      <c r="P104" s="38"/>
      <c r="Q104" s="38"/>
      <c r="R104" s="38"/>
      <c r="S104" s="38"/>
      <c r="T104" s="38"/>
      <c r="U104" s="38"/>
      <c r="V104" s="38"/>
      <c r="W104" s="38"/>
      <c r="X104" s="38"/>
      <c r="Y104" s="38"/>
    </row>
    <row r="105" spans="1:25" s="375" customFormat="1" ht="38.25" customHeight="1">
      <c r="A105" s="568">
        <v>1</v>
      </c>
      <c r="B105" s="904" t="s">
        <v>160</v>
      </c>
      <c r="C105" s="905"/>
      <c r="D105" s="905"/>
      <c r="E105" s="1001"/>
      <c r="F105" s="425"/>
      <c r="G105" s="426"/>
      <c r="H105" s="427"/>
      <c r="I105" s="427"/>
      <c r="J105" s="38"/>
      <c r="K105" s="38"/>
      <c r="L105" s="38"/>
      <c r="M105" s="38"/>
      <c r="N105" s="271"/>
      <c r="O105" s="38"/>
      <c r="P105" s="38"/>
      <c r="Q105" s="38"/>
      <c r="R105" s="38"/>
      <c r="S105" s="38"/>
      <c r="T105" s="38"/>
      <c r="U105" s="38"/>
      <c r="V105" s="38"/>
      <c r="W105" s="38"/>
      <c r="X105" s="38"/>
      <c r="Y105" s="38"/>
    </row>
    <row r="106" spans="1:25" s="375" customFormat="1" ht="35.25" customHeight="1">
      <c r="A106" s="568">
        <v>2</v>
      </c>
      <c r="B106" s="904" t="s">
        <v>135</v>
      </c>
      <c r="C106" s="905"/>
      <c r="D106" s="905"/>
      <c r="E106" s="905"/>
      <c r="F106" s="425"/>
      <c r="G106" s="426"/>
      <c r="H106" s="427"/>
      <c r="I106" s="427"/>
      <c r="J106" s="38"/>
      <c r="K106" s="38"/>
      <c r="L106" s="38"/>
      <c r="M106" s="38"/>
      <c r="N106" s="38"/>
      <c r="O106" s="38"/>
      <c r="P106" s="38"/>
      <c r="Q106" s="38"/>
      <c r="R106" s="38"/>
      <c r="S106" s="38"/>
      <c r="T106" s="38"/>
      <c r="U106" s="38"/>
      <c r="V106" s="38"/>
      <c r="W106" s="38"/>
      <c r="X106" s="38"/>
      <c r="Y106" s="38"/>
    </row>
    <row r="107" spans="1:25" s="375" customFormat="1" ht="34.5" customHeight="1">
      <c r="A107" s="1011">
        <v>3</v>
      </c>
      <c r="B107" s="1002" t="s">
        <v>161</v>
      </c>
      <c r="C107" s="1003"/>
      <c r="D107" s="1003"/>
      <c r="E107" s="1003"/>
      <c r="F107" s="425"/>
      <c r="G107" s="426"/>
      <c r="H107" s="427"/>
      <c r="I107" s="427"/>
      <c r="J107" s="38"/>
      <c r="K107" s="38"/>
      <c r="L107" s="38"/>
      <c r="M107" s="38"/>
      <c r="N107" s="38"/>
      <c r="O107" s="38"/>
      <c r="P107" s="38"/>
      <c r="Q107" s="38"/>
      <c r="R107" s="38"/>
      <c r="S107" s="38"/>
      <c r="T107" s="38"/>
      <c r="U107" s="38"/>
      <c r="V107" s="38"/>
      <c r="W107" s="38"/>
      <c r="X107" s="38"/>
      <c r="Y107" s="38"/>
    </row>
    <row r="108" spans="1:25" s="375" customFormat="1" ht="27.75" customHeight="1">
      <c r="A108" s="1012"/>
      <c r="B108" s="1005"/>
      <c r="C108" s="1006"/>
      <c r="D108" s="1006"/>
      <c r="E108" s="1006"/>
      <c r="F108" s="425"/>
      <c r="G108" s="426"/>
      <c r="H108" s="427"/>
      <c r="I108" s="427"/>
      <c r="J108" s="38"/>
      <c r="K108" s="38"/>
      <c r="L108" s="38"/>
      <c r="M108" s="38"/>
      <c r="N108" s="38"/>
      <c r="O108" s="38"/>
      <c r="P108" s="38"/>
      <c r="Q108" s="38"/>
      <c r="R108" s="38"/>
      <c r="S108" s="38"/>
      <c r="T108" s="38"/>
      <c r="U108" s="38"/>
      <c r="V108" s="38"/>
      <c r="W108" s="38"/>
      <c r="X108" s="38"/>
      <c r="Y108" s="38"/>
    </row>
    <row r="109" spans="1:25" s="375" customFormat="1" ht="31.5" customHeight="1">
      <c r="A109" s="1012"/>
      <c r="B109" s="421"/>
      <c r="E109" s="44" t="s">
        <v>137</v>
      </c>
      <c r="F109" s="425"/>
      <c r="G109" s="426"/>
      <c r="H109" s="427"/>
      <c r="I109" s="427"/>
      <c r="J109" s="38"/>
      <c r="K109" s="38"/>
      <c r="L109" s="38"/>
      <c r="M109" s="38"/>
      <c r="N109" s="38"/>
      <c r="O109" s="38"/>
      <c r="P109" s="38"/>
      <c r="Q109" s="38"/>
      <c r="R109" s="38"/>
      <c r="S109" s="38"/>
      <c r="T109" s="38"/>
      <c r="U109" s="38"/>
      <c r="V109" s="38"/>
      <c r="W109" s="38"/>
      <c r="X109" s="38"/>
      <c r="Y109" s="38"/>
    </row>
    <row r="110" spans="1:25" s="375" customFormat="1" ht="31.5" customHeight="1">
      <c r="A110" s="1012"/>
      <c r="B110" s="421"/>
      <c r="E110" s="44" t="s">
        <v>138</v>
      </c>
      <c r="F110" s="425"/>
      <c r="G110" s="426"/>
      <c r="H110" s="427"/>
      <c r="I110" s="427"/>
      <c r="J110" s="38"/>
      <c r="K110" s="38"/>
      <c r="L110" s="38"/>
      <c r="M110" s="38"/>
      <c r="N110" s="38"/>
      <c r="O110" s="38"/>
      <c r="P110" s="38"/>
      <c r="Q110" s="38"/>
      <c r="R110" s="38"/>
      <c r="S110" s="38"/>
      <c r="T110" s="38"/>
      <c r="U110" s="38"/>
      <c r="V110" s="38"/>
      <c r="W110" s="38"/>
      <c r="X110" s="38"/>
      <c r="Y110" s="38"/>
    </row>
    <row r="111" spans="1:25" s="375" customFormat="1" ht="30" customHeight="1">
      <c r="A111" s="1013"/>
      <c r="B111" s="422"/>
      <c r="C111" s="423"/>
      <c r="D111" s="423"/>
      <c r="E111" s="424" t="s">
        <v>139</v>
      </c>
      <c r="F111" s="425"/>
      <c r="G111" s="426"/>
      <c r="H111" s="427"/>
      <c r="I111" s="427"/>
      <c r="J111" s="38"/>
      <c r="K111" s="38"/>
      <c r="L111" s="38"/>
      <c r="M111" s="38"/>
      <c r="N111" s="38"/>
      <c r="O111" s="38"/>
      <c r="P111" s="38"/>
      <c r="Q111" s="38"/>
      <c r="R111" s="38"/>
      <c r="S111" s="38"/>
      <c r="T111" s="38"/>
      <c r="U111" s="38"/>
      <c r="V111" s="38"/>
      <c r="W111" s="38"/>
      <c r="X111" s="38"/>
      <c r="Y111" s="38"/>
    </row>
    <row r="112" spans="1:25" s="375" customFormat="1" ht="15.75" customHeight="1">
      <c r="A112" s="59"/>
      <c r="B112" s="29"/>
      <c r="C112" s="83"/>
      <c r="D112" s="83"/>
      <c r="E112" s="83"/>
      <c r="F112" s="83"/>
      <c r="G112" s="83"/>
      <c r="H112" s="83"/>
      <c r="I112" s="83"/>
      <c r="J112" s="59"/>
    </row>
    <row r="113" spans="1:25" s="375" customFormat="1" ht="22.5" customHeight="1">
      <c r="A113" s="567" t="s">
        <v>162</v>
      </c>
      <c r="B113" s="1016" t="s">
        <v>163</v>
      </c>
      <c r="C113" s="1016"/>
      <c r="D113" s="1016"/>
      <c r="E113" s="1016"/>
      <c r="F113" s="566"/>
      <c r="G113" s="566"/>
      <c r="H113" s="566"/>
      <c r="I113" s="566"/>
      <c r="J113" s="59"/>
    </row>
    <row r="114" spans="1:25" s="375" customFormat="1" ht="59.25" customHeight="1">
      <c r="A114" s="552" t="s">
        <v>75</v>
      </c>
      <c r="B114" s="918" t="s">
        <v>164</v>
      </c>
      <c r="C114" s="918"/>
      <c r="D114" s="918"/>
      <c r="E114" s="918"/>
      <c r="F114" s="427"/>
      <c r="G114" s="426"/>
      <c r="H114" s="427"/>
      <c r="I114" s="427"/>
      <c r="J114" s="38"/>
      <c r="K114" s="38"/>
      <c r="L114" s="38"/>
      <c r="M114" s="38"/>
      <c r="N114" s="38"/>
      <c r="O114" s="38"/>
      <c r="P114" s="38"/>
      <c r="Q114" s="38"/>
      <c r="R114" s="38"/>
      <c r="S114" s="38"/>
      <c r="T114" s="38"/>
      <c r="U114" s="38"/>
      <c r="V114" s="38"/>
      <c r="W114" s="38"/>
      <c r="X114" s="38"/>
      <c r="Y114" s="38"/>
    </row>
    <row r="115" spans="1:25" s="375" customFormat="1" ht="33.75" customHeight="1">
      <c r="A115" s="552" t="s">
        <v>76</v>
      </c>
      <c r="B115" s="917" t="s">
        <v>165</v>
      </c>
      <c r="C115" s="917"/>
      <c r="D115" s="917"/>
      <c r="E115" s="917"/>
      <c r="F115" s="427"/>
      <c r="G115" s="426"/>
      <c r="H115" s="427"/>
      <c r="I115" s="427"/>
      <c r="J115" s="38"/>
      <c r="K115" s="38"/>
      <c r="L115" s="38"/>
      <c r="M115" s="38"/>
      <c r="N115" s="38"/>
      <c r="O115" s="38"/>
      <c r="P115" s="38"/>
      <c r="Q115" s="38"/>
      <c r="R115" s="38"/>
      <c r="S115" s="38"/>
      <c r="T115" s="38"/>
      <c r="U115" s="38"/>
      <c r="V115" s="38"/>
      <c r="W115" s="38"/>
      <c r="X115" s="38"/>
      <c r="Y115" s="38"/>
    </row>
    <row r="116" spans="1:25" s="375" customFormat="1" ht="36" customHeight="1">
      <c r="A116" s="552" t="s">
        <v>77</v>
      </c>
      <c r="B116" s="918" t="s">
        <v>166</v>
      </c>
      <c r="C116" s="918"/>
      <c r="D116" s="918"/>
      <c r="E116" s="918"/>
      <c r="F116" s="427"/>
      <c r="G116" s="426"/>
      <c r="H116" s="427"/>
      <c r="I116" s="427"/>
      <c r="J116" s="38"/>
      <c r="K116" s="38"/>
      <c r="L116" s="38"/>
      <c r="M116" s="38"/>
      <c r="N116" s="38"/>
      <c r="O116" s="38"/>
      <c r="P116" s="38"/>
      <c r="Q116" s="38"/>
      <c r="R116" s="38"/>
      <c r="S116" s="38"/>
      <c r="T116" s="38"/>
      <c r="U116" s="38"/>
      <c r="V116" s="38"/>
      <c r="W116" s="38"/>
      <c r="X116" s="38"/>
      <c r="Y116" s="38"/>
    </row>
    <row r="117" spans="1:25" s="375" customFormat="1" ht="34.5" hidden="1" customHeight="1">
      <c r="A117" s="568"/>
      <c r="B117" s="918"/>
      <c r="C117" s="918"/>
      <c r="D117" s="918"/>
      <c r="E117" s="918"/>
      <c r="F117" s="1014"/>
      <c r="G117" s="907"/>
      <c r="H117" s="906"/>
      <c r="I117" s="907"/>
      <c r="J117" s="38"/>
      <c r="K117" s="38"/>
      <c r="L117" s="38"/>
      <c r="M117" s="38"/>
      <c r="N117" s="38"/>
      <c r="O117" s="38"/>
      <c r="P117" s="38"/>
      <c r="Q117" s="38"/>
      <c r="R117" s="38"/>
      <c r="S117" s="38"/>
      <c r="T117" s="38"/>
      <c r="U117" s="38"/>
      <c r="V117" s="38"/>
      <c r="W117" s="38"/>
      <c r="X117" s="38"/>
      <c r="Y117" s="38"/>
    </row>
    <row r="118" spans="1:25" s="375" customFormat="1" ht="38.25" customHeight="1">
      <c r="A118" s="552" t="s">
        <v>167</v>
      </c>
      <c r="B118" s="918" t="s">
        <v>143</v>
      </c>
      <c r="C118" s="918"/>
      <c r="D118" s="918"/>
      <c r="E118" s="918"/>
      <c r="F118" s="427"/>
      <c r="G118" s="426"/>
      <c r="H118" s="427"/>
      <c r="I118" s="427"/>
      <c r="J118" s="38"/>
      <c r="K118" s="38"/>
      <c r="L118" s="38"/>
      <c r="M118" s="38"/>
      <c r="N118" s="38"/>
      <c r="O118" s="38"/>
      <c r="P118" s="38"/>
      <c r="Q118" s="38"/>
      <c r="R118" s="38"/>
      <c r="S118" s="38"/>
      <c r="T118" s="38"/>
      <c r="U118" s="38"/>
      <c r="V118" s="38"/>
      <c r="W118" s="38"/>
      <c r="X118" s="38"/>
      <c r="Y118" s="38"/>
    </row>
    <row r="119" spans="1:25" s="375" customFormat="1" ht="32.25" customHeight="1">
      <c r="A119" s="552" t="s">
        <v>168</v>
      </c>
      <c r="B119" s="918" t="s">
        <v>169</v>
      </c>
      <c r="C119" s="918"/>
      <c r="D119" s="918"/>
      <c r="E119" s="918"/>
      <c r="F119" s="427"/>
      <c r="G119" s="426"/>
      <c r="H119" s="427"/>
      <c r="I119" s="427"/>
      <c r="J119" s="38"/>
      <c r="K119" s="38"/>
      <c r="L119" s="38"/>
      <c r="M119" s="38"/>
      <c r="N119" s="38"/>
      <c r="O119" s="38"/>
      <c r="P119" s="38"/>
      <c r="Q119" s="38"/>
      <c r="R119" s="38"/>
      <c r="S119" s="38"/>
      <c r="T119" s="38"/>
      <c r="U119" s="38"/>
      <c r="V119" s="38"/>
      <c r="W119" s="38"/>
      <c r="X119" s="38"/>
      <c r="Y119" s="38"/>
    </row>
    <row r="120" spans="1:25" s="375" customFormat="1" ht="42.75" customHeight="1">
      <c r="A120" s="552" t="s">
        <v>170</v>
      </c>
      <c r="B120" s="1010" t="s">
        <v>171</v>
      </c>
      <c r="C120" s="1010"/>
      <c r="D120" s="1010"/>
      <c r="E120" s="1010"/>
      <c r="F120" s="427"/>
      <c r="G120" s="426"/>
      <c r="H120" s="427"/>
      <c r="I120" s="427"/>
      <c r="J120" s="38"/>
      <c r="K120" s="38"/>
      <c r="L120" s="38"/>
      <c r="M120" s="38"/>
      <c r="N120" s="38"/>
      <c r="O120" s="38"/>
      <c r="P120" s="38"/>
      <c r="Q120" s="38"/>
      <c r="R120" s="38"/>
      <c r="S120" s="38"/>
      <c r="T120" s="38"/>
      <c r="U120" s="38"/>
      <c r="V120" s="38"/>
      <c r="W120" s="38"/>
      <c r="X120" s="38"/>
      <c r="Y120" s="38"/>
    </row>
    <row r="121" spans="1:25" s="375" customFormat="1" ht="29.25" customHeight="1">
      <c r="A121" s="1021" t="s">
        <v>172</v>
      </c>
      <c r="B121" s="911" t="s">
        <v>145</v>
      </c>
      <c r="C121" s="912"/>
      <c r="D121" s="912"/>
      <c r="E121" s="912"/>
      <c r="F121" s="428"/>
      <c r="G121" s="498"/>
      <c r="H121" s="428"/>
      <c r="I121" s="429"/>
      <c r="J121" s="38"/>
      <c r="K121" s="38"/>
      <c r="L121" s="38"/>
      <c r="M121" s="38"/>
      <c r="N121" s="38"/>
      <c r="O121" s="38"/>
      <c r="P121" s="38"/>
      <c r="Q121" s="38"/>
      <c r="R121" s="38"/>
      <c r="S121" s="38"/>
      <c r="T121" s="38"/>
      <c r="U121" s="38"/>
      <c r="V121" s="38"/>
      <c r="W121" s="38"/>
      <c r="X121" s="38"/>
      <c r="Y121" s="38"/>
    </row>
    <row r="122" spans="1:25" s="375" customFormat="1" ht="24" customHeight="1">
      <c r="A122" s="1022"/>
      <c r="B122" s="1020" t="s">
        <v>146</v>
      </c>
      <c r="C122" s="1020"/>
      <c r="D122" s="1020"/>
      <c r="E122" s="1020"/>
      <c r="F122" s="430"/>
      <c r="G122" s="499"/>
      <c r="H122" s="430"/>
      <c r="I122" s="431"/>
      <c r="J122" s="38"/>
      <c r="K122" s="38"/>
      <c r="L122" s="38"/>
      <c r="M122" s="38"/>
      <c r="N122" s="38"/>
      <c r="O122" s="38"/>
      <c r="P122" s="38"/>
      <c r="Q122" s="38"/>
      <c r="R122" s="38"/>
      <c r="S122" s="38"/>
      <c r="T122" s="38"/>
      <c r="U122" s="38"/>
      <c r="V122" s="38"/>
      <c r="W122" s="38"/>
      <c r="X122" s="38"/>
      <c r="Y122" s="38"/>
    </row>
    <row r="123" spans="1:25" s="375" customFormat="1" ht="18.75" customHeight="1">
      <c r="A123" s="1023"/>
      <c r="B123" s="918"/>
      <c r="C123" s="918"/>
      <c r="D123" s="918"/>
      <c r="E123" s="918"/>
      <c r="F123" s="557" t="s">
        <v>173</v>
      </c>
      <c r="G123" s="526" t="s">
        <v>173</v>
      </c>
      <c r="H123" s="503"/>
      <c r="I123" s="527" t="s">
        <v>173</v>
      </c>
      <c r="J123" s="38"/>
      <c r="K123" s="38"/>
      <c r="L123" s="38"/>
      <c r="M123" s="38"/>
      <c r="N123" s="38"/>
      <c r="O123" s="38"/>
      <c r="P123" s="38"/>
      <c r="Q123" s="38"/>
      <c r="R123" s="38"/>
      <c r="S123" s="38"/>
      <c r="T123" s="38"/>
      <c r="U123" s="38"/>
      <c r="V123" s="38"/>
      <c r="W123" s="38"/>
      <c r="X123" s="38"/>
      <c r="Y123" s="38"/>
    </row>
    <row r="124" spans="1:25" s="561" customFormat="1" ht="21.75" customHeight="1">
      <c r="A124" s="423"/>
      <c r="B124" s="21" t="s">
        <v>150</v>
      </c>
      <c r="C124" s="560"/>
      <c r="D124" s="560"/>
      <c r="E124" s="560"/>
      <c r="F124" s="560"/>
      <c r="G124" s="560"/>
      <c r="H124" s="560"/>
      <c r="I124" s="560"/>
      <c r="J124" s="423"/>
    </row>
    <row r="125" spans="1:25" s="375" customFormat="1" ht="18.75" customHeight="1">
      <c r="A125" s="563" t="s">
        <v>174</v>
      </c>
      <c r="B125" s="921" t="s">
        <v>175</v>
      </c>
      <c r="C125" s="922"/>
      <c r="D125" s="922"/>
      <c r="E125" s="922"/>
      <c r="F125" s="553"/>
      <c r="G125" s="559"/>
      <c r="H125" s="559"/>
      <c r="I125" s="562"/>
      <c r="J125" s="38"/>
      <c r="K125" s="38"/>
      <c r="L125" s="38"/>
      <c r="M125" s="38"/>
      <c r="N125" s="38"/>
      <c r="O125" s="38"/>
      <c r="P125" s="38"/>
      <c r="Q125" s="38"/>
      <c r="R125" s="38"/>
      <c r="S125" s="38"/>
      <c r="T125" s="38"/>
      <c r="U125" s="38"/>
      <c r="V125" s="38"/>
      <c r="W125" s="38"/>
      <c r="X125" s="38"/>
      <c r="Y125" s="38"/>
    </row>
    <row r="126" spans="1:25" s="375" customFormat="1" ht="57.75" customHeight="1">
      <c r="A126" s="552" t="s">
        <v>176</v>
      </c>
      <c r="B126" s="905" t="s">
        <v>177</v>
      </c>
      <c r="C126" s="905"/>
      <c r="D126" s="905"/>
      <c r="E126" s="916"/>
      <c r="F126" s="549"/>
      <c r="G126" s="902"/>
      <c r="H126" s="997"/>
      <c r="I126" s="556"/>
      <c r="J126" s="38"/>
      <c r="K126" s="38"/>
      <c r="L126" s="38"/>
      <c r="M126" s="38"/>
      <c r="N126" s="38"/>
      <c r="O126" s="38"/>
      <c r="P126" s="38"/>
      <c r="Q126" s="38"/>
      <c r="R126" s="38"/>
      <c r="S126" s="38"/>
      <c r="T126" s="38"/>
      <c r="U126" s="38"/>
      <c r="V126" s="38"/>
      <c r="W126" s="38"/>
      <c r="X126" s="38"/>
      <c r="Y126" s="38"/>
    </row>
    <row r="127" spans="1:25" s="375" customFormat="1" ht="28.5" customHeight="1">
      <c r="A127" s="552" t="s">
        <v>178</v>
      </c>
      <c r="B127" s="905" t="s">
        <v>179</v>
      </c>
      <c r="C127" s="905"/>
      <c r="D127" s="905"/>
      <c r="E127" s="916"/>
      <c r="F127" s="428"/>
      <c r="G127" s="412"/>
      <c r="H127" s="541"/>
      <c r="I127" s="556"/>
      <c r="J127" s="38"/>
      <c r="K127" s="38"/>
      <c r="L127" s="38"/>
      <c r="M127" s="38"/>
      <c r="N127" s="38"/>
      <c r="O127" s="38"/>
      <c r="P127" s="38"/>
      <c r="Q127" s="38"/>
      <c r="R127" s="38"/>
      <c r="S127" s="38"/>
      <c r="T127" s="38"/>
      <c r="U127" s="38"/>
      <c r="V127" s="38"/>
      <c r="W127" s="38"/>
      <c r="X127" s="38"/>
      <c r="Y127" s="38"/>
    </row>
    <row r="128" spans="1:25" s="375" customFormat="1" ht="40.5" customHeight="1">
      <c r="A128" s="552" t="s">
        <v>180</v>
      </c>
      <c r="B128" s="1024" t="s">
        <v>181</v>
      </c>
      <c r="C128" s="1024"/>
      <c r="D128" s="1024"/>
      <c r="E128" s="1025"/>
      <c r="F128" s="427"/>
      <c r="G128" s="902"/>
      <c r="H128" s="997"/>
      <c r="I128" s="427"/>
      <c r="J128" s="38"/>
      <c r="K128" s="38"/>
      <c r="L128" s="38"/>
      <c r="M128" s="38"/>
      <c r="N128" s="38"/>
      <c r="O128" s="38"/>
      <c r="P128" s="38"/>
      <c r="Q128" s="38"/>
      <c r="R128" s="38"/>
      <c r="S128" s="38"/>
      <c r="T128" s="38"/>
      <c r="U128" s="38"/>
      <c r="V128" s="38"/>
      <c r="W128" s="38"/>
      <c r="X128" s="38"/>
      <c r="Y128" s="38"/>
    </row>
    <row r="129" spans="1:25" s="375" customFormat="1" ht="24" customHeight="1">
      <c r="A129" s="552" t="s">
        <v>182</v>
      </c>
      <c r="B129" s="905" t="s">
        <v>143</v>
      </c>
      <c r="C129" s="905"/>
      <c r="D129" s="905"/>
      <c r="E129" s="916"/>
      <c r="F129" s="427"/>
      <c r="G129" s="902"/>
      <c r="H129" s="997"/>
      <c r="I129" s="427"/>
      <c r="J129" s="38"/>
      <c r="K129" s="38"/>
      <c r="L129" s="38"/>
      <c r="M129" s="38"/>
      <c r="N129" s="38"/>
      <c r="O129" s="38"/>
      <c r="P129" s="38"/>
      <c r="Q129" s="38"/>
      <c r="R129" s="38"/>
      <c r="S129" s="38"/>
      <c r="T129" s="38"/>
      <c r="U129" s="38"/>
      <c r="V129" s="38"/>
      <c r="W129" s="38"/>
      <c r="X129" s="38"/>
      <c r="Y129" s="38"/>
    </row>
    <row r="130" spans="1:25" s="375" customFormat="1" ht="27" customHeight="1">
      <c r="A130" s="552" t="s">
        <v>183</v>
      </c>
      <c r="B130" s="905" t="s">
        <v>184</v>
      </c>
      <c r="C130" s="905"/>
      <c r="D130" s="905"/>
      <c r="E130" s="916"/>
      <c r="F130" s="427"/>
      <c r="G130" s="902"/>
      <c r="H130" s="997"/>
      <c r="I130" s="427"/>
      <c r="J130" s="38"/>
      <c r="K130" s="38"/>
      <c r="L130" s="38"/>
      <c r="M130" s="38"/>
      <c r="N130" s="38"/>
      <c r="O130" s="38"/>
      <c r="P130" s="38"/>
      <c r="Q130" s="38"/>
      <c r="R130" s="38"/>
      <c r="S130" s="38"/>
      <c r="T130" s="38"/>
      <c r="U130" s="38"/>
      <c r="V130" s="38"/>
      <c r="W130" s="38"/>
      <c r="X130" s="38"/>
      <c r="Y130" s="38"/>
    </row>
    <row r="131" spans="1:25" s="375" customFormat="1" ht="40.5" customHeight="1">
      <c r="A131" s="552" t="s">
        <v>185</v>
      </c>
      <c r="B131" s="905" t="s">
        <v>186</v>
      </c>
      <c r="C131" s="905"/>
      <c r="D131" s="905"/>
      <c r="E131" s="916"/>
      <c r="F131" s="427"/>
      <c r="G131" s="902"/>
      <c r="H131" s="997"/>
      <c r="I131" s="427"/>
      <c r="J131" s="38"/>
      <c r="K131" s="38"/>
      <c r="L131" s="38"/>
      <c r="M131" s="38"/>
      <c r="N131" s="38"/>
      <c r="O131" s="38"/>
      <c r="P131" s="38"/>
      <c r="Q131" s="38"/>
      <c r="R131" s="38"/>
      <c r="S131" s="38"/>
      <c r="T131" s="38"/>
      <c r="U131" s="38"/>
      <c r="V131" s="38"/>
      <c r="W131" s="38"/>
      <c r="X131" s="38"/>
      <c r="Y131" s="38"/>
    </row>
    <row r="132" spans="1:25" s="375" customFormat="1" ht="39" customHeight="1">
      <c r="A132" s="552" t="s">
        <v>187</v>
      </c>
      <c r="B132" s="905" t="s">
        <v>188</v>
      </c>
      <c r="C132" s="905"/>
      <c r="D132" s="905"/>
      <c r="E132" s="916"/>
      <c r="F132" s="427"/>
      <c r="G132" s="902"/>
      <c r="H132" s="997"/>
      <c r="I132" s="427"/>
      <c r="J132" s="38"/>
      <c r="K132" s="38"/>
      <c r="L132" s="38"/>
      <c r="M132" s="38"/>
      <c r="N132" s="38"/>
      <c r="O132" s="38"/>
      <c r="P132" s="38"/>
      <c r="Q132" s="38"/>
      <c r="R132" s="38"/>
      <c r="S132" s="38"/>
      <c r="T132" s="38"/>
      <c r="U132" s="38"/>
      <c r="V132" s="38"/>
      <c r="W132" s="38"/>
      <c r="X132" s="38"/>
      <c r="Y132" s="38"/>
    </row>
    <row r="133" spans="1:25" s="375" customFormat="1" ht="30" customHeight="1">
      <c r="A133" s="1011" t="s">
        <v>187</v>
      </c>
      <c r="B133" s="911" t="s">
        <v>145</v>
      </c>
      <c r="C133" s="912"/>
      <c r="D133" s="912"/>
      <c r="E133" s="912"/>
      <c r="F133" s="429"/>
      <c r="G133" s="498"/>
      <c r="H133" s="428"/>
      <c r="I133" s="429"/>
      <c r="J133" s="38"/>
      <c r="K133" s="38"/>
      <c r="L133" s="38"/>
      <c r="M133" s="38"/>
      <c r="N133" s="38"/>
      <c r="O133" s="38"/>
      <c r="P133" s="38"/>
      <c r="Q133" s="38"/>
      <c r="R133" s="38"/>
      <c r="S133" s="38"/>
      <c r="T133" s="38"/>
      <c r="U133" s="38"/>
      <c r="V133" s="38"/>
      <c r="W133" s="38"/>
      <c r="X133" s="38"/>
      <c r="Y133" s="38"/>
    </row>
    <row r="134" spans="1:25" s="375" customFormat="1" ht="34.5" customHeight="1">
      <c r="A134" s="1013"/>
      <c r="B134" s="913" t="s">
        <v>146</v>
      </c>
      <c r="C134" s="914"/>
      <c r="D134" s="914"/>
      <c r="E134" s="915"/>
      <c r="F134" s="565" t="s">
        <v>189</v>
      </c>
      <c r="G134" s="565" t="s">
        <v>189</v>
      </c>
      <c r="H134" s="500"/>
      <c r="I134" s="564" t="s">
        <v>189</v>
      </c>
      <c r="J134" s="38"/>
      <c r="K134" s="38"/>
      <c r="L134" s="38"/>
      <c r="M134" s="38"/>
      <c r="N134" s="38"/>
      <c r="O134" s="38"/>
      <c r="P134" s="38"/>
      <c r="Q134" s="38"/>
      <c r="R134" s="38"/>
      <c r="S134" s="38"/>
      <c r="T134" s="38"/>
      <c r="U134" s="38"/>
      <c r="V134" s="38"/>
      <c r="W134" s="38"/>
      <c r="X134" s="38"/>
      <c r="Y134" s="38"/>
    </row>
    <row r="135" spans="1:25" s="375" customFormat="1" ht="14.25" customHeight="1">
      <c r="A135" s="420"/>
      <c r="B135" s="504"/>
      <c r="C135" s="505"/>
      <c r="D135" s="505"/>
      <c r="E135" s="570"/>
      <c r="F135" s="83"/>
      <c r="G135" s="83"/>
      <c r="H135" s="83"/>
      <c r="I135" s="83"/>
      <c r="J135" s="38"/>
      <c r="K135" s="38"/>
      <c r="L135" s="38"/>
      <c r="M135" s="38"/>
      <c r="N135" s="38"/>
      <c r="O135" s="38"/>
      <c r="P135" s="38"/>
      <c r="Q135" s="38"/>
      <c r="R135" s="38"/>
      <c r="S135" s="38"/>
      <c r="T135" s="38"/>
      <c r="U135" s="38"/>
      <c r="V135" s="38"/>
      <c r="W135" s="38"/>
      <c r="X135" s="38"/>
      <c r="Y135" s="38"/>
    </row>
    <row r="136" spans="1:25" s="375" customFormat="1" ht="45" customHeight="1">
      <c r="A136" s="568">
        <v>5</v>
      </c>
      <c r="B136" s="918" t="s">
        <v>190</v>
      </c>
      <c r="C136" s="918"/>
      <c r="D136" s="918"/>
      <c r="E136" s="918"/>
      <c r="F136" s="918"/>
      <c r="G136" s="918"/>
      <c r="H136" s="918"/>
      <c r="I136" s="542"/>
      <c r="J136" s="38"/>
      <c r="K136" s="38"/>
      <c r="L136" s="38"/>
      <c r="M136" s="38"/>
      <c r="N136" s="38"/>
      <c r="O136" s="38"/>
      <c r="P136" s="38"/>
      <c r="Q136" s="38"/>
      <c r="R136" s="38"/>
      <c r="S136" s="38" t="s">
        <v>28</v>
      </c>
      <c r="T136" s="38"/>
      <c r="U136" s="38"/>
      <c r="V136" s="38"/>
      <c r="W136" s="38"/>
      <c r="X136" s="38"/>
      <c r="Y136" s="38"/>
    </row>
    <row r="137" spans="1:25" s="375" customFormat="1" ht="12.75" customHeight="1">
      <c r="A137" s="563"/>
      <c r="B137" s="921"/>
      <c r="C137" s="922"/>
      <c r="D137" s="922"/>
      <c r="E137" s="922"/>
      <c r="F137" s="553"/>
      <c r="G137" s="559"/>
      <c r="H137" s="559"/>
      <c r="I137" s="562"/>
      <c r="J137" s="38"/>
      <c r="K137" s="38"/>
      <c r="L137" s="38"/>
      <c r="M137" s="38"/>
      <c r="N137" s="38"/>
      <c r="O137" s="38"/>
      <c r="P137" s="38"/>
      <c r="Q137" s="38"/>
      <c r="R137" s="38"/>
      <c r="S137" s="38" t="s">
        <v>32</v>
      </c>
      <c r="T137" s="38"/>
      <c r="U137" s="38"/>
      <c r="V137" s="38"/>
      <c r="W137" s="38"/>
      <c r="X137" s="38"/>
      <c r="Y137" s="38"/>
    </row>
    <row r="138" spans="1:25" s="375" customFormat="1" ht="52.5" customHeight="1">
      <c r="A138" s="568">
        <v>6</v>
      </c>
      <c r="B138" s="918" t="s">
        <v>191</v>
      </c>
      <c r="C138" s="918"/>
      <c r="D138" s="918"/>
      <c r="E138" s="918"/>
      <c r="F138" s="918"/>
      <c r="G138" s="918"/>
      <c r="H138" s="918"/>
      <c r="I138" s="542"/>
      <c r="J138" s="38"/>
      <c r="K138" s="38"/>
      <c r="L138" s="38"/>
      <c r="M138" s="38"/>
      <c r="N138" s="38"/>
      <c r="O138" s="38"/>
      <c r="P138" s="38"/>
      <c r="Q138" s="38"/>
      <c r="R138" s="38"/>
      <c r="S138" s="38"/>
      <c r="T138" s="38"/>
      <c r="U138" s="38"/>
      <c r="V138" s="38"/>
      <c r="W138" s="38"/>
      <c r="X138" s="38"/>
      <c r="Y138" s="38"/>
    </row>
    <row r="139" spans="1:25" s="375" customFormat="1" ht="12" customHeight="1">
      <c r="A139" s="563"/>
      <c r="B139" s="921"/>
      <c r="C139" s="922"/>
      <c r="D139" s="922"/>
      <c r="E139" s="922"/>
      <c r="F139" s="553"/>
      <c r="G139" s="559"/>
      <c r="H139" s="559"/>
      <c r="I139" s="562"/>
      <c r="J139" s="38"/>
      <c r="K139" s="38"/>
      <c r="L139" s="38"/>
      <c r="M139" s="38"/>
      <c r="N139" s="38"/>
      <c r="O139" s="38"/>
      <c r="P139" s="38"/>
      <c r="Q139" s="38"/>
      <c r="R139" s="38"/>
      <c r="S139" s="38"/>
      <c r="T139" s="38"/>
      <c r="U139" s="38"/>
      <c r="V139" s="38"/>
      <c r="W139" s="38"/>
      <c r="X139" s="38"/>
      <c r="Y139" s="38"/>
    </row>
    <row r="140" spans="1:25" s="375" customFormat="1" ht="72" customHeight="1">
      <c r="A140" s="568">
        <v>7</v>
      </c>
      <c r="B140" s="918" t="s">
        <v>192</v>
      </c>
      <c r="C140" s="918"/>
      <c r="D140" s="918"/>
      <c r="E140" s="918"/>
      <c r="F140" s="918"/>
      <c r="G140" s="918"/>
      <c r="H140" s="918"/>
      <c r="I140" s="542"/>
      <c r="J140" s="38"/>
      <c r="K140" s="38"/>
      <c r="L140" s="38"/>
      <c r="M140" s="38"/>
      <c r="N140" s="38"/>
      <c r="O140" s="38"/>
      <c r="P140" s="38"/>
      <c r="Q140" s="38"/>
      <c r="R140" s="38"/>
      <c r="S140" s="38"/>
      <c r="T140" s="38"/>
      <c r="U140" s="38"/>
      <c r="V140" s="38"/>
      <c r="W140" s="38"/>
      <c r="X140" s="38"/>
      <c r="Y140" s="38"/>
    </row>
    <row r="141" spans="1:25" s="375" customFormat="1" ht="10.5" customHeight="1">
      <c r="A141" s="563"/>
      <c r="B141" s="921"/>
      <c r="C141" s="922"/>
      <c r="D141" s="922"/>
      <c r="E141" s="922"/>
      <c r="F141" s="553"/>
      <c r="G141" s="559"/>
      <c r="H141" s="559"/>
      <c r="I141" s="562"/>
      <c r="J141" s="38"/>
      <c r="K141" s="38"/>
      <c r="L141" s="38"/>
      <c r="M141" s="38"/>
      <c r="N141" s="38"/>
      <c r="O141" s="38"/>
      <c r="P141" s="38"/>
      <c r="Q141" s="38"/>
      <c r="R141" s="38"/>
      <c r="S141" s="38"/>
      <c r="T141" s="38"/>
      <c r="U141" s="38"/>
      <c r="V141" s="38"/>
      <c r="W141" s="38"/>
      <c r="X141" s="38"/>
      <c r="Y141" s="38"/>
    </row>
    <row r="142" spans="1:25" s="375" customFormat="1" ht="42" customHeight="1">
      <c r="A142" s="568">
        <v>8</v>
      </c>
      <c r="B142" s="914" t="s">
        <v>149</v>
      </c>
      <c r="C142" s="914"/>
      <c r="D142" s="914"/>
      <c r="E142" s="914"/>
      <c r="F142" s="425"/>
      <c r="G142" s="426"/>
      <c r="H142" s="427"/>
      <c r="I142" s="427"/>
      <c r="J142" s="38"/>
      <c r="K142" s="38"/>
      <c r="L142" s="38"/>
      <c r="M142" s="38"/>
      <c r="N142" s="38"/>
      <c r="O142" s="38"/>
      <c r="P142" s="38"/>
      <c r="Q142" s="38"/>
      <c r="R142" s="38"/>
      <c r="S142" s="38"/>
      <c r="T142" s="38"/>
      <c r="U142" s="38"/>
      <c r="V142" s="38"/>
      <c r="W142" s="38"/>
      <c r="X142" s="38"/>
      <c r="Y142" s="38"/>
    </row>
    <row r="143" spans="1:25" s="375" customFormat="1" ht="21.75" customHeight="1">
      <c r="A143" s="59"/>
      <c r="B143" s="59"/>
      <c r="C143" s="59"/>
      <c r="D143" s="59"/>
      <c r="E143" s="59"/>
      <c r="F143" s="59"/>
      <c r="G143" s="59"/>
      <c r="H143" s="59"/>
      <c r="I143" s="59"/>
      <c r="J143" s="59"/>
    </row>
    <row r="144" spans="1:25" ht="27" customHeight="1">
      <c r="A144" s="567">
        <v>2.5</v>
      </c>
      <c r="B144" s="1000" t="s">
        <v>193</v>
      </c>
      <c r="C144" s="1000"/>
      <c r="D144" s="1000"/>
      <c r="E144" s="1000"/>
      <c r="F144" s="1000"/>
      <c r="G144" s="1000"/>
      <c r="H144" s="1000"/>
      <c r="I144" s="1000"/>
      <c r="J144" s="391"/>
      <c r="K144" s="391"/>
      <c r="L144" s="391"/>
      <c r="M144" s="433"/>
      <c r="N144" s="391"/>
      <c r="O144" s="391"/>
      <c r="P144" s="391"/>
      <c r="Q144" s="391"/>
      <c r="R144" s="391"/>
      <c r="S144" s="391"/>
      <c r="T144" s="391"/>
      <c r="U144" s="391"/>
      <c r="V144" s="391"/>
      <c r="W144" s="391"/>
      <c r="X144" s="391"/>
    </row>
    <row r="145" spans="1:24" ht="52.5" customHeight="1">
      <c r="A145" s="552"/>
      <c r="B145" s="1026" t="s">
        <v>194</v>
      </c>
      <c r="C145" s="1026"/>
      <c r="D145" s="1026"/>
      <c r="E145" s="1026"/>
      <c r="F145" s="1026"/>
      <c r="G145" s="1026"/>
      <c r="H145" s="1026"/>
      <c r="I145" s="1026"/>
      <c r="J145" s="391"/>
      <c r="K145" s="391"/>
      <c r="L145" s="391"/>
      <c r="M145" s="433"/>
      <c r="N145" s="391"/>
      <c r="O145" s="391"/>
      <c r="P145" s="391"/>
      <c r="Q145" s="391"/>
      <c r="R145" s="391"/>
      <c r="S145" s="391"/>
      <c r="T145" s="391"/>
      <c r="U145" s="391"/>
      <c r="V145" s="391"/>
      <c r="W145" s="391"/>
      <c r="X145" s="391"/>
    </row>
    <row r="146" spans="1:24" ht="34.5" customHeight="1">
      <c r="A146" s="552" t="s">
        <v>153</v>
      </c>
      <c r="B146" s="1027" t="s">
        <v>195</v>
      </c>
      <c r="C146" s="1027"/>
      <c r="D146" s="1027"/>
      <c r="E146" s="1027"/>
      <c r="F146" s="903"/>
      <c r="G146" s="903"/>
      <c r="H146" s="903"/>
      <c r="I146" s="997"/>
      <c r="J146" s="391"/>
      <c r="K146" s="391"/>
      <c r="L146" s="391"/>
      <c r="M146" s="433"/>
      <c r="N146" s="391"/>
      <c r="O146" s="391"/>
      <c r="P146" s="391"/>
      <c r="Q146" s="391"/>
      <c r="R146" s="391"/>
      <c r="S146" s="391"/>
      <c r="T146" s="391"/>
      <c r="U146" s="391"/>
      <c r="V146" s="391"/>
      <c r="W146" s="391"/>
      <c r="X146" s="391"/>
    </row>
    <row r="147" spans="1:24" ht="87.75" customHeight="1">
      <c r="A147" s="552" t="s">
        <v>155</v>
      </c>
      <c r="B147" s="1028" t="s">
        <v>196</v>
      </c>
      <c r="C147" s="1029"/>
      <c r="D147" s="1029"/>
      <c r="E147" s="1030"/>
      <c r="F147" s="902"/>
      <c r="G147" s="903"/>
      <c r="H147" s="903"/>
      <c r="I147" s="997"/>
      <c r="J147" s="391"/>
      <c r="K147" s="391"/>
      <c r="L147" s="391"/>
      <c r="M147" s="433"/>
      <c r="N147" s="391"/>
      <c r="O147" s="391"/>
      <c r="P147" s="391"/>
      <c r="Q147" s="391"/>
      <c r="R147" s="391"/>
      <c r="S147" s="391"/>
      <c r="T147" s="391"/>
      <c r="U147" s="391"/>
      <c r="V147" s="391"/>
      <c r="W147" s="391"/>
      <c r="X147" s="391"/>
    </row>
    <row r="148" spans="1:24" ht="51.75" customHeight="1">
      <c r="A148" s="552" t="s">
        <v>157</v>
      </c>
      <c r="B148" s="1031" t="s">
        <v>197</v>
      </c>
      <c r="C148" s="1031"/>
      <c r="D148" s="1031"/>
      <c r="E148" s="1032"/>
      <c r="F148" s="903"/>
      <c r="G148" s="903"/>
      <c r="H148" s="903"/>
      <c r="I148" s="997"/>
      <c r="J148" s="391"/>
      <c r="K148" s="391"/>
      <c r="L148" s="391"/>
      <c r="M148" s="433"/>
      <c r="N148" s="391"/>
      <c r="O148" s="391"/>
      <c r="P148" s="391"/>
      <c r="Q148" s="391"/>
      <c r="R148" s="391"/>
      <c r="S148" s="391"/>
      <c r="T148" s="391"/>
      <c r="U148" s="391"/>
      <c r="V148" s="391"/>
      <c r="W148" s="391"/>
      <c r="X148" s="391"/>
    </row>
    <row r="149" spans="1:24" ht="24.75" customHeight="1">
      <c r="A149" s="552"/>
      <c r="B149" s="1033" t="s">
        <v>198</v>
      </c>
      <c r="C149" s="1034"/>
      <c r="D149" s="1034"/>
      <c r="E149" s="1034"/>
      <c r="F149" s="1034"/>
      <c r="G149" s="1034"/>
      <c r="H149" s="1034"/>
      <c r="I149" s="1035"/>
      <c r="J149" s="310"/>
      <c r="K149" s="310"/>
      <c r="L149" s="310"/>
      <c r="M149" s="310"/>
      <c r="N149" s="310"/>
      <c r="O149" s="310"/>
      <c r="P149" s="310"/>
      <c r="Q149" s="310"/>
      <c r="R149" s="310"/>
      <c r="S149" s="310"/>
      <c r="T149" s="310"/>
      <c r="U149" s="310"/>
      <c r="V149" s="310"/>
      <c r="W149" s="310"/>
      <c r="X149" s="310"/>
    </row>
    <row r="150" spans="1:24" ht="36" customHeight="1">
      <c r="A150" s="552">
        <v>1</v>
      </c>
      <c r="B150" s="905" t="s">
        <v>160</v>
      </c>
      <c r="C150" s="905"/>
      <c r="D150" s="905"/>
      <c r="E150" s="1001"/>
      <c r="F150" s="425"/>
      <c r="G150" s="902"/>
      <c r="H150" s="997"/>
      <c r="I150" s="427"/>
      <c r="J150" s="310"/>
      <c r="K150" s="310"/>
      <c r="L150" s="310"/>
      <c r="M150" s="310"/>
      <c r="N150" s="310"/>
      <c r="O150" s="310"/>
      <c r="P150" s="310"/>
      <c r="Q150" s="310"/>
      <c r="R150" s="310"/>
      <c r="S150" s="310"/>
      <c r="T150" s="310"/>
      <c r="U150" s="310"/>
      <c r="V150" s="310"/>
      <c r="W150" s="310"/>
      <c r="X150" s="310"/>
    </row>
    <row r="151" spans="1:24" ht="42" customHeight="1">
      <c r="A151" s="552">
        <v>2</v>
      </c>
      <c r="B151" s="905" t="s">
        <v>135</v>
      </c>
      <c r="C151" s="905"/>
      <c r="D151" s="905"/>
      <c r="E151" s="1001"/>
      <c r="F151" s="425"/>
      <c r="G151" s="902"/>
      <c r="H151" s="997"/>
      <c r="I151" s="427"/>
      <c r="J151" s="310"/>
      <c r="K151" s="310"/>
      <c r="L151" s="310"/>
      <c r="M151" s="310"/>
      <c r="N151" s="310"/>
      <c r="O151" s="310"/>
      <c r="P151" s="310"/>
      <c r="Q151" s="310"/>
      <c r="R151" s="310"/>
      <c r="S151" s="310"/>
      <c r="T151" s="310"/>
      <c r="U151" s="310"/>
      <c r="V151" s="310"/>
      <c r="W151" s="310"/>
      <c r="X151" s="310"/>
    </row>
    <row r="152" spans="1:24" ht="33" customHeight="1">
      <c r="A152" s="569">
        <v>3</v>
      </c>
      <c r="B152" s="1003"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003"/>
      <c r="D152" s="1003"/>
      <c r="E152" s="1004"/>
      <c r="F152" s="425"/>
      <c r="G152" s="902"/>
      <c r="H152" s="997"/>
      <c r="I152" s="427"/>
      <c r="J152" s="310"/>
      <c r="K152" s="310"/>
      <c r="L152" s="310"/>
      <c r="M152" s="310"/>
      <c r="N152" s="310"/>
      <c r="O152" s="310"/>
      <c r="P152" s="310"/>
      <c r="Q152" s="310"/>
      <c r="R152" s="310"/>
      <c r="S152" s="310"/>
      <c r="T152" s="310"/>
      <c r="U152" s="310"/>
      <c r="V152" s="310"/>
      <c r="W152" s="310"/>
      <c r="X152" s="310"/>
    </row>
    <row r="153" spans="1:24" ht="31.5" customHeight="1">
      <c r="A153" s="575"/>
      <c r="B153" s="1006"/>
      <c r="C153" s="1006"/>
      <c r="D153" s="1006"/>
      <c r="E153" s="1007"/>
      <c r="F153" s="425"/>
      <c r="G153" s="902"/>
      <c r="H153" s="997"/>
      <c r="I153" s="427"/>
      <c r="J153" s="310"/>
      <c r="K153" s="310"/>
      <c r="L153" s="310"/>
      <c r="M153" s="310"/>
      <c r="N153" s="310"/>
      <c r="O153" s="310"/>
      <c r="P153" s="310"/>
      <c r="Q153" s="310"/>
      <c r="R153" s="310"/>
      <c r="S153" s="310"/>
      <c r="T153" s="310"/>
      <c r="U153" s="310"/>
      <c r="V153" s="310"/>
      <c r="W153" s="310"/>
      <c r="X153" s="310"/>
    </row>
    <row r="154" spans="1:24" ht="28.5" customHeight="1">
      <c r="A154" s="575"/>
      <c r="B154" s="1006"/>
      <c r="C154" s="1006"/>
      <c r="D154" s="1006"/>
      <c r="E154" s="1007"/>
      <c r="F154" s="425"/>
      <c r="G154" s="902"/>
      <c r="H154" s="997"/>
      <c r="I154" s="427"/>
      <c r="J154" s="310"/>
      <c r="K154" s="310"/>
      <c r="L154" s="310"/>
      <c r="M154" s="310"/>
      <c r="N154" s="310"/>
      <c r="O154" s="310"/>
      <c r="P154" s="310"/>
      <c r="Q154" s="310"/>
      <c r="R154" s="310"/>
      <c r="S154" s="310"/>
      <c r="T154" s="310"/>
      <c r="U154" s="310"/>
      <c r="V154" s="310"/>
      <c r="W154" s="310"/>
      <c r="X154" s="310"/>
    </row>
    <row r="155" spans="1:24" ht="32.25" customHeight="1">
      <c r="A155" s="575"/>
      <c r="B155" s="1006"/>
      <c r="C155" s="1006"/>
      <c r="D155" s="1006"/>
      <c r="E155" s="1007"/>
      <c r="F155" s="425"/>
      <c r="G155" s="902"/>
      <c r="H155" s="997"/>
      <c r="I155" s="427"/>
      <c r="J155" s="310"/>
      <c r="K155" s="310"/>
      <c r="L155" s="310"/>
      <c r="M155" s="310"/>
      <c r="N155" s="310"/>
      <c r="O155" s="310"/>
      <c r="P155" s="310"/>
      <c r="Q155" s="310"/>
      <c r="R155" s="310"/>
      <c r="S155" s="310"/>
      <c r="T155" s="310"/>
      <c r="U155" s="310"/>
      <c r="V155" s="310"/>
      <c r="W155" s="310"/>
      <c r="X155" s="310"/>
    </row>
    <row r="156" spans="1:24" ht="35.25" customHeight="1">
      <c r="A156" s="575"/>
      <c r="B156" s="1036" t="s">
        <v>137</v>
      </c>
      <c r="C156" s="1036"/>
      <c r="D156" s="1036"/>
      <c r="E156" s="1037"/>
      <c r="F156" s="425"/>
      <c r="G156" s="902"/>
      <c r="H156" s="997"/>
      <c r="I156" s="427"/>
      <c r="J156" s="310"/>
      <c r="K156" s="310"/>
      <c r="L156" s="310"/>
      <c r="M156" s="310"/>
      <c r="N156" s="310"/>
      <c r="O156" s="310"/>
      <c r="P156" s="310"/>
      <c r="Q156" s="310"/>
      <c r="R156" s="310"/>
      <c r="S156" s="310"/>
      <c r="T156" s="310"/>
      <c r="U156" s="310"/>
      <c r="V156" s="310"/>
      <c r="W156" s="310"/>
      <c r="X156" s="310"/>
    </row>
    <row r="157" spans="1:24" ht="35.25" customHeight="1">
      <c r="A157" s="575"/>
      <c r="B157" s="1036" t="s">
        <v>138</v>
      </c>
      <c r="C157" s="1036"/>
      <c r="D157" s="1036"/>
      <c r="E157" s="1037"/>
      <c r="F157" s="425"/>
      <c r="G157" s="902"/>
      <c r="H157" s="997"/>
      <c r="I157" s="427"/>
      <c r="J157" s="310"/>
      <c r="K157" s="310"/>
      <c r="L157" s="310"/>
      <c r="M157" s="310"/>
      <c r="N157" s="310"/>
      <c r="O157" s="310"/>
      <c r="P157" s="310"/>
      <c r="Q157" s="310"/>
      <c r="R157" s="310"/>
      <c r="S157" s="310"/>
      <c r="T157" s="310"/>
      <c r="U157" s="310"/>
      <c r="V157" s="310"/>
      <c r="W157" s="310"/>
      <c r="X157" s="310"/>
    </row>
    <row r="158" spans="1:24" ht="41.25" customHeight="1">
      <c r="A158" s="583"/>
      <c r="B158" s="1038" t="s">
        <v>139</v>
      </c>
      <c r="C158" s="1038"/>
      <c r="D158" s="1038"/>
      <c r="E158" s="1039"/>
      <c r="F158" s="425"/>
      <c r="G158" s="902"/>
      <c r="H158" s="997"/>
      <c r="I158" s="427"/>
      <c r="J158" s="310"/>
      <c r="K158" s="310"/>
      <c r="L158" s="310"/>
      <c r="M158" s="310"/>
      <c r="N158" s="310"/>
      <c r="O158" s="310"/>
      <c r="P158" s="310"/>
      <c r="Q158" s="310"/>
      <c r="R158" s="310"/>
      <c r="S158" s="310"/>
      <c r="T158" s="310"/>
      <c r="U158" s="310"/>
      <c r="V158" s="310"/>
      <c r="W158" s="310"/>
      <c r="X158" s="310"/>
    </row>
    <row r="159" spans="1:24" ht="21.75" customHeight="1">
      <c r="A159" s="563" t="s">
        <v>162</v>
      </c>
      <c r="B159" s="1033" t="s">
        <v>199</v>
      </c>
      <c r="C159" s="1034"/>
      <c r="D159" s="1034"/>
      <c r="E159" s="1034"/>
      <c r="F159" s="553"/>
      <c r="G159" s="553"/>
      <c r="H159" s="553"/>
      <c r="I159" s="553"/>
      <c r="J159" s="310"/>
      <c r="K159" s="310"/>
      <c r="L159" s="310"/>
      <c r="M159" s="310"/>
      <c r="N159" s="310"/>
      <c r="O159" s="310"/>
      <c r="P159" s="310"/>
      <c r="Q159" s="310"/>
      <c r="R159" s="310"/>
      <c r="S159" s="310"/>
      <c r="T159" s="310"/>
      <c r="U159" s="310"/>
      <c r="V159" s="310"/>
      <c r="W159" s="310"/>
      <c r="X159" s="310"/>
    </row>
    <row r="160" spans="1:24" ht="44.25" customHeight="1">
      <c r="A160" s="552" t="s">
        <v>176</v>
      </c>
      <c r="B160" s="905" t="s">
        <v>200</v>
      </c>
      <c r="C160" s="905"/>
      <c r="D160" s="905"/>
      <c r="E160" s="916"/>
      <c r="F160" s="427"/>
      <c r="G160" s="902"/>
      <c r="H160" s="997"/>
      <c r="I160" s="427"/>
      <c r="J160" s="310"/>
      <c r="K160" s="310"/>
      <c r="L160" s="310"/>
      <c r="M160" s="310"/>
      <c r="N160" s="310"/>
      <c r="O160" s="310"/>
      <c r="P160" s="310"/>
      <c r="Q160" s="310"/>
      <c r="R160" s="310"/>
      <c r="S160" s="310"/>
      <c r="T160" s="310"/>
      <c r="U160" s="310"/>
      <c r="V160" s="310"/>
      <c r="W160" s="310"/>
      <c r="X160" s="310"/>
    </row>
    <row r="161" spans="1:24" ht="41.25" customHeight="1">
      <c r="A161" s="552" t="s">
        <v>178</v>
      </c>
      <c r="B161" s="1024" t="s">
        <v>201</v>
      </c>
      <c r="C161" s="1024"/>
      <c r="D161" s="1024"/>
      <c r="E161" s="1025"/>
      <c r="F161" s="427"/>
      <c r="G161" s="902"/>
      <c r="H161" s="997"/>
      <c r="I161" s="427"/>
      <c r="J161" s="310"/>
      <c r="K161" s="310"/>
      <c r="L161" s="310"/>
      <c r="M161" s="310"/>
      <c r="N161" s="310"/>
      <c r="O161" s="310"/>
      <c r="P161" s="310"/>
      <c r="Q161" s="310"/>
      <c r="R161" s="310"/>
      <c r="S161" s="310"/>
      <c r="T161" s="310"/>
      <c r="U161" s="310"/>
      <c r="V161" s="310"/>
      <c r="W161" s="310"/>
      <c r="X161" s="310"/>
    </row>
    <row r="162" spans="1:24" ht="37.5" customHeight="1">
      <c r="A162" s="552" t="s">
        <v>180</v>
      </c>
      <c r="B162" s="905" t="s">
        <v>165</v>
      </c>
      <c r="C162" s="905"/>
      <c r="D162" s="905"/>
      <c r="E162" s="916"/>
      <c r="F162" s="427"/>
      <c r="G162" s="902"/>
      <c r="H162" s="997"/>
      <c r="I162" s="427"/>
      <c r="J162" s="310"/>
      <c r="K162" s="310"/>
      <c r="L162" s="310"/>
      <c r="M162" s="310"/>
      <c r="N162" s="310"/>
      <c r="O162" s="310"/>
      <c r="P162" s="310"/>
      <c r="Q162" s="310"/>
      <c r="R162" s="310"/>
      <c r="S162" s="310"/>
      <c r="T162" s="310"/>
      <c r="U162" s="310"/>
      <c r="V162" s="310"/>
      <c r="W162" s="310"/>
      <c r="X162" s="310"/>
    </row>
    <row r="163" spans="1:24" ht="32.25" customHeight="1">
      <c r="A163" s="552" t="s">
        <v>182</v>
      </c>
      <c r="B163" s="905" t="s">
        <v>143</v>
      </c>
      <c r="C163" s="905"/>
      <c r="D163" s="905"/>
      <c r="E163" s="916"/>
      <c r="F163" s="427"/>
      <c r="G163" s="902"/>
      <c r="H163" s="997"/>
      <c r="I163" s="427"/>
      <c r="J163" s="310"/>
      <c r="K163" s="310"/>
      <c r="L163" s="310"/>
      <c r="M163" s="310"/>
      <c r="N163" s="310"/>
      <c r="O163" s="310"/>
      <c r="P163" s="310"/>
      <c r="Q163" s="310"/>
      <c r="R163" s="310"/>
      <c r="S163" s="310"/>
      <c r="T163" s="310"/>
      <c r="U163" s="310"/>
      <c r="V163" s="310"/>
      <c r="W163" s="310"/>
      <c r="X163" s="310"/>
    </row>
    <row r="164" spans="1:24" ht="37.5" customHeight="1">
      <c r="A164" s="552" t="s">
        <v>183</v>
      </c>
      <c r="B164" s="905" t="s">
        <v>169</v>
      </c>
      <c r="C164" s="905"/>
      <c r="D164" s="905"/>
      <c r="E164" s="916"/>
      <c r="F164" s="427"/>
      <c r="G164" s="902"/>
      <c r="H164" s="997"/>
      <c r="I164" s="427"/>
      <c r="J164" s="310"/>
      <c r="K164" s="310"/>
      <c r="L164" s="310"/>
      <c r="M164" s="310"/>
      <c r="N164" s="310"/>
      <c r="O164" s="310"/>
      <c r="P164" s="310"/>
      <c r="Q164" s="310"/>
      <c r="R164" s="310"/>
      <c r="S164" s="310"/>
      <c r="T164" s="310"/>
      <c r="U164" s="310"/>
      <c r="V164" s="310"/>
      <c r="W164" s="310"/>
      <c r="X164" s="310"/>
    </row>
    <row r="165" spans="1:24" ht="44.25" customHeight="1">
      <c r="A165" s="552" t="s">
        <v>185</v>
      </c>
      <c r="B165" s="905" t="s">
        <v>171</v>
      </c>
      <c r="C165" s="905"/>
      <c r="D165" s="905"/>
      <c r="E165" s="916"/>
      <c r="F165" s="427"/>
      <c r="G165" s="902"/>
      <c r="H165" s="997"/>
      <c r="I165" s="427"/>
      <c r="J165" s="310"/>
      <c r="K165" s="310"/>
      <c r="L165" s="310"/>
      <c r="M165" s="310"/>
      <c r="N165" s="310"/>
      <c r="O165" s="310"/>
      <c r="P165" s="310"/>
      <c r="Q165" s="310"/>
      <c r="R165" s="310"/>
      <c r="S165" s="310"/>
      <c r="T165" s="310"/>
      <c r="U165" s="310"/>
      <c r="V165" s="310"/>
      <c r="W165" s="310"/>
      <c r="X165" s="310"/>
    </row>
    <row r="166" spans="1:24" ht="39.75" customHeight="1">
      <c r="A166" s="552" t="s">
        <v>187</v>
      </c>
      <c r="B166" s="905" t="s">
        <v>202</v>
      </c>
      <c r="C166" s="905"/>
      <c r="D166" s="905"/>
      <c r="E166" s="916"/>
      <c r="F166" s="427"/>
      <c r="G166" s="902"/>
      <c r="H166" s="997"/>
      <c r="I166" s="549"/>
      <c r="J166" s="310"/>
      <c r="K166" s="310"/>
      <c r="L166" s="310"/>
      <c r="M166" s="310"/>
      <c r="N166" s="310"/>
      <c r="O166" s="310"/>
      <c r="P166" s="310"/>
      <c r="Q166" s="310"/>
      <c r="R166" s="310"/>
      <c r="S166" s="310"/>
      <c r="T166" s="310"/>
      <c r="U166" s="310"/>
      <c r="V166" s="310"/>
      <c r="W166" s="310"/>
      <c r="X166" s="310"/>
    </row>
    <row r="167" spans="1:24" ht="49.5" customHeight="1">
      <c r="A167" s="1011" t="s">
        <v>203</v>
      </c>
      <c r="B167" s="911" t="s">
        <v>145</v>
      </c>
      <c r="C167" s="912"/>
      <c r="D167" s="912"/>
      <c r="E167" s="1040"/>
      <c r="F167" s="576"/>
      <c r="G167" s="498"/>
      <c r="H167" s="428"/>
      <c r="I167" s="429"/>
      <c r="J167" s="310"/>
      <c r="K167" s="310"/>
      <c r="L167" s="310"/>
      <c r="M167" s="310"/>
      <c r="N167" s="310"/>
      <c r="O167" s="310"/>
      <c r="P167" s="310"/>
      <c r="Q167" s="310"/>
      <c r="R167" s="310"/>
      <c r="S167" s="310"/>
      <c r="T167" s="310"/>
      <c r="U167" s="310"/>
      <c r="V167" s="310"/>
      <c r="W167" s="310"/>
      <c r="X167" s="310"/>
    </row>
    <row r="168" spans="1:24" ht="20.25" customHeight="1">
      <c r="A168" s="1013"/>
      <c r="B168" s="913" t="s">
        <v>146</v>
      </c>
      <c r="C168" s="914"/>
      <c r="D168" s="914"/>
      <c r="E168" s="915"/>
      <c r="F168" s="557" t="s">
        <v>173</v>
      </c>
      <c r="G168" s="528" t="s">
        <v>173</v>
      </c>
      <c r="H168" s="430"/>
      <c r="I168" s="557" t="s">
        <v>173</v>
      </c>
      <c r="J168" s="310"/>
      <c r="K168" s="310"/>
      <c r="L168" s="310"/>
      <c r="M168" s="310"/>
      <c r="N168" s="310"/>
      <c r="O168" s="310"/>
      <c r="P168" s="310"/>
      <c r="Q168" s="310"/>
      <c r="R168" s="310"/>
      <c r="S168" s="310"/>
      <c r="T168" s="310"/>
      <c r="U168" s="310"/>
      <c r="V168" s="310"/>
      <c r="W168" s="310"/>
      <c r="X168" s="310"/>
    </row>
    <row r="169" spans="1:24" ht="19.5" customHeight="1">
      <c r="A169" s="552"/>
      <c r="B169" s="1045" t="s">
        <v>150</v>
      </c>
      <c r="C169" s="1045"/>
      <c r="D169" s="1045"/>
      <c r="E169" s="1045"/>
      <c r="F169" s="1045"/>
      <c r="G169" s="1045"/>
      <c r="H169" s="1045"/>
      <c r="I169" s="1046"/>
      <c r="J169" s="310"/>
      <c r="K169" s="310"/>
      <c r="L169" s="310"/>
      <c r="M169" s="310"/>
      <c r="N169" s="310"/>
      <c r="O169" s="310"/>
      <c r="P169" s="310"/>
      <c r="Q169" s="310"/>
      <c r="R169" s="310"/>
      <c r="S169" s="310"/>
      <c r="T169" s="310"/>
      <c r="U169" s="310"/>
      <c r="V169" s="310"/>
      <c r="W169" s="310"/>
      <c r="X169" s="310"/>
    </row>
    <row r="170" spans="1:24" ht="24.75" customHeight="1">
      <c r="A170" s="567" t="s">
        <v>174</v>
      </c>
      <c r="B170" s="1033" t="s">
        <v>175</v>
      </c>
      <c r="C170" s="1034"/>
      <c r="D170" s="1034"/>
      <c r="E170" s="1034"/>
      <c r="F170" s="553"/>
      <c r="G170" s="554"/>
      <c r="H170" s="554"/>
      <c r="I170" s="555"/>
      <c r="J170" s="310"/>
      <c r="K170" s="310"/>
      <c r="L170" s="310"/>
      <c r="M170" s="310"/>
      <c r="N170" s="310"/>
      <c r="O170" s="310"/>
      <c r="P170" s="310"/>
      <c r="Q170" s="310"/>
      <c r="R170" s="310"/>
      <c r="S170" s="310"/>
      <c r="T170" s="310"/>
      <c r="U170" s="310"/>
      <c r="V170" s="310"/>
      <c r="W170" s="310"/>
      <c r="X170" s="310"/>
    </row>
    <row r="171" spans="1:24" ht="40.5" customHeight="1">
      <c r="A171" s="552" t="s">
        <v>176</v>
      </c>
      <c r="B171" s="905" t="s">
        <v>204</v>
      </c>
      <c r="C171" s="905"/>
      <c r="D171" s="905"/>
      <c r="E171" s="916"/>
      <c r="F171" s="549"/>
      <c r="G171" s="902"/>
      <c r="H171" s="997"/>
      <c r="I171" s="549"/>
      <c r="J171" s="310"/>
      <c r="K171" s="310"/>
      <c r="L171" s="310"/>
      <c r="M171" s="310"/>
      <c r="N171" s="310"/>
      <c r="O171" s="310"/>
      <c r="P171" s="310"/>
      <c r="Q171" s="310"/>
      <c r="R171" s="310"/>
      <c r="S171" s="310"/>
      <c r="T171" s="310"/>
      <c r="U171" s="310"/>
      <c r="V171" s="310"/>
      <c r="W171" s="310"/>
      <c r="X171" s="310"/>
    </row>
    <row r="172" spans="1:24" ht="30" customHeight="1">
      <c r="A172" s="552" t="s">
        <v>178</v>
      </c>
      <c r="B172" s="905" t="s">
        <v>179</v>
      </c>
      <c r="C172" s="905"/>
      <c r="D172" s="905"/>
      <c r="E172" s="916"/>
      <c r="F172" s="428"/>
      <c r="G172" s="412"/>
      <c r="H172" s="541"/>
      <c r="I172" s="556"/>
      <c r="J172" s="310"/>
      <c r="K172" s="310"/>
      <c r="L172" s="310"/>
      <c r="M172" s="310"/>
      <c r="N172" s="310"/>
      <c r="O172" s="310"/>
      <c r="P172" s="310"/>
      <c r="Q172" s="310"/>
      <c r="R172" s="310"/>
      <c r="S172" s="310"/>
      <c r="T172" s="310"/>
      <c r="U172" s="310"/>
      <c r="V172" s="310"/>
      <c r="W172" s="310"/>
      <c r="X172" s="310"/>
    </row>
    <row r="173" spans="1:24" ht="35.25" customHeight="1">
      <c r="A173" s="552" t="s">
        <v>180</v>
      </c>
      <c r="B173" s="1024" t="s">
        <v>205</v>
      </c>
      <c r="C173" s="1024"/>
      <c r="D173" s="1024"/>
      <c r="E173" s="1025"/>
      <c r="F173" s="427"/>
      <c r="G173" s="902"/>
      <c r="H173" s="997"/>
      <c r="I173" s="427"/>
      <c r="J173" s="310"/>
      <c r="K173" s="310"/>
      <c r="L173" s="310"/>
      <c r="M173" s="310"/>
      <c r="N173" s="310"/>
      <c r="O173" s="310"/>
      <c r="P173" s="310"/>
      <c r="Q173" s="310"/>
      <c r="R173" s="310"/>
      <c r="S173" s="310"/>
      <c r="T173" s="310"/>
      <c r="U173" s="310"/>
      <c r="V173" s="310"/>
      <c r="W173" s="310"/>
      <c r="X173" s="310"/>
    </row>
    <row r="174" spans="1:24" ht="31.5" customHeight="1">
      <c r="A174" s="552" t="s">
        <v>182</v>
      </c>
      <c r="B174" s="905" t="s">
        <v>143</v>
      </c>
      <c r="C174" s="905"/>
      <c r="D174" s="905"/>
      <c r="E174" s="916"/>
      <c r="F174" s="427"/>
      <c r="G174" s="902"/>
      <c r="H174" s="997"/>
      <c r="I174" s="427"/>
      <c r="J174" s="310"/>
      <c r="K174" s="310"/>
      <c r="L174" s="310"/>
      <c r="M174" s="310"/>
      <c r="N174" s="310"/>
      <c r="O174" s="310"/>
      <c r="P174" s="310"/>
      <c r="Q174" s="310"/>
      <c r="R174" s="310"/>
      <c r="S174" s="310"/>
      <c r="T174" s="310"/>
      <c r="U174" s="310"/>
      <c r="V174" s="310"/>
      <c r="W174" s="310"/>
      <c r="X174" s="310"/>
    </row>
    <row r="175" spans="1:24" ht="33" customHeight="1">
      <c r="A175" s="552" t="s">
        <v>183</v>
      </c>
      <c r="B175" s="905" t="s">
        <v>184</v>
      </c>
      <c r="C175" s="905"/>
      <c r="D175" s="905"/>
      <c r="E175" s="916"/>
      <c r="F175" s="427"/>
      <c r="G175" s="902"/>
      <c r="H175" s="997"/>
      <c r="I175" s="427"/>
      <c r="J175" s="310"/>
      <c r="K175" s="310"/>
      <c r="L175" s="310"/>
      <c r="M175" s="310"/>
      <c r="N175" s="310"/>
      <c r="O175" s="310"/>
      <c r="P175" s="310"/>
      <c r="Q175" s="310"/>
      <c r="R175" s="310"/>
      <c r="S175" s="310"/>
      <c r="T175" s="310"/>
      <c r="U175" s="310"/>
      <c r="V175" s="310"/>
      <c r="W175" s="310"/>
      <c r="X175" s="310"/>
    </row>
    <row r="176" spans="1:24" ht="44.25" customHeight="1">
      <c r="A176" s="552" t="s">
        <v>185</v>
      </c>
      <c r="B176" s="905" t="s">
        <v>186</v>
      </c>
      <c r="C176" s="905"/>
      <c r="D176" s="905"/>
      <c r="E176" s="916"/>
      <c r="F176" s="427"/>
      <c r="G176" s="902"/>
      <c r="H176" s="997"/>
      <c r="I176" s="427"/>
      <c r="J176" s="310"/>
      <c r="K176" s="310"/>
      <c r="L176" s="310"/>
      <c r="M176" s="310"/>
      <c r="N176" s="310"/>
      <c r="O176" s="310"/>
      <c r="P176" s="310"/>
      <c r="Q176" s="310"/>
      <c r="R176" s="310"/>
      <c r="S176" s="310"/>
      <c r="T176" s="310"/>
      <c r="U176" s="310"/>
      <c r="V176" s="310"/>
      <c r="W176" s="310"/>
      <c r="X176" s="310"/>
    </row>
    <row r="177" spans="1:24" ht="37.5" customHeight="1">
      <c r="A177" s="552" t="s">
        <v>187</v>
      </c>
      <c r="B177" s="905" t="s">
        <v>206</v>
      </c>
      <c r="C177" s="905"/>
      <c r="D177" s="905"/>
      <c r="E177" s="916"/>
      <c r="F177" s="427"/>
      <c r="G177" s="902"/>
      <c r="H177" s="997"/>
      <c r="I177" s="427"/>
      <c r="J177" s="310"/>
      <c r="K177" s="310"/>
      <c r="L177" s="310"/>
      <c r="M177" s="310"/>
      <c r="N177" s="310"/>
      <c r="O177" s="310"/>
      <c r="P177" s="310"/>
      <c r="Q177" s="310"/>
      <c r="R177" s="310"/>
      <c r="S177" s="310"/>
      <c r="T177" s="310"/>
      <c r="U177" s="310"/>
      <c r="V177" s="310"/>
      <c r="W177" s="310"/>
      <c r="X177" s="310"/>
    </row>
    <row r="178" spans="1:24" ht="33" customHeight="1">
      <c r="A178" s="1011" t="s">
        <v>203</v>
      </c>
      <c r="B178" s="911" t="s">
        <v>145</v>
      </c>
      <c r="C178" s="912"/>
      <c r="D178" s="912"/>
      <c r="E178" s="1040"/>
      <c r="F178" s="429"/>
      <c r="G178" s="498"/>
      <c r="H178" s="428"/>
      <c r="I178" s="429"/>
    </row>
    <row r="179" spans="1:24" ht="39" customHeight="1">
      <c r="A179" s="1013"/>
      <c r="B179" s="913" t="s">
        <v>146</v>
      </c>
      <c r="C179" s="914"/>
      <c r="D179" s="914"/>
      <c r="E179" s="915"/>
      <c r="F179" s="565" t="s">
        <v>189</v>
      </c>
      <c r="G179" s="565" t="s">
        <v>189</v>
      </c>
      <c r="H179" s="500"/>
      <c r="I179" s="565" t="s">
        <v>189</v>
      </c>
    </row>
    <row r="180" spans="1:24" ht="16.5" customHeight="1">
      <c r="A180" s="82"/>
      <c r="B180" s="495"/>
      <c r="C180" s="495"/>
      <c r="D180" s="495"/>
      <c r="E180" s="495"/>
      <c r="F180" s="495"/>
      <c r="G180" s="495"/>
      <c r="H180" s="495"/>
      <c r="I180" s="495"/>
    </row>
    <row r="181" spans="1:24" ht="53.25" customHeight="1">
      <c r="A181" s="552">
        <v>5</v>
      </c>
      <c r="B181" s="918" t="s">
        <v>207</v>
      </c>
      <c r="C181" s="918"/>
      <c r="D181" s="918"/>
      <c r="E181" s="918"/>
      <c r="F181" s="918"/>
      <c r="G181" s="918"/>
      <c r="H181" s="918"/>
      <c r="I181" s="543"/>
    </row>
    <row r="182" spans="1:24" ht="9" customHeight="1">
      <c r="A182" s="417"/>
      <c r="B182" s="1041"/>
      <c r="C182" s="1041"/>
      <c r="D182" s="1041"/>
      <c r="E182" s="1041"/>
      <c r="F182" s="1041"/>
      <c r="G182" s="1041"/>
      <c r="H182" s="1041"/>
      <c r="I182" s="1041"/>
    </row>
    <row r="183" spans="1:24" ht="61.5" customHeight="1">
      <c r="A183" s="552">
        <v>6</v>
      </c>
      <c r="B183" s="918" t="s">
        <v>208</v>
      </c>
      <c r="C183" s="918"/>
      <c r="D183" s="918"/>
      <c r="E183" s="918"/>
      <c r="F183" s="918"/>
      <c r="G183" s="918"/>
      <c r="H183" s="918"/>
      <c r="I183" s="543"/>
    </row>
    <row r="184" spans="1:24" ht="15.75" customHeight="1">
      <c r="A184" s="1042"/>
      <c r="B184" s="1043"/>
      <c r="C184" s="1043"/>
      <c r="D184" s="1043"/>
      <c r="E184" s="1043"/>
      <c r="F184" s="1043"/>
      <c r="G184" s="1043"/>
      <c r="H184" s="1043"/>
      <c r="I184" s="1044"/>
    </row>
    <row r="185" spans="1:24" ht="72" customHeight="1">
      <c r="A185" s="552">
        <v>7</v>
      </c>
      <c r="B185" s="918" t="s">
        <v>209</v>
      </c>
      <c r="C185" s="918"/>
      <c r="D185" s="918"/>
      <c r="E185" s="918"/>
      <c r="F185" s="918"/>
      <c r="G185" s="918"/>
      <c r="H185" s="918"/>
      <c r="I185" s="543"/>
    </row>
    <row r="186" spans="1:24" ht="45.75" customHeight="1">
      <c r="A186" s="558">
        <v>8</v>
      </c>
      <c r="B186" s="914" t="s">
        <v>149</v>
      </c>
      <c r="C186" s="914"/>
      <c r="D186" s="914"/>
      <c r="E186" s="915"/>
      <c r="F186" s="502"/>
      <c r="G186" s="587"/>
      <c r="H186" s="588"/>
      <c r="I186" s="502"/>
    </row>
    <row r="187" spans="1:24" ht="12.75" customHeight="1">
      <c r="A187" s="435"/>
      <c r="B187" s="325"/>
      <c r="C187" s="325"/>
      <c r="D187" s="325"/>
      <c r="E187" s="325"/>
      <c r="F187" s="325"/>
      <c r="G187" s="325"/>
      <c r="H187" s="325"/>
      <c r="I187" s="327"/>
      <c r="M187" s="579"/>
    </row>
    <row r="188" spans="1:24" ht="24" customHeight="1">
      <c r="A188" s="584">
        <v>3</v>
      </c>
      <c r="B188" s="1047" t="s">
        <v>210</v>
      </c>
      <c r="C188" s="1047"/>
      <c r="D188" s="1047"/>
      <c r="E188" s="1047"/>
      <c r="F188" s="1047"/>
      <c r="G188" s="1047"/>
      <c r="H188" s="1047"/>
      <c r="I188" s="1047"/>
      <c r="M188" s="590"/>
    </row>
    <row r="189" spans="1:24" ht="24" customHeight="1">
      <c r="A189" s="417" t="s">
        <v>83</v>
      </c>
      <c r="B189" s="1048" t="s">
        <v>211</v>
      </c>
      <c r="C189" s="1048"/>
      <c r="D189" s="1048"/>
      <c r="E189" s="1048"/>
      <c r="F189" s="1048"/>
      <c r="G189" s="1048"/>
      <c r="H189" s="1048"/>
      <c r="I189" s="1048"/>
      <c r="M189" s="589"/>
    </row>
    <row r="190" spans="1:24" ht="73.5" customHeight="1">
      <c r="A190" s="417" t="s">
        <v>212</v>
      </c>
      <c r="B190" s="1049" t="s">
        <v>213</v>
      </c>
      <c r="C190" s="1049"/>
      <c r="D190" s="1049"/>
      <c r="E190" s="1049"/>
      <c r="F190" s="1049"/>
      <c r="G190" s="1049"/>
      <c r="H190" s="1049"/>
      <c r="I190" s="1049"/>
      <c r="M190" s="324"/>
    </row>
    <row r="191" spans="1:24" ht="30.75" customHeight="1">
      <c r="A191" s="417" t="s">
        <v>214</v>
      </c>
      <c r="B191" s="1050" t="s">
        <v>215</v>
      </c>
      <c r="C191" s="1050"/>
      <c r="D191" s="1050"/>
      <c r="E191" s="1050"/>
      <c r="F191" s="1050"/>
      <c r="G191" s="1050"/>
      <c r="H191" s="1050"/>
      <c r="I191" s="1050"/>
      <c r="M191" s="324"/>
    </row>
    <row r="192" spans="1:24" ht="230.25" customHeight="1">
      <c r="A192" s="417"/>
      <c r="B192" s="1051" t="s">
        <v>216</v>
      </c>
      <c r="C192" s="1051"/>
      <c r="D192" s="1051"/>
      <c r="E192" s="1051"/>
      <c r="F192" s="1051"/>
      <c r="G192" s="1051"/>
      <c r="H192" s="1051"/>
      <c r="I192" s="1051"/>
      <c r="M192" s="324"/>
    </row>
    <row r="193" spans="1:13" ht="10.5" customHeight="1">
      <c r="A193" s="417"/>
      <c r="B193" s="585"/>
      <c r="C193" s="585"/>
      <c r="D193" s="585"/>
      <c r="E193" s="585"/>
      <c r="F193" s="585"/>
      <c r="G193" s="585"/>
      <c r="H193" s="585"/>
      <c r="I193" s="585"/>
      <c r="M193" s="324"/>
    </row>
    <row r="194" spans="1:13" ht="66.75" customHeight="1">
      <c r="A194" s="417"/>
      <c r="B194" s="1052" t="s">
        <v>217</v>
      </c>
      <c r="C194" s="1053"/>
      <c r="D194" s="1053"/>
      <c r="E194" s="1053"/>
      <c r="F194" s="1053"/>
      <c r="G194" s="1053"/>
      <c r="H194" s="1053"/>
      <c r="I194" s="1053"/>
      <c r="M194" s="324"/>
    </row>
    <row r="195" spans="1:13" ht="12" customHeight="1">
      <c r="A195" s="417"/>
      <c r="B195" s="1054"/>
      <c r="C195" s="1054"/>
      <c r="D195" s="1054"/>
      <c r="E195" s="1054"/>
      <c r="F195" s="1054"/>
      <c r="G195" s="1054"/>
      <c r="H195" s="1054"/>
      <c r="I195" s="1054"/>
      <c r="M195" s="324"/>
    </row>
    <row r="196" spans="1:13" ht="44.25" customHeight="1">
      <c r="A196" s="552"/>
      <c r="B196" s="1055" t="s">
        <v>218</v>
      </c>
      <c r="C196" s="1056"/>
      <c r="D196" s="1056"/>
      <c r="E196" s="1056"/>
      <c r="F196" s="1056"/>
      <c r="G196" s="1056"/>
      <c r="H196" s="1056"/>
      <c r="I196" s="1057"/>
      <c r="M196" s="324"/>
    </row>
    <row r="197" spans="1:13" ht="23.25" customHeight="1">
      <c r="A197" s="552"/>
      <c r="B197" s="545"/>
      <c r="C197" s="546"/>
      <c r="D197" s="546"/>
      <c r="E197" s="546"/>
      <c r="F197" s="546"/>
      <c r="G197" s="546"/>
      <c r="H197" s="546"/>
      <c r="I197" s="546"/>
      <c r="M197" s="324"/>
    </row>
    <row r="198" spans="1:13" ht="20.25" customHeight="1">
      <c r="A198" s="578">
        <v>4</v>
      </c>
      <c r="B198" s="923" t="s">
        <v>219</v>
      </c>
      <c r="C198" s="924"/>
      <c r="D198" s="924"/>
      <c r="E198" s="924"/>
      <c r="F198" s="924"/>
      <c r="G198" s="924"/>
      <c r="H198" s="924"/>
      <c r="I198" s="580"/>
      <c r="M198" s="324" t="str">
        <f>M21</f>
        <v>2 or more</v>
      </c>
    </row>
    <row r="199" spans="1:13" ht="29.25" customHeight="1">
      <c r="A199" s="577">
        <v>4.0999999999999996</v>
      </c>
      <c r="B199" s="925" t="s">
        <v>99</v>
      </c>
      <c r="C199" s="926"/>
      <c r="D199" s="926"/>
      <c r="E199" s="927"/>
      <c r="F199" s="928"/>
      <c r="G199" s="928"/>
      <c r="H199" s="929"/>
      <c r="I199" s="327"/>
    </row>
    <row r="200" spans="1:13" ht="25.5" customHeight="1">
      <c r="A200" s="577" t="s">
        <v>220</v>
      </c>
      <c r="B200" s="919" t="s">
        <v>221</v>
      </c>
      <c r="C200" s="920"/>
      <c r="D200" s="920"/>
      <c r="E200" s="920"/>
      <c r="F200" s="920"/>
      <c r="G200" s="920"/>
      <c r="H200" s="920"/>
      <c r="I200" s="327"/>
    </row>
    <row r="201" spans="1:13" ht="39.75" customHeight="1">
      <c r="A201" s="438"/>
      <c r="B201" s="439"/>
      <c r="C201" s="439"/>
      <c r="D201" s="403" t="s">
        <v>222</v>
      </c>
      <c r="E201" s="540"/>
      <c r="F201" s="868" t="s">
        <v>223</v>
      </c>
      <c r="G201" s="943"/>
      <c r="H201" s="869"/>
      <c r="I201" s="327"/>
    </row>
    <row r="202" spans="1:13" ht="17.25" customHeight="1">
      <c r="A202" s="440" t="s">
        <v>224</v>
      </c>
      <c r="B202" s="880" t="s">
        <v>225</v>
      </c>
      <c r="C202" s="880"/>
      <c r="D202" s="441"/>
      <c r="E202" s="493"/>
      <c r="F202" s="886"/>
      <c r="G202" s="887"/>
      <c r="H202" s="888"/>
      <c r="I202" s="327"/>
    </row>
    <row r="203" spans="1:13" ht="37.5" customHeight="1">
      <c r="A203" s="440"/>
      <c r="B203" s="930" t="s">
        <v>226</v>
      </c>
      <c r="C203" s="931"/>
      <c r="D203" s="875"/>
      <c r="E203" s="442"/>
      <c r="F203" s="881"/>
      <c r="G203" s="882"/>
      <c r="H203" s="883"/>
      <c r="I203" s="327"/>
    </row>
    <row r="204" spans="1:13" ht="15.75" hidden="1" customHeight="1">
      <c r="A204" s="440">
        <v>1</v>
      </c>
      <c r="B204" s="932" t="s">
        <v>227</v>
      </c>
      <c r="C204" s="933"/>
      <c r="D204" s="446"/>
      <c r="E204" s="492"/>
      <c r="F204" s="881"/>
      <c r="G204" s="882"/>
      <c r="H204" s="883"/>
      <c r="I204" s="327"/>
    </row>
    <row r="205" spans="1:13" ht="25.5" customHeight="1">
      <c r="A205" s="440">
        <v>1</v>
      </c>
      <c r="B205" s="881"/>
      <c r="C205" s="883"/>
      <c r="D205" s="446"/>
      <c r="E205" s="437"/>
      <c r="F205" s="881"/>
      <c r="G205" s="882"/>
      <c r="H205" s="883"/>
    </row>
    <row r="206" spans="1:13" ht="29.25" customHeight="1">
      <c r="A206" s="440">
        <v>2</v>
      </c>
      <c r="B206" s="881"/>
      <c r="C206" s="883"/>
      <c r="D206" s="446"/>
      <c r="E206" s="437"/>
      <c r="F206" s="881"/>
      <c r="G206" s="882"/>
      <c r="H206" s="883"/>
      <c r="I206" s="327"/>
    </row>
    <row r="207" spans="1:13" ht="28.5" customHeight="1">
      <c r="A207" s="440">
        <v>3</v>
      </c>
      <c r="B207" s="881"/>
      <c r="C207" s="883"/>
      <c r="D207" s="446"/>
      <c r="E207" s="437"/>
      <c r="F207" s="881"/>
      <c r="G207" s="882"/>
      <c r="H207" s="883"/>
      <c r="I207" s="327"/>
    </row>
    <row r="208" spans="1:13" ht="32.25" customHeight="1">
      <c r="A208" s="440">
        <v>4</v>
      </c>
      <c r="B208" s="881"/>
      <c r="C208" s="883"/>
      <c r="D208" s="446"/>
      <c r="E208" s="437"/>
      <c r="F208" s="881"/>
      <c r="G208" s="882"/>
      <c r="H208" s="883"/>
      <c r="I208" s="327"/>
    </row>
    <row r="209" spans="1:9" ht="35.25" customHeight="1">
      <c r="A209" s="440">
        <v>5</v>
      </c>
      <c r="B209" s="881"/>
      <c r="C209" s="883"/>
      <c r="D209" s="446"/>
      <c r="E209" s="437"/>
      <c r="F209" s="881"/>
      <c r="G209" s="882"/>
      <c r="H209" s="883"/>
      <c r="I209" s="327"/>
    </row>
    <row r="210" spans="1:9" ht="29.25" customHeight="1">
      <c r="A210" s="405"/>
      <c r="B210" s="436"/>
      <c r="C210" s="437"/>
      <c r="D210" s="437"/>
      <c r="E210" s="437"/>
      <c r="F210" s="437"/>
      <c r="G210" s="437"/>
      <c r="H210" s="437"/>
      <c r="I210" s="327"/>
    </row>
    <row r="211" spans="1:9" ht="20.25" customHeight="1">
      <c r="A211" s="438" t="s">
        <v>89</v>
      </c>
      <c r="B211" s="919" t="s">
        <v>228</v>
      </c>
      <c r="C211" s="920"/>
      <c r="D211" s="920"/>
      <c r="E211" s="920"/>
      <c r="F211" s="920"/>
      <c r="G211" s="920"/>
      <c r="H211" s="920"/>
      <c r="I211" s="327"/>
    </row>
    <row r="212" spans="1:9" ht="47.25" customHeight="1">
      <c r="A212" s="438"/>
      <c r="B212" s="454"/>
      <c r="C212" s="439"/>
      <c r="D212" s="403" t="s">
        <v>229</v>
      </c>
      <c r="E212" s="540"/>
      <c r="F212" s="868" t="s">
        <v>223</v>
      </c>
      <c r="G212" s="943"/>
      <c r="H212" s="869"/>
      <c r="I212" s="327"/>
    </row>
    <row r="213" spans="1:9" ht="17.25" customHeight="1">
      <c r="A213" s="440" t="s">
        <v>224</v>
      </c>
      <c r="B213" s="934" t="s">
        <v>225</v>
      </c>
      <c r="C213" s="935"/>
      <c r="D213" s="455"/>
      <c r="E213" s="493"/>
      <c r="F213" s="886"/>
      <c r="G213" s="887"/>
      <c r="H213" s="888"/>
      <c r="I213" s="327"/>
    </row>
    <row r="214" spans="1:9" ht="34.5" customHeight="1">
      <c r="A214" s="440"/>
      <c r="B214" s="930" t="s">
        <v>226</v>
      </c>
      <c r="C214" s="931"/>
      <c r="D214" s="875"/>
      <c r="E214" s="442"/>
      <c r="F214" s="886"/>
      <c r="G214" s="887"/>
      <c r="H214" s="888"/>
      <c r="I214" s="327"/>
    </row>
    <row r="215" spans="1:9" ht="30" customHeight="1">
      <c r="A215" s="440">
        <v>1</v>
      </c>
      <c r="B215" s="881"/>
      <c r="C215" s="883"/>
      <c r="D215" s="446"/>
      <c r="E215" s="437"/>
      <c r="F215" s="881"/>
      <c r="G215" s="882"/>
      <c r="H215" s="883"/>
      <c r="I215" s="327"/>
    </row>
    <row r="216" spans="1:9" ht="28.5" customHeight="1">
      <c r="A216" s="440">
        <v>2</v>
      </c>
      <c r="B216" s="881"/>
      <c r="C216" s="883"/>
      <c r="D216" s="446"/>
      <c r="E216" s="437"/>
      <c r="F216" s="881"/>
      <c r="G216" s="882"/>
      <c r="H216" s="883"/>
    </row>
    <row r="217" spans="1:9" ht="27.75" customHeight="1">
      <c r="A217" s="440">
        <v>3</v>
      </c>
      <c r="B217" s="881"/>
      <c r="C217" s="883"/>
      <c r="D217" s="446"/>
      <c r="E217" s="437"/>
      <c r="F217" s="881"/>
      <c r="G217" s="882"/>
      <c r="H217" s="883"/>
      <c r="I217" s="327"/>
    </row>
    <row r="218" spans="1:9" ht="30" customHeight="1">
      <c r="A218" s="440">
        <v>4</v>
      </c>
      <c r="B218" s="881"/>
      <c r="C218" s="883"/>
      <c r="D218" s="446"/>
      <c r="E218" s="437"/>
      <c r="F218" s="881"/>
      <c r="G218" s="882"/>
      <c r="H218" s="883"/>
      <c r="I218" s="327"/>
    </row>
    <row r="219" spans="1:9" ht="30.75" customHeight="1">
      <c r="A219" s="440">
        <v>5</v>
      </c>
      <c r="B219" s="881"/>
      <c r="C219" s="883"/>
      <c r="D219" s="446"/>
      <c r="E219" s="437"/>
      <c r="F219" s="881"/>
      <c r="G219" s="882"/>
      <c r="H219" s="883"/>
      <c r="I219" s="327"/>
    </row>
    <row r="220" spans="1:9" ht="51" customHeight="1">
      <c r="A220" s="440"/>
      <c r="B220" s="1059" t="s">
        <v>230</v>
      </c>
      <c r="C220" s="980"/>
      <c r="D220" s="446"/>
      <c r="E220" s="506"/>
      <c r="F220" s="437"/>
      <c r="G220" s="437"/>
      <c r="H220" s="494"/>
      <c r="I220" s="327"/>
    </row>
    <row r="221" spans="1:9" ht="16.5" customHeight="1">
      <c r="A221" s="435"/>
      <c r="B221" s="325"/>
      <c r="C221" s="325"/>
      <c r="D221" s="432"/>
      <c r="E221" s="432"/>
      <c r="F221" s="432"/>
      <c r="G221" s="432"/>
      <c r="H221" s="432"/>
      <c r="I221" s="327"/>
    </row>
    <row r="222" spans="1:9" ht="16.5" customHeight="1">
      <c r="A222" s="438" t="s">
        <v>231</v>
      </c>
      <c r="B222" s="936" t="s">
        <v>232</v>
      </c>
      <c r="C222" s="966"/>
      <c r="D222" s="456"/>
      <c r="E222" s="967"/>
      <c r="F222" s="968"/>
      <c r="G222" s="969"/>
      <c r="H222" s="970"/>
      <c r="I222" s="327"/>
    </row>
    <row r="223" spans="1:9" ht="34.5" customHeight="1">
      <c r="A223" s="438"/>
      <c r="B223" s="920"/>
      <c r="C223" s="936"/>
      <c r="D223" s="457" t="s">
        <v>233</v>
      </c>
      <c r="E223" s="971" t="s">
        <v>223</v>
      </c>
      <c r="F223" s="1058"/>
      <c r="G223" s="1058"/>
      <c r="H223" s="972"/>
      <c r="I223" s="327"/>
    </row>
    <row r="224" spans="1:9" ht="56.25" customHeight="1">
      <c r="A224" s="440"/>
      <c r="B224" s="937" t="s">
        <v>234</v>
      </c>
      <c r="C224" s="938"/>
      <c r="D224" s="446"/>
      <c r="E224" s="881"/>
      <c r="F224" s="882"/>
      <c r="G224" s="882"/>
      <c r="H224" s="883"/>
    </row>
    <row r="225" spans="1:9" ht="15.75" customHeight="1">
      <c r="A225" s="440"/>
      <c r="B225" s="877" t="s">
        <v>235</v>
      </c>
      <c r="C225" s="935"/>
      <c r="D225" s="455"/>
      <c r="E225" s="930"/>
      <c r="F225" s="939"/>
      <c r="G225" s="940"/>
      <c r="H225" s="941"/>
      <c r="I225" s="327"/>
    </row>
    <row r="226" spans="1:9" ht="79.5" customHeight="1">
      <c r="A226" s="507"/>
      <c r="B226" s="937" t="s">
        <v>236</v>
      </c>
      <c r="C226" s="938"/>
      <c r="D226" s="446"/>
      <c r="E226" s="881"/>
      <c r="F226" s="882"/>
      <c r="G226" s="882"/>
      <c r="H226" s="883"/>
      <c r="I226" s="327"/>
    </row>
    <row r="227" spans="1:9" ht="14.25" customHeight="1">
      <c r="A227" s="509"/>
      <c r="B227" s="391"/>
      <c r="C227" s="391"/>
      <c r="D227" s="391"/>
      <c r="G227" s="391"/>
    </row>
    <row r="228" spans="1:9" ht="23.25" customHeight="1">
      <c r="A228" s="578">
        <v>5</v>
      </c>
      <c r="B228" s="923" t="s">
        <v>237</v>
      </c>
      <c r="C228" s="924"/>
      <c r="D228" s="924"/>
      <c r="E228" s="924"/>
      <c r="F228" s="924"/>
      <c r="G228" s="924"/>
      <c r="H228" s="924"/>
      <c r="I228" s="581"/>
    </row>
    <row r="229" spans="1:9" ht="32.25" customHeight="1">
      <c r="A229" s="577">
        <v>5.0999999999999996</v>
      </c>
      <c r="B229" s="925" t="s">
        <v>99</v>
      </c>
      <c r="C229" s="926"/>
      <c r="D229" s="926"/>
      <c r="E229" s="927"/>
      <c r="F229" s="928"/>
      <c r="G229" s="928"/>
      <c r="H229" s="929"/>
    </row>
    <row r="230" spans="1:9" ht="23.25" customHeight="1">
      <c r="A230" s="577" t="s">
        <v>220</v>
      </c>
      <c r="B230" s="919" t="s">
        <v>221</v>
      </c>
      <c r="C230" s="920"/>
      <c r="D230" s="920"/>
      <c r="E230" s="920"/>
      <c r="F230" s="920"/>
      <c r="G230" s="920"/>
      <c r="H230" s="920"/>
    </row>
    <row r="231" spans="1:9" ht="14.25" customHeight="1">
      <c r="A231" s="438"/>
      <c r="B231" s="439"/>
      <c r="C231" s="439"/>
      <c r="D231" s="403"/>
      <c r="E231" s="861"/>
      <c r="F231" s="864" t="s">
        <v>223</v>
      </c>
      <c r="G231" s="942"/>
      <c r="H231" s="865"/>
    </row>
    <row r="232" spans="1:9" ht="47.25" customHeight="1">
      <c r="A232" s="438"/>
      <c r="B232" s="439"/>
      <c r="C232" s="439"/>
      <c r="D232" s="403" t="s">
        <v>222</v>
      </c>
      <c r="E232" s="863"/>
      <c r="F232" s="868"/>
      <c r="G232" s="943"/>
      <c r="H232" s="869"/>
    </row>
    <row r="233" spans="1:9" ht="23.25" customHeight="1">
      <c r="A233" s="440" t="s">
        <v>224</v>
      </c>
      <c r="B233" s="880" t="s">
        <v>225</v>
      </c>
      <c r="C233" s="880"/>
      <c r="D233" s="441"/>
      <c r="E233" s="493"/>
      <c r="F233" s="886"/>
      <c r="G233" s="887"/>
      <c r="H233" s="888"/>
    </row>
    <row r="234" spans="1:9" ht="42.75" customHeight="1">
      <c r="A234" s="440"/>
      <c r="B234" s="930" t="s">
        <v>226</v>
      </c>
      <c r="C234" s="931"/>
      <c r="D234" s="875"/>
      <c r="E234" s="442"/>
      <c r="F234" s="881"/>
      <c r="G234" s="882"/>
      <c r="H234" s="883"/>
    </row>
    <row r="235" spans="1:9" ht="27" hidden="1" customHeight="1">
      <c r="A235" s="440">
        <v>1</v>
      </c>
      <c r="B235" s="932" t="s">
        <v>227</v>
      </c>
      <c r="C235" s="933"/>
      <c r="D235" s="446"/>
      <c r="E235" s="492"/>
      <c r="F235" s="881"/>
      <c r="G235" s="882"/>
      <c r="H235" s="883"/>
    </row>
    <row r="236" spans="1:9" ht="24" customHeight="1">
      <c r="A236" s="440">
        <v>1</v>
      </c>
      <c r="B236" s="881"/>
      <c r="C236" s="883"/>
      <c r="D236" s="446"/>
      <c r="E236" s="437"/>
      <c r="F236" s="881"/>
      <c r="G236" s="882"/>
      <c r="H236" s="883"/>
    </row>
    <row r="237" spans="1:9" ht="26.25" customHeight="1">
      <c r="A237" s="440">
        <v>2</v>
      </c>
      <c r="B237" s="881"/>
      <c r="C237" s="883"/>
      <c r="D237" s="446"/>
      <c r="E237" s="437"/>
      <c r="F237" s="881"/>
      <c r="G237" s="882"/>
      <c r="H237" s="883"/>
    </row>
    <row r="238" spans="1:9" ht="23.25" customHeight="1">
      <c r="A238" s="440">
        <v>3</v>
      </c>
      <c r="B238" s="881"/>
      <c r="C238" s="883"/>
      <c r="D238" s="446"/>
      <c r="E238" s="437"/>
      <c r="F238" s="881"/>
      <c r="G238" s="882"/>
      <c r="H238" s="883"/>
    </row>
    <row r="239" spans="1:9" ht="22.5" customHeight="1">
      <c r="A239" s="440">
        <v>4</v>
      </c>
      <c r="B239" s="881"/>
      <c r="C239" s="883"/>
      <c r="D239" s="446"/>
      <c r="E239" s="437"/>
      <c r="F239" s="881"/>
      <c r="G239" s="882"/>
      <c r="H239" s="883"/>
    </row>
    <row r="240" spans="1:9" ht="26.25" customHeight="1">
      <c r="A240" s="440">
        <v>5</v>
      </c>
      <c r="B240" s="881"/>
      <c r="C240" s="883"/>
      <c r="D240" s="446"/>
      <c r="E240" s="437"/>
      <c r="F240" s="881"/>
      <c r="G240" s="882"/>
      <c r="H240" s="883"/>
    </row>
    <row r="241" spans="1:8" ht="14.25" customHeight="1">
      <c r="A241" s="405"/>
      <c r="B241" s="436"/>
      <c r="C241" s="437"/>
      <c r="D241" s="437"/>
      <c r="E241" s="437"/>
      <c r="F241" s="437"/>
      <c r="G241" s="437"/>
      <c r="H241" s="437"/>
    </row>
    <row r="242" spans="1:8" ht="21.75" customHeight="1">
      <c r="A242" s="438" t="s">
        <v>89</v>
      </c>
      <c r="B242" s="919" t="s">
        <v>228</v>
      </c>
      <c r="C242" s="920"/>
      <c r="D242" s="920"/>
      <c r="E242" s="920"/>
      <c r="F242" s="920"/>
      <c r="G242" s="920"/>
      <c r="H242" s="920"/>
    </row>
    <row r="243" spans="1:8" ht="21.75" customHeight="1">
      <c r="A243" s="438"/>
      <c r="B243" s="454"/>
      <c r="C243" s="439"/>
      <c r="D243" s="403"/>
      <c r="E243" s="861"/>
      <c r="F243" s="864" t="s">
        <v>223</v>
      </c>
      <c r="G243" s="942"/>
      <c r="H243" s="865"/>
    </row>
    <row r="244" spans="1:8" ht="43.5" customHeight="1">
      <c r="A244" s="438"/>
      <c r="B244" s="454"/>
      <c r="C244" s="439"/>
      <c r="D244" s="403" t="s">
        <v>229</v>
      </c>
      <c r="E244" s="863"/>
      <c r="F244" s="868"/>
      <c r="G244" s="943"/>
      <c r="H244" s="869"/>
    </row>
    <row r="245" spans="1:8" ht="23.25" customHeight="1">
      <c r="A245" s="440" t="s">
        <v>224</v>
      </c>
      <c r="B245" s="934" t="s">
        <v>225</v>
      </c>
      <c r="C245" s="935"/>
      <c r="D245" s="455"/>
      <c r="E245" s="493"/>
      <c r="F245" s="886"/>
      <c r="G245" s="887"/>
      <c r="H245" s="888"/>
    </row>
    <row r="246" spans="1:8" ht="44.25" customHeight="1">
      <c r="A246" s="440"/>
      <c r="B246" s="930" t="s">
        <v>226</v>
      </c>
      <c r="C246" s="931"/>
      <c r="D246" s="875"/>
      <c r="E246" s="442"/>
      <c r="F246" s="886"/>
      <c r="G246" s="887"/>
      <c r="H246" s="888"/>
    </row>
    <row r="247" spans="1:8" ht="23.25" customHeight="1">
      <c r="A247" s="440">
        <v>1</v>
      </c>
      <c r="B247" s="881"/>
      <c r="C247" s="883"/>
      <c r="D247" s="446"/>
      <c r="E247" s="437"/>
      <c r="F247" s="881"/>
      <c r="G247" s="882"/>
      <c r="H247" s="883"/>
    </row>
    <row r="248" spans="1:8" ht="30" customHeight="1">
      <c r="A248" s="440">
        <v>2</v>
      </c>
      <c r="B248" s="881"/>
      <c r="C248" s="883"/>
      <c r="D248" s="446"/>
      <c r="E248" s="437"/>
      <c r="F248" s="881"/>
      <c r="G248" s="882"/>
      <c r="H248" s="883"/>
    </row>
    <row r="249" spans="1:8" ht="27.75" customHeight="1">
      <c r="A249" s="440">
        <v>3</v>
      </c>
      <c r="B249" s="881"/>
      <c r="C249" s="883"/>
      <c r="D249" s="446"/>
      <c r="E249" s="437"/>
      <c r="F249" s="881"/>
      <c r="G249" s="882"/>
      <c r="H249" s="883"/>
    </row>
    <row r="250" spans="1:8" ht="27" customHeight="1">
      <c r="A250" s="440">
        <v>4</v>
      </c>
      <c r="B250" s="881"/>
      <c r="C250" s="883"/>
      <c r="D250" s="446"/>
      <c r="E250" s="437"/>
      <c r="F250" s="881"/>
      <c r="G250" s="882"/>
      <c r="H250" s="883"/>
    </row>
    <row r="251" spans="1:8" ht="27.75" customHeight="1">
      <c r="A251" s="440">
        <v>5</v>
      </c>
      <c r="B251" s="881"/>
      <c r="C251" s="883"/>
      <c r="D251" s="446"/>
      <c r="E251" s="437"/>
      <c r="F251" s="881"/>
      <c r="G251" s="882"/>
      <c r="H251" s="883"/>
    </row>
    <row r="252" spans="1:8" ht="47.25" customHeight="1">
      <c r="A252" s="440"/>
      <c r="B252" s="1059" t="s">
        <v>230</v>
      </c>
      <c r="C252" s="980"/>
      <c r="D252" s="446"/>
      <c r="E252" s="506"/>
      <c r="F252" s="437"/>
      <c r="G252" s="437"/>
      <c r="H252" s="494"/>
    </row>
    <row r="253" spans="1:8" ht="14.25" customHeight="1">
      <c r="A253" s="435"/>
      <c r="B253" s="325"/>
      <c r="C253" s="325"/>
      <c r="D253" s="432"/>
      <c r="E253" s="432"/>
      <c r="F253" s="432"/>
      <c r="G253" s="432"/>
      <c r="H253" s="432"/>
    </row>
    <row r="254" spans="1:8" ht="14.25" customHeight="1">
      <c r="A254" s="438" t="s">
        <v>231</v>
      </c>
      <c r="B254" s="936" t="s">
        <v>232</v>
      </c>
      <c r="C254" s="966"/>
      <c r="D254" s="456"/>
      <c r="E254" s="967"/>
      <c r="F254" s="968"/>
      <c r="G254" s="969"/>
      <c r="H254" s="970"/>
    </row>
    <row r="255" spans="1:8" ht="39.75" customHeight="1">
      <c r="A255" s="438"/>
      <c r="B255" s="920"/>
      <c r="C255" s="936"/>
      <c r="D255" s="457" t="s">
        <v>233</v>
      </c>
      <c r="E255" s="971" t="s">
        <v>223</v>
      </c>
      <c r="F255" s="1058"/>
      <c r="G255" s="1058"/>
      <c r="H255" s="972"/>
    </row>
    <row r="256" spans="1:8" ht="59.25" customHeight="1">
      <c r="A256" s="440"/>
      <c r="B256" s="937" t="s">
        <v>234</v>
      </c>
      <c r="C256" s="938"/>
      <c r="D256" s="446"/>
      <c r="E256" s="881"/>
      <c r="F256" s="882"/>
      <c r="G256" s="882"/>
      <c r="H256" s="883"/>
    </row>
    <row r="257" spans="1:9" ht="21" customHeight="1">
      <c r="A257" s="440"/>
      <c r="B257" s="877" t="s">
        <v>235</v>
      </c>
      <c r="C257" s="935"/>
      <c r="D257" s="455"/>
      <c r="E257" s="930"/>
      <c r="F257" s="939"/>
      <c r="G257" s="940"/>
      <c r="H257" s="941"/>
    </row>
    <row r="258" spans="1:9" ht="57" customHeight="1">
      <c r="A258" s="507"/>
      <c r="B258" s="937" t="s">
        <v>236</v>
      </c>
      <c r="C258" s="938"/>
      <c r="D258" s="446"/>
      <c r="E258" s="881"/>
      <c r="F258" s="882"/>
      <c r="G258" s="882"/>
      <c r="H258" s="883"/>
    </row>
    <row r="259" spans="1:9" ht="14.25" customHeight="1">
      <c r="A259" s="509"/>
      <c r="B259" s="391"/>
      <c r="C259" s="391"/>
      <c r="D259" s="391"/>
      <c r="G259" s="391"/>
    </row>
    <row r="260" spans="1:9" ht="19.5" hidden="1" customHeight="1">
      <c r="A260" s="508"/>
      <c r="B260" s="920" t="e">
        <f>IF(AND(#REF!=2,M198=1),"Name of Other Partner of JV",IF(AND(#REF!=2,M198="2 or more"),"Name of Other Partner-1 of JV",""))</f>
        <v>#REF!</v>
      </c>
      <c r="C260" s="920"/>
      <c r="D260" s="920"/>
      <c r="E260" s="919" t="e">
        <f>'[11]Name of Bidder'!C18</f>
        <v>#REF!</v>
      </c>
      <c r="F260" s="920"/>
      <c r="G260" s="920"/>
      <c r="H260" s="936"/>
      <c r="I260" s="327"/>
    </row>
    <row r="261" spans="1:9" ht="29.25" hidden="1" customHeight="1">
      <c r="A261" s="405" t="s">
        <v>220</v>
      </c>
      <c r="B261" s="919" t="s">
        <v>221</v>
      </c>
      <c r="C261" s="920"/>
      <c r="D261" s="920"/>
      <c r="E261" s="920"/>
      <c r="F261" s="920"/>
      <c r="G261" s="920"/>
      <c r="H261" s="920"/>
      <c r="I261" s="327"/>
    </row>
    <row r="262" spans="1:9" ht="19.5" hidden="1" customHeight="1">
      <c r="A262" s="438"/>
      <c r="B262" s="454"/>
      <c r="C262" s="458"/>
      <c r="D262" s="459"/>
      <c r="E262" s="864" t="s">
        <v>238</v>
      </c>
      <c r="F262" s="865" t="s">
        <v>239</v>
      </c>
      <c r="G262" s="864" t="s">
        <v>223</v>
      </c>
      <c r="H262" s="865"/>
      <c r="I262" s="327"/>
    </row>
    <row r="263" spans="1:9" ht="47.25" hidden="1" customHeight="1">
      <c r="A263" s="438"/>
      <c r="B263" s="454"/>
      <c r="C263" s="458"/>
      <c r="D263" s="404" t="s">
        <v>240</v>
      </c>
      <c r="E263" s="944"/>
      <c r="F263" s="945"/>
      <c r="G263" s="944"/>
      <c r="H263" s="945"/>
      <c r="I263" s="327"/>
    </row>
    <row r="264" spans="1:9" ht="17.25" hidden="1" customHeight="1">
      <c r="A264" s="440" t="s">
        <v>224</v>
      </c>
      <c r="B264" s="930" t="s">
        <v>225</v>
      </c>
      <c r="C264" s="939"/>
      <c r="D264" s="460"/>
      <c r="E264" s="946"/>
      <c r="F264" s="947"/>
      <c r="G264" s="946"/>
      <c r="H264" s="947"/>
      <c r="I264" s="327"/>
    </row>
    <row r="265" spans="1:9" ht="17.25" hidden="1" customHeight="1">
      <c r="A265" s="440"/>
      <c r="B265" s="930" t="s">
        <v>241</v>
      </c>
      <c r="C265" s="931"/>
      <c r="D265" s="939"/>
      <c r="E265" s="442" t="s">
        <v>28</v>
      </c>
      <c r="F265" s="443"/>
      <c r="G265" s="443"/>
      <c r="H265" s="444"/>
      <c r="I265" s="327"/>
    </row>
    <row r="266" spans="1:9" ht="15.75" hidden="1" customHeight="1">
      <c r="A266" s="440">
        <v>1</v>
      </c>
      <c r="B266" s="932" t="s">
        <v>242</v>
      </c>
      <c r="C266" s="948"/>
      <c r="D266" s="448"/>
      <c r="E266" s="449"/>
      <c r="F266" s="450"/>
      <c r="G266" s="949"/>
      <c r="H266" s="950"/>
      <c r="I266" s="327"/>
    </row>
    <row r="267" spans="1:9" ht="15.75" hidden="1" customHeight="1">
      <c r="A267" s="440">
        <v>2</v>
      </c>
      <c r="B267" s="932" t="s">
        <v>243</v>
      </c>
      <c r="C267" s="948"/>
      <c r="D267" s="448"/>
      <c r="E267" s="449"/>
      <c r="F267" s="450"/>
      <c r="G267" s="949"/>
      <c r="H267" s="950"/>
    </row>
    <row r="268" spans="1:9" ht="15.75" hidden="1" customHeight="1">
      <c r="A268" s="440">
        <v>3</v>
      </c>
      <c r="B268" s="445" t="s">
        <v>244</v>
      </c>
      <c r="C268" s="447"/>
      <c r="D268" s="448"/>
      <c r="E268" s="449"/>
      <c r="F268" s="450"/>
      <c r="G268" s="949"/>
      <c r="H268" s="950"/>
      <c r="I268" s="327"/>
    </row>
    <row r="269" spans="1:9" ht="16.5" hidden="1" customHeight="1">
      <c r="A269" s="440">
        <v>4</v>
      </c>
      <c r="B269" s="445" t="s">
        <v>245</v>
      </c>
      <c r="C269" s="447"/>
      <c r="D269" s="448"/>
      <c r="E269" s="449"/>
      <c r="F269" s="450"/>
      <c r="G269" s="949"/>
      <c r="H269" s="950"/>
      <c r="I269" s="327"/>
    </row>
    <row r="270" spans="1:9" hidden="1">
      <c r="A270" s="440">
        <v>5</v>
      </c>
      <c r="B270" s="445" t="s">
        <v>246</v>
      </c>
      <c r="C270" s="447"/>
      <c r="D270" s="448"/>
      <c r="E270" s="449"/>
      <c r="F270" s="450"/>
      <c r="G270" s="949"/>
      <c r="H270" s="950"/>
      <c r="I270" s="327"/>
    </row>
    <row r="271" spans="1:9" ht="19.5" hidden="1" customHeight="1">
      <c r="A271" s="440">
        <v>6</v>
      </c>
      <c r="B271" s="445" t="s">
        <v>247</v>
      </c>
      <c r="C271" s="447"/>
      <c r="D271" s="451"/>
      <c r="E271" s="452"/>
      <c r="F271" s="453"/>
      <c r="G271" s="951"/>
      <c r="H271" s="952"/>
      <c r="I271" s="327"/>
    </row>
    <row r="272" spans="1:9" ht="32.25" hidden="1" customHeight="1">
      <c r="A272" s="435"/>
      <c r="B272" s="953" t="s">
        <v>248</v>
      </c>
      <c r="C272" s="953"/>
      <c r="D272" s="953"/>
      <c r="E272" s="953"/>
      <c r="F272" s="953"/>
      <c r="G272" s="953"/>
      <c r="H272" s="954"/>
      <c r="I272" s="327"/>
    </row>
    <row r="273" spans="1:9" ht="32.25" hidden="1" customHeight="1">
      <c r="A273" s="405"/>
      <c r="B273" s="461"/>
      <c r="C273" s="461"/>
      <c r="D273" s="461"/>
      <c r="E273" s="461"/>
      <c r="F273" s="461"/>
      <c r="G273" s="461"/>
      <c r="H273" s="461"/>
      <c r="I273" s="327"/>
    </row>
    <row r="274" spans="1:9" ht="32.25" hidden="1" customHeight="1">
      <c r="A274" s="405"/>
      <c r="B274" s="461"/>
      <c r="C274" s="461"/>
      <c r="D274" s="461"/>
      <c r="E274" s="461"/>
      <c r="F274" s="461"/>
      <c r="G274" s="461"/>
      <c r="H274" s="461"/>
      <c r="I274" s="327"/>
    </row>
    <row r="275" spans="1:9" ht="32.25" hidden="1" customHeight="1">
      <c r="A275" s="405"/>
      <c r="B275" s="461"/>
      <c r="C275" s="461"/>
      <c r="D275" s="461"/>
      <c r="E275" s="461"/>
      <c r="F275" s="461"/>
      <c r="G275" s="461"/>
      <c r="H275" s="461"/>
      <c r="I275" s="327"/>
    </row>
    <row r="276" spans="1:9" ht="32.25" hidden="1" customHeight="1">
      <c r="A276" s="405"/>
      <c r="B276" s="461"/>
      <c r="C276" s="461"/>
      <c r="D276" s="461"/>
      <c r="E276" s="461"/>
      <c r="F276" s="461"/>
      <c r="G276" s="461"/>
      <c r="H276" s="461"/>
      <c r="I276" s="327"/>
    </row>
    <row r="277" spans="1:9" ht="20.25" hidden="1" customHeight="1">
      <c r="A277" s="438" t="s">
        <v>89</v>
      </c>
      <c r="B277" s="919" t="s">
        <v>228</v>
      </c>
      <c r="C277" s="920"/>
      <c r="D277" s="920"/>
      <c r="E277" s="920"/>
      <c r="F277" s="920"/>
      <c r="G277" s="920"/>
      <c r="H277" s="920"/>
      <c r="I277" s="327"/>
    </row>
    <row r="278" spans="1:9" ht="19.5" hidden="1" customHeight="1">
      <c r="A278" s="438"/>
      <c r="B278" s="462"/>
      <c r="C278" s="458"/>
      <c r="D278" s="459"/>
      <c r="E278" s="864" t="s">
        <v>238</v>
      </c>
      <c r="F278" s="865" t="s">
        <v>239</v>
      </c>
      <c r="G278" s="864" t="s">
        <v>223</v>
      </c>
      <c r="H278" s="865"/>
      <c r="I278" s="327"/>
    </row>
    <row r="279" spans="1:9" ht="47.25" hidden="1" customHeight="1">
      <c r="A279" s="438"/>
      <c r="B279" s="462"/>
      <c r="C279" s="458"/>
      <c r="D279" s="404" t="s">
        <v>249</v>
      </c>
      <c r="E279" s="944"/>
      <c r="F279" s="945"/>
      <c r="G279" s="944"/>
      <c r="H279" s="945"/>
      <c r="I279" s="327"/>
    </row>
    <row r="280" spans="1:9" ht="17.25" hidden="1" customHeight="1">
      <c r="A280" s="440" t="s">
        <v>224</v>
      </c>
      <c r="B280" s="875" t="s">
        <v>225</v>
      </c>
      <c r="C280" s="934"/>
      <c r="D280" s="463"/>
      <c r="E280" s="946"/>
      <c r="F280" s="947"/>
      <c r="G280" s="955"/>
      <c r="H280" s="956"/>
      <c r="I280" s="327"/>
    </row>
    <row r="281" spans="1:9" ht="17.25" hidden="1" customHeight="1">
      <c r="A281" s="440"/>
      <c r="B281" s="931" t="s">
        <v>241</v>
      </c>
      <c r="C281" s="931"/>
      <c r="D281" s="875"/>
      <c r="E281" s="442" t="s">
        <v>28</v>
      </c>
      <c r="F281" s="443"/>
      <c r="G281" s="443"/>
      <c r="H281" s="444"/>
      <c r="I281" s="327"/>
    </row>
    <row r="282" spans="1:9" ht="15.75" hidden="1" customHeight="1">
      <c r="A282" s="440">
        <v>1</v>
      </c>
      <c r="B282" s="957" t="s">
        <v>242</v>
      </c>
      <c r="C282" s="958"/>
      <c r="D282" s="466"/>
      <c r="E282" s="467"/>
      <c r="F282" s="468"/>
      <c r="G282" s="959"/>
      <c r="H282" s="960"/>
      <c r="I282" s="327"/>
    </row>
    <row r="283" spans="1:9" ht="15.75" hidden="1" customHeight="1">
      <c r="A283" s="440">
        <v>2</v>
      </c>
      <c r="B283" s="957" t="s">
        <v>243</v>
      </c>
      <c r="C283" s="958"/>
      <c r="D283" s="469"/>
      <c r="E283" s="449"/>
      <c r="F283" s="450"/>
      <c r="G283" s="961"/>
      <c r="H283" s="962"/>
    </row>
    <row r="284" spans="1:9" ht="15.75" hidden="1" customHeight="1">
      <c r="A284" s="440">
        <v>3</v>
      </c>
      <c r="B284" s="464" t="s">
        <v>244</v>
      </c>
      <c r="C284" s="465"/>
      <c r="D284" s="469"/>
      <c r="E284" s="449"/>
      <c r="F284" s="450"/>
      <c r="G284" s="961"/>
      <c r="H284" s="962"/>
      <c r="I284" s="327"/>
    </row>
    <row r="285" spans="1:9" ht="16.5" hidden="1" customHeight="1">
      <c r="A285" s="440">
        <v>4</v>
      </c>
      <c r="B285" s="464" t="s">
        <v>245</v>
      </c>
      <c r="C285" s="465"/>
      <c r="D285" s="469"/>
      <c r="E285" s="449"/>
      <c r="F285" s="450"/>
      <c r="G285" s="961"/>
      <c r="H285" s="962"/>
      <c r="I285" s="327"/>
    </row>
    <row r="286" spans="1:9" ht="15.75" hidden="1" customHeight="1">
      <c r="A286" s="440">
        <v>5</v>
      </c>
      <c r="B286" s="464" t="s">
        <v>246</v>
      </c>
      <c r="C286" s="465"/>
      <c r="D286" s="469"/>
      <c r="E286" s="449"/>
      <c r="F286" s="450"/>
      <c r="G286" s="961"/>
      <c r="H286" s="962"/>
      <c r="I286" s="327"/>
    </row>
    <row r="287" spans="1:9" hidden="1">
      <c r="A287" s="440">
        <v>6</v>
      </c>
      <c r="B287" s="464" t="s">
        <v>247</v>
      </c>
      <c r="C287" s="465"/>
      <c r="D287" s="470"/>
      <c r="E287" s="452"/>
      <c r="F287" s="453"/>
      <c r="G287" s="963"/>
      <c r="H287" s="964"/>
      <c r="I287" s="327"/>
    </row>
    <row r="288" spans="1:9" ht="49.5" hidden="1" customHeight="1">
      <c r="A288" s="440"/>
      <c r="B288" s="965" t="s">
        <v>248</v>
      </c>
      <c r="C288" s="953"/>
      <c r="D288" s="953"/>
      <c r="E288" s="953"/>
      <c r="F288" s="953"/>
      <c r="G288" s="953"/>
      <c r="H288" s="954"/>
      <c r="I288" s="327"/>
    </row>
    <row r="289" spans="1:9" ht="16.5" hidden="1" customHeight="1">
      <c r="A289" s="471"/>
      <c r="B289" s="325"/>
      <c r="C289" s="325"/>
      <c r="D289" s="432"/>
      <c r="E289" s="432"/>
      <c r="F289" s="432"/>
      <c r="G289" s="432"/>
      <c r="H289" s="432"/>
      <c r="I289" s="327"/>
    </row>
    <row r="290" spans="1:9" ht="16.5" hidden="1" customHeight="1">
      <c r="A290" s="438" t="s">
        <v>231</v>
      </c>
      <c r="B290" s="936" t="s">
        <v>232</v>
      </c>
      <c r="C290" s="966"/>
      <c r="D290" s="456"/>
      <c r="E290" s="967"/>
      <c r="F290" s="968"/>
      <c r="G290" s="969"/>
      <c r="H290" s="970"/>
      <c r="I290" s="327"/>
    </row>
    <row r="291" spans="1:9" ht="28.5" hidden="1" customHeight="1">
      <c r="A291" s="438"/>
      <c r="B291" s="920"/>
      <c r="C291" s="936"/>
      <c r="D291" s="457"/>
      <c r="E291" s="971" t="s">
        <v>250</v>
      </c>
      <c r="F291" s="972"/>
      <c r="G291" s="973" t="s">
        <v>238</v>
      </c>
      <c r="H291" s="974"/>
      <c r="I291" s="327"/>
    </row>
    <row r="292" spans="1:9" ht="56.25" hidden="1" customHeight="1">
      <c r="A292" s="440"/>
      <c r="B292" s="937" t="s">
        <v>234</v>
      </c>
      <c r="C292" s="938"/>
      <c r="D292" s="446"/>
      <c r="E292" s="975"/>
      <c r="F292" s="976"/>
      <c r="G292" s="977"/>
      <c r="H292" s="977"/>
    </row>
    <row r="293" spans="1:9" ht="15.75" hidden="1" customHeight="1">
      <c r="A293" s="440"/>
      <c r="B293" s="877" t="s">
        <v>235</v>
      </c>
      <c r="C293" s="935"/>
      <c r="D293" s="455"/>
      <c r="E293" s="930"/>
      <c r="F293" s="939"/>
      <c r="G293" s="940"/>
      <c r="H293" s="941"/>
      <c r="I293" s="327"/>
    </row>
    <row r="294" spans="1:9" ht="66.75" hidden="1" customHeight="1">
      <c r="A294" s="440"/>
      <c r="B294" s="937" t="s">
        <v>236</v>
      </c>
      <c r="C294" s="938"/>
      <c r="D294" s="446"/>
      <c r="E294" s="975"/>
      <c r="F294" s="976"/>
      <c r="G294" s="977"/>
      <c r="H294" s="977"/>
      <c r="I294" s="327"/>
    </row>
    <row r="295" spans="1:9" ht="20.25" hidden="1" customHeight="1">
      <c r="A295" s="440"/>
      <c r="B295" s="472"/>
      <c r="C295" s="472"/>
      <c r="D295" s="473"/>
      <c r="E295" s="473"/>
      <c r="F295" s="473"/>
      <c r="G295" s="473"/>
      <c r="H295" s="473"/>
      <c r="I295" s="327"/>
    </row>
    <row r="296" spans="1:9" ht="32.25" hidden="1" customHeight="1">
      <c r="A296" s="405"/>
      <c r="B296" s="920" t="e">
        <f>IF(AND(#REF!=2,M198="2 or more"),"Name of Other Partner-2 of JV", "")</f>
        <v>#REF!</v>
      </c>
      <c r="C296" s="920"/>
      <c r="D296" s="920"/>
      <c r="E296" s="919" t="e">
        <f>'[11]Name of Bidder'!C23</f>
        <v>#REF!</v>
      </c>
      <c r="F296" s="920"/>
      <c r="G296" s="920"/>
      <c r="H296" s="936"/>
      <c r="I296" s="327"/>
    </row>
    <row r="297" spans="1:9" ht="29.25" hidden="1" customHeight="1">
      <c r="A297" s="405" t="s">
        <v>220</v>
      </c>
      <c r="B297" s="919" t="s">
        <v>221</v>
      </c>
      <c r="C297" s="920"/>
      <c r="D297" s="920"/>
      <c r="E297" s="920"/>
      <c r="F297" s="920"/>
      <c r="G297" s="920"/>
      <c r="H297" s="920"/>
      <c r="I297" s="327"/>
    </row>
    <row r="298" spans="1:9" ht="19.5" hidden="1" customHeight="1">
      <c r="A298" s="438"/>
      <c r="B298" s="454"/>
      <c r="C298" s="458"/>
      <c r="D298" s="459"/>
      <c r="E298" s="864" t="s">
        <v>238</v>
      </c>
      <c r="F298" s="865" t="s">
        <v>239</v>
      </c>
      <c r="G298" s="864" t="s">
        <v>223</v>
      </c>
      <c r="H298" s="865"/>
      <c r="I298" s="327"/>
    </row>
    <row r="299" spans="1:9" ht="47.25" hidden="1" customHeight="1">
      <c r="A299" s="438"/>
      <c r="B299" s="454"/>
      <c r="C299" s="458"/>
      <c r="D299" s="404" t="s">
        <v>240</v>
      </c>
      <c r="E299" s="944"/>
      <c r="F299" s="945"/>
      <c r="G299" s="944"/>
      <c r="H299" s="945"/>
      <c r="I299" s="327"/>
    </row>
    <row r="300" spans="1:9" ht="17.25" hidden="1" customHeight="1">
      <c r="A300" s="440" t="s">
        <v>224</v>
      </c>
      <c r="B300" s="930" t="s">
        <v>225</v>
      </c>
      <c r="C300" s="939"/>
      <c r="D300" s="460"/>
      <c r="E300" s="946"/>
      <c r="F300" s="947"/>
      <c r="G300" s="946"/>
      <c r="H300" s="947"/>
      <c r="I300" s="327"/>
    </row>
    <row r="301" spans="1:9" ht="17.25" hidden="1" customHeight="1">
      <c r="A301" s="440"/>
      <c r="B301" s="930" t="s">
        <v>241</v>
      </c>
      <c r="C301" s="931"/>
      <c r="D301" s="939"/>
      <c r="E301" s="442" t="s">
        <v>28</v>
      </c>
      <c r="F301" s="443"/>
      <c r="G301" s="443"/>
      <c r="H301" s="444"/>
      <c r="I301" s="327"/>
    </row>
    <row r="302" spans="1:9" ht="15.75" hidden="1" customHeight="1">
      <c r="A302" s="440">
        <v>1</v>
      </c>
      <c r="B302" s="957" t="s">
        <v>242</v>
      </c>
      <c r="C302" s="958"/>
      <c r="D302" s="474"/>
      <c r="E302" s="467"/>
      <c r="F302" s="468"/>
      <c r="G302" s="978"/>
      <c r="H302" s="979"/>
      <c r="I302" s="327"/>
    </row>
    <row r="303" spans="1:9" ht="15.75" hidden="1" customHeight="1">
      <c r="A303" s="440">
        <v>2</v>
      </c>
      <c r="B303" s="957" t="s">
        <v>243</v>
      </c>
      <c r="C303" s="958"/>
      <c r="D303" s="448"/>
      <c r="E303" s="449"/>
      <c r="F303" s="450"/>
      <c r="G303" s="949"/>
      <c r="H303" s="950"/>
    </row>
    <row r="304" spans="1:9" ht="15.75" hidden="1" customHeight="1">
      <c r="A304" s="440">
        <v>3</v>
      </c>
      <c r="B304" s="464" t="s">
        <v>244</v>
      </c>
      <c r="C304" s="465"/>
      <c r="D304" s="448"/>
      <c r="E304" s="449"/>
      <c r="F304" s="450"/>
      <c r="G304" s="949"/>
      <c r="H304" s="950"/>
      <c r="I304" s="327"/>
    </row>
    <row r="305" spans="1:9" ht="16.5" hidden="1" customHeight="1">
      <c r="A305" s="440">
        <v>4</v>
      </c>
      <c r="B305" s="464" t="s">
        <v>245</v>
      </c>
      <c r="C305" s="465"/>
      <c r="D305" s="448"/>
      <c r="E305" s="449"/>
      <c r="F305" s="450"/>
      <c r="G305" s="949"/>
      <c r="H305" s="950"/>
      <c r="I305" s="327"/>
    </row>
    <row r="306" spans="1:9" ht="15.75" hidden="1" customHeight="1">
      <c r="A306" s="440">
        <v>5</v>
      </c>
      <c r="B306" s="464" t="s">
        <v>246</v>
      </c>
      <c r="C306" s="465"/>
      <c r="D306" s="448"/>
      <c r="E306" s="449"/>
      <c r="F306" s="450"/>
      <c r="G306" s="949"/>
      <c r="H306" s="950"/>
      <c r="I306" s="327"/>
    </row>
    <row r="307" spans="1:9" hidden="1">
      <c r="A307" s="440">
        <v>6</v>
      </c>
      <c r="B307" s="464" t="s">
        <v>247</v>
      </c>
      <c r="C307" s="465"/>
      <c r="D307" s="451"/>
      <c r="E307" s="452"/>
      <c r="F307" s="453"/>
      <c r="G307" s="951"/>
      <c r="H307" s="952"/>
      <c r="I307" s="327"/>
    </row>
    <row r="308" spans="1:9" ht="32.25" hidden="1" customHeight="1">
      <c r="A308" s="435"/>
      <c r="B308" s="953" t="s">
        <v>248</v>
      </c>
      <c r="C308" s="953"/>
      <c r="D308" s="953"/>
      <c r="E308" s="953"/>
      <c r="F308" s="953"/>
      <c r="G308" s="953"/>
      <c r="H308" s="954"/>
      <c r="I308" s="327"/>
    </row>
    <row r="309" spans="1:9" ht="32.25" hidden="1" customHeight="1">
      <c r="A309" s="405"/>
      <c r="B309" s="461"/>
      <c r="C309" s="461"/>
      <c r="D309" s="461"/>
      <c r="E309" s="461"/>
      <c r="F309" s="461"/>
      <c r="G309" s="461"/>
      <c r="H309" s="461"/>
      <c r="I309" s="327"/>
    </row>
    <row r="310" spans="1:9" ht="20.25" hidden="1" customHeight="1">
      <c r="A310" s="438" t="s">
        <v>89</v>
      </c>
      <c r="B310" s="919" t="s">
        <v>228</v>
      </c>
      <c r="C310" s="920"/>
      <c r="D310" s="920"/>
      <c r="E310" s="920"/>
      <c r="F310" s="920"/>
      <c r="G310" s="920"/>
      <c r="H310" s="920"/>
      <c r="I310" s="327"/>
    </row>
    <row r="311" spans="1:9" ht="19.5" hidden="1" customHeight="1">
      <c r="A311" s="438"/>
      <c r="B311" s="462"/>
      <c r="C311" s="458"/>
      <c r="D311" s="459"/>
      <c r="E311" s="864" t="s">
        <v>238</v>
      </c>
      <c r="F311" s="865" t="s">
        <v>239</v>
      </c>
      <c r="G311" s="864" t="s">
        <v>223</v>
      </c>
      <c r="H311" s="865"/>
      <c r="I311" s="327"/>
    </row>
    <row r="312" spans="1:9" ht="47.25" hidden="1" customHeight="1">
      <c r="A312" s="438"/>
      <c r="B312" s="462"/>
      <c r="C312" s="458"/>
      <c r="D312" s="404" t="s">
        <v>249</v>
      </c>
      <c r="E312" s="944"/>
      <c r="F312" s="945"/>
      <c r="G312" s="944"/>
      <c r="H312" s="945"/>
      <c r="I312" s="327"/>
    </row>
    <row r="313" spans="1:9" ht="17.25" hidden="1" customHeight="1">
      <c r="A313" s="440" t="s">
        <v>224</v>
      </c>
      <c r="B313" s="875" t="s">
        <v>225</v>
      </c>
      <c r="C313" s="934"/>
      <c r="D313" s="463"/>
      <c r="E313" s="946"/>
      <c r="F313" s="947"/>
      <c r="G313" s="955"/>
      <c r="H313" s="956"/>
      <c r="I313" s="327"/>
    </row>
    <row r="314" spans="1:9" ht="17.25" hidden="1" customHeight="1">
      <c r="A314" s="440"/>
      <c r="B314" s="931" t="s">
        <v>241</v>
      </c>
      <c r="C314" s="931"/>
      <c r="D314" s="875"/>
      <c r="E314" s="442" t="s">
        <v>28</v>
      </c>
      <c r="F314" s="443"/>
      <c r="G314" s="443"/>
      <c r="H314" s="444"/>
      <c r="I314" s="327"/>
    </row>
    <row r="315" spans="1:9" ht="15.75" hidden="1" customHeight="1">
      <c r="A315" s="440">
        <v>1</v>
      </c>
      <c r="B315" s="957" t="s">
        <v>242</v>
      </c>
      <c r="C315" s="958"/>
      <c r="D315" s="466"/>
      <c r="E315" s="467"/>
      <c r="F315" s="468"/>
      <c r="G315" s="959"/>
      <c r="H315" s="960"/>
      <c r="I315" s="327"/>
    </row>
    <row r="316" spans="1:9" ht="15.75" hidden="1" customHeight="1">
      <c r="A316" s="440">
        <v>2</v>
      </c>
      <c r="B316" s="957" t="s">
        <v>243</v>
      </c>
      <c r="C316" s="958"/>
      <c r="D316" s="469"/>
      <c r="E316" s="449"/>
      <c r="F316" s="450"/>
      <c r="G316" s="961"/>
      <c r="H316" s="962"/>
    </row>
    <row r="317" spans="1:9" ht="15.75" hidden="1" customHeight="1">
      <c r="A317" s="440">
        <v>3</v>
      </c>
      <c r="B317" s="464" t="s">
        <v>244</v>
      </c>
      <c r="C317" s="465"/>
      <c r="D317" s="469"/>
      <c r="E317" s="449"/>
      <c r="F317" s="450"/>
      <c r="G317" s="961"/>
      <c r="H317" s="962"/>
      <c r="I317" s="327"/>
    </row>
    <row r="318" spans="1:9" ht="16.5" hidden="1" customHeight="1">
      <c r="A318" s="440">
        <v>4</v>
      </c>
      <c r="B318" s="464" t="s">
        <v>245</v>
      </c>
      <c r="C318" s="465"/>
      <c r="D318" s="469"/>
      <c r="E318" s="449"/>
      <c r="F318" s="450"/>
      <c r="G318" s="961"/>
      <c r="H318" s="962"/>
      <c r="I318" s="327"/>
    </row>
    <row r="319" spans="1:9" ht="15.75" hidden="1" customHeight="1">
      <c r="A319" s="440">
        <v>5</v>
      </c>
      <c r="B319" s="464" t="s">
        <v>246</v>
      </c>
      <c r="C319" s="465"/>
      <c r="D319" s="469"/>
      <c r="E319" s="449"/>
      <c r="F319" s="450"/>
      <c r="G319" s="961"/>
      <c r="H319" s="962"/>
      <c r="I319" s="327"/>
    </row>
    <row r="320" spans="1:9" ht="15.75" hidden="1" customHeight="1">
      <c r="A320" s="440">
        <v>6</v>
      </c>
      <c r="B320" s="464" t="s">
        <v>247</v>
      </c>
      <c r="C320" s="465"/>
      <c r="D320" s="469"/>
      <c r="E320" s="449"/>
      <c r="F320" s="450"/>
      <c r="G320" s="961"/>
      <c r="H320" s="962"/>
      <c r="I320" s="327"/>
    </row>
    <row r="321" spans="1:9" ht="32.25" hidden="1" customHeight="1">
      <c r="A321" s="440"/>
      <c r="B321" s="980" t="s">
        <v>230</v>
      </c>
      <c r="C321" s="980"/>
      <c r="D321" s="470"/>
      <c r="E321" s="452"/>
      <c r="F321" s="453"/>
      <c r="G321" s="963"/>
      <c r="H321" s="964"/>
      <c r="I321" s="327"/>
    </row>
    <row r="322" spans="1:9" ht="32.25" hidden="1" customHeight="1">
      <c r="A322" s="435"/>
      <c r="B322" s="981" t="s">
        <v>248</v>
      </c>
      <c r="C322" s="981"/>
      <c r="D322" s="981"/>
      <c r="E322" s="981"/>
      <c r="F322" s="981"/>
      <c r="G322" s="981"/>
      <c r="H322" s="982"/>
      <c r="I322" s="327"/>
    </row>
    <row r="323" spans="1:9" ht="16.5" hidden="1" customHeight="1">
      <c r="A323" s="435"/>
      <c r="B323" s="325"/>
      <c r="C323" s="325"/>
      <c r="D323" s="432"/>
      <c r="E323" s="432"/>
      <c r="F323" s="432"/>
      <c r="G323" s="432"/>
      <c r="H323" s="432"/>
      <c r="I323" s="327"/>
    </row>
    <row r="324" spans="1:9" ht="16.5" hidden="1" customHeight="1">
      <c r="A324" s="438" t="s">
        <v>231</v>
      </c>
      <c r="B324" s="966" t="s">
        <v>232</v>
      </c>
      <c r="C324" s="966"/>
      <c r="D324" s="456"/>
      <c r="E324" s="967"/>
      <c r="F324" s="968"/>
      <c r="G324" s="969"/>
      <c r="H324" s="970"/>
      <c r="I324" s="327"/>
    </row>
    <row r="325" spans="1:9" ht="28.5" hidden="1" customHeight="1">
      <c r="A325" s="438"/>
      <c r="B325" s="919"/>
      <c r="C325" s="936"/>
      <c r="D325" s="457"/>
      <c r="E325" s="971" t="s">
        <v>250</v>
      </c>
      <c r="F325" s="972"/>
      <c r="G325" s="973" t="s">
        <v>238</v>
      </c>
      <c r="H325" s="974"/>
      <c r="I325" s="327"/>
    </row>
    <row r="326" spans="1:9" ht="56.25" hidden="1" customHeight="1">
      <c r="A326" s="440"/>
      <c r="B326" s="938" t="s">
        <v>234</v>
      </c>
      <c r="C326" s="938"/>
      <c r="D326" s="446"/>
      <c r="E326" s="975"/>
      <c r="F326" s="976"/>
      <c r="G326" s="977"/>
      <c r="H326" s="977"/>
    </row>
    <row r="327" spans="1:9" ht="15.75" hidden="1" customHeight="1">
      <c r="A327" s="440"/>
      <c r="B327" s="935" t="s">
        <v>235</v>
      </c>
      <c r="C327" s="935"/>
      <c r="D327" s="455"/>
      <c r="E327" s="930"/>
      <c r="F327" s="939"/>
      <c r="G327" s="940"/>
      <c r="H327" s="941"/>
      <c r="I327" s="327"/>
    </row>
    <row r="328" spans="1:9" ht="49.5" hidden="1" customHeight="1">
      <c r="A328" s="440"/>
      <c r="B328" s="938" t="s">
        <v>236</v>
      </c>
      <c r="C328" s="938"/>
      <c r="D328" s="446"/>
      <c r="E328" s="975"/>
      <c r="F328" s="976"/>
      <c r="G328" s="977"/>
      <c r="H328" s="977"/>
      <c r="I328" s="327"/>
    </row>
    <row r="329" spans="1:9" ht="22.5" hidden="1" customHeight="1">
      <c r="A329" s="435"/>
      <c r="B329" s="472"/>
      <c r="C329" s="472"/>
      <c r="D329" s="473"/>
      <c r="E329" s="473"/>
      <c r="F329" s="473"/>
      <c r="G329" s="473"/>
      <c r="H329" s="473"/>
      <c r="I329" s="327"/>
    </row>
    <row r="330" spans="1:9" ht="17.25" hidden="1" customHeight="1">
      <c r="A330" s="475" t="s">
        <v>251</v>
      </c>
      <c r="B330" s="983" t="s">
        <v>252</v>
      </c>
      <c r="C330" s="983"/>
      <c r="D330" s="983"/>
      <c r="E330" s="983"/>
      <c r="F330" s="983"/>
      <c r="G330" s="983"/>
      <c r="H330" s="983"/>
      <c r="I330" s="327"/>
    </row>
    <row r="331" spans="1:9" ht="12" hidden="1" customHeight="1">
      <c r="A331" s="327"/>
      <c r="B331" s="391"/>
      <c r="C331" s="391"/>
      <c r="D331" s="391"/>
      <c r="E331" s="391"/>
      <c r="F331" s="391"/>
      <c r="G331" s="391"/>
      <c r="H331" s="327"/>
      <c r="I331" s="327"/>
    </row>
    <row r="332" spans="1:9" ht="75" hidden="1" customHeight="1">
      <c r="A332" s="476"/>
      <c r="B332" s="984" t="s">
        <v>253</v>
      </c>
      <c r="C332" s="984"/>
      <c r="D332" s="984"/>
      <c r="E332" s="984"/>
      <c r="F332" s="984"/>
      <c r="G332" s="984"/>
      <c r="H332" s="984"/>
      <c r="I332" s="327"/>
    </row>
    <row r="333" spans="1:9" ht="185.25" hidden="1" customHeight="1">
      <c r="A333" s="435"/>
      <c r="B333" s="985" t="s">
        <v>254</v>
      </c>
      <c r="C333" s="985"/>
      <c r="D333" s="985"/>
      <c r="E333" s="985"/>
      <c r="F333" s="985"/>
      <c r="G333" s="985"/>
      <c r="H333" s="985"/>
    </row>
    <row r="334" spans="1:9" ht="40.15" hidden="1" customHeight="1">
      <c r="A334" s="435"/>
      <c r="B334" s="984"/>
      <c r="C334" s="984"/>
      <c r="D334" s="984"/>
      <c r="E334" s="984"/>
      <c r="F334" s="984"/>
      <c r="G334" s="984"/>
      <c r="H334" s="984"/>
      <c r="I334" s="327"/>
    </row>
    <row r="335" spans="1:9" ht="9" hidden="1" customHeight="1">
      <c r="A335" s="327"/>
      <c r="B335" s="327"/>
      <c r="C335" s="327"/>
      <c r="D335" s="327"/>
      <c r="E335" s="327"/>
      <c r="F335" s="327"/>
      <c r="G335" s="327"/>
      <c r="H335" s="327"/>
      <c r="I335" s="327"/>
    </row>
    <row r="336" spans="1:9" ht="33.75" hidden="1" customHeight="1">
      <c r="A336" s="435"/>
      <c r="B336" s="984"/>
      <c r="C336" s="984"/>
      <c r="D336" s="984"/>
      <c r="E336" s="984"/>
      <c r="F336" s="984"/>
      <c r="G336" s="984"/>
      <c r="H336" s="984"/>
      <c r="I336" s="327"/>
    </row>
    <row r="337" spans="1:9" hidden="1">
      <c r="B337" s="391"/>
      <c r="C337" s="391"/>
      <c r="D337" s="391"/>
      <c r="E337" s="391"/>
      <c r="F337" s="391"/>
      <c r="G337" s="391"/>
    </row>
    <row r="338" spans="1:9" ht="42" hidden="1" customHeight="1">
      <c r="A338" s="434"/>
      <c r="B338" s="984"/>
      <c r="C338" s="984"/>
      <c r="D338" s="984"/>
      <c r="E338" s="984"/>
      <c r="F338" s="984"/>
      <c r="G338" s="984"/>
      <c r="H338" s="984"/>
      <c r="I338" s="327"/>
    </row>
    <row r="339" spans="1:9" hidden="1">
      <c r="A339" s="327"/>
      <c r="B339" s="327"/>
      <c r="C339" s="327"/>
      <c r="D339" s="327"/>
      <c r="E339" s="327"/>
      <c r="F339" s="327"/>
      <c r="G339" s="327"/>
      <c r="H339" s="327"/>
      <c r="I339" s="327"/>
    </row>
    <row r="340" spans="1:9" ht="19.5" hidden="1" customHeight="1">
      <c r="A340" s="434"/>
      <c r="B340" s="984" t="s">
        <v>255</v>
      </c>
      <c r="C340" s="984"/>
      <c r="D340" s="984"/>
      <c r="E340" s="984"/>
      <c r="F340" s="984"/>
      <c r="G340" s="984"/>
      <c r="H340" s="984"/>
      <c r="I340" s="327"/>
    </row>
    <row r="341" spans="1:9" hidden="1">
      <c r="A341" s="327"/>
      <c r="B341" s="391"/>
      <c r="C341" s="391"/>
      <c r="D341" s="391"/>
      <c r="E341" s="391"/>
      <c r="F341" s="391"/>
      <c r="G341" s="391"/>
      <c r="H341" s="327"/>
      <c r="I341" s="327"/>
    </row>
    <row r="342" spans="1:9" ht="40.15" hidden="1" customHeight="1">
      <c r="A342" s="434" t="s">
        <v>256</v>
      </c>
      <c r="B342" s="985" t="s">
        <v>257</v>
      </c>
      <c r="C342" s="985"/>
      <c r="D342" s="985"/>
      <c r="E342" s="985"/>
      <c r="F342" s="985"/>
      <c r="G342" s="985"/>
      <c r="H342" s="985"/>
      <c r="I342" s="327"/>
    </row>
    <row r="343" spans="1:9" hidden="1">
      <c r="A343" s="327"/>
      <c r="B343" s="391"/>
      <c r="C343" s="391"/>
      <c r="D343" s="391"/>
      <c r="E343" s="391"/>
      <c r="F343" s="391"/>
      <c r="G343" s="391"/>
      <c r="H343" s="327"/>
      <c r="I343" s="327"/>
    </row>
    <row r="344" spans="1:9" ht="90" hidden="1" customHeight="1">
      <c r="A344" s="434" t="s">
        <v>258</v>
      </c>
      <c r="B344" s="985" t="s">
        <v>259</v>
      </c>
      <c r="C344" s="985"/>
      <c r="D344" s="985"/>
      <c r="E344" s="985"/>
      <c r="F344" s="985"/>
      <c r="G344" s="985"/>
      <c r="H344" s="985"/>
    </row>
    <row r="345" spans="1:9" hidden="1">
      <c r="A345" s="327"/>
      <c r="B345" s="327"/>
      <c r="C345" s="327"/>
      <c r="D345" s="327"/>
      <c r="E345" s="327"/>
      <c r="F345" s="327"/>
      <c r="G345" s="327"/>
      <c r="H345" s="327"/>
      <c r="I345" s="327"/>
    </row>
    <row r="346" spans="1:9" ht="48" hidden="1" customHeight="1">
      <c r="A346" s="434" t="s">
        <v>260</v>
      </c>
      <c r="B346" s="984" t="s">
        <v>261</v>
      </c>
      <c r="C346" s="984"/>
      <c r="D346" s="984"/>
      <c r="E346" s="984"/>
      <c r="F346" s="984"/>
      <c r="G346" s="984"/>
      <c r="H346" s="984"/>
      <c r="I346" s="327"/>
    </row>
    <row r="347" spans="1:9" ht="17.25" hidden="1" customHeight="1">
      <c r="A347" s="327"/>
      <c r="B347" s="327"/>
      <c r="C347" s="327"/>
      <c r="D347" s="326"/>
      <c r="E347" s="327"/>
      <c r="F347" s="327"/>
      <c r="G347" s="327"/>
      <c r="H347" s="327"/>
      <c r="I347" s="327"/>
    </row>
    <row r="348" spans="1:9" ht="21" hidden="1" customHeight="1">
      <c r="A348" s="434" t="s">
        <v>262</v>
      </c>
      <c r="B348" s="984" t="s">
        <v>263</v>
      </c>
      <c r="C348" s="984"/>
      <c r="D348" s="984"/>
      <c r="E348" s="984"/>
      <c r="F348" s="984"/>
      <c r="G348" s="984"/>
      <c r="H348" s="984"/>
      <c r="I348" s="327"/>
    </row>
    <row r="349" spans="1:9" ht="29.25" hidden="1" customHeight="1">
      <c r="A349" s="434"/>
      <c r="B349" s="986" t="s">
        <v>264</v>
      </c>
      <c r="C349" s="986"/>
      <c r="D349" s="986"/>
      <c r="E349" s="986"/>
      <c r="F349" s="986"/>
      <c r="G349" s="986"/>
      <c r="H349" s="986"/>
      <c r="I349" s="327"/>
    </row>
    <row r="350" spans="1:9" ht="17.25" hidden="1" customHeight="1">
      <c r="A350" s="434"/>
      <c r="B350" s="477"/>
      <c r="C350" s="477"/>
      <c r="D350" s="477"/>
      <c r="E350" s="477"/>
      <c r="F350" s="477"/>
      <c r="G350" s="477"/>
      <c r="H350" s="477"/>
    </row>
    <row r="351" spans="1:9" ht="72" hidden="1" customHeight="1">
      <c r="A351" s="435">
        <v>4.0999999999999996</v>
      </c>
      <c r="B351" s="857" t="s">
        <v>265</v>
      </c>
      <c r="C351" s="857"/>
      <c r="D351" s="857"/>
      <c r="E351" s="857"/>
      <c r="F351" s="857"/>
      <c r="G351" s="857"/>
      <c r="H351" s="857"/>
    </row>
    <row r="352" spans="1:9" ht="16.5" hidden="1" customHeight="1">
      <c r="A352" s="390" t="s">
        <v>81</v>
      </c>
      <c r="B352" s="987" t="str">
        <f>"For  " &amp;B199</f>
        <v>For  Name of the Bidder</v>
      </c>
      <c r="C352" s="987"/>
      <c r="D352" s="987"/>
      <c r="E352" s="987"/>
      <c r="F352" s="987"/>
      <c r="G352" s="327"/>
      <c r="H352" s="327"/>
      <c r="I352" s="327"/>
    </row>
    <row r="353" spans="1:9" ht="15.75" hidden="1" customHeight="1">
      <c r="A353" s="327"/>
      <c r="B353" s="478" t="s">
        <v>75</v>
      </c>
      <c r="C353" s="988"/>
      <c r="D353" s="989"/>
      <c r="E353" s="989"/>
      <c r="F353" s="989"/>
      <c r="G353" s="989"/>
      <c r="H353" s="990"/>
      <c r="I353" s="327"/>
    </row>
    <row r="354" spans="1:9" ht="15.75" hidden="1" customHeight="1">
      <c r="A354" s="327"/>
      <c r="B354" s="478" t="s">
        <v>76</v>
      </c>
      <c r="C354" s="988"/>
      <c r="D354" s="989"/>
      <c r="E354" s="989"/>
      <c r="F354" s="989"/>
      <c r="G354" s="989"/>
      <c r="H354" s="990"/>
      <c r="I354" s="327"/>
    </row>
    <row r="355" spans="1:9" ht="15.75" hidden="1" customHeight="1">
      <c r="A355" s="327"/>
      <c r="B355" s="478" t="s">
        <v>77</v>
      </c>
      <c r="C355" s="988"/>
      <c r="D355" s="989"/>
      <c r="E355" s="989"/>
      <c r="F355" s="989"/>
      <c r="G355" s="989"/>
      <c r="H355" s="990"/>
      <c r="I355" s="327"/>
    </row>
    <row r="356" spans="1:9" ht="15.75" hidden="1" customHeight="1">
      <c r="A356" s="327"/>
      <c r="B356" s="478" t="s">
        <v>167</v>
      </c>
      <c r="C356" s="988"/>
      <c r="D356" s="989"/>
      <c r="E356" s="989"/>
      <c r="F356" s="989"/>
      <c r="G356" s="989"/>
      <c r="H356" s="990"/>
      <c r="I356" s="327"/>
    </row>
    <row r="357" spans="1:9" ht="15.75" hidden="1" customHeight="1">
      <c r="A357" s="327"/>
      <c r="B357" s="478" t="s">
        <v>168</v>
      </c>
      <c r="C357" s="988"/>
      <c r="D357" s="989"/>
      <c r="E357" s="989"/>
      <c r="F357" s="989"/>
      <c r="G357" s="989"/>
      <c r="H357" s="990"/>
      <c r="I357" s="327"/>
    </row>
    <row r="358" spans="1:9" ht="15.75" hidden="1" customHeight="1">
      <c r="A358" s="327"/>
      <c r="B358" s="478" t="s">
        <v>170</v>
      </c>
      <c r="C358" s="988"/>
      <c r="D358" s="989"/>
      <c r="E358" s="989"/>
      <c r="F358" s="989"/>
      <c r="G358" s="989"/>
      <c r="H358" s="990"/>
      <c r="I358" s="327"/>
    </row>
    <row r="359" spans="1:9" ht="15.75" hidden="1" customHeight="1">
      <c r="A359" s="327"/>
      <c r="B359" s="478" t="s">
        <v>172</v>
      </c>
      <c r="C359" s="988"/>
      <c r="D359" s="989"/>
      <c r="E359" s="989"/>
      <c r="F359" s="989"/>
      <c r="G359" s="989"/>
      <c r="H359" s="990"/>
      <c r="I359" s="327"/>
    </row>
    <row r="360" spans="1:9" ht="15.75" hidden="1" customHeight="1">
      <c r="A360" s="327"/>
      <c r="B360" s="478" t="s">
        <v>266</v>
      </c>
      <c r="C360" s="988"/>
      <c r="D360" s="989"/>
      <c r="E360" s="989"/>
      <c r="F360" s="989"/>
      <c r="G360" s="989"/>
      <c r="H360" s="990"/>
      <c r="I360" s="327"/>
    </row>
    <row r="361" spans="1:9" ht="15.75" hidden="1" customHeight="1">
      <c r="A361" s="327"/>
      <c r="B361" s="478" t="s">
        <v>267</v>
      </c>
      <c r="C361" s="988"/>
      <c r="D361" s="989"/>
      <c r="E361" s="989"/>
      <c r="F361" s="989"/>
      <c r="G361" s="989"/>
      <c r="H361" s="990"/>
      <c r="I361" s="327"/>
    </row>
    <row r="362" spans="1:9" ht="15.75" hidden="1" customHeight="1">
      <c r="A362" s="327"/>
      <c r="B362" s="478" t="s">
        <v>268</v>
      </c>
      <c r="C362" s="988"/>
      <c r="D362" s="989"/>
      <c r="E362" s="989"/>
      <c r="F362" s="989"/>
      <c r="G362" s="989"/>
      <c r="H362" s="990"/>
      <c r="I362" s="327"/>
    </row>
    <row r="363" spans="1:9" hidden="1">
      <c r="A363" s="327"/>
      <c r="B363" s="327"/>
      <c r="C363" s="327"/>
      <c r="D363" s="327"/>
      <c r="E363" s="327"/>
      <c r="F363" s="327"/>
      <c r="G363" s="327"/>
      <c r="H363" s="327"/>
      <c r="I363" s="327"/>
    </row>
    <row r="364" spans="1:9" ht="16.5" hidden="1" customHeight="1">
      <c r="A364" s="390" t="s">
        <v>89</v>
      </c>
      <c r="B364" s="987" t="e">
        <f>"For  " &amp;B260</f>
        <v>#REF!</v>
      </c>
      <c r="C364" s="987"/>
      <c r="D364" s="987"/>
      <c r="E364" s="987"/>
      <c r="F364" s="987"/>
      <c r="G364" s="327"/>
      <c r="H364" s="327"/>
      <c r="I364" s="327"/>
    </row>
    <row r="365" spans="1:9" ht="15.75" hidden="1" customHeight="1">
      <c r="A365" s="327"/>
      <c r="B365" s="478" t="s">
        <v>75</v>
      </c>
      <c r="C365" s="988"/>
      <c r="D365" s="989"/>
      <c r="E365" s="989"/>
      <c r="F365" s="989"/>
      <c r="G365" s="989"/>
      <c r="H365" s="990"/>
      <c r="I365" s="327"/>
    </row>
    <row r="366" spans="1:9" ht="15.75" hidden="1" customHeight="1">
      <c r="A366" s="327"/>
      <c r="B366" s="478" t="s">
        <v>76</v>
      </c>
      <c r="C366" s="988"/>
      <c r="D366" s="989"/>
      <c r="E366" s="989"/>
      <c r="F366" s="989"/>
      <c r="G366" s="989"/>
      <c r="H366" s="990"/>
      <c r="I366" s="327"/>
    </row>
    <row r="367" spans="1:9" ht="15.75" hidden="1" customHeight="1">
      <c r="A367" s="327"/>
      <c r="B367" s="478" t="s">
        <v>77</v>
      </c>
      <c r="C367" s="988"/>
      <c r="D367" s="989"/>
      <c r="E367" s="989"/>
      <c r="F367" s="989"/>
      <c r="G367" s="989"/>
      <c r="H367" s="990"/>
      <c r="I367" s="327"/>
    </row>
    <row r="368" spans="1:9" ht="15.75" hidden="1" customHeight="1">
      <c r="A368" s="327"/>
      <c r="B368" s="478" t="s">
        <v>167</v>
      </c>
      <c r="C368" s="988"/>
      <c r="D368" s="989"/>
      <c r="E368" s="989"/>
      <c r="F368" s="989"/>
      <c r="G368" s="989"/>
      <c r="H368" s="990"/>
      <c r="I368" s="327"/>
    </row>
    <row r="369" spans="1:9" ht="15.75" hidden="1" customHeight="1">
      <c r="A369" s="327"/>
      <c r="B369" s="478" t="s">
        <v>168</v>
      </c>
      <c r="C369" s="988"/>
      <c r="D369" s="989"/>
      <c r="E369" s="989"/>
      <c r="F369" s="989"/>
      <c r="G369" s="989"/>
      <c r="H369" s="990"/>
      <c r="I369" s="327"/>
    </row>
    <row r="370" spans="1:9" ht="15.75" hidden="1" customHeight="1">
      <c r="A370" s="327"/>
      <c r="B370" s="478" t="s">
        <v>170</v>
      </c>
      <c r="C370" s="988"/>
      <c r="D370" s="989"/>
      <c r="E370" s="989"/>
      <c r="F370" s="989"/>
      <c r="G370" s="989"/>
      <c r="H370" s="990"/>
      <c r="I370" s="327"/>
    </row>
    <row r="371" spans="1:9" ht="15.75" hidden="1" customHeight="1">
      <c r="A371" s="327"/>
      <c r="B371" s="478" t="s">
        <v>172</v>
      </c>
      <c r="C371" s="988"/>
      <c r="D371" s="989"/>
      <c r="E371" s="989"/>
      <c r="F371" s="989"/>
      <c r="G371" s="989"/>
      <c r="H371" s="990"/>
      <c r="I371" s="327"/>
    </row>
    <row r="372" spans="1:9" ht="15.75" hidden="1" customHeight="1">
      <c r="A372" s="327"/>
      <c r="B372" s="478" t="s">
        <v>266</v>
      </c>
      <c r="C372" s="988"/>
      <c r="D372" s="989"/>
      <c r="E372" s="989"/>
      <c r="F372" s="989"/>
      <c r="G372" s="989"/>
      <c r="H372" s="990"/>
      <c r="I372" s="327"/>
    </row>
    <row r="373" spans="1:9" ht="15.75" hidden="1" customHeight="1">
      <c r="A373" s="327"/>
      <c r="B373" s="478" t="s">
        <v>267</v>
      </c>
      <c r="C373" s="988"/>
      <c r="D373" s="989"/>
      <c r="E373" s="989"/>
      <c r="F373" s="989"/>
      <c r="G373" s="989"/>
      <c r="H373" s="990"/>
      <c r="I373" s="327"/>
    </row>
    <row r="374" spans="1:9" ht="15.75" hidden="1" customHeight="1">
      <c r="A374" s="327"/>
      <c r="B374" s="478" t="s">
        <v>268</v>
      </c>
      <c r="C374" s="988"/>
      <c r="D374" s="989"/>
      <c r="E374" s="989"/>
      <c r="F374" s="989"/>
      <c r="G374" s="989"/>
      <c r="H374" s="990"/>
      <c r="I374" s="327"/>
    </row>
    <row r="375" spans="1:9" hidden="1">
      <c r="A375" s="327"/>
      <c r="B375" s="479"/>
      <c r="C375" s="480"/>
      <c r="D375" s="480"/>
      <c r="E375" s="480"/>
      <c r="F375" s="480"/>
      <c r="G375" s="480"/>
      <c r="H375" s="480"/>
      <c r="I375" s="327"/>
    </row>
    <row r="376" spans="1:9" ht="16.5" hidden="1" customHeight="1">
      <c r="A376" s="390" t="s">
        <v>231</v>
      </c>
      <c r="B376" s="987" t="e">
        <f>"For  "&amp;B296</f>
        <v>#REF!</v>
      </c>
      <c r="C376" s="987"/>
      <c r="D376" s="987"/>
      <c r="E376" s="987"/>
      <c r="F376" s="987"/>
      <c r="G376" s="327"/>
      <c r="H376" s="327"/>
      <c r="I376" s="327"/>
    </row>
    <row r="377" spans="1:9" ht="15.75" hidden="1" customHeight="1">
      <c r="A377" s="327"/>
      <c r="B377" s="478" t="s">
        <v>75</v>
      </c>
      <c r="C377" s="988"/>
      <c r="D377" s="989"/>
      <c r="E377" s="989"/>
      <c r="F377" s="989"/>
      <c r="G377" s="989"/>
      <c r="H377" s="990"/>
      <c r="I377" s="327"/>
    </row>
    <row r="378" spans="1:9" ht="15.75" hidden="1" customHeight="1">
      <c r="A378" s="327"/>
      <c r="B378" s="478" t="s">
        <v>76</v>
      </c>
      <c r="C378" s="988"/>
      <c r="D378" s="989"/>
      <c r="E378" s="989"/>
      <c r="F378" s="989"/>
      <c r="G378" s="989"/>
      <c r="H378" s="990"/>
      <c r="I378" s="327"/>
    </row>
    <row r="379" spans="1:9" ht="15.75" hidden="1" customHeight="1">
      <c r="A379" s="327"/>
      <c r="B379" s="478" t="s">
        <v>77</v>
      </c>
      <c r="C379" s="988"/>
      <c r="D379" s="989"/>
      <c r="E379" s="989"/>
      <c r="F379" s="989"/>
      <c r="G379" s="989"/>
      <c r="H379" s="990"/>
      <c r="I379" s="327"/>
    </row>
    <row r="380" spans="1:9" ht="15.75" hidden="1" customHeight="1">
      <c r="A380" s="327"/>
      <c r="B380" s="478" t="s">
        <v>167</v>
      </c>
      <c r="C380" s="988"/>
      <c r="D380" s="989"/>
      <c r="E380" s="989"/>
      <c r="F380" s="989"/>
      <c r="G380" s="989"/>
      <c r="H380" s="990"/>
      <c r="I380" s="327"/>
    </row>
    <row r="381" spans="1:9" ht="15.75" hidden="1" customHeight="1">
      <c r="A381" s="327"/>
      <c r="B381" s="478" t="s">
        <v>168</v>
      </c>
      <c r="C381" s="988"/>
      <c r="D381" s="989"/>
      <c r="E381" s="989"/>
      <c r="F381" s="989"/>
      <c r="G381" s="989"/>
      <c r="H381" s="990"/>
      <c r="I381" s="327"/>
    </row>
    <row r="382" spans="1:9" ht="15.75" hidden="1" customHeight="1">
      <c r="A382" s="327"/>
      <c r="B382" s="478" t="s">
        <v>170</v>
      </c>
      <c r="C382" s="988"/>
      <c r="D382" s="989"/>
      <c r="E382" s="989"/>
      <c r="F382" s="989"/>
      <c r="G382" s="989"/>
      <c r="H382" s="990"/>
      <c r="I382" s="327"/>
    </row>
    <row r="383" spans="1:9" ht="15.75" hidden="1" customHeight="1">
      <c r="A383" s="327"/>
      <c r="B383" s="478" t="s">
        <v>172</v>
      </c>
      <c r="C383" s="988"/>
      <c r="D383" s="989"/>
      <c r="E383" s="989"/>
      <c r="F383" s="989"/>
      <c r="G383" s="989"/>
      <c r="H383" s="990"/>
      <c r="I383" s="327"/>
    </row>
    <row r="384" spans="1:9" ht="15.75" hidden="1" customHeight="1">
      <c r="A384" s="327"/>
      <c r="B384" s="478" t="s">
        <v>266</v>
      </c>
      <c r="C384" s="988"/>
      <c r="D384" s="989"/>
      <c r="E384" s="989"/>
      <c r="F384" s="989"/>
      <c r="G384" s="989"/>
      <c r="H384" s="990"/>
      <c r="I384" s="327"/>
    </row>
    <row r="385" spans="1:12" ht="15.75" hidden="1" customHeight="1">
      <c r="A385" s="327"/>
      <c r="B385" s="478" t="s">
        <v>267</v>
      </c>
      <c r="C385" s="988"/>
      <c r="D385" s="989"/>
      <c r="E385" s="989"/>
      <c r="F385" s="989"/>
      <c r="G385" s="989"/>
      <c r="H385" s="990"/>
      <c r="I385" s="327"/>
    </row>
    <row r="386" spans="1:12" ht="15.75" hidden="1" customHeight="1">
      <c r="A386" s="327"/>
      <c r="B386" s="478" t="s">
        <v>268</v>
      </c>
      <c r="C386" s="988"/>
      <c r="D386" s="989"/>
      <c r="E386" s="989"/>
      <c r="F386" s="989"/>
      <c r="G386" s="989"/>
      <c r="H386" s="990"/>
      <c r="I386" s="327"/>
    </row>
    <row r="387" spans="1:12" ht="27.75" customHeight="1">
      <c r="A387" s="586" t="s">
        <v>269</v>
      </c>
      <c r="B387" s="855" t="s">
        <v>270</v>
      </c>
      <c r="C387" s="855"/>
      <c r="D387" s="855"/>
      <c r="E387" s="855"/>
      <c r="F387" s="855"/>
      <c r="G387" s="855"/>
      <c r="H387" s="855"/>
      <c r="I387" s="327"/>
    </row>
    <row r="388" spans="1:12" ht="42" customHeight="1">
      <c r="A388" s="391">
        <v>6.1</v>
      </c>
      <c r="B388" s="857" t="s">
        <v>271</v>
      </c>
      <c r="C388" s="857"/>
      <c r="D388" s="857"/>
      <c r="E388" s="857"/>
      <c r="F388" s="857"/>
      <c r="G388" s="857"/>
      <c r="H388" s="857"/>
    </row>
    <row r="389" spans="1:12" ht="105.75" customHeight="1">
      <c r="A389" s="327"/>
      <c r="B389" s="435" t="s">
        <v>272</v>
      </c>
      <c r="C389" s="857" t="s">
        <v>273</v>
      </c>
      <c r="D389" s="857"/>
      <c r="E389" s="857"/>
      <c r="F389" s="857"/>
      <c r="G389" s="857"/>
      <c r="H389" s="857"/>
      <c r="I389" s="481"/>
    </row>
    <row r="390" spans="1:12" ht="78" customHeight="1">
      <c r="A390" s="327"/>
      <c r="B390" s="435" t="s">
        <v>274</v>
      </c>
      <c r="C390" s="857" t="s">
        <v>275</v>
      </c>
      <c r="D390" s="857"/>
      <c r="E390" s="857"/>
      <c r="F390" s="857"/>
      <c r="G390" s="857"/>
      <c r="H390" s="857"/>
      <c r="I390" s="327"/>
    </row>
    <row r="391" spans="1:12" ht="9" customHeight="1">
      <c r="A391" s="327"/>
      <c r="B391" s="327"/>
      <c r="C391" s="327"/>
      <c r="D391" s="327"/>
      <c r="E391" s="327"/>
      <c r="F391" s="327"/>
      <c r="G391" s="327"/>
      <c r="H391" s="327"/>
      <c r="I391" s="327"/>
    </row>
    <row r="392" spans="1:12" ht="23.25" customHeight="1">
      <c r="A392" s="391">
        <v>6.2</v>
      </c>
      <c r="B392" s="857" t="s">
        <v>276</v>
      </c>
      <c r="C392" s="857"/>
      <c r="D392" s="857"/>
      <c r="E392" s="857"/>
      <c r="F392" s="857"/>
      <c r="G392" s="857"/>
      <c r="H392" s="857"/>
    </row>
    <row r="393" spans="1:12" ht="10.5" customHeight="1">
      <c r="A393" s="327"/>
      <c r="B393" s="327"/>
      <c r="C393" s="327"/>
      <c r="D393" s="327"/>
      <c r="E393" s="327"/>
      <c r="F393" s="327"/>
      <c r="G393" s="327"/>
      <c r="H393" s="327"/>
      <c r="I393" s="327"/>
    </row>
    <row r="394" spans="1:12" ht="24" customHeight="1">
      <c r="A394" s="276"/>
      <c r="B394" s="857" t="s">
        <v>277</v>
      </c>
      <c r="C394" s="857"/>
      <c r="D394" s="857"/>
      <c r="E394" s="857"/>
      <c r="F394" s="857"/>
      <c r="G394" s="857"/>
      <c r="H394" s="857"/>
      <c r="I394" s="327"/>
    </row>
    <row r="395" spans="1:12" ht="32.25" customHeight="1">
      <c r="A395" s="482"/>
      <c r="B395" s="991"/>
      <c r="C395" s="992"/>
      <c r="D395" s="483" t="s">
        <v>278</v>
      </c>
      <c r="E395" s="993"/>
      <c r="F395" s="994"/>
      <c r="G395" s="994"/>
      <c r="H395" s="994"/>
      <c r="I395" s="327"/>
    </row>
    <row r="396" spans="1:12" ht="50.25" customHeight="1">
      <c r="A396" s="484" t="s">
        <v>81</v>
      </c>
      <c r="B396" s="934" t="s">
        <v>279</v>
      </c>
      <c r="C396" s="934"/>
      <c r="D396" s="304" t="s">
        <v>280</v>
      </c>
      <c r="E396" s="327"/>
      <c r="F396" s="327"/>
      <c r="G396" s="327"/>
      <c r="H396" s="327"/>
      <c r="I396" s="327"/>
    </row>
    <row r="397" spans="1:12" ht="21" customHeight="1">
      <c r="A397" s="485"/>
      <c r="B397" s="995" t="s">
        <v>281</v>
      </c>
      <c r="C397" s="996"/>
      <c r="D397" s="486"/>
      <c r="E397" s="327"/>
      <c r="F397" s="327"/>
      <c r="G397" s="327"/>
      <c r="H397" s="327"/>
      <c r="I397" s="310"/>
      <c r="J397" s="487"/>
      <c r="K397" s="488"/>
    </row>
    <row r="398" spans="1:12" ht="23.25" customHeight="1">
      <c r="A398" s="485"/>
      <c r="B398" s="995" t="s">
        <v>282</v>
      </c>
      <c r="C398" s="996"/>
      <c r="D398" s="486"/>
      <c r="E398" s="327"/>
      <c r="F398" s="327"/>
      <c r="G398" s="327"/>
      <c r="H398" s="327"/>
      <c r="J398" s="489"/>
      <c r="K398" s="490"/>
    </row>
    <row r="399" spans="1:12" ht="21.75" customHeight="1">
      <c r="A399" s="485"/>
      <c r="B399" s="995" t="s">
        <v>283</v>
      </c>
      <c r="C399" s="996"/>
      <c r="D399" s="486"/>
      <c r="E399" s="327"/>
      <c r="F399" s="327"/>
      <c r="G399" s="327"/>
      <c r="H399" s="327"/>
      <c r="I399" s="310"/>
      <c r="J399" s="487"/>
      <c r="K399" s="488"/>
      <c r="L399" s="310"/>
    </row>
    <row r="400" spans="1:12" ht="20.25" customHeight="1">
      <c r="A400" s="485"/>
      <c r="B400" s="995" t="s">
        <v>284</v>
      </c>
      <c r="C400" s="996"/>
      <c r="D400" s="486"/>
      <c r="E400" s="327"/>
      <c r="F400" s="327"/>
      <c r="G400" s="327"/>
      <c r="H400" s="327"/>
      <c r="I400" s="310"/>
      <c r="J400" s="487"/>
      <c r="K400" s="488"/>
      <c r="L400" s="310"/>
    </row>
    <row r="401" spans="1:12" ht="21.75" customHeight="1">
      <c r="A401" s="485"/>
      <c r="B401" s="886" t="s">
        <v>285</v>
      </c>
      <c r="C401" s="888"/>
      <c r="D401" s="486"/>
      <c r="E401" s="327"/>
      <c r="F401" s="327"/>
      <c r="G401" s="327"/>
      <c r="H401" s="327"/>
      <c r="I401" s="310"/>
      <c r="J401" s="487"/>
      <c r="K401" s="488"/>
      <c r="L401" s="310"/>
    </row>
    <row r="402" spans="1:12" ht="16.5" customHeight="1">
      <c r="A402" s="327"/>
      <c r="B402" s="327"/>
      <c r="C402" s="327"/>
      <c r="D402" s="327"/>
      <c r="E402" s="327"/>
      <c r="F402" s="327"/>
      <c r="G402" s="327"/>
      <c r="H402" s="327"/>
      <c r="I402" s="327"/>
    </row>
    <row r="403" spans="1:12">
      <c r="A403" s="327"/>
      <c r="B403" s="327"/>
      <c r="C403" s="327"/>
      <c r="D403" s="327"/>
      <c r="E403" s="327"/>
      <c r="F403" s="327"/>
      <c r="G403" s="327"/>
      <c r="H403" s="327"/>
      <c r="I403" s="327"/>
    </row>
    <row r="405" spans="1:12" ht="16.5">
      <c r="B405" s="308" t="s">
        <v>63</v>
      </c>
      <c r="C405" s="491" t="str">
        <f>'Names of Bidder'!D36&amp;"-"&amp; 'Names of Bidder'!E36&amp;"-" &amp;'Names of Bidder'!F36</f>
        <v>--</v>
      </c>
      <c r="F405" s="307" t="s">
        <v>64</v>
      </c>
      <c r="G405" s="308" t="str">
        <f>IF('Names of Bidder'!D33=0, "", 'Names of Bidder'!D33)</f>
        <v/>
      </c>
      <c r="H405" s="308"/>
      <c r="I405" s="308"/>
    </row>
    <row r="406" spans="1:12" ht="16.5">
      <c r="B406" s="308" t="s">
        <v>65</v>
      </c>
      <c r="C406" s="491" t="str">
        <f>IF('Names of Bidder'!D37=0, "", 'Names of Bidder'!D37)</f>
        <v/>
      </c>
      <c r="F406" s="307" t="s">
        <v>66</v>
      </c>
      <c r="G406" s="308" t="str">
        <f>IF('Names of Bidder'!D34=0, "", 'Names of Bidder'!D34)</f>
        <v/>
      </c>
      <c r="H406" s="308"/>
      <c r="I406" s="308"/>
    </row>
  </sheetData>
  <sheetProtection formatColumns="0" formatRows="0" selectLockedCells="1"/>
  <customSheetViews>
    <customSheetView guid="{51A6EE7B-1159-4743-BF27-95D329619B3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3"/>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5"/>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7"/>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8"/>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9"/>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0"/>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3"/>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15"/>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7"/>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8"/>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9"/>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0"/>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1"/>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2"/>
      <headerFooter alignWithMargins="0"/>
    </customSheetView>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3"/>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A19">
    <cfRule type="expression" dxfId="83" priority="36" stopIfTrue="1">
      <formula>$M$18=1</formula>
    </cfRule>
    <cfRule type="expression" dxfId="82" priority="35" stopIfTrue="1">
      <formula>$M$18="Sole Bidder"</formula>
    </cfRule>
  </conditionalFormatting>
  <conditionalFormatting sqref="A188">
    <cfRule type="expression" dxfId="81" priority="14" stopIfTrue="1">
      <formula>$N$18="Sole Bidder"</formula>
    </cfRule>
  </conditionalFormatting>
  <conditionalFormatting sqref="A204">
    <cfRule type="expression" dxfId="80" priority="31" stopIfTrue="1">
      <formula>$E$203="No"</formula>
    </cfRule>
  </conditionalFormatting>
  <conditionalFormatting sqref="A235">
    <cfRule type="expression" dxfId="79" priority="11" stopIfTrue="1">
      <formula>$E$203="No"</formula>
    </cfRule>
  </conditionalFormatting>
  <conditionalFormatting sqref="A247">
    <cfRule type="expression" dxfId="78" priority="13" stopIfTrue="1">
      <formula>$E$203="No"</formula>
    </cfRule>
  </conditionalFormatting>
  <conditionalFormatting sqref="A20:H21">
    <cfRule type="expression" dxfId="77" priority="45" stopIfTrue="1">
      <formula>$M$20=2</formula>
    </cfRule>
  </conditionalFormatting>
  <conditionalFormatting sqref="A22:H22">
    <cfRule type="expression" dxfId="76"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5" priority="32" stopIfTrue="1">
      <formula>$M$18="Sole Bidder"</formula>
    </cfRule>
  </conditionalFormatting>
  <conditionalFormatting sqref="A34:H34">
    <cfRule type="expression" dxfId="74" priority="46" stopIfTrue="1">
      <formula>$M$20&lt;2</formula>
    </cfRule>
  </conditionalFormatting>
  <conditionalFormatting sqref="A260:H260 A273:C281 D273:H294 A288:C294">
    <cfRule type="expression" dxfId="73" priority="37" stopIfTrue="1">
      <formula>#REF!&lt;2</formula>
    </cfRule>
  </conditionalFormatting>
  <conditionalFormatting sqref="A296:H296 A309:C314 A321:H328">
    <cfRule type="expression" dxfId="72" priority="39" stopIfTrue="1">
      <formula>$M$198=1</formula>
    </cfRule>
    <cfRule type="expression" dxfId="71" priority="38" stopIfTrue="1">
      <formula>#REF!&lt;2</formula>
    </cfRule>
  </conditionalFormatting>
  <conditionalFormatting sqref="A330:H348 A349:B349 A350:H351 A375:H375 A387">
    <cfRule type="expression" dxfId="70" priority="33" stopIfTrue="1">
      <formula>$M$18="Sole Bidder"</formula>
    </cfRule>
  </conditionalFormatting>
  <conditionalFormatting sqref="A364:H374 E395:F395">
    <cfRule type="expression" dxfId="69" priority="40" stopIfTrue="1">
      <formula>#REF!&lt;2</formula>
    </cfRule>
  </conditionalFormatting>
  <conditionalFormatting sqref="A376:H386 G395:H395">
    <cfRule type="expression" dxfId="68" priority="41" stopIfTrue="1">
      <formula>#REF!&lt;2</formula>
    </cfRule>
    <cfRule type="expression" dxfId="67" priority="42" stopIfTrue="1">
      <formula>$M$198=1</formula>
    </cfRule>
  </conditionalFormatting>
  <conditionalFormatting sqref="B18:F18 B19:H19">
    <cfRule type="expression" dxfId="66" priority="43" stopIfTrue="1">
      <formula>$M$20&lt;2</formula>
    </cfRule>
  </conditionalFormatting>
  <conditionalFormatting sqref="D397:D401">
    <cfRule type="expression" dxfId="65" priority="27" stopIfTrue="1">
      <formula>#REF!&lt;2</formula>
    </cfRule>
  </conditionalFormatting>
  <conditionalFormatting sqref="D302:H302 D204:F204 F215 D235:F235 F247 A215 D215 D247">
    <cfRule type="expression" dxfId="64" priority="34" stopIfTrue="1">
      <formula>$E$203="No"</formula>
    </cfRule>
  </conditionalFormatting>
  <conditionalFormatting sqref="D309:H320">
    <cfRule type="expression" dxfId="63" priority="28" stopIfTrue="1">
      <formula>#REF!&lt;2</formula>
    </cfRule>
    <cfRule type="expression" dxfId="62" priority="29" stopIfTrue="1">
      <formula>$M$198=1</formula>
    </cfRule>
  </conditionalFormatting>
  <conditionalFormatting sqref="E204:F204">
    <cfRule type="expression" dxfId="61" priority="30" stopIfTrue="1">
      <formula>$M$18="Sole Bidder"</formula>
    </cfRule>
  </conditionalFormatting>
  <conditionalFormatting sqref="E231:F231 D231:D232 E233 E243:F243 D243:D244 E245:F245 E253:H253 E256 E257:H257 E258">
    <cfRule type="expression" dxfId="60" priority="12" stopIfTrue="1">
      <formula>$M$18="Sole Bidder"</formula>
    </cfRule>
  </conditionalFormatting>
  <conditionalFormatting sqref="E235:F235">
    <cfRule type="expression" dxfId="59" priority="10" stopIfTrue="1">
      <formula>$M$18="Sole Bidder"</formula>
    </cfRule>
  </conditionalFormatting>
  <conditionalFormatting sqref="F201">
    <cfRule type="expression" dxfId="58" priority="1" stopIfTrue="1">
      <formula>$M$18="Sole Bidder"</formula>
    </cfRule>
  </conditionalFormatting>
  <conditionalFormatting sqref="F203">
    <cfRule type="expression" dxfId="57" priority="26" stopIfTrue="1">
      <formula>$E$203="No"</formula>
    </cfRule>
    <cfRule type="expression" dxfId="56" priority="25" stopIfTrue="1">
      <formula>$M$18="Sole Bidder"</formula>
    </cfRule>
  </conditionalFormatting>
  <conditionalFormatting sqref="F215:F219">
    <cfRule type="expression" dxfId="55" priority="19" stopIfTrue="1">
      <formula>$M$18="Sole Bidder"</formula>
    </cfRule>
  </conditionalFormatting>
  <conditionalFormatting sqref="F217:F219">
    <cfRule type="expression" dxfId="54" priority="20" stopIfTrue="1">
      <formula>$E$203="No"</formula>
    </cfRule>
  </conditionalFormatting>
  <conditionalFormatting sqref="F234">
    <cfRule type="expression" dxfId="53" priority="9" stopIfTrue="1">
      <formula>$E$203="No"</formula>
    </cfRule>
    <cfRule type="expression" dxfId="52" priority="8" stopIfTrue="1">
      <formula>$M$18="Sole Bidder"</formula>
    </cfRule>
  </conditionalFormatting>
  <conditionalFormatting sqref="F247:F251">
    <cfRule type="expression" dxfId="51" priority="2" stopIfTrue="1">
      <formula>$M$18="Sole Bidder"</formula>
    </cfRule>
  </conditionalFormatting>
  <conditionalFormatting sqref="F249:F251">
    <cfRule type="expression" dxfId="50"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4"/>
  <headerFooter alignWithMargins="0"/>
  <rowBreaks count="2" manualBreakCount="2">
    <brk id="91" max="9" man="1"/>
    <brk id="134" max="9" man="1"/>
  </rowBreaks>
  <drawing r:id="rId25"/>
  <legacyDrawing r:id="rId26"/>
  <mc:AlternateContent xmlns:mc="http://schemas.openxmlformats.org/markup-compatibility/2006">
    <mc:Choice Requires="x14">
      <controls>
        <mc:AlternateContent xmlns:mc="http://schemas.openxmlformats.org/markup-compatibility/2006">
          <mc:Choice Requires="x14">
            <control shapeId="95253" r:id="rId27" name="Check Box 21">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4" r:id="rId28" name="Check Box 22">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5" r:id="rId29" name="Check Box 23">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6" r:id="rId30" name="Check Box 24">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7" r:id="rId31" name="Check Box 25">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8" r:id="rId32" name="Check Box 26">
              <controlPr defaultSize="0" autoFill="0" autoLine="0" autoPict="0">
                <anchor moveWithCells="1" sizeWithCells="1">
                  <from>
                    <xdr:col>5</xdr:col>
                    <xdr:colOff>47625</xdr:colOff>
                    <xdr:row>88</xdr:row>
                    <xdr:rowOff>57150</xdr:rowOff>
                  </from>
                  <to>
                    <xdr:col>5</xdr:col>
                    <xdr:colOff>47625</xdr:colOff>
                    <xdr:row>88</xdr:row>
                    <xdr:rowOff>57150</xdr:rowOff>
                  </to>
                </anchor>
              </controlPr>
            </control>
          </mc:Choice>
        </mc:AlternateContent>
        <mc:AlternateContent xmlns:mc="http://schemas.openxmlformats.org/markup-compatibility/2006">
          <mc:Choice Requires="x14">
            <control shapeId="95259" r:id="rId33" name="Check Box 27">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0" r:id="rId34" name="Check Box 28">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1" r:id="rId35" name="Check Box 29">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2" r:id="rId36" name="Check Box 30">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3" r:id="rId37" name="Check Box 31">
              <controlPr defaultSize="0" autoFill="0" autoLine="0" autoPict="0">
                <anchor moveWithCells="1" sizeWithCells="1">
                  <from>
                    <xdr:col>8</xdr:col>
                    <xdr:colOff>1714500</xdr:colOff>
                    <xdr:row>162</xdr:row>
                    <xdr:rowOff>304800</xdr:rowOff>
                  </from>
                  <to>
                    <xdr:col>9</xdr:col>
                    <xdr:colOff>0</xdr:colOff>
                    <xdr:row>162</xdr:row>
                    <xdr:rowOff>304800</xdr:rowOff>
                  </to>
                </anchor>
              </controlPr>
            </control>
          </mc:Choice>
        </mc:AlternateContent>
        <mc:AlternateContent xmlns:mc="http://schemas.openxmlformats.org/markup-compatibility/2006">
          <mc:Choice Requires="x14">
            <control shapeId="95264" r:id="rId38" name="Check Box 32">
              <controlPr defaultSize="0" autoFill="0" autoLine="0" autoPict="0">
                <anchor moveWithCells="1" sizeWithCells="1">
                  <from>
                    <xdr:col>7</xdr:col>
                    <xdr:colOff>57150</xdr:colOff>
                    <xdr:row>88</xdr:row>
                    <xdr:rowOff>57150</xdr:rowOff>
                  </from>
                  <to>
                    <xdr:col>7</xdr:col>
                    <xdr:colOff>57150</xdr:colOff>
                    <xdr:row>88</xdr:row>
                    <xdr:rowOff>57150</xdr:rowOff>
                  </to>
                </anchor>
              </controlPr>
            </control>
          </mc:Choice>
        </mc:AlternateContent>
        <mc:AlternateContent xmlns:mc="http://schemas.openxmlformats.org/markup-compatibility/2006">
          <mc:Choice Requires="x14">
            <control shapeId="95407" r:id="rId39" name="Check Box 175">
              <controlPr defaultSize="0" autoFill="0" autoLine="0" autoPict="0">
                <anchor moveWithCells="1" sizeWithCells="1">
                  <from>
                    <xdr:col>5</xdr:col>
                    <xdr:colOff>66675</xdr:colOff>
                    <xdr:row>94</xdr:row>
                    <xdr:rowOff>85725</xdr:rowOff>
                  </from>
                  <to>
                    <xdr:col>5</xdr:col>
                    <xdr:colOff>523875</xdr:colOff>
                    <xdr:row>95</xdr:row>
                    <xdr:rowOff>104775</xdr:rowOff>
                  </to>
                </anchor>
              </controlPr>
            </control>
          </mc:Choice>
        </mc:AlternateContent>
        <mc:AlternateContent xmlns:mc="http://schemas.openxmlformats.org/markup-compatibility/2006">
          <mc:Choice Requires="x14">
            <control shapeId="95408" r:id="rId40" name="Check Box 176">
              <controlPr defaultSize="0" autoFill="0" autoLine="0" autoPict="0">
                <anchor moveWithCells="1" sizeWithCells="1">
                  <from>
                    <xdr:col>5</xdr:col>
                    <xdr:colOff>685800</xdr:colOff>
                    <xdr:row>94</xdr:row>
                    <xdr:rowOff>85725</xdr:rowOff>
                  </from>
                  <to>
                    <xdr:col>5</xdr:col>
                    <xdr:colOff>1323975</xdr:colOff>
                    <xdr:row>95</xdr:row>
                    <xdr:rowOff>104775</xdr:rowOff>
                  </to>
                </anchor>
              </controlPr>
            </control>
          </mc:Choice>
        </mc:AlternateContent>
        <mc:AlternateContent xmlns:mc="http://schemas.openxmlformats.org/markup-compatibility/2006">
          <mc:Choice Requires="x14">
            <control shapeId="95409" r:id="rId41" name="Check Box 177">
              <controlPr defaultSize="0" autoFill="0" autoLine="0" autoPict="0">
                <anchor moveWithCells="1" sizeWithCells="1">
                  <from>
                    <xdr:col>5</xdr:col>
                    <xdr:colOff>57150</xdr:colOff>
                    <xdr:row>95</xdr:row>
                    <xdr:rowOff>114300</xdr:rowOff>
                  </from>
                  <to>
                    <xdr:col>5</xdr:col>
                    <xdr:colOff>628650</xdr:colOff>
                    <xdr:row>96</xdr:row>
                    <xdr:rowOff>9525</xdr:rowOff>
                  </to>
                </anchor>
              </controlPr>
            </control>
          </mc:Choice>
        </mc:AlternateContent>
        <mc:AlternateContent xmlns:mc="http://schemas.openxmlformats.org/markup-compatibility/2006">
          <mc:Choice Requires="x14">
            <control shapeId="95411" r:id="rId42" name="Check Box 179">
              <controlPr defaultSize="0" autoFill="0" autoLine="0" autoPict="0">
                <anchor moveWithCells="1" sizeWithCells="1">
                  <from>
                    <xdr:col>5</xdr:col>
                    <xdr:colOff>695325</xdr:colOff>
                    <xdr:row>95</xdr:row>
                    <xdr:rowOff>123825</xdr:rowOff>
                  </from>
                  <to>
                    <xdr:col>5</xdr:col>
                    <xdr:colOff>1676400</xdr:colOff>
                    <xdr:row>96</xdr:row>
                    <xdr:rowOff>19050</xdr:rowOff>
                  </to>
                </anchor>
              </controlPr>
            </control>
          </mc:Choice>
        </mc:AlternateContent>
        <mc:AlternateContent xmlns:mc="http://schemas.openxmlformats.org/markup-compatibility/2006">
          <mc:Choice Requires="x14">
            <control shapeId="95412" r:id="rId43" name="Check Box 180">
              <controlPr defaultSize="0" autoFill="0" autoLine="0" autoPict="0">
                <anchor moveWithCells="1" sizeWithCells="1">
                  <from>
                    <xdr:col>6</xdr:col>
                    <xdr:colOff>133350</xdr:colOff>
                    <xdr:row>94</xdr:row>
                    <xdr:rowOff>66675</xdr:rowOff>
                  </from>
                  <to>
                    <xdr:col>6</xdr:col>
                    <xdr:colOff>552450</xdr:colOff>
                    <xdr:row>95</xdr:row>
                    <xdr:rowOff>95250</xdr:rowOff>
                  </to>
                </anchor>
              </controlPr>
            </control>
          </mc:Choice>
        </mc:AlternateContent>
        <mc:AlternateContent xmlns:mc="http://schemas.openxmlformats.org/markup-compatibility/2006">
          <mc:Choice Requires="x14">
            <control shapeId="95413" r:id="rId44" name="Check Box 181">
              <controlPr defaultSize="0" autoFill="0" autoLine="0" autoPict="0">
                <anchor moveWithCells="1" sizeWithCells="1">
                  <from>
                    <xdr:col>6</xdr:col>
                    <xdr:colOff>714375</xdr:colOff>
                    <xdr:row>94</xdr:row>
                    <xdr:rowOff>66675</xdr:rowOff>
                  </from>
                  <to>
                    <xdr:col>7</xdr:col>
                    <xdr:colOff>209550</xdr:colOff>
                    <xdr:row>95</xdr:row>
                    <xdr:rowOff>95250</xdr:rowOff>
                  </to>
                </anchor>
              </controlPr>
            </control>
          </mc:Choice>
        </mc:AlternateContent>
        <mc:AlternateContent xmlns:mc="http://schemas.openxmlformats.org/markup-compatibility/2006">
          <mc:Choice Requires="x14">
            <control shapeId="95414" r:id="rId45" name="Check Box 182">
              <controlPr defaultSize="0" autoFill="0" autoLine="0" autoPict="0">
                <anchor moveWithCells="1" sizeWithCells="1">
                  <from>
                    <xdr:col>6</xdr:col>
                    <xdr:colOff>123825</xdr:colOff>
                    <xdr:row>95</xdr:row>
                    <xdr:rowOff>104775</xdr:rowOff>
                  </from>
                  <to>
                    <xdr:col>6</xdr:col>
                    <xdr:colOff>657225</xdr:colOff>
                    <xdr:row>96</xdr:row>
                    <xdr:rowOff>0</xdr:rowOff>
                  </to>
                </anchor>
              </controlPr>
            </control>
          </mc:Choice>
        </mc:AlternateContent>
        <mc:AlternateContent xmlns:mc="http://schemas.openxmlformats.org/markup-compatibility/2006">
          <mc:Choice Requires="x14">
            <control shapeId="95416" r:id="rId46" name="Check Box 184">
              <controlPr defaultSize="0" autoFill="0" autoLine="0" autoPict="0">
                <anchor moveWithCells="1" sizeWithCells="1">
                  <from>
                    <xdr:col>6</xdr:col>
                    <xdr:colOff>723900</xdr:colOff>
                    <xdr:row>95</xdr:row>
                    <xdr:rowOff>114300</xdr:rowOff>
                  </from>
                  <to>
                    <xdr:col>7</xdr:col>
                    <xdr:colOff>552450</xdr:colOff>
                    <xdr:row>96</xdr:row>
                    <xdr:rowOff>9525</xdr:rowOff>
                  </to>
                </anchor>
              </controlPr>
            </control>
          </mc:Choice>
        </mc:AlternateContent>
        <mc:AlternateContent xmlns:mc="http://schemas.openxmlformats.org/markup-compatibility/2006">
          <mc:Choice Requires="x14">
            <control shapeId="95417" r:id="rId47" name="Check Box 185">
              <controlPr defaultSize="0" autoFill="0" autoLine="0" autoPict="0">
                <anchor moveWithCells="1" sizeWithCells="1">
                  <from>
                    <xdr:col>8</xdr:col>
                    <xdr:colOff>76200</xdr:colOff>
                    <xdr:row>94</xdr:row>
                    <xdr:rowOff>57150</xdr:rowOff>
                  </from>
                  <to>
                    <xdr:col>8</xdr:col>
                    <xdr:colOff>504825</xdr:colOff>
                    <xdr:row>95</xdr:row>
                    <xdr:rowOff>85725</xdr:rowOff>
                  </to>
                </anchor>
              </controlPr>
            </control>
          </mc:Choice>
        </mc:AlternateContent>
        <mc:AlternateContent xmlns:mc="http://schemas.openxmlformats.org/markup-compatibility/2006">
          <mc:Choice Requires="x14">
            <control shapeId="95418" r:id="rId48" name="Check Box 186">
              <controlPr defaultSize="0" autoFill="0" autoLine="0" autoPict="0">
                <anchor moveWithCells="1" sizeWithCells="1">
                  <from>
                    <xdr:col>8</xdr:col>
                    <xdr:colOff>657225</xdr:colOff>
                    <xdr:row>94</xdr:row>
                    <xdr:rowOff>57150</xdr:rowOff>
                  </from>
                  <to>
                    <xdr:col>8</xdr:col>
                    <xdr:colOff>1247775</xdr:colOff>
                    <xdr:row>95</xdr:row>
                    <xdr:rowOff>85725</xdr:rowOff>
                  </to>
                </anchor>
              </controlPr>
            </control>
          </mc:Choice>
        </mc:AlternateContent>
        <mc:AlternateContent xmlns:mc="http://schemas.openxmlformats.org/markup-compatibility/2006">
          <mc:Choice Requires="x14">
            <control shapeId="95419" r:id="rId49" name="Check Box 187">
              <controlPr defaultSize="0" autoFill="0" autoLine="0" autoPict="0">
                <anchor moveWithCells="1" sizeWithCells="1">
                  <from>
                    <xdr:col>8</xdr:col>
                    <xdr:colOff>66675</xdr:colOff>
                    <xdr:row>95</xdr:row>
                    <xdr:rowOff>95250</xdr:rowOff>
                  </from>
                  <to>
                    <xdr:col>8</xdr:col>
                    <xdr:colOff>600075</xdr:colOff>
                    <xdr:row>95</xdr:row>
                    <xdr:rowOff>438150</xdr:rowOff>
                  </to>
                </anchor>
              </controlPr>
            </control>
          </mc:Choice>
        </mc:AlternateContent>
        <mc:AlternateContent xmlns:mc="http://schemas.openxmlformats.org/markup-compatibility/2006">
          <mc:Choice Requires="x14">
            <control shapeId="95421" r:id="rId50" name="Check Box 189">
              <controlPr defaultSize="0" autoFill="0" autoLine="0" autoPict="0">
                <anchor moveWithCells="1" sizeWithCells="1">
                  <from>
                    <xdr:col>8</xdr:col>
                    <xdr:colOff>666750</xdr:colOff>
                    <xdr:row>95</xdr:row>
                    <xdr:rowOff>104775</xdr:rowOff>
                  </from>
                  <to>
                    <xdr:col>8</xdr:col>
                    <xdr:colOff>1590675</xdr:colOff>
                    <xdr:row>96</xdr:row>
                    <xdr:rowOff>9525</xdr:rowOff>
                  </to>
                </anchor>
              </controlPr>
            </control>
          </mc:Choice>
        </mc:AlternateContent>
        <mc:AlternateContent xmlns:mc="http://schemas.openxmlformats.org/markup-compatibility/2006">
          <mc:Choice Requires="x14">
            <control shapeId="95424" r:id="rId51" name="Check Box 192">
              <controlPr defaultSize="0" autoFill="0" autoLine="0" autoPict="0">
                <anchor moveWithCells="1" sizeWithCells="1">
                  <from>
                    <xdr:col>5</xdr:col>
                    <xdr:colOff>142875</xdr:colOff>
                    <xdr:row>120</xdr:row>
                    <xdr:rowOff>190500</xdr:rowOff>
                  </from>
                  <to>
                    <xdr:col>5</xdr:col>
                    <xdr:colOff>590550</xdr:colOff>
                    <xdr:row>121</xdr:row>
                    <xdr:rowOff>95250</xdr:rowOff>
                  </to>
                </anchor>
              </controlPr>
            </control>
          </mc:Choice>
        </mc:AlternateContent>
        <mc:AlternateContent xmlns:mc="http://schemas.openxmlformats.org/markup-compatibility/2006">
          <mc:Choice Requires="x14">
            <control shapeId="95425" r:id="rId52" name="Check Box 193">
              <controlPr defaultSize="0" autoFill="0" autoLine="0" autoPict="0">
                <anchor moveWithCells="1" sizeWithCells="1">
                  <from>
                    <xdr:col>5</xdr:col>
                    <xdr:colOff>762000</xdr:colOff>
                    <xdr:row>120</xdr:row>
                    <xdr:rowOff>190500</xdr:rowOff>
                  </from>
                  <to>
                    <xdr:col>5</xdr:col>
                    <xdr:colOff>1390650</xdr:colOff>
                    <xdr:row>121</xdr:row>
                    <xdr:rowOff>95250</xdr:rowOff>
                  </to>
                </anchor>
              </controlPr>
            </control>
          </mc:Choice>
        </mc:AlternateContent>
        <mc:AlternateContent xmlns:mc="http://schemas.openxmlformats.org/markup-compatibility/2006">
          <mc:Choice Requires="x14">
            <control shapeId="95426" r:id="rId53" name="Check Box 194">
              <controlPr defaultSize="0" autoFill="0" autoLine="0" autoPict="0">
                <anchor moveWithCells="1" sizeWithCells="1">
                  <from>
                    <xdr:col>5</xdr:col>
                    <xdr:colOff>133350</xdr:colOff>
                    <xdr:row>121</xdr:row>
                    <xdr:rowOff>104775</xdr:rowOff>
                  </from>
                  <to>
                    <xdr:col>5</xdr:col>
                    <xdr:colOff>704850</xdr:colOff>
                    <xdr:row>122</xdr:row>
                    <xdr:rowOff>66675</xdr:rowOff>
                  </to>
                </anchor>
              </controlPr>
            </control>
          </mc:Choice>
        </mc:AlternateContent>
        <mc:AlternateContent xmlns:mc="http://schemas.openxmlformats.org/markup-compatibility/2006">
          <mc:Choice Requires="x14">
            <control shapeId="95427" r:id="rId54" name="Check Box 195">
              <controlPr defaultSize="0" autoFill="0" autoLine="0" autoPict="0">
                <anchor moveWithCells="1" sizeWithCells="1">
                  <from>
                    <xdr:col>5</xdr:col>
                    <xdr:colOff>771525</xdr:colOff>
                    <xdr:row>121</xdr:row>
                    <xdr:rowOff>104775</xdr:rowOff>
                  </from>
                  <to>
                    <xdr:col>5</xdr:col>
                    <xdr:colOff>1752600</xdr:colOff>
                    <xdr:row>122</xdr:row>
                    <xdr:rowOff>76200</xdr:rowOff>
                  </to>
                </anchor>
              </controlPr>
            </control>
          </mc:Choice>
        </mc:AlternateContent>
        <mc:AlternateContent xmlns:mc="http://schemas.openxmlformats.org/markup-compatibility/2006">
          <mc:Choice Requires="x14">
            <control shapeId="95428" r:id="rId55" name="Check Box 196">
              <controlPr defaultSize="0" autoFill="0" autoLine="0" autoPict="0">
                <anchor moveWithCells="1" sizeWithCells="1">
                  <from>
                    <xdr:col>6</xdr:col>
                    <xdr:colOff>200025</xdr:colOff>
                    <xdr:row>120</xdr:row>
                    <xdr:rowOff>247650</xdr:rowOff>
                  </from>
                  <to>
                    <xdr:col>6</xdr:col>
                    <xdr:colOff>657225</xdr:colOff>
                    <xdr:row>121</xdr:row>
                    <xdr:rowOff>123825</xdr:rowOff>
                  </to>
                </anchor>
              </controlPr>
            </control>
          </mc:Choice>
        </mc:AlternateContent>
        <mc:AlternateContent xmlns:mc="http://schemas.openxmlformats.org/markup-compatibility/2006">
          <mc:Choice Requires="x14">
            <control shapeId="95429" r:id="rId56" name="Check Box 197">
              <controlPr defaultSize="0" autoFill="0" autoLine="0" autoPict="0">
                <anchor moveWithCells="1" sizeWithCells="1">
                  <from>
                    <xdr:col>6</xdr:col>
                    <xdr:colOff>819150</xdr:colOff>
                    <xdr:row>120</xdr:row>
                    <xdr:rowOff>247650</xdr:rowOff>
                  </from>
                  <to>
                    <xdr:col>7</xdr:col>
                    <xdr:colOff>352425</xdr:colOff>
                    <xdr:row>121</xdr:row>
                    <xdr:rowOff>123825</xdr:rowOff>
                  </to>
                </anchor>
              </controlPr>
            </control>
          </mc:Choice>
        </mc:AlternateContent>
        <mc:AlternateContent xmlns:mc="http://schemas.openxmlformats.org/markup-compatibility/2006">
          <mc:Choice Requires="x14">
            <control shapeId="95430" r:id="rId57" name="Check Box 198">
              <controlPr defaultSize="0" autoFill="0" autoLine="0" autoPict="0">
                <anchor moveWithCells="1" sizeWithCells="1">
                  <from>
                    <xdr:col>6</xdr:col>
                    <xdr:colOff>190500</xdr:colOff>
                    <xdr:row>121</xdr:row>
                    <xdr:rowOff>133350</xdr:rowOff>
                  </from>
                  <to>
                    <xdr:col>6</xdr:col>
                    <xdr:colOff>762000</xdr:colOff>
                    <xdr:row>122</xdr:row>
                    <xdr:rowOff>76200</xdr:rowOff>
                  </to>
                </anchor>
              </controlPr>
            </control>
          </mc:Choice>
        </mc:AlternateContent>
        <mc:AlternateContent xmlns:mc="http://schemas.openxmlformats.org/markup-compatibility/2006">
          <mc:Choice Requires="x14">
            <control shapeId="95431" r:id="rId58" name="Check Box 199">
              <controlPr defaultSize="0" autoFill="0" autoLine="0" autoPict="0">
                <anchor moveWithCells="1" sizeWithCells="1">
                  <from>
                    <xdr:col>6</xdr:col>
                    <xdr:colOff>828675</xdr:colOff>
                    <xdr:row>121</xdr:row>
                    <xdr:rowOff>133350</xdr:rowOff>
                  </from>
                  <to>
                    <xdr:col>7</xdr:col>
                    <xdr:colOff>714375</xdr:colOff>
                    <xdr:row>122</xdr:row>
                    <xdr:rowOff>76200</xdr:rowOff>
                  </to>
                </anchor>
              </controlPr>
            </control>
          </mc:Choice>
        </mc:AlternateContent>
        <mc:AlternateContent xmlns:mc="http://schemas.openxmlformats.org/markup-compatibility/2006">
          <mc:Choice Requires="x14">
            <control shapeId="95432" r:id="rId59" name="Check Box 200">
              <controlPr defaultSize="0" autoFill="0" autoLine="0" autoPict="0">
                <anchor moveWithCells="1" sizeWithCells="1">
                  <from>
                    <xdr:col>8</xdr:col>
                    <xdr:colOff>104775</xdr:colOff>
                    <xdr:row>120</xdr:row>
                    <xdr:rowOff>257175</xdr:rowOff>
                  </from>
                  <to>
                    <xdr:col>8</xdr:col>
                    <xdr:colOff>552450</xdr:colOff>
                    <xdr:row>121</xdr:row>
                    <xdr:rowOff>123825</xdr:rowOff>
                  </to>
                </anchor>
              </controlPr>
            </control>
          </mc:Choice>
        </mc:AlternateContent>
        <mc:AlternateContent xmlns:mc="http://schemas.openxmlformats.org/markup-compatibility/2006">
          <mc:Choice Requires="x14">
            <control shapeId="95433" r:id="rId60" name="Check Box 201">
              <controlPr defaultSize="0" autoFill="0" autoLine="0" autoPict="0">
                <anchor moveWithCells="1" sizeWithCells="1">
                  <from>
                    <xdr:col>8</xdr:col>
                    <xdr:colOff>723900</xdr:colOff>
                    <xdr:row>120</xdr:row>
                    <xdr:rowOff>257175</xdr:rowOff>
                  </from>
                  <to>
                    <xdr:col>8</xdr:col>
                    <xdr:colOff>1352550</xdr:colOff>
                    <xdr:row>121</xdr:row>
                    <xdr:rowOff>123825</xdr:rowOff>
                  </to>
                </anchor>
              </controlPr>
            </control>
          </mc:Choice>
        </mc:AlternateContent>
        <mc:AlternateContent xmlns:mc="http://schemas.openxmlformats.org/markup-compatibility/2006">
          <mc:Choice Requires="x14">
            <control shapeId="95434" r:id="rId61" name="Check Box 202">
              <controlPr defaultSize="0" autoFill="0" autoLine="0" autoPict="0">
                <anchor moveWithCells="1" sizeWithCells="1">
                  <from>
                    <xdr:col>8</xdr:col>
                    <xdr:colOff>95250</xdr:colOff>
                    <xdr:row>121</xdr:row>
                    <xdr:rowOff>133350</xdr:rowOff>
                  </from>
                  <to>
                    <xdr:col>8</xdr:col>
                    <xdr:colOff>666750</xdr:colOff>
                    <xdr:row>122</xdr:row>
                    <xdr:rowOff>66675</xdr:rowOff>
                  </to>
                </anchor>
              </controlPr>
            </control>
          </mc:Choice>
        </mc:AlternateContent>
        <mc:AlternateContent xmlns:mc="http://schemas.openxmlformats.org/markup-compatibility/2006">
          <mc:Choice Requires="x14">
            <control shapeId="95435" r:id="rId62" name="Check Box 203">
              <controlPr defaultSize="0" autoFill="0" autoLine="0" autoPict="0">
                <anchor moveWithCells="1" sizeWithCells="1">
                  <from>
                    <xdr:col>8</xdr:col>
                    <xdr:colOff>733425</xdr:colOff>
                    <xdr:row>121</xdr:row>
                    <xdr:rowOff>142875</xdr:rowOff>
                  </from>
                  <to>
                    <xdr:col>8</xdr:col>
                    <xdr:colOff>1714500</xdr:colOff>
                    <xdr:row>122</xdr:row>
                    <xdr:rowOff>76200</xdr:rowOff>
                  </to>
                </anchor>
              </controlPr>
            </control>
          </mc:Choice>
        </mc:AlternateContent>
        <mc:AlternateContent xmlns:mc="http://schemas.openxmlformats.org/markup-compatibility/2006">
          <mc:Choice Requires="x14">
            <control shapeId="95445" r:id="rId63" name="Check Box 213">
              <controlPr defaultSize="0" autoFill="0" autoLine="0" autoPict="0">
                <anchor moveWithCells="1" sizeWithCells="1">
                  <from>
                    <xdr:col>5</xdr:col>
                    <xdr:colOff>209550</xdr:colOff>
                    <xdr:row>132</xdr:row>
                    <xdr:rowOff>152400</xdr:rowOff>
                  </from>
                  <to>
                    <xdr:col>5</xdr:col>
                    <xdr:colOff>666750</xdr:colOff>
                    <xdr:row>133</xdr:row>
                    <xdr:rowOff>76200</xdr:rowOff>
                  </to>
                </anchor>
              </controlPr>
            </control>
          </mc:Choice>
        </mc:AlternateContent>
        <mc:AlternateContent xmlns:mc="http://schemas.openxmlformats.org/markup-compatibility/2006">
          <mc:Choice Requires="x14">
            <control shapeId="95446" r:id="rId64" name="Check Box 214">
              <controlPr defaultSize="0" autoFill="0" autoLine="0" autoPict="0">
                <anchor moveWithCells="1" sizeWithCells="1">
                  <from>
                    <xdr:col>5</xdr:col>
                    <xdr:colOff>838200</xdr:colOff>
                    <xdr:row>132</xdr:row>
                    <xdr:rowOff>152400</xdr:rowOff>
                  </from>
                  <to>
                    <xdr:col>5</xdr:col>
                    <xdr:colOff>1466850</xdr:colOff>
                    <xdr:row>133</xdr:row>
                    <xdr:rowOff>76200</xdr:rowOff>
                  </to>
                </anchor>
              </controlPr>
            </control>
          </mc:Choice>
        </mc:AlternateContent>
        <mc:AlternateContent xmlns:mc="http://schemas.openxmlformats.org/markup-compatibility/2006">
          <mc:Choice Requires="x14">
            <control shapeId="95447" r:id="rId65" name="Check Box 215">
              <controlPr defaultSize="0" autoFill="0" autoLine="0" autoPict="0">
                <anchor moveWithCells="1" sizeWithCells="1">
                  <from>
                    <xdr:col>5</xdr:col>
                    <xdr:colOff>209550</xdr:colOff>
                    <xdr:row>133</xdr:row>
                    <xdr:rowOff>95250</xdr:rowOff>
                  </from>
                  <to>
                    <xdr:col>5</xdr:col>
                    <xdr:colOff>771525</xdr:colOff>
                    <xdr:row>133</xdr:row>
                    <xdr:rowOff>400050</xdr:rowOff>
                  </to>
                </anchor>
              </controlPr>
            </control>
          </mc:Choice>
        </mc:AlternateContent>
        <mc:AlternateContent xmlns:mc="http://schemas.openxmlformats.org/markup-compatibility/2006">
          <mc:Choice Requires="x14">
            <control shapeId="95448" r:id="rId66" name="Check Box 216">
              <controlPr defaultSize="0" autoFill="0" autoLine="0" autoPict="0">
                <anchor moveWithCells="1" sizeWithCells="1">
                  <from>
                    <xdr:col>5</xdr:col>
                    <xdr:colOff>838200</xdr:colOff>
                    <xdr:row>133</xdr:row>
                    <xdr:rowOff>104775</xdr:rowOff>
                  </from>
                  <to>
                    <xdr:col>5</xdr:col>
                    <xdr:colOff>1828800</xdr:colOff>
                    <xdr:row>133</xdr:row>
                    <xdr:rowOff>409575</xdr:rowOff>
                  </to>
                </anchor>
              </controlPr>
            </control>
          </mc:Choice>
        </mc:AlternateContent>
        <mc:AlternateContent xmlns:mc="http://schemas.openxmlformats.org/markup-compatibility/2006">
          <mc:Choice Requires="x14">
            <control shapeId="95449" r:id="rId67" name="Check Box 217">
              <controlPr defaultSize="0" autoFill="0" autoLine="0" autoPict="0">
                <anchor moveWithCells="1" sizeWithCells="1">
                  <from>
                    <xdr:col>6</xdr:col>
                    <xdr:colOff>219075</xdr:colOff>
                    <xdr:row>132</xdr:row>
                    <xdr:rowOff>152400</xdr:rowOff>
                  </from>
                  <to>
                    <xdr:col>6</xdr:col>
                    <xdr:colOff>695325</xdr:colOff>
                    <xdr:row>133</xdr:row>
                    <xdr:rowOff>76200</xdr:rowOff>
                  </to>
                </anchor>
              </controlPr>
            </control>
          </mc:Choice>
        </mc:AlternateContent>
        <mc:AlternateContent xmlns:mc="http://schemas.openxmlformats.org/markup-compatibility/2006">
          <mc:Choice Requires="x14">
            <control shapeId="95450" r:id="rId68" name="Check Box 218">
              <controlPr defaultSize="0" autoFill="0" autoLine="0" autoPict="0">
                <anchor moveWithCells="1" sizeWithCells="1">
                  <from>
                    <xdr:col>6</xdr:col>
                    <xdr:colOff>866775</xdr:colOff>
                    <xdr:row>132</xdr:row>
                    <xdr:rowOff>152400</xdr:rowOff>
                  </from>
                  <to>
                    <xdr:col>7</xdr:col>
                    <xdr:colOff>428625</xdr:colOff>
                    <xdr:row>133</xdr:row>
                    <xdr:rowOff>76200</xdr:rowOff>
                  </to>
                </anchor>
              </controlPr>
            </control>
          </mc:Choice>
        </mc:AlternateContent>
        <mc:AlternateContent xmlns:mc="http://schemas.openxmlformats.org/markup-compatibility/2006">
          <mc:Choice Requires="x14">
            <control shapeId="95451" r:id="rId69" name="Check Box 219">
              <controlPr defaultSize="0" autoFill="0" autoLine="0" autoPict="0">
                <anchor moveWithCells="1" sizeWithCells="1">
                  <from>
                    <xdr:col>6</xdr:col>
                    <xdr:colOff>209550</xdr:colOff>
                    <xdr:row>133</xdr:row>
                    <xdr:rowOff>95250</xdr:rowOff>
                  </from>
                  <to>
                    <xdr:col>6</xdr:col>
                    <xdr:colOff>809625</xdr:colOff>
                    <xdr:row>133</xdr:row>
                    <xdr:rowOff>400050</xdr:rowOff>
                  </to>
                </anchor>
              </controlPr>
            </control>
          </mc:Choice>
        </mc:AlternateContent>
        <mc:AlternateContent xmlns:mc="http://schemas.openxmlformats.org/markup-compatibility/2006">
          <mc:Choice Requires="x14">
            <control shapeId="95452" r:id="rId70" name="Check Box 220">
              <controlPr defaultSize="0" autoFill="0" autoLine="0" autoPict="0">
                <anchor moveWithCells="1" sizeWithCells="1">
                  <from>
                    <xdr:col>6</xdr:col>
                    <xdr:colOff>876300</xdr:colOff>
                    <xdr:row>133</xdr:row>
                    <xdr:rowOff>104775</xdr:rowOff>
                  </from>
                  <to>
                    <xdr:col>7</xdr:col>
                    <xdr:colOff>809625</xdr:colOff>
                    <xdr:row>133</xdr:row>
                    <xdr:rowOff>409575</xdr:rowOff>
                  </to>
                </anchor>
              </controlPr>
            </control>
          </mc:Choice>
        </mc:AlternateContent>
        <mc:AlternateContent xmlns:mc="http://schemas.openxmlformats.org/markup-compatibility/2006">
          <mc:Choice Requires="x14">
            <control shapeId="95453" r:id="rId71" name="Check Box 221">
              <controlPr defaultSize="0" autoFill="0" autoLine="0" autoPict="0">
                <anchor moveWithCells="1" sizeWithCells="1">
                  <from>
                    <xdr:col>8</xdr:col>
                    <xdr:colOff>219075</xdr:colOff>
                    <xdr:row>132</xdr:row>
                    <xdr:rowOff>152400</xdr:rowOff>
                  </from>
                  <to>
                    <xdr:col>8</xdr:col>
                    <xdr:colOff>638175</xdr:colOff>
                    <xdr:row>133</xdr:row>
                    <xdr:rowOff>76200</xdr:rowOff>
                  </to>
                </anchor>
              </controlPr>
            </control>
          </mc:Choice>
        </mc:AlternateContent>
        <mc:AlternateContent xmlns:mc="http://schemas.openxmlformats.org/markup-compatibility/2006">
          <mc:Choice Requires="x14">
            <control shapeId="95454" r:id="rId72" name="Check Box 222">
              <controlPr defaultSize="0" autoFill="0" autoLine="0" autoPict="0">
                <anchor moveWithCells="1" sizeWithCells="1">
                  <from>
                    <xdr:col>8</xdr:col>
                    <xdr:colOff>790575</xdr:colOff>
                    <xdr:row>132</xdr:row>
                    <xdr:rowOff>152400</xdr:rowOff>
                  </from>
                  <to>
                    <xdr:col>8</xdr:col>
                    <xdr:colOff>1381125</xdr:colOff>
                    <xdr:row>133</xdr:row>
                    <xdr:rowOff>76200</xdr:rowOff>
                  </to>
                </anchor>
              </controlPr>
            </control>
          </mc:Choice>
        </mc:AlternateContent>
        <mc:AlternateContent xmlns:mc="http://schemas.openxmlformats.org/markup-compatibility/2006">
          <mc:Choice Requires="x14">
            <control shapeId="95455" r:id="rId73" name="Check Box 223">
              <controlPr defaultSize="0" autoFill="0" autoLine="0" autoPict="0">
                <anchor moveWithCells="1" sizeWithCells="1">
                  <from>
                    <xdr:col>8</xdr:col>
                    <xdr:colOff>209550</xdr:colOff>
                    <xdr:row>133</xdr:row>
                    <xdr:rowOff>95250</xdr:rowOff>
                  </from>
                  <to>
                    <xdr:col>8</xdr:col>
                    <xdr:colOff>742950</xdr:colOff>
                    <xdr:row>133</xdr:row>
                    <xdr:rowOff>400050</xdr:rowOff>
                  </to>
                </anchor>
              </controlPr>
            </control>
          </mc:Choice>
        </mc:AlternateContent>
        <mc:AlternateContent xmlns:mc="http://schemas.openxmlformats.org/markup-compatibility/2006">
          <mc:Choice Requires="x14">
            <control shapeId="95456" r:id="rId74" name="Check Box 224">
              <controlPr defaultSize="0" autoFill="0" autoLine="0" autoPict="0">
                <anchor moveWithCells="1" sizeWithCells="1">
                  <from>
                    <xdr:col>8</xdr:col>
                    <xdr:colOff>800100</xdr:colOff>
                    <xdr:row>133</xdr:row>
                    <xdr:rowOff>104775</xdr:rowOff>
                  </from>
                  <to>
                    <xdr:col>9</xdr:col>
                    <xdr:colOff>0</xdr:colOff>
                    <xdr:row>133</xdr:row>
                    <xdr:rowOff>409575</xdr:rowOff>
                  </to>
                </anchor>
              </controlPr>
            </control>
          </mc:Choice>
        </mc:AlternateContent>
        <mc:AlternateContent xmlns:mc="http://schemas.openxmlformats.org/markup-compatibility/2006">
          <mc:Choice Requires="x14">
            <control shapeId="95492" r:id="rId75" name="Check Box 260">
              <controlPr defaultSize="0" autoFill="0" autoLine="0" autoPict="0">
                <anchor moveWithCells="1" sizeWithCells="1">
                  <from>
                    <xdr:col>5</xdr:col>
                    <xdr:colOff>209550</xdr:colOff>
                    <xdr:row>177</xdr:row>
                    <xdr:rowOff>180975</xdr:rowOff>
                  </from>
                  <to>
                    <xdr:col>5</xdr:col>
                    <xdr:colOff>666750</xdr:colOff>
                    <xdr:row>178</xdr:row>
                    <xdr:rowOff>85725</xdr:rowOff>
                  </to>
                </anchor>
              </controlPr>
            </control>
          </mc:Choice>
        </mc:AlternateContent>
        <mc:AlternateContent xmlns:mc="http://schemas.openxmlformats.org/markup-compatibility/2006">
          <mc:Choice Requires="x14">
            <control shapeId="95493" r:id="rId76" name="Check Box 261">
              <controlPr defaultSize="0" autoFill="0" autoLine="0" autoPict="0">
                <anchor moveWithCells="1" sizeWithCells="1">
                  <from>
                    <xdr:col>5</xdr:col>
                    <xdr:colOff>838200</xdr:colOff>
                    <xdr:row>177</xdr:row>
                    <xdr:rowOff>180975</xdr:rowOff>
                  </from>
                  <to>
                    <xdr:col>5</xdr:col>
                    <xdr:colOff>1466850</xdr:colOff>
                    <xdr:row>178</xdr:row>
                    <xdr:rowOff>85725</xdr:rowOff>
                  </to>
                </anchor>
              </controlPr>
            </control>
          </mc:Choice>
        </mc:AlternateContent>
        <mc:AlternateContent xmlns:mc="http://schemas.openxmlformats.org/markup-compatibility/2006">
          <mc:Choice Requires="x14">
            <control shapeId="6" r:id="rId77" name="Check Box 262">
              <controlPr defaultSize="0" autoFill="0" autoLine="0" autoPict="0">
                <anchor moveWithCells="1" sizeWithCells="1">
                  <from>
                    <xdr:col>5</xdr:col>
                    <xdr:colOff>209550</xdr:colOff>
                    <xdr:row>178</xdr:row>
                    <xdr:rowOff>104775</xdr:rowOff>
                  </from>
                  <to>
                    <xdr:col>5</xdr:col>
                    <xdr:colOff>771525</xdr:colOff>
                    <xdr:row>178</xdr:row>
                    <xdr:rowOff>428625</xdr:rowOff>
                  </to>
                </anchor>
              </controlPr>
            </control>
          </mc:Choice>
        </mc:AlternateContent>
        <mc:AlternateContent xmlns:mc="http://schemas.openxmlformats.org/markup-compatibility/2006">
          <mc:Choice Requires="x14">
            <control shapeId="95495" r:id="rId78" name="Check Box 263">
              <controlPr defaultSize="0" autoFill="0" autoLine="0" autoPict="0">
                <anchor moveWithCells="1" sizeWithCells="1">
                  <from>
                    <xdr:col>5</xdr:col>
                    <xdr:colOff>838200</xdr:colOff>
                    <xdr:row>178</xdr:row>
                    <xdr:rowOff>114300</xdr:rowOff>
                  </from>
                  <to>
                    <xdr:col>5</xdr:col>
                    <xdr:colOff>1828800</xdr:colOff>
                    <xdr:row>178</xdr:row>
                    <xdr:rowOff>438150</xdr:rowOff>
                  </to>
                </anchor>
              </controlPr>
            </control>
          </mc:Choice>
        </mc:AlternateContent>
        <mc:AlternateContent xmlns:mc="http://schemas.openxmlformats.org/markup-compatibility/2006">
          <mc:Choice Requires="x14">
            <control shapeId="95496" r:id="rId79" name="Check Box 264">
              <controlPr defaultSize="0" autoFill="0" autoLine="0" autoPict="0">
                <anchor moveWithCells="1" sizeWithCells="1">
                  <from>
                    <xdr:col>6</xdr:col>
                    <xdr:colOff>219075</xdr:colOff>
                    <xdr:row>177</xdr:row>
                    <xdr:rowOff>180975</xdr:rowOff>
                  </from>
                  <to>
                    <xdr:col>6</xdr:col>
                    <xdr:colOff>685800</xdr:colOff>
                    <xdr:row>178</xdr:row>
                    <xdr:rowOff>85725</xdr:rowOff>
                  </to>
                </anchor>
              </controlPr>
            </control>
          </mc:Choice>
        </mc:AlternateContent>
        <mc:AlternateContent xmlns:mc="http://schemas.openxmlformats.org/markup-compatibility/2006">
          <mc:Choice Requires="x14">
            <control shapeId="95497" r:id="rId80" name="Check Box 265">
              <controlPr defaultSize="0" autoFill="0" autoLine="0" autoPict="0">
                <anchor moveWithCells="1" sizeWithCells="1">
                  <from>
                    <xdr:col>6</xdr:col>
                    <xdr:colOff>857250</xdr:colOff>
                    <xdr:row>177</xdr:row>
                    <xdr:rowOff>180975</xdr:rowOff>
                  </from>
                  <to>
                    <xdr:col>7</xdr:col>
                    <xdr:colOff>419100</xdr:colOff>
                    <xdr:row>178</xdr:row>
                    <xdr:rowOff>85725</xdr:rowOff>
                  </to>
                </anchor>
              </controlPr>
            </control>
          </mc:Choice>
        </mc:AlternateContent>
        <mc:AlternateContent xmlns:mc="http://schemas.openxmlformats.org/markup-compatibility/2006">
          <mc:Choice Requires="x14">
            <control shapeId="95498" r:id="rId81" name="Check Box 266">
              <controlPr defaultSize="0" autoFill="0" autoLine="0" autoPict="0">
                <anchor moveWithCells="1" sizeWithCells="1">
                  <from>
                    <xdr:col>6</xdr:col>
                    <xdr:colOff>209550</xdr:colOff>
                    <xdr:row>178</xdr:row>
                    <xdr:rowOff>104775</xdr:rowOff>
                  </from>
                  <to>
                    <xdr:col>6</xdr:col>
                    <xdr:colOff>800100</xdr:colOff>
                    <xdr:row>178</xdr:row>
                    <xdr:rowOff>428625</xdr:rowOff>
                  </to>
                </anchor>
              </controlPr>
            </control>
          </mc:Choice>
        </mc:AlternateContent>
        <mc:AlternateContent xmlns:mc="http://schemas.openxmlformats.org/markup-compatibility/2006">
          <mc:Choice Requires="x14">
            <control shapeId="95499" r:id="rId82" name="Check Box 267">
              <controlPr defaultSize="0" autoFill="0" autoLine="0" autoPict="0">
                <anchor moveWithCells="1" sizeWithCells="1">
                  <from>
                    <xdr:col>6</xdr:col>
                    <xdr:colOff>866775</xdr:colOff>
                    <xdr:row>178</xdr:row>
                    <xdr:rowOff>114300</xdr:rowOff>
                  </from>
                  <to>
                    <xdr:col>7</xdr:col>
                    <xdr:colOff>790575</xdr:colOff>
                    <xdr:row>178</xdr:row>
                    <xdr:rowOff>438150</xdr:rowOff>
                  </to>
                </anchor>
              </controlPr>
            </control>
          </mc:Choice>
        </mc:AlternateContent>
        <mc:AlternateContent xmlns:mc="http://schemas.openxmlformats.org/markup-compatibility/2006">
          <mc:Choice Requires="x14">
            <control shapeId="95500" r:id="rId83" name="Check Box 268">
              <controlPr defaultSize="0" autoFill="0" autoLine="0" autoPict="0">
                <anchor moveWithCells="1" sizeWithCells="1">
                  <from>
                    <xdr:col>8</xdr:col>
                    <xdr:colOff>219075</xdr:colOff>
                    <xdr:row>177</xdr:row>
                    <xdr:rowOff>180975</xdr:rowOff>
                  </from>
                  <to>
                    <xdr:col>8</xdr:col>
                    <xdr:colOff>638175</xdr:colOff>
                    <xdr:row>178</xdr:row>
                    <xdr:rowOff>85725</xdr:rowOff>
                  </to>
                </anchor>
              </controlPr>
            </control>
          </mc:Choice>
        </mc:AlternateContent>
        <mc:AlternateContent xmlns:mc="http://schemas.openxmlformats.org/markup-compatibility/2006">
          <mc:Choice Requires="x14">
            <control shapeId="95501" r:id="rId84" name="Check Box 269">
              <controlPr defaultSize="0" autoFill="0" autoLine="0" autoPict="0">
                <anchor moveWithCells="1" sizeWithCells="1">
                  <from>
                    <xdr:col>8</xdr:col>
                    <xdr:colOff>790575</xdr:colOff>
                    <xdr:row>177</xdr:row>
                    <xdr:rowOff>180975</xdr:rowOff>
                  </from>
                  <to>
                    <xdr:col>8</xdr:col>
                    <xdr:colOff>1381125</xdr:colOff>
                    <xdr:row>178</xdr:row>
                    <xdr:rowOff>85725</xdr:rowOff>
                  </to>
                </anchor>
              </controlPr>
            </control>
          </mc:Choice>
        </mc:AlternateContent>
        <mc:AlternateContent xmlns:mc="http://schemas.openxmlformats.org/markup-compatibility/2006">
          <mc:Choice Requires="x14">
            <control shapeId="95502" r:id="rId85" name="Check Box 270">
              <controlPr defaultSize="0" autoFill="0" autoLine="0" autoPict="0">
                <anchor moveWithCells="1" sizeWithCells="1">
                  <from>
                    <xdr:col>8</xdr:col>
                    <xdr:colOff>209550</xdr:colOff>
                    <xdr:row>178</xdr:row>
                    <xdr:rowOff>104775</xdr:rowOff>
                  </from>
                  <to>
                    <xdr:col>8</xdr:col>
                    <xdr:colOff>742950</xdr:colOff>
                    <xdr:row>178</xdr:row>
                    <xdr:rowOff>428625</xdr:rowOff>
                  </to>
                </anchor>
              </controlPr>
            </control>
          </mc:Choice>
        </mc:AlternateContent>
        <mc:AlternateContent xmlns:mc="http://schemas.openxmlformats.org/markup-compatibility/2006">
          <mc:Choice Requires="x14">
            <control shapeId="95503" r:id="rId86" name="Check Box 271">
              <controlPr defaultSize="0" autoFill="0" autoLine="0" autoPict="0">
                <anchor moveWithCells="1" sizeWithCells="1">
                  <from>
                    <xdr:col>8</xdr:col>
                    <xdr:colOff>800100</xdr:colOff>
                    <xdr:row>178</xdr:row>
                    <xdr:rowOff>114300</xdr:rowOff>
                  </from>
                  <to>
                    <xdr:col>9</xdr:col>
                    <xdr:colOff>0</xdr:colOff>
                    <xdr:row>178</xdr:row>
                    <xdr:rowOff>438150</xdr:rowOff>
                  </to>
                </anchor>
              </controlPr>
            </control>
          </mc:Choice>
        </mc:AlternateContent>
        <mc:AlternateContent xmlns:mc="http://schemas.openxmlformats.org/markup-compatibility/2006">
          <mc:Choice Requires="x14">
            <control shapeId="95504" r:id="rId87" name="Check Box 272">
              <controlPr defaultSize="0" autoFill="0" autoLine="0" autoPict="0">
                <anchor moveWithCells="1" sizeWithCells="1">
                  <from>
                    <xdr:col>5</xdr:col>
                    <xdr:colOff>152400</xdr:colOff>
                    <xdr:row>166</xdr:row>
                    <xdr:rowOff>200025</xdr:rowOff>
                  </from>
                  <to>
                    <xdr:col>5</xdr:col>
                    <xdr:colOff>600075</xdr:colOff>
                    <xdr:row>166</xdr:row>
                    <xdr:rowOff>476250</xdr:rowOff>
                  </to>
                </anchor>
              </controlPr>
            </control>
          </mc:Choice>
        </mc:AlternateContent>
        <mc:AlternateContent xmlns:mc="http://schemas.openxmlformats.org/markup-compatibility/2006">
          <mc:Choice Requires="x14">
            <control shapeId="95505" r:id="rId88" name="Check Box 273">
              <controlPr defaultSize="0" autoFill="0" autoLine="0" autoPict="0">
                <anchor moveWithCells="1" sizeWithCells="1">
                  <from>
                    <xdr:col>5</xdr:col>
                    <xdr:colOff>771525</xdr:colOff>
                    <xdr:row>166</xdr:row>
                    <xdr:rowOff>200025</xdr:rowOff>
                  </from>
                  <to>
                    <xdr:col>5</xdr:col>
                    <xdr:colOff>1400175</xdr:colOff>
                    <xdr:row>166</xdr:row>
                    <xdr:rowOff>476250</xdr:rowOff>
                  </to>
                </anchor>
              </controlPr>
            </control>
          </mc:Choice>
        </mc:AlternateContent>
        <mc:AlternateContent xmlns:mc="http://schemas.openxmlformats.org/markup-compatibility/2006">
          <mc:Choice Requires="x14">
            <control shapeId="95506" r:id="rId89" name="Check Box 274">
              <controlPr defaultSize="0" autoFill="0" autoLine="0" autoPict="0">
                <anchor moveWithCells="1" sizeWithCells="1">
                  <from>
                    <xdr:col>5</xdr:col>
                    <xdr:colOff>142875</xdr:colOff>
                    <xdr:row>166</xdr:row>
                    <xdr:rowOff>495300</xdr:rowOff>
                  </from>
                  <to>
                    <xdr:col>5</xdr:col>
                    <xdr:colOff>704850</xdr:colOff>
                    <xdr:row>167</xdr:row>
                    <xdr:rowOff>133350</xdr:rowOff>
                  </to>
                </anchor>
              </controlPr>
            </control>
          </mc:Choice>
        </mc:AlternateContent>
        <mc:AlternateContent xmlns:mc="http://schemas.openxmlformats.org/markup-compatibility/2006">
          <mc:Choice Requires="x14">
            <control shapeId="95507" r:id="rId90" name="Check Box 275">
              <controlPr defaultSize="0" autoFill="0" autoLine="0" autoPict="0">
                <anchor moveWithCells="1" sizeWithCells="1">
                  <from>
                    <xdr:col>5</xdr:col>
                    <xdr:colOff>771525</xdr:colOff>
                    <xdr:row>166</xdr:row>
                    <xdr:rowOff>495300</xdr:rowOff>
                  </from>
                  <to>
                    <xdr:col>5</xdr:col>
                    <xdr:colOff>1762125</xdr:colOff>
                    <xdr:row>167</xdr:row>
                    <xdr:rowOff>142875</xdr:rowOff>
                  </to>
                </anchor>
              </controlPr>
            </control>
          </mc:Choice>
        </mc:AlternateContent>
        <mc:AlternateContent xmlns:mc="http://schemas.openxmlformats.org/markup-compatibility/2006">
          <mc:Choice Requires="x14">
            <control shapeId="95508" r:id="rId91" name="Check Box 276">
              <controlPr defaultSize="0" autoFill="0" autoLine="0" autoPict="0">
                <anchor moveWithCells="1" sizeWithCells="1">
                  <from>
                    <xdr:col>6</xdr:col>
                    <xdr:colOff>209550</xdr:colOff>
                    <xdr:row>166</xdr:row>
                    <xdr:rowOff>238125</xdr:rowOff>
                  </from>
                  <to>
                    <xdr:col>6</xdr:col>
                    <xdr:colOff>657225</xdr:colOff>
                    <xdr:row>166</xdr:row>
                    <xdr:rowOff>514350</xdr:rowOff>
                  </to>
                </anchor>
              </controlPr>
            </control>
          </mc:Choice>
        </mc:AlternateContent>
        <mc:AlternateContent xmlns:mc="http://schemas.openxmlformats.org/markup-compatibility/2006">
          <mc:Choice Requires="x14">
            <control shapeId="95509" r:id="rId92" name="Check Box 277">
              <controlPr defaultSize="0" autoFill="0" autoLine="0" autoPict="0">
                <anchor moveWithCells="1" sizeWithCells="1">
                  <from>
                    <xdr:col>6</xdr:col>
                    <xdr:colOff>828675</xdr:colOff>
                    <xdr:row>166</xdr:row>
                    <xdr:rowOff>238125</xdr:rowOff>
                  </from>
                  <to>
                    <xdr:col>7</xdr:col>
                    <xdr:colOff>361950</xdr:colOff>
                    <xdr:row>166</xdr:row>
                    <xdr:rowOff>514350</xdr:rowOff>
                  </to>
                </anchor>
              </controlPr>
            </control>
          </mc:Choice>
        </mc:AlternateContent>
        <mc:AlternateContent xmlns:mc="http://schemas.openxmlformats.org/markup-compatibility/2006">
          <mc:Choice Requires="x14">
            <control shapeId="95510" r:id="rId93" name="Check Box 278">
              <controlPr defaultSize="0" autoFill="0" autoLine="0" autoPict="0">
                <anchor moveWithCells="1" sizeWithCells="1">
                  <from>
                    <xdr:col>6</xdr:col>
                    <xdr:colOff>200025</xdr:colOff>
                    <xdr:row>166</xdr:row>
                    <xdr:rowOff>523875</xdr:rowOff>
                  </from>
                  <to>
                    <xdr:col>6</xdr:col>
                    <xdr:colOff>771525</xdr:colOff>
                    <xdr:row>167</xdr:row>
                    <xdr:rowOff>171450</xdr:rowOff>
                  </to>
                </anchor>
              </controlPr>
            </control>
          </mc:Choice>
        </mc:AlternateContent>
        <mc:AlternateContent xmlns:mc="http://schemas.openxmlformats.org/markup-compatibility/2006">
          <mc:Choice Requires="x14">
            <control shapeId="95511" r:id="rId94" name="Check Box 279">
              <controlPr defaultSize="0" autoFill="0" autoLine="0" autoPict="0">
                <anchor moveWithCells="1" sizeWithCells="1">
                  <from>
                    <xdr:col>6</xdr:col>
                    <xdr:colOff>838200</xdr:colOff>
                    <xdr:row>166</xdr:row>
                    <xdr:rowOff>533400</xdr:rowOff>
                  </from>
                  <to>
                    <xdr:col>7</xdr:col>
                    <xdr:colOff>723900</xdr:colOff>
                    <xdr:row>167</xdr:row>
                    <xdr:rowOff>180975</xdr:rowOff>
                  </to>
                </anchor>
              </controlPr>
            </control>
          </mc:Choice>
        </mc:AlternateContent>
        <mc:AlternateContent xmlns:mc="http://schemas.openxmlformats.org/markup-compatibility/2006">
          <mc:Choice Requires="x14">
            <control shapeId="95512" r:id="rId95" name="Check Box 280">
              <controlPr defaultSize="0" autoFill="0" autoLine="0" autoPict="0">
                <anchor moveWithCells="1" sizeWithCells="1">
                  <from>
                    <xdr:col>8</xdr:col>
                    <xdr:colOff>66675</xdr:colOff>
                    <xdr:row>166</xdr:row>
                    <xdr:rowOff>247650</xdr:rowOff>
                  </from>
                  <to>
                    <xdr:col>8</xdr:col>
                    <xdr:colOff>514350</xdr:colOff>
                    <xdr:row>166</xdr:row>
                    <xdr:rowOff>523875</xdr:rowOff>
                  </to>
                </anchor>
              </controlPr>
            </control>
          </mc:Choice>
        </mc:AlternateContent>
        <mc:AlternateContent xmlns:mc="http://schemas.openxmlformats.org/markup-compatibility/2006">
          <mc:Choice Requires="x14">
            <control shapeId="95513" r:id="rId96" name="Check Box 281">
              <controlPr defaultSize="0" autoFill="0" autoLine="0" autoPict="0">
                <anchor moveWithCells="1" sizeWithCells="1">
                  <from>
                    <xdr:col>8</xdr:col>
                    <xdr:colOff>685800</xdr:colOff>
                    <xdr:row>166</xdr:row>
                    <xdr:rowOff>247650</xdr:rowOff>
                  </from>
                  <to>
                    <xdr:col>8</xdr:col>
                    <xdr:colOff>1314450</xdr:colOff>
                    <xdr:row>166</xdr:row>
                    <xdr:rowOff>523875</xdr:rowOff>
                  </to>
                </anchor>
              </controlPr>
            </control>
          </mc:Choice>
        </mc:AlternateContent>
        <mc:AlternateContent xmlns:mc="http://schemas.openxmlformats.org/markup-compatibility/2006">
          <mc:Choice Requires="x14">
            <control shapeId="95514" r:id="rId97" name="Check Box 282">
              <controlPr defaultSize="0" autoFill="0" autoLine="0" autoPict="0">
                <anchor moveWithCells="1" sizeWithCells="1">
                  <from>
                    <xdr:col>8</xdr:col>
                    <xdr:colOff>57150</xdr:colOff>
                    <xdr:row>166</xdr:row>
                    <xdr:rowOff>533400</xdr:rowOff>
                  </from>
                  <to>
                    <xdr:col>8</xdr:col>
                    <xdr:colOff>628650</xdr:colOff>
                    <xdr:row>167</xdr:row>
                    <xdr:rowOff>180975</xdr:rowOff>
                  </to>
                </anchor>
              </controlPr>
            </control>
          </mc:Choice>
        </mc:AlternateContent>
        <mc:AlternateContent xmlns:mc="http://schemas.openxmlformats.org/markup-compatibility/2006">
          <mc:Choice Requires="x14">
            <control shapeId="95515" r:id="rId98" name="Check Box 283">
              <controlPr defaultSize="0" autoFill="0" autoLine="0" autoPict="0">
                <anchor moveWithCells="1" sizeWithCells="1">
                  <from>
                    <xdr:col>8</xdr:col>
                    <xdr:colOff>695325</xdr:colOff>
                    <xdr:row>166</xdr:row>
                    <xdr:rowOff>542925</xdr:rowOff>
                  </from>
                  <to>
                    <xdr:col>8</xdr:col>
                    <xdr:colOff>1676400</xdr:colOff>
                    <xdr:row>167</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2" style="29" customWidth="1"/>
    <col min="6" max="8" width="9.140625" style="24"/>
    <col min="9" max="16384" width="9.140625" style="25"/>
  </cols>
  <sheetData>
    <row r="1" spans="1:9" s="24" customFormat="1" ht="31.5" customHeight="1">
      <c r="A1" s="922" t="str">
        <f>'Attach 3(JV)'!A1</f>
        <v>Specification No.:CC/NT/W-TR/DOM/A04/24/04404</v>
      </c>
      <c r="B1" s="922"/>
      <c r="C1" s="922"/>
      <c r="D1" s="922"/>
      <c r="E1" s="269" t="str">
        <f>"Attachment-3(QR) " &amp; 'Attach 3(JV)'!AT1</f>
        <v xml:space="preserve">Attachment-3(QR) </v>
      </c>
    </row>
    <row r="2" spans="1:9" ht="5.25" customHeight="1"/>
    <row r="3" spans="1:9" ht="93.75" customHeight="1">
      <c r="A3" s="1060" t="str">
        <f>'Attach 3(JV)'!A3</f>
        <v xml:space="preserve">765 kV Transformer Package –  LOT-7TR-04-BULK for 7X 500 MVA, 765/400/33kV, (1-Ph) ICT under "Bulk Procurement of Transformer &amp; Reactor packages associated with various projects under RTM &amp; TBCB route "  </v>
      </c>
      <c r="B3" s="1061"/>
      <c r="C3" s="1061"/>
      <c r="D3" s="1061"/>
      <c r="E3" s="1061"/>
      <c r="F3" s="26"/>
      <c r="G3" s="27"/>
      <c r="H3" s="26"/>
    </row>
    <row r="4" spans="1:9" ht="20.100000000000001" customHeight="1">
      <c r="A4" s="28"/>
      <c r="H4" s="30"/>
      <c r="I4" s="11"/>
    </row>
    <row r="5" spans="1:9" ht="20.100000000000001" customHeight="1">
      <c r="A5" s="843" t="s">
        <v>68</v>
      </c>
      <c r="B5" s="843"/>
      <c r="C5" s="843"/>
      <c r="D5" s="843"/>
      <c r="E5" s="84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9" t="str">
        <f>'Attach 3(JV)'!A8</f>
        <v/>
      </c>
      <c r="B8" s="849"/>
      <c r="C8" s="849"/>
      <c r="D8" s="849"/>
      <c r="E8" s="107" t="str">
        <f>'Attach 3(JV)'!E8</f>
        <v>Contract Services</v>
      </c>
      <c r="H8" s="30"/>
      <c r="I8" s="11"/>
    </row>
    <row r="9" spans="1:9" ht="20.100000000000001" customHeight="1">
      <c r="A9" s="13" t="s">
        <v>55</v>
      </c>
      <c r="B9" s="846">
        <f>'Attach 3(JV)'!B9</f>
        <v>0</v>
      </c>
      <c r="C9" s="846"/>
      <c r="D9" s="846"/>
      <c r="E9" s="107" t="str">
        <f>'Attach 3(JV)'!E9</f>
        <v>Power Grid Corporation of India Ltd.,</v>
      </c>
      <c r="H9" s="30"/>
      <c r="I9" s="11"/>
    </row>
    <row r="10" spans="1:9" ht="20.100000000000001" customHeight="1">
      <c r="A10" s="13" t="s">
        <v>57</v>
      </c>
      <c r="B10" s="1063">
        <f>'Attach 3(JV)'!B10</f>
        <v>0</v>
      </c>
      <c r="C10" s="1063"/>
      <c r="D10" s="1063"/>
      <c r="E10" s="107" t="str">
        <f>'Attach 3(JV)'!E10</f>
        <v>"Saudamini", Plot No. 2, Sector 29</v>
      </c>
      <c r="H10" s="30"/>
      <c r="I10" s="11"/>
    </row>
    <row r="11" spans="1:9" ht="20.100000000000001" customHeight="1">
      <c r="B11" s="1063">
        <f>'Attach 3(JV)'!B11</f>
        <v>0</v>
      </c>
      <c r="C11" s="1063"/>
      <c r="D11" s="1063"/>
      <c r="E11" s="107" t="str">
        <f>'Attach 3(JV)'!E11</f>
        <v>Gurugram (Haryana) - 122001</v>
      </c>
    </row>
    <row r="12" spans="1:9" ht="20.100000000000001" customHeight="1">
      <c r="A12" s="32"/>
      <c r="B12" s="1063">
        <f>'Attach 3(JV)'!B12</f>
        <v>0</v>
      </c>
      <c r="C12" s="1063"/>
      <c r="D12" s="1063"/>
      <c r="E12" s="15"/>
    </row>
    <row r="13" spans="1:9" ht="20.100000000000001" customHeight="1">
      <c r="A13" s="29" t="s">
        <v>61</v>
      </c>
    </row>
    <row r="14" spans="1:9" ht="20.100000000000001" customHeight="1">
      <c r="A14" s="32"/>
    </row>
    <row r="15" spans="1:9" ht="27.75" customHeight="1">
      <c r="A15" s="1062" t="s">
        <v>286</v>
      </c>
      <c r="B15" s="1062"/>
      <c r="C15" s="1062"/>
      <c r="D15" s="1062"/>
      <c r="E15" s="1062"/>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63</v>
      </c>
      <c r="B22" s="62" t="str">
        <f>'Attach 3(JV)'!B24</f>
        <v>--</v>
      </c>
      <c r="C22" s="33"/>
      <c r="D22" s="37" t="s">
        <v>64</v>
      </c>
      <c r="E22" s="199" t="str">
        <f>'Attach 3(JV)'!E24</f>
        <v/>
      </c>
    </row>
    <row r="23" spans="1:5" ht="33" customHeight="1">
      <c r="A23" s="36" t="s">
        <v>65</v>
      </c>
      <c r="B23" s="199" t="str">
        <f>'Attach 3(JV)'!B25</f>
        <v/>
      </c>
      <c r="C23" s="33"/>
      <c r="D23" s="37" t="s">
        <v>66</v>
      </c>
      <c r="E23" s="199"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51A6EE7B-1159-4743-BF27-95D329619B3B}" scale="110" showPageBreaks="1" showGridLines="0" fitToPage="1" printArea="1" state="hidden" view="pageBreakPreview">
      <selection activeCell="D19" sqref="D19"/>
      <pageMargins left="0" right="0" top="0" bottom="0" header="0" footer="0"/>
      <pageSetup scale="97" orientation="portrait" r:id="rId1"/>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 right="0" top="0" bottom="0" header="0" footer="0"/>
      <pageSetup scale="97" orientation="portrait" r:id="rId3"/>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 right="0" top="0" bottom="0" header="0" footer="0"/>
      <pageSetup scale="97" orientation="portrait" r:id="rId5"/>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 right="0" top="0" bottom="0" header="0" footer="0"/>
      <pageSetup scale="97" orientation="portrait" r:id="rId6"/>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 right="0" top="0" bottom="0" header="0" footer="0"/>
      <pageSetup scale="97" orientation="portrait" r:id="rId8"/>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9"/>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10"/>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11"/>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1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13"/>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9">
      <selection activeCell="E13" sqref="E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8" sqref="E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 right="0" top="0" bottom="0" header="0" footer="0"/>
      <pageSetup scale="89" orientation="portrait" r:id="rId36"/>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3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38"/>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39"/>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40"/>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41"/>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4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 right="0" top="0" bottom="0" header="0" footer="0"/>
      <pageSetup scale="97" orientation="portrait" r:id="rId43"/>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 right="0" top="0" bottom="0" header="0" footer="0"/>
      <pageSetup scale="97" orientation="portrait" r:id="rId44"/>
      <headerFooter alignWithMargins="0">
        <oddFooter>&amp;R&amp;"Book Antiqua,Bold"&amp;8 Page &amp;P of &amp;N</oddFooter>
      </headerFooter>
    </customSheetView>
    <customSheetView guid="{B8284B7F-813C-4C59-8CB2-9F34C8EAC9F3}" scale="110" showPageBreaks="1" showGridLines="0" fitToPage="1" printArea="1" state="hidden" view="pageBreakPreview">
      <selection activeCell="D19" sqref="D19"/>
      <pageMargins left="0" right="0" top="0" bottom="0" header="0" footer="0"/>
      <pageSetup scale="97"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6"/>
  <headerFooter alignWithMargins="0">
    <oddFooter>&amp;R&amp;"Book Antiqua,Bold"&amp;8 Page &amp;P of &amp;N</oddFooter>
  </headerFooter>
  <drawing r:id="rId4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7"/>
  <sheetViews>
    <sheetView showGridLines="0" showZeros="0" view="pageBreakPreview" topLeftCell="A228" zoomScale="80" zoomScaleNormal="100" zoomScaleSheetLayoutView="80" workbookViewId="0">
      <selection activeCell="F77" sqref="F77:I77"/>
    </sheetView>
  </sheetViews>
  <sheetFormatPr defaultRowHeight="15.75"/>
  <cols>
    <col min="1" max="1" width="14.28515625" style="279" customWidth="1"/>
    <col min="2" max="2" width="13.85546875" style="279" customWidth="1"/>
    <col min="3" max="3" width="11.42578125" style="279" customWidth="1"/>
    <col min="4" max="4" width="27.85546875" style="279" customWidth="1"/>
    <col min="5" max="5" width="14.42578125" style="279" customWidth="1"/>
    <col min="6" max="6" width="21" style="279" customWidth="1"/>
    <col min="7" max="7" width="19.7109375" style="279" customWidth="1"/>
    <col min="8" max="8" width="18" style="279" customWidth="1"/>
    <col min="9" max="9" width="23.140625" style="279" customWidth="1"/>
    <col min="10" max="10" width="10.5703125" style="279" hidden="1" customWidth="1"/>
    <col min="11" max="11" width="10.28515625" style="279" hidden="1" customWidth="1"/>
    <col min="12" max="12" width="11.85546875" style="279" hidden="1" customWidth="1"/>
    <col min="13" max="13" width="34.5703125" style="279" hidden="1" customWidth="1"/>
    <col min="14" max="14" width="10.42578125" style="279" hidden="1" customWidth="1"/>
    <col min="15" max="15" width="11.42578125" style="279" hidden="1" customWidth="1"/>
    <col min="16" max="16" width="10.7109375" style="279" hidden="1" customWidth="1"/>
    <col min="17" max="17" width="13.7109375" style="279" hidden="1" customWidth="1"/>
    <col min="18" max="20" width="0" style="279" hidden="1" customWidth="1"/>
    <col min="21" max="21" width="13.5703125" style="279" hidden="1" customWidth="1"/>
    <col min="22" max="23" width="0" style="279" hidden="1" customWidth="1"/>
    <col min="24" max="24" width="4.7109375" style="279" hidden="1" customWidth="1"/>
    <col min="25" max="256" width="9.140625" style="279"/>
    <col min="257" max="257" width="14.28515625" style="279" customWidth="1"/>
    <col min="258" max="258" width="13.85546875" style="279" customWidth="1"/>
    <col min="259" max="259" width="11.42578125" style="279" customWidth="1"/>
    <col min="260" max="260" width="27.85546875" style="279" customWidth="1"/>
    <col min="261" max="261" width="14.42578125" style="279" customWidth="1"/>
    <col min="262" max="262" width="21" style="279" customWidth="1"/>
    <col min="263" max="263" width="19.7109375" style="279" customWidth="1"/>
    <col min="264" max="264" width="18" style="279" customWidth="1"/>
    <col min="265" max="265" width="23.140625" style="279" customWidth="1"/>
    <col min="266" max="280" width="0" style="279" hidden="1" customWidth="1"/>
    <col min="281" max="512" width="9.140625" style="279"/>
    <col min="513" max="513" width="14.28515625" style="279" customWidth="1"/>
    <col min="514" max="514" width="13.85546875" style="279" customWidth="1"/>
    <col min="515" max="515" width="11.42578125" style="279" customWidth="1"/>
    <col min="516" max="516" width="27.85546875" style="279" customWidth="1"/>
    <col min="517" max="517" width="14.42578125" style="279" customWidth="1"/>
    <col min="518" max="518" width="21" style="279" customWidth="1"/>
    <col min="519" max="519" width="19.7109375" style="279" customWidth="1"/>
    <col min="520" max="520" width="18" style="279" customWidth="1"/>
    <col min="521" max="521" width="23.140625" style="279" customWidth="1"/>
    <col min="522" max="536" width="0" style="279" hidden="1" customWidth="1"/>
    <col min="537" max="768" width="9.140625" style="279"/>
    <col min="769" max="769" width="14.28515625" style="279" customWidth="1"/>
    <col min="770" max="770" width="13.85546875" style="279" customWidth="1"/>
    <col min="771" max="771" width="11.42578125" style="279" customWidth="1"/>
    <col min="772" max="772" width="27.85546875" style="279" customWidth="1"/>
    <col min="773" max="773" width="14.42578125" style="279" customWidth="1"/>
    <col min="774" max="774" width="21" style="279" customWidth="1"/>
    <col min="775" max="775" width="19.7109375" style="279" customWidth="1"/>
    <col min="776" max="776" width="18" style="279" customWidth="1"/>
    <col min="777" max="777" width="23.140625" style="279" customWidth="1"/>
    <col min="778" max="792" width="0" style="279" hidden="1" customWidth="1"/>
    <col min="793" max="1024" width="9.140625" style="279"/>
    <col min="1025" max="1025" width="14.28515625" style="279" customWidth="1"/>
    <col min="1026" max="1026" width="13.85546875" style="279" customWidth="1"/>
    <col min="1027" max="1027" width="11.42578125" style="279" customWidth="1"/>
    <col min="1028" max="1028" width="27.85546875" style="279" customWidth="1"/>
    <col min="1029" max="1029" width="14.42578125" style="279" customWidth="1"/>
    <col min="1030" max="1030" width="21" style="279" customWidth="1"/>
    <col min="1031" max="1031" width="19.7109375" style="279" customWidth="1"/>
    <col min="1032" max="1032" width="18" style="279" customWidth="1"/>
    <col min="1033" max="1033" width="23.140625" style="279" customWidth="1"/>
    <col min="1034" max="1048" width="0" style="279" hidden="1" customWidth="1"/>
    <col min="1049" max="1280" width="9.140625" style="279"/>
    <col min="1281" max="1281" width="14.28515625" style="279" customWidth="1"/>
    <col min="1282" max="1282" width="13.85546875" style="279" customWidth="1"/>
    <col min="1283" max="1283" width="11.42578125" style="279" customWidth="1"/>
    <col min="1284" max="1284" width="27.85546875" style="279" customWidth="1"/>
    <col min="1285" max="1285" width="14.42578125" style="279" customWidth="1"/>
    <col min="1286" max="1286" width="21" style="279" customWidth="1"/>
    <col min="1287" max="1287" width="19.7109375" style="279" customWidth="1"/>
    <col min="1288" max="1288" width="18" style="279" customWidth="1"/>
    <col min="1289" max="1289" width="23.140625" style="279" customWidth="1"/>
    <col min="1290" max="1304" width="0" style="279" hidden="1" customWidth="1"/>
    <col min="1305" max="1536" width="9.140625" style="279"/>
    <col min="1537" max="1537" width="14.28515625" style="279" customWidth="1"/>
    <col min="1538" max="1538" width="13.85546875" style="279" customWidth="1"/>
    <col min="1539" max="1539" width="11.42578125" style="279" customWidth="1"/>
    <col min="1540" max="1540" width="27.85546875" style="279" customWidth="1"/>
    <col min="1541" max="1541" width="14.42578125" style="279" customWidth="1"/>
    <col min="1542" max="1542" width="21" style="279" customWidth="1"/>
    <col min="1543" max="1543" width="19.7109375" style="279" customWidth="1"/>
    <col min="1544" max="1544" width="18" style="279" customWidth="1"/>
    <col min="1545" max="1545" width="23.140625" style="279" customWidth="1"/>
    <col min="1546" max="1560" width="0" style="279" hidden="1" customWidth="1"/>
    <col min="1561" max="1792" width="9.140625" style="279"/>
    <col min="1793" max="1793" width="14.28515625" style="279" customWidth="1"/>
    <col min="1794" max="1794" width="13.85546875" style="279" customWidth="1"/>
    <col min="1795" max="1795" width="11.42578125" style="279" customWidth="1"/>
    <col min="1796" max="1796" width="27.85546875" style="279" customWidth="1"/>
    <col min="1797" max="1797" width="14.42578125" style="279" customWidth="1"/>
    <col min="1798" max="1798" width="21" style="279" customWidth="1"/>
    <col min="1799" max="1799" width="19.7109375" style="279" customWidth="1"/>
    <col min="1800" max="1800" width="18" style="279" customWidth="1"/>
    <col min="1801" max="1801" width="23.140625" style="279" customWidth="1"/>
    <col min="1802" max="1816" width="0" style="279" hidden="1" customWidth="1"/>
    <col min="1817" max="2048" width="9.140625" style="279"/>
    <col min="2049" max="2049" width="14.28515625" style="279" customWidth="1"/>
    <col min="2050" max="2050" width="13.85546875" style="279" customWidth="1"/>
    <col min="2051" max="2051" width="11.42578125" style="279" customWidth="1"/>
    <col min="2052" max="2052" width="27.85546875" style="279" customWidth="1"/>
    <col min="2053" max="2053" width="14.42578125" style="279" customWidth="1"/>
    <col min="2054" max="2054" width="21" style="279" customWidth="1"/>
    <col min="2055" max="2055" width="19.7109375" style="279" customWidth="1"/>
    <col min="2056" max="2056" width="18" style="279" customWidth="1"/>
    <col min="2057" max="2057" width="23.140625" style="279" customWidth="1"/>
    <col min="2058" max="2072" width="0" style="279" hidden="1" customWidth="1"/>
    <col min="2073" max="2304" width="9.140625" style="279"/>
    <col min="2305" max="2305" width="14.28515625" style="279" customWidth="1"/>
    <col min="2306" max="2306" width="13.85546875" style="279" customWidth="1"/>
    <col min="2307" max="2307" width="11.42578125" style="279" customWidth="1"/>
    <col min="2308" max="2308" width="27.85546875" style="279" customWidth="1"/>
    <col min="2309" max="2309" width="14.42578125" style="279" customWidth="1"/>
    <col min="2310" max="2310" width="21" style="279" customWidth="1"/>
    <col min="2311" max="2311" width="19.7109375" style="279" customWidth="1"/>
    <col min="2312" max="2312" width="18" style="279" customWidth="1"/>
    <col min="2313" max="2313" width="23.140625" style="279" customWidth="1"/>
    <col min="2314" max="2328" width="0" style="279" hidden="1" customWidth="1"/>
    <col min="2329" max="2560" width="9.140625" style="279"/>
    <col min="2561" max="2561" width="14.28515625" style="279" customWidth="1"/>
    <col min="2562" max="2562" width="13.85546875" style="279" customWidth="1"/>
    <col min="2563" max="2563" width="11.42578125" style="279" customWidth="1"/>
    <col min="2564" max="2564" width="27.85546875" style="279" customWidth="1"/>
    <col min="2565" max="2565" width="14.42578125" style="279" customWidth="1"/>
    <col min="2566" max="2566" width="21" style="279" customWidth="1"/>
    <col min="2567" max="2567" width="19.7109375" style="279" customWidth="1"/>
    <col min="2568" max="2568" width="18" style="279" customWidth="1"/>
    <col min="2569" max="2569" width="23.140625" style="279" customWidth="1"/>
    <col min="2570" max="2584" width="0" style="279" hidden="1" customWidth="1"/>
    <col min="2585" max="2816" width="9.140625" style="279"/>
    <col min="2817" max="2817" width="14.28515625" style="279" customWidth="1"/>
    <col min="2818" max="2818" width="13.85546875" style="279" customWidth="1"/>
    <col min="2819" max="2819" width="11.42578125" style="279" customWidth="1"/>
    <col min="2820" max="2820" width="27.85546875" style="279" customWidth="1"/>
    <col min="2821" max="2821" width="14.42578125" style="279" customWidth="1"/>
    <col min="2822" max="2822" width="21" style="279" customWidth="1"/>
    <col min="2823" max="2823" width="19.7109375" style="279" customWidth="1"/>
    <col min="2824" max="2824" width="18" style="279" customWidth="1"/>
    <col min="2825" max="2825" width="23.140625" style="279" customWidth="1"/>
    <col min="2826" max="2840" width="0" style="279" hidden="1" customWidth="1"/>
    <col min="2841" max="3072" width="9.140625" style="279"/>
    <col min="3073" max="3073" width="14.28515625" style="279" customWidth="1"/>
    <col min="3074" max="3074" width="13.85546875" style="279" customWidth="1"/>
    <col min="3075" max="3075" width="11.42578125" style="279" customWidth="1"/>
    <col min="3076" max="3076" width="27.85546875" style="279" customWidth="1"/>
    <col min="3077" max="3077" width="14.42578125" style="279" customWidth="1"/>
    <col min="3078" max="3078" width="21" style="279" customWidth="1"/>
    <col min="3079" max="3079" width="19.7109375" style="279" customWidth="1"/>
    <col min="3080" max="3080" width="18" style="279" customWidth="1"/>
    <col min="3081" max="3081" width="23.140625" style="279" customWidth="1"/>
    <col min="3082" max="3096" width="0" style="279" hidden="1" customWidth="1"/>
    <col min="3097" max="3328" width="9.140625" style="279"/>
    <col min="3329" max="3329" width="14.28515625" style="279" customWidth="1"/>
    <col min="3330" max="3330" width="13.85546875" style="279" customWidth="1"/>
    <col min="3331" max="3331" width="11.42578125" style="279" customWidth="1"/>
    <col min="3332" max="3332" width="27.85546875" style="279" customWidth="1"/>
    <col min="3333" max="3333" width="14.42578125" style="279" customWidth="1"/>
    <col min="3334" max="3334" width="21" style="279" customWidth="1"/>
    <col min="3335" max="3335" width="19.7109375" style="279" customWidth="1"/>
    <col min="3336" max="3336" width="18" style="279" customWidth="1"/>
    <col min="3337" max="3337" width="23.140625" style="279" customWidth="1"/>
    <col min="3338" max="3352" width="0" style="279" hidden="1" customWidth="1"/>
    <col min="3353" max="3584" width="9.140625" style="279"/>
    <col min="3585" max="3585" width="14.28515625" style="279" customWidth="1"/>
    <col min="3586" max="3586" width="13.85546875" style="279" customWidth="1"/>
    <col min="3587" max="3587" width="11.42578125" style="279" customWidth="1"/>
    <col min="3588" max="3588" width="27.85546875" style="279" customWidth="1"/>
    <col min="3589" max="3589" width="14.42578125" style="279" customWidth="1"/>
    <col min="3590" max="3590" width="21" style="279" customWidth="1"/>
    <col min="3591" max="3591" width="19.7109375" style="279" customWidth="1"/>
    <col min="3592" max="3592" width="18" style="279" customWidth="1"/>
    <col min="3593" max="3593" width="23.140625" style="279" customWidth="1"/>
    <col min="3594" max="3608" width="0" style="279" hidden="1" customWidth="1"/>
    <col min="3609" max="3840" width="9.140625" style="279"/>
    <col min="3841" max="3841" width="14.28515625" style="279" customWidth="1"/>
    <col min="3842" max="3842" width="13.85546875" style="279" customWidth="1"/>
    <col min="3843" max="3843" width="11.42578125" style="279" customWidth="1"/>
    <col min="3844" max="3844" width="27.85546875" style="279" customWidth="1"/>
    <col min="3845" max="3845" width="14.42578125" style="279" customWidth="1"/>
    <col min="3846" max="3846" width="21" style="279" customWidth="1"/>
    <col min="3847" max="3847" width="19.7109375" style="279" customWidth="1"/>
    <col min="3848" max="3848" width="18" style="279" customWidth="1"/>
    <col min="3849" max="3849" width="23.140625" style="279" customWidth="1"/>
    <col min="3850" max="3864" width="0" style="279" hidden="1" customWidth="1"/>
    <col min="3865" max="4096" width="9.140625" style="279"/>
    <col min="4097" max="4097" width="14.28515625" style="279" customWidth="1"/>
    <col min="4098" max="4098" width="13.85546875" style="279" customWidth="1"/>
    <col min="4099" max="4099" width="11.42578125" style="279" customWidth="1"/>
    <col min="4100" max="4100" width="27.85546875" style="279" customWidth="1"/>
    <col min="4101" max="4101" width="14.42578125" style="279" customWidth="1"/>
    <col min="4102" max="4102" width="21" style="279" customWidth="1"/>
    <col min="4103" max="4103" width="19.7109375" style="279" customWidth="1"/>
    <col min="4104" max="4104" width="18" style="279" customWidth="1"/>
    <col min="4105" max="4105" width="23.140625" style="279" customWidth="1"/>
    <col min="4106" max="4120" width="0" style="279" hidden="1" customWidth="1"/>
    <col min="4121" max="4352" width="9.140625" style="279"/>
    <col min="4353" max="4353" width="14.28515625" style="279" customWidth="1"/>
    <col min="4354" max="4354" width="13.85546875" style="279" customWidth="1"/>
    <col min="4355" max="4355" width="11.42578125" style="279" customWidth="1"/>
    <col min="4356" max="4356" width="27.85546875" style="279" customWidth="1"/>
    <col min="4357" max="4357" width="14.42578125" style="279" customWidth="1"/>
    <col min="4358" max="4358" width="21" style="279" customWidth="1"/>
    <col min="4359" max="4359" width="19.7109375" style="279" customWidth="1"/>
    <col min="4360" max="4360" width="18" style="279" customWidth="1"/>
    <col min="4361" max="4361" width="23.140625" style="279" customWidth="1"/>
    <col min="4362" max="4376" width="0" style="279" hidden="1" customWidth="1"/>
    <col min="4377" max="4608" width="9.140625" style="279"/>
    <col min="4609" max="4609" width="14.28515625" style="279" customWidth="1"/>
    <col min="4610" max="4610" width="13.85546875" style="279" customWidth="1"/>
    <col min="4611" max="4611" width="11.42578125" style="279" customWidth="1"/>
    <col min="4612" max="4612" width="27.85546875" style="279" customWidth="1"/>
    <col min="4613" max="4613" width="14.42578125" style="279" customWidth="1"/>
    <col min="4614" max="4614" width="21" style="279" customWidth="1"/>
    <col min="4615" max="4615" width="19.7109375" style="279" customWidth="1"/>
    <col min="4616" max="4616" width="18" style="279" customWidth="1"/>
    <col min="4617" max="4617" width="23.140625" style="279" customWidth="1"/>
    <col min="4618" max="4632" width="0" style="279" hidden="1" customWidth="1"/>
    <col min="4633" max="4864" width="9.140625" style="279"/>
    <col min="4865" max="4865" width="14.28515625" style="279" customWidth="1"/>
    <col min="4866" max="4866" width="13.85546875" style="279" customWidth="1"/>
    <col min="4867" max="4867" width="11.42578125" style="279" customWidth="1"/>
    <col min="4868" max="4868" width="27.85546875" style="279" customWidth="1"/>
    <col min="4869" max="4869" width="14.42578125" style="279" customWidth="1"/>
    <col min="4870" max="4870" width="21" style="279" customWidth="1"/>
    <col min="4871" max="4871" width="19.7109375" style="279" customWidth="1"/>
    <col min="4872" max="4872" width="18" style="279" customWidth="1"/>
    <col min="4873" max="4873" width="23.140625" style="279" customWidth="1"/>
    <col min="4874" max="4888" width="0" style="279" hidden="1" customWidth="1"/>
    <col min="4889" max="5120" width="9.140625" style="279"/>
    <col min="5121" max="5121" width="14.28515625" style="279" customWidth="1"/>
    <col min="5122" max="5122" width="13.85546875" style="279" customWidth="1"/>
    <col min="5123" max="5123" width="11.42578125" style="279" customWidth="1"/>
    <col min="5124" max="5124" width="27.85546875" style="279" customWidth="1"/>
    <col min="5125" max="5125" width="14.42578125" style="279" customWidth="1"/>
    <col min="5126" max="5126" width="21" style="279" customWidth="1"/>
    <col min="5127" max="5127" width="19.7109375" style="279" customWidth="1"/>
    <col min="5128" max="5128" width="18" style="279" customWidth="1"/>
    <col min="5129" max="5129" width="23.140625" style="279" customWidth="1"/>
    <col min="5130" max="5144" width="0" style="279" hidden="1" customWidth="1"/>
    <col min="5145" max="5376" width="9.140625" style="279"/>
    <col min="5377" max="5377" width="14.28515625" style="279" customWidth="1"/>
    <col min="5378" max="5378" width="13.85546875" style="279" customWidth="1"/>
    <col min="5379" max="5379" width="11.42578125" style="279" customWidth="1"/>
    <col min="5380" max="5380" width="27.85546875" style="279" customWidth="1"/>
    <col min="5381" max="5381" width="14.42578125" style="279" customWidth="1"/>
    <col min="5382" max="5382" width="21" style="279" customWidth="1"/>
    <col min="5383" max="5383" width="19.7109375" style="279" customWidth="1"/>
    <col min="5384" max="5384" width="18" style="279" customWidth="1"/>
    <col min="5385" max="5385" width="23.140625" style="279" customWidth="1"/>
    <col min="5386" max="5400" width="0" style="279" hidden="1" customWidth="1"/>
    <col min="5401" max="5632" width="9.140625" style="279"/>
    <col min="5633" max="5633" width="14.28515625" style="279" customWidth="1"/>
    <col min="5634" max="5634" width="13.85546875" style="279" customWidth="1"/>
    <col min="5635" max="5635" width="11.42578125" style="279" customWidth="1"/>
    <col min="5636" max="5636" width="27.85546875" style="279" customWidth="1"/>
    <col min="5637" max="5637" width="14.42578125" style="279" customWidth="1"/>
    <col min="5638" max="5638" width="21" style="279" customWidth="1"/>
    <col min="5639" max="5639" width="19.7109375" style="279" customWidth="1"/>
    <col min="5640" max="5640" width="18" style="279" customWidth="1"/>
    <col min="5641" max="5641" width="23.140625" style="279" customWidth="1"/>
    <col min="5642" max="5656" width="0" style="279" hidden="1" customWidth="1"/>
    <col min="5657" max="5888" width="9.140625" style="279"/>
    <col min="5889" max="5889" width="14.28515625" style="279" customWidth="1"/>
    <col min="5890" max="5890" width="13.85546875" style="279" customWidth="1"/>
    <col min="5891" max="5891" width="11.42578125" style="279" customWidth="1"/>
    <col min="5892" max="5892" width="27.85546875" style="279" customWidth="1"/>
    <col min="5893" max="5893" width="14.42578125" style="279" customWidth="1"/>
    <col min="5894" max="5894" width="21" style="279" customWidth="1"/>
    <col min="5895" max="5895" width="19.7109375" style="279" customWidth="1"/>
    <col min="5896" max="5896" width="18" style="279" customWidth="1"/>
    <col min="5897" max="5897" width="23.140625" style="279" customWidth="1"/>
    <col min="5898" max="5912" width="0" style="279" hidden="1" customWidth="1"/>
    <col min="5913" max="6144" width="9.140625" style="279"/>
    <col min="6145" max="6145" width="14.28515625" style="279" customWidth="1"/>
    <col min="6146" max="6146" width="13.85546875" style="279" customWidth="1"/>
    <col min="6147" max="6147" width="11.42578125" style="279" customWidth="1"/>
    <col min="6148" max="6148" width="27.85546875" style="279" customWidth="1"/>
    <col min="6149" max="6149" width="14.42578125" style="279" customWidth="1"/>
    <col min="6150" max="6150" width="21" style="279" customWidth="1"/>
    <col min="6151" max="6151" width="19.7109375" style="279" customWidth="1"/>
    <col min="6152" max="6152" width="18" style="279" customWidth="1"/>
    <col min="6153" max="6153" width="23.140625" style="279" customWidth="1"/>
    <col min="6154" max="6168" width="0" style="279" hidden="1" customWidth="1"/>
    <col min="6169" max="6400" width="9.140625" style="279"/>
    <col min="6401" max="6401" width="14.28515625" style="279" customWidth="1"/>
    <col min="6402" max="6402" width="13.85546875" style="279" customWidth="1"/>
    <col min="6403" max="6403" width="11.42578125" style="279" customWidth="1"/>
    <col min="6404" max="6404" width="27.85546875" style="279" customWidth="1"/>
    <col min="6405" max="6405" width="14.42578125" style="279" customWidth="1"/>
    <col min="6406" max="6406" width="21" style="279" customWidth="1"/>
    <col min="6407" max="6407" width="19.7109375" style="279" customWidth="1"/>
    <col min="6408" max="6408" width="18" style="279" customWidth="1"/>
    <col min="6409" max="6409" width="23.140625" style="279" customWidth="1"/>
    <col min="6410" max="6424" width="0" style="279" hidden="1" customWidth="1"/>
    <col min="6425" max="6656" width="9.140625" style="279"/>
    <col min="6657" max="6657" width="14.28515625" style="279" customWidth="1"/>
    <col min="6658" max="6658" width="13.85546875" style="279" customWidth="1"/>
    <col min="6659" max="6659" width="11.42578125" style="279" customWidth="1"/>
    <col min="6660" max="6660" width="27.85546875" style="279" customWidth="1"/>
    <col min="6661" max="6661" width="14.42578125" style="279" customWidth="1"/>
    <col min="6662" max="6662" width="21" style="279" customWidth="1"/>
    <col min="6663" max="6663" width="19.7109375" style="279" customWidth="1"/>
    <col min="6664" max="6664" width="18" style="279" customWidth="1"/>
    <col min="6665" max="6665" width="23.140625" style="279" customWidth="1"/>
    <col min="6666" max="6680" width="0" style="279" hidden="1" customWidth="1"/>
    <col min="6681" max="6912" width="9.140625" style="279"/>
    <col min="6913" max="6913" width="14.28515625" style="279" customWidth="1"/>
    <col min="6914" max="6914" width="13.85546875" style="279" customWidth="1"/>
    <col min="6915" max="6915" width="11.42578125" style="279" customWidth="1"/>
    <col min="6916" max="6916" width="27.85546875" style="279" customWidth="1"/>
    <col min="6917" max="6917" width="14.42578125" style="279" customWidth="1"/>
    <col min="6918" max="6918" width="21" style="279" customWidth="1"/>
    <col min="6919" max="6919" width="19.7109375" style="279" customWidth="1"/>
    <col min="6920" max="6920" width="18" style="279" customWidth="1"/>
    <col min="6921" max="6921" width="23.140625" style="279" customWidth="1"/>
    <col min="6922" max="6936" width="0" style="279" hidden="1" customWidth="1"/>
    <col min="6937" max="7168" width="9.140625" style="279"/>
    <col min="7169" max="7169" width="14.28515625" style="279" customWidth="1"/>
    <col min="7170" max="7170" width="13.85546875" style="279" customWidth="1"/>
    <col min="7171" max="7171" width="11.42578125" style="279" customWidth="1"/>
    <col min="7172" max="7172" width="27.85546875" style="279" customWidth="1"/>
    <col min="7173" max="7173" width="14.42578125" style="279" customWidth="1"/>
    <col min="7174" max="7174" width="21" style="279" customWidth="1"/>
    <col min="7175" max="7175" width="19.7109375" style="279" customWidth="1"/>
    <col min="7176" max="7176" width="18" style="279" customWidth="1"/>
    <col min="7177" max="7177" width="23.140625" style="279" customWidth="1"/>
    <col min="7178" max="7192" width="0" style="279" hidden="1" customWidth="1"/>
    <col min="7193" max="7424" width="9.140625" style="279"/>
    <col min="7425" max="7425" width="14.28515625" style="279" customWidth="1"/>
    <col min="7426" max="7426" width="13.85546875" style="279" customWidth="1"/>
    <col min="7427" max="7427" width="11.42578125" style="279" customWidth="1"/>
    <col min="7428" max="7428" width="27.85546875" style="279" customWidth="1"/>
    <col min="7429" max="7429" width="14.42578125" style="279" customWidth="1"/>
    <col min="7430" max="7430" width="21" style="279" customWidth="1"/>
    <col min="7431" max="7431" width="19.7109375" style="279" customWidth="1"/>
    <col min="7432" max="7432" width="18" style="279" customWidth="1"/>
    <col min="7433" max="7433" width="23.140625" style="279" customWidth="1"/>
    <col min="7434" max="7448" width="0" style="279" hidden="1" customWidth="1"/>
    <col min="7449" max="7680" width="9.140625" style="279"/>
    <col min="7681" max="7681" width="14.28515625" style="279" customWidth="1"/>
    <col min="7682" max="7682" width="13.85546875" style="279" customWidth="1"/>
    <col min="7683" max="7683" width="11.42578125" style="279" customWidth="1"/>
    <col min="7684" max="7684" width="27.85546875" style="279" customWidth="1"/>
    <col min="7685" max="7685" width="14.42578125" style="279" customWidth="1"/>
    <col min="7686" max="7686" width="21" style="279" customWidth="1"/>
    <col min="7687" max="7687" width="19.7109375" style="279" customWidth="1"/>
    <col min="7688" max="7688" width="18" style="279" customWidth="1"/>
    <col min="7689" max="7689" width="23.140625" style="279" customWidth="1"/>
    <col min="7690" max="7704" width="0" style="279" hidden="1" customWidth="1"/>
    <col min="7705" max="7936" width="9.140625" style="279"/>
    <col min="7937" max="7937" width="14.28515625" style="279" customWidth="1"/>
    <col min="7938" max="7938" width="13.85546875" style="279" customWidth="1"/>
    <col min="7939" max="7939" width="11.42578125" style="279" customWidth="1"/>
    <col min="7940" max="7940" width="27.85546875" style="279" customWidth="1"/>
    <col min="7941" max="7941" width="14.42578125" style="279" customWidth="1"/>
    <col min="7942" max="7942" width="21" style="279" customWidth="1"/>
    <col min="7943" max="7943" width="19.7109375" style="279" customWidth="1"/>
    <col min="7944" max="7944" width="18" style="279" customWidth="1"/>
    <col min="7945" max="7945" width="23.140625" style="279" customWidth="1"/>
    <col min="7946" max="7960" width="0" style="279" hidden="1" customWidth="1"/>
    <col min="7961" max="8192" width="9.140625" style="279"/>
    <col min="8193" max="8193" width="14.28515625" style="279" customWidth="1"/>
    <col min="8194" max="8194" width="13.85546875" style="279" customWidth="1"/>
    <col min="8195" max="8195" width="11.42578125" style="279" customWidth="1"/>
    <col min="8196" max="8196" width="27.85546875" style="279" customWidth="1"/>
    <col min="8197" max="8197" width="14.42578125" style="279" customWidth="1"/>
    <col min="8198" max="8198" width="21" style="279" customWidth="1"/>
    <col min="8199" max="8199" width="19.7109375" style="279" customWidth="1"/>
    <col min="8200" max="8200" width="18" style="279" customWidth="1"/>
    <col min="8201" max="8201" width="23.140625" style="279" customWidth="1"/>
    <col min="8202" max="8216" width="0" style="279" hidden="1" customWidth="1"/>
    <col min="8217" max="8448" width="9.140625" style="279"/>
    <col min="8449" max="8449" width="14.28515625" style="279" customWidth="1"/>
    <col min="8450" max="8450" width="13.85546875" style="279" customWidth="1"/>
    <col min="8451" max="8451" width="11.42578125" style="279" customWidth="1"/>
    <col min="8452" max="8452" width="27.85546875" style="279" customWidth="1"/>
    <col min="8453" max="8453" width="14.42578125" style="279" customWidth="1"/>
    <col min="8454" max="8454" width="21" style="279" customWidth="1"/>
    <col min="8455" max="8455" width="19.7109375" style="279" customWidth="1"/>
    <col min="8456" max="8456" width="18" style="279" customWidth="1"/>
    <col min="8457" max="8457" width="23.140625" style="279" customWidth="1"/>
    <col min="8458" max="8472" width="0" style="279" hidden="1" customWidth="1"/>
    <col min="8473" max="8704" width="9.140625" style="279"/>
    <col min="8705" max="8705" width="14.28515625" style="279" customWidth="1"/>
    <col min="8706" max="8706" width="13.85546875" style="279" customWidth="1"/>
    <col min="8707" max="8707" width="11.42578125" style="279" customWidth="1"/>
    <col min="8708" max="8708" width="27.85546875" style="279" customWidth="1"/>
    <col min="8709" max="8709" width="14.42578125" style="279" customWidth="1"/>
    <col min="8710" max="8710" width="21" style="279" customWidth="1"/>
    <col min="8711" max="8711" width="19.7109375" style="279" customWidth="1"/>
    <col min="8712" max="8712" width="18" style="279" customWidth="1"/>
    <col min="8713" max="8713" width="23.140625" style="279" customWidth="1"/>
    <col min="8714" max="8728" width="0" style="279" hidden="1" customWidth="1"/>
    <col min="8729" max="8960" width="9.140625" style="279"/>
    <col min="8961" max="8961" width="14.28515625" style="279" customWidth="1"/>
    <col min="8962" max="8962" width="13.85546875" style="279" customWidth="1"/>
    <col min="8963" max="8963" width="11.42578125" style="279" customWidth="1"/>
    <col min="8964" max="8964" width="27.85546875" style="279" customWidth="1"/>
    <col min="8965" max="8965" width="14.42578125" style="279" customWidth="1"/>
    <col min="8966" max="8966" width="21" style="279" customWidth="1"/>
    <col min="8967" max="8967" width="19.7109375" style="279" customWidth="1"/>
    <col min="8968" max="8968" width="18" style="279" customWidth="1"/>
    <col min="8969" max="8969" width="23.140625" style="279" customWidth="1"/>
    <col min="8970" max="8984" width="0" style="279" hidden="1" customWidth="1"/>
    <col min="8985" max="9216" width="9.140625" style="279"/>
    <col min="9217" max="9217" width="14.28515625" style="279" customWidth="1"/>
    <col min="9218" max="9218" width="13.85546875" style="279" customWidth="1"/>
    <col min="9219" max="9219" width="11.42578125" style="279" customWidth="1"/>
    <col min="9220" max="9220" width="27.85546875" style="279" customWidth="1"/>
    <col min="9221" max="9221" width="14.42578125" style="279" customWidth="1"/>
    <col min="9222" max="9222" width="21" style="279" customWidth="1"/>
    <col min="9223" max="9223" width="19.7109375" style="279" customWidth="1"/>
    <col min="9224" max="9224" width="18" style="279" customWidth="1"/>
    <col min="9225" max="9225" width="23.140625" style="279" customWidth="1"/>
    <col min="9226" max="9240" width="0" style="279" hidden="1" customWidth="1"/>
    <col min="9241" max="9472" width="9.140625" style="279"/>
    <col min="9473" max="9473" width="14.28515625" style="279" customWidth="1"/>
    <col min="9474" max="9474" width="13.85546875" style="279" customWidth="1"/>
    <col min="9475" max="9475" width="11.42578125" style="279" customWidth="1"/>
    <col min="9476" max="9476" width="27.85546875" style="279" customWidth="1"/>
    <col min="9477" max="9477" width="14.42578125" style="279" customWidth="1"/>
    <col min="9478" max="9478" width="21" style="279" customWidth="1"/>
    <col min="9479" max="9479" width="19.7109375" style="279" customWidth="1"/>
    <col min="9480" max="9480" width="18" style="279" customWidth="1"/>
    <col min="9481" max="9481" width="23.140625" style="279" customWidth="1"/>
    <col min="9482" max="9496" width="0" style="279" hidden="1" customWidth="1"/>
    <col min="9497" max="9728" width="9.140625" style="279"/>
    <col min="9729" max="9729" width="14.28515625" style="279" customWidth="1"/>
    <col min="9730" max="9730" width="13.85546875" style="279" customWidth="1"/>
    <col min="9731" max="9731" width="11.42578125" style="279" customWidth="1"/>
    <col min="9732" max="9732" width="27.85546875" style="279" customWidth="1"/>
    <col min="9733" max="9733" width="14.42578125" style="279" customWidth="1"/>
    <col min="9734" max="9734" width="21" style="279" customWidth="1"/>
    <col min="9735" max="9735" width="19.7109375" style="279" customWidth="1"/>
    <col min="9736" max="9736" width="18" style="279" customWidth="1"/>
    <col min="9737" max="9737" width="23.140625" style="279" customWidth="1"/>
    <col min="9738" max="9752" width="0" style="279" hidden="1" customWidth="1"/>
    <col min="9753" max="9984" width="9.140625" style="279"/>
    <col min="9985" max="9985" width="14.28515625" style="279" customWidth="1"/>
    <col min="9986" max="9986" width="13.85546875" style="279" customWidth="1"/>
    <col min="9987" max="9987" width="11.42578125" style="279" customWidth="1"/>
    <col min="9988" max="9988" width="27.85546875" style="279" customWidth="1"/>
    <col min="9989" max="9989" width="14.42578125" style="279" customWidth="1"/>
    <col min="9990" max="9990" width="21" style="279" customWidth="1"/>
    <col min="9991" max="9991" width="19.7109375" style="279" customWidth="1"/>
    <col min="9992" max="9992" width="18" style="279" customWidth="1"/>
    <col min="9993" max="9993" width="23.140625" style="279" customWidth="1"/>
    <col min="9994" max="10008" width="0" style="279" hidden="1" customWidth="1"/>
    <col min="10009" max="10240" width="9.140625" style="279"/>
    <col min="10241" max="10241" width="14.28515625" style="279" customWidth="1"/>
    <col min="10242" max="10242" width="13.85546875" style="279" customWidth="1"/>
    <col min="10243" max="10243" width="11.42578125" style="279" customWidth="1"/>
    <col min="10244" max="10244" width="27.85546875" style="279" customWidth="1"/>
    <col min="10245" max="10245" width="14.42578125" style="279" customWidth="1"/>
    <col min="10246" max="10246" width="21" style="279" customWidth="1"/>
    <col min="10247" max="10247" width="19.7109375" style="279" customWidth="1"/>
    <col min="10248" max="10248" width="18" style="279" customWidth="1"/>
    <col min="10249" max="10249" width="23.140625" style="279" customWidth="1"/>
    <col min="10250" max="10264" width="0" style="279" hidden="1" customWidth="1"/>
    <col min="10265" max="10496" width="9.140625" style="279"/>
    <col min="10497" max="10497" width="14.28515625" style="279" customWidth="1"/>
    <col min="10498" max="10498" width="13.85546875" style="279" customWidth="1"/>
    <col min="10499" max="10499" width="11.42578125" style="279" customWidth="1"/>
    <col min="10500" max="10500" width="27.85546875" style="279" customWidth="1"/>
    <col min="10501" max="10501" width="14.42578125" style="279" customWidth="1"/>
    <col min="10502" max="10502" width="21" style="279" customWidth="1"/>
    <col min="10503" max="10503" width="19.7109375" style="279" customWidth="1"/>
    <col min="10504" max="10504" width="18" style="279" customWidth="1"/>
    <col min="10505" max="10505" width="23.140625" style="279" customWidth="1"/>
    <col min="10506" max="10520" width="0" style="279" hidden="1" customWidth="1"/>
    <col min="10521" max="10752" width="9.140625" style="279"/>
    <col min="10753" max="10753" width="14.28515625" style="279" customWidth="1"/>
    <col min="10754" max="10754" width="13.85546875" style="279" customWidth="1"/>
    <col min="10755" max="10755" width="11.42578125" style="279" customWidth="1"/>
    <col min="10756" max="10756" width="27.85546875" style="279" customWidth="1"/>
    <col min="10757" max="10757" width="14.42578125" style="279" customWidth="1"/>
    <col min="10758" max="10758" width="21" style="279" customWidth="1"/>
    <col min="10759" max="10759" width="19.7109375" style="279" customWidth="1"/>
    <col min="10760" max="10760" width="18" style="279" customWidth="1"/>
    <col min="10761" max="10761" width="23.140625" style="279" customWidth="1"/>
    <col min="10762" max="10776" width="0" style="279" hidden="1" customWidth="1"/>
    <col min="10777" max="11008" width="9.140625" style="279"/>
    <col min="11009" max="11009" width="14.28515625" style="279" customWidth="1"/>
    <col min="11010" max="11010" width="13.85546875" style="279" customWidth="1"/>
    <col min="11011" max="11011" width="11.42578125" style="279" customWidth="1"/>
    <col min="11012" max="11012" width="27.85546875" style="279" customWidth="1"/>
    <col min="11013" max="11013" width="14.42578125" style="279" customWidth="1"/>
    <col min="11014" max="11014" width="21" style="279" customWidth="1"/>
    <col min="11015" max="11015" width="19.7109375" style="279" customWidth="1"/>
    <col min="11016" max="11016" width="18" style="279" customWidth="1"/>
    <col min="11017" max="11017" width="23.140625" style="279" customWidth="1"/>
    <col min="11018" max="11032" width="0" style="279" hidden="1" customWidth="1"/>
    <col min="11033" max="11264" width="9.140625" style="279"/>
    <col min="11265" max="11265" width="14.28515625" style="279" customWidth="1"/>
    <col min="11266" max="11266" width="13.85546875" style="279" customWidth="1"/>
    <col min="11267" max="11267" width="11.42578125" style="279" customWidth="1"/>
    <col min="11268" max="11268" width="27.85546875" style="279" customWidth="1"/>
    <col min="11269" max="11269" width="14.42578125" style="279" customWidth="1"/>
    <col min="11270" max="11270" width="21" style="279" customWidth="1"/>
    <col min="11271" max="11271" width="19.7109375" style="279" customWidth="1"/>
    <col min="11272" max="11272" width="18" style="279" customWidth="1"/>
    <col min="11273" max="11273" width="23.140625" style="279" customWidth="1"/>
    <col min="11274" max="11288" width="0" style="279" hidden="1" customWidth="1"/>
    <col min="11289" max="11520" width="9.140625" style="279"/>
    <col min="11521" max="11521" width="14.28515625" style="279" customWidth="1"/>
    <col min="11522" max="11522" width="13.85546875" style="279" customWidth="1"/>
    <col min="11523" max="11523" width="11.42578125" style="279" customWidth="1"/>
    <col min="11524" max="11524" width="27.85546875" style="279" customWidth="1"/>
    <col min="11525" max="11525" width="14.42578125" style="279" customWidth="1"/>
    <col min="11526" max="11526" width="21" style="279" customWidth="1"/>
    <col min="11527" max="11527" width="19.7109375" style="279" customWidth="1"/>
    <col min="11528" max="11528" width="18" style="279" customWidth="1"/>
    <col min="11529" max="11529" width="23.140625" style="279" customWidth="1"/>
    <col min="11530" max="11544" width="0" style="279" hidden="1" customWidth="1"/>
    <col min="11545" max="11776" width="9.140625" style="279"/>
    <col min="11777" max="11777" width="14.28515625" style="279" customWidth="1"/>
    <col min="11778" max="11778" width="13.85546875" style="279" customWidth="1"/>
    <col min="11779" max="11779" width="11.42578125" style="279" customWidth="1"/>
    <col min="11780" max="11780" width="27.85546875" style="279" customWidth="1"/>
    <col min="11781" max="11781" width="14.42578125" style="279" customWidth="1"/>
    <col min="11782" max="11782" width="21" style="279" customWidth="1"/>
    <col min="11783" max="11783" width="19.7109375" style="279" customWidth="1"/>
    <col min="11784" max="11784" width="18" style="279" customWidth="1"/>
    <col min="11785" max="11785" width="23.140625" style="279" customWidth="1"/>
    <col min="11786" max="11800" width="0" style="279" hidden="1" customWidth="1"/>
    <col min="11801" max="12032" width="9.140625" style="279"/>
    <col min="12033" max="12033" width="14.28515625" style="279" customWidth="1"/>
    <col min="12034" max="12034" width="13.85546875" style="279" customWidth="1"/>
    <col min="12035" max="12035" width="11.42578125" style="279" customWidth="1"/>
    <col min="12036" max="12036" width="27.85546875" style="279" customWidth="1"/>
    <col min="12037" max="12037" width="14.42578125" style="279" customWidth="1"/>
    <col min="12038" max="12038" width="21" style="279" customWidth="1"/>
    <col min="12039" max="12039" width="19.7109375" style="279" customWidth="1"/>
    <col min="12040" max="12040" width="18" style="279" customWidth="1"/>
    <col min="12041" max="12041" width="23.140625" style="279" customWidth="1"/>
    <col min="12042" max="12056" width="0" style="279" hidden="1" customWidth="1"/>
    <col min="12057" max="12288" width="9.140625" style="279"/>
    <col min="12289" max="12289" width="14.28515625" style="279" customWidth="1"/>
    <col min="12290" max="12290" width="13.85546875" style="279" customWidth="1"/>
    <col min="12291" max="12291" width="11.42578125" style="279" customWidth="1"/>
    <col min="12292" max="12292" width="27.85546875" style="279" customWidth="1"/>
    <col min="12293" max="12293" width="14.42578125" style="279" customWidth="1"/>
    <col min="12294" max="12294" width="21" style="279" customWidth="1"/>
    <col min="12295" max="12295" width="19.7109375" style="279" customWidth="1"/>
    <col min="12296" max="12296" width="18" style="279" customWidth="1"/>
    <col min="12297" max="12297" width="23.140625" style="279" customWidth="1"/>
    <col min="12298" max="12312" width="0" style="279" hidden="1" customWidth="1"/>
    <col min="12313" max="12544" width="9.140625" style="279"/>
    <col min="12545" max="12545" width="14.28515625" style="279" customWidth="1"/>
    <col min="12546" max="12546" width="13.85546875" style="279" customWidth="1"/>
    <col min="12547" max="12547" width="11.42578125" style="279" customWidth="1"/>
    <col min="12548" max="12548" width="27.85546875" style="279" customWidth="1"/>
    <col min="12549" max="12549" width="14.42578125" style="279" customWidth="1"/>
    <col min="12550" max="12550" width="21" style="279" customWidth="1"/>
    <col min="12551" max="12551" width="19.7109375" style="279" customWidth="1"/>
    <col min="12552" max="12552" width="18" style="279" customWidth="1"/>
    <col min="12553" max="12553" width="23.140625" style="279" customWidth="1"/>
    <col min="12554" max="12568" width="0" style="279" hidden="1" customWidth="1"/>
    <col min="12569" max="12800" width="9.140625" style="279"/>
    <col min="12801" max="12801" width="14.28515625" style="279" customWidth="1"/>
    <col min="12802" max="12802" width="13.85546875" style="279" customWidth="1"/>
    <col min="12803" max="12803" width="11.42578125" style="279" customWidth="1"/>
    <col min="12804" max="12804" width="27.85546875" style="279" customWidth="1"/>
    <col min="12805" max="12805" width="14.42578125" style="279" customWidth="1"/>
    <col min="12806" max="12806" width="21" style="279" customWidth="1"/>
    <col min="12807" max="12807" width="19.7109375" style="279" customWidth="1"/>
    <col min="12808" max="12808" width="18" style="279" customWidth="1"/>
    <col min="12809" max="12809" width="23.140625" style="279" customWidth="1"/>
    <col min="12810" max="12824" width="0" style="279" hidden="1" customWidth="1"/>
    <col min="12825" max="13056" width="9.140625" style="279"/>
    <col min="13057" max="13057" width="14.28515625" style="279" customWidth="1"/>
    <col min="13058" max="13058" width="13.85546875" style="279" customWidth="1"/>
    <col min="13059" max="13059" width="11.42578125" style="279" customWidth="1"/>
    <col min="13060" max="13060" width="27.85546875" style="279" customWidth="1"/>
    <col min="13061" max="13061" width="14.42578125" style="279" customWidth="1"/>
    <col min="13062" max="13062" width="21" style="279" customWidth="1"/>
    <col min="13063" max="13063" width="19.7109375" style="279" customWidth="1"/>
    <col min="13064" max="13064" width="18" style="279" customWidth="1"/>
    <col min="13065" max="13065" width="23.140625" style="279" customWidth="1"/>
    <col min="13066" max="13080" width="0" style="279" hidden="1" customWidth="1"/>
    <col min="13081" max="13312" width="9.140625" style="279"/>
    <col min="13313" max="13313" width="14.28515625" style="279" customWidth="1"/>
    <col min="13314" max="13314" width="13.85546875" style="279" customWidth="1"/>
    <col min="13315" max="13315" width="11.42578125" style="279" customWidth="1"/>
    <col min="13316" max="13316" width="27.85546875" style="279" customWidth="1"/>
    <col min="13317" max="13317" width="14.42578125" style="279" customWidth="1"/>
    <col min="13318" max="13318" width="21" style="279" customWidth="1"/>
    <col min="13319" max="13319" width="19.7109375" style="279" customWidth="1"/>
    <col min="13320" max="13320" width="18" style="279" customWidth="1"/>
    <col min="13321" max="13321" width="23.140625" style="279" customWidth="1"/>
    <col min="13322" max="13336" width="0" style="279" hidden="1" customWidth="1"/>
    <col min="13337" max="13568" width="9.140625" style="279"/>
    <col min="13569" max="13569" width="14.28515625" style="279" customWidth="1"/>
    <col min="13570" max="13570" width="13.85546875" style="279" customWidth="1"/>
    <col min="13571" max="13571" width="11.42578125" style="279" customWidth="1"/>
    <col min="13572" max="13572" width="27.85546875" style="279" customWidth="1"/>
    <col min="13573" max="13573" width="14.42578125" style="279" customWidth="1"/>
    <col min="13574" max="13574" width="21" style="279" customWidth="1"/>
    <col min="13575" max="13575" width="19.7109375" style="279" customWidth="1"/>
    <col min="13576" max="13576" width="18" style="279" customWidth="1"/>
    <col min="13577" max="13577" width="23.140625" style="279" customWidth="1"/>
    <col min="13578" max="13592" width="0" style="279" hidden="1" customWidth="1"/>
    <col min="13593" max="13824" width="9.140625" style="279"/>
    <col min="13825" max="13825" width="14.28515625" style="279" customWidth="1"/>
    <col min="13826" max="13826" width="13.85546875" style="279" customWidth="1"/>
    <col min="13827" max="13827" width="11.42578125" style="279" customWidth="1"/>
    <col min="13828" max="13828" width="27.85546875" style="279" customWidth="1"/>
    <col min="13829" max="13829" width="14.42578125" style="279" customWidth="1"/>
    <col min="13830" max="13830" width="21" style="279" customWidth="1"/>
    <col min="13831" max="13831" width="19.7109375" style="279" customWidth="1"/>
    <col min="13832" max="13832" width="18" style="279" customWidth="1"/>
    <col min="13833" max="13833" width="23.140625" style="279" customWidth="1"/>
    <col min="13834" max="13848" width="0" style="279" hidden="1" customWidth="1"/>
    <col min="13849" max="14080" width="9.140625" style="279"/>
    <col min="14081" max="14081" width="14.28515625" style="279" customWidth="1"/>
    <col min="14082" max="14082" width="13.85546875" style="279" customWidth="1"/>
    <col min="14083" max="14083" width="11.42578125" style="279" customWidth="1"/>
    <col min="14084" max="14084" width="27.85546875" style="279" customWidth="1"/>
    <col min="14085" max="14085" width="14.42578125" style="279" customWidth="1"/>
    <col min="14086" max="14086" width="21" style="279" customWidth="1"/>
    <col min="14087" max="14087" width="19.7109375" style="279" customWidth="1"/>
    <col min="14088" max="14088" width="18" style="279" customWidth="1"/>
    <col min="14089" max="14089" width="23.140625" style="279" customWidth="1"/>
    <col min="14090" max="14104" width="0" style="279" hidden="1" customWidth="1"/>
    <col min="14105" max="14336" width="9.140625" style="279"/>
    <col min="14337" max="14337" width="14.28515625" style="279" customWidth="1"/>
    <col min="14338" max="14338" width="13.85546875" style="279" customWidth="1"/>
    <col min="14339" max="14339" width="11.42578125" style="279" customWidth="1"/>
    <col min="14340" max="14340" width="27.85546875" style="279" customWidth="1"/>
    <col min="14341" max="14341" width="14.42578125" style="279" customWidth="1"/>
    <col min="14342" max="14342" width="21" style="279" customWidth="1"/>
    <col min="14343" max="14343" width="19.7109375" style="279" customWidth="1"/>
    <col min="14344" max="14344" width="18" style="279" customWidth="1"/>
    <col min="14345" max="14345" width="23.140625" style="279" customWidth="1"/>
    <col min="14346" max="14360" width="0" style="279" hidden="1" customWidth="1"/>
    <col min="14361" max="14592" width="9.140625" style="279"/>
    <col min="14593" max="14593" width="14.28515625" style="279" customWidth="1"/>
    <col min="14594" max="14594" width="13.85546875" style="279" customWidth="1"/>
    <col min="14595" max="14595" width="11.42578125" style="279" customWidth="1"/>
    <col min="14596" max="14596" width="27.85546875" style="279" customWidth="1"/>
    <col min="14597" max="14597" width="14.42578125" style="279" customWidth="1"/>
    <col min="14598" max="14598" width="21" style="279" customWidth="1"/>
    <col min="14599" max="14599" width="19.7109375" style="279" customWidth="1"/>
    <col min="14600" max="14600" width="18" style="279" customWidth="1"/>
    <col min="14601" max="14601" width="23.140625" style="279" customWidth="1"/>
    <col min="14602" max="14616" width="0" style="279" hidden="1" customWidth="1"/>
    <col min="14617" max="14848" width="9.140625" style="279"/>
    <col min="14849" max="14849" width="14.28515625" style="279" customWidth="1"/>
    <col min="14850" max="14850" width="13.85546875" style="279" customWidth="1"/>
    <col min="14851" max="14851" width="11.42578125" style="279" customWidth="1"/>
    <col min="14852" max="14852" width="27.85546875" style="279" customWidth="1"/>
    <col min="14853" max="14853" width="14.42578125" style="279" customWidth="1"/>
    <col min="14854" max="14854" width="21" style="279" customWidth="1"/>
    <col min="14855" max="14855" width="19.7109375" style="279" customWidth="1"/>
    <col min="14856" max="14856" width="18" style="279" customWidth="1"/>
    <col min="14857" max="14857" width="23.140625" style="279" customWidth="1"/>
    <col min="14858" max="14872" width="0" style="279" hidden="1" customWidth="1"/>
    <col min="14873" max="15104" width="9.140625" style="279"/>
    <col min="15105" max="15105" width="14.28515625" style="279" customWidth="1"/>
    <col min="15106" max="15106" width="13.85546875" style="279" customWidth="1"/>
    <col min="15107" max="15107" width="11.42578125" style="279" customWidth="1"/>
    <col min="15108" max="15108" width="27.85546875" style="279" customWidth="1"/>
    <col min="15109" max="15109" width="14.42578125" style="279" customWidth="1"/>
    <col min="15110" max="15110" width="21" style="279" customWidth="1"/>
    <col min="15111" max="15111" width="19.7109375" style="279" customWidth="1"/>
    <col min="15112" max="15112" width="18" style="279" customWidth="1"/>
    <col min="15113" max="15113" width="23.140625" style="279" customWidth="1"/>
    <col min="15114" max="15128" width="0" style="279" hidden="1" customWidth="1"/>
    <col min="15129" max="15360" width="9.140625" style="279"/>
    <col min="15361" max="15361" width="14.28515625" style="279" customWidth="1"/>
    <col min="15362" max="15362" width="13.85546875" style="279" customWidth="1"/>
    <col min="15363" max="15363" width="11.42578125" style="279" customWidth="1"/>
    <col min="15364" max="15364" width="27.85546875" style="279" customWidth="1"/>
    <col min="15365" max="15365" width="14.42578125" style="279" customWidth="1"/>
    <col min="15366" max="15366" width="21" style="279" customWidth="1"/>
    <col min="15367" max="15367" width="19.7109375" style="279" customWidth="1"/>
    <col min="15368" max="15368" width="18" style="279" customWidth="1"/>
    <col min="15369" max="15369" width="23.140625" style="279" customWidth="1"/>
    <col min="15370" max="15384" width="0" style="279" hidden="1" customWidth="1"/>
    <col min="15385" max="15616" width="9.140625" style="279"/>
    <col min="15617" max="15617" width="14.28515625" style="279" customWidth="1"/>
    <col min="15618" max="15618" width="13.85546875" style="279" customWidth="1"/>
    <col min="15619" max="15619" width="11.42578125" style="279" customWidth="1"/>
    <col min="15620" max="15620" width="27.85546875" style="279" customWidth="1"/>
    <col min="15621" max="15621" width="14.42578125" style="279" customWidth="1"/>
    <col min="15622" max="15622" width="21" style="279" customWidth="1"/>
    <col min="15623" max="15623" width="19.7109375" style="279" customWidth="1"/>
    <col min="15624" max="15624" width="18" style="279" customWidth="1"/>
    <col min="15625" max="15625" width="23.140625" style="279" customWidth="1"/>
    <col min="15626" max="15640" width="0" style="279" hidden="1" customWidth="1"/>
    <col min="15641" max="15872" width="9.140625" style="279"/>
    <col min="15873" max="15873" width="14.28515625" style="279" customWidth="1"/>
    <col min="15874" max="15874" width="13.85546875" style="279" customWidth="1"/>
    <col min="15875" max="15875" width="11.42578125" style="279" customWidth="1"/>
    <col min="15876" max="15876" width="27.85546875" style="279" customWidth="1"/>
    <col min="15877" max="15877" width="14.42578125" style="279" customWidth="1"/>
    <col min="15878" max="15878" width="21" style="279" customWidth="1"/>
    <col min="15879" max="15879" width="19.7109375" style="279" customWidth="1"/>
    <col min="15880" max="15880" width="18" style="279" customWidth="1"/>
    <col min="15881" max="15881" width="23.140625" style="279" customWidth="1"/>
    <col min="15882" max="15896" width="0" style="279" hidden="1" customWidth="1"/>
    <col min="15897" max="16128" width="9.140625" style="279"/>
    <col min="16129" max="16129" width="14.28515625" style="279" customWidth="1"/>
    <col min="16130" max="16130" width="13.85546875" style="279" customWidth="1"/>
    <col min="16131" max="16131" width="11.42578125" style="279" customWidth="1"/>
    <col min="16132" max="16132" width="27.85546875" style="279" customWidth="1"/>
    <col min="16133" max="16133" width="14.42578125" style="279" customWidth="1"/>
    <col min="16134" max="16134" width="21" style="279" customWidth="1"/>
    <col min="16135" max="16135" width="19.7109375" style="279" customWidth="1"/>
    <col min="16136" max="16136" width="18" style="279" customWidth="1"/>
    <col min="16137" max="16137" width="23.140625" style="279" customWidth="1"/>
    <col min="16138" max="16152" width="0" style="279" hidden="1" customWidth="1"/>
    <col min="16153" max="16384" width="9.140625" style="279"/>
  </cols>
  <sheetData>
    <row r="1" spans="1:9" ht="24" customHeight="1">
      <c r="A1" s="312" t="str">
        <f>'Attach 3(JV)'!A1:D1</f>
        <v>Specification No.:CC/NT/W-TR/DOM/A04/24/04404</v>
      </c>
      <c r="B1" s="328"/>
      <c r="C1" s="328"/>
      <c r="D1" s="328"/>
      <c r="E1" s="328"/>
      <c r="F1" s="328"/>
      <c r="G1" s="328"/>
      <c r="H1" s="277"/>
      <c r="I1" s="277" t="str">
        <f>"Attachment-3(QR) " &amp; '[14]Attach 3(JV)'!AU1</f>
        <v xml:space="preserve">Attachment-3(QR) </v>
      </c>
    </row>
    <row r="2" spans="1:9" ht="15.75" customHeight="1"/>
    <row r="3" spans="1:9" ht="62.25" customHeight="1">
      <c r="A3" s="1108" t="str">
        <f>'Attach 3(JV)'!A3:E3</f>
        <v xml:space="preserve">765 kV Transformer Package –  LOT-7TR-04-BULK for 7X 500 MVA, 765/400/33kV, (1-Ph) ICT under "Bulk Procurement of Transformer &amp; Reactor packages associated with various projects under RTM &amp; TBCB route "  </v>
      </c>
      <c r="B3" s="1108"/>
      <c r="C3" s="1108"/>
      <c r="D3" s="1108"/>
      <c r="E3" s="1108"/>
      <c r="F3" s="1108"/>
      <c r="G3" s="1108"/>
      <c r="H3" s="1108"/>
      <c r="I3" s="1108"/>
    </row>
    <row r="5" spans="1:9" ht="21.75" customHeight="1">
      <c r="A5" s="851" t="s">
        <v>68</v>
      </c>
      <c r="B5" s="851"/>
      <c r="C5" s="851"/>
      <c r="D5" s="851"/>
      <c r="E5" s="851"/>
      <c r="F5" s="851"/>
      <c r="G5" s="851"/>
      <c r="H5" s="851"/>
      <c r="I5" s="851"/>
    </row>
    <row r="7" spans="1:9" ht="16.5">
      <c r="A7" s="284" t="str">
        <f>'Attach 3(JV)'!A7</f>
        <v>Bidder’s Name and Address  :</v>
      </c>
      <c r="F7" s="286"/>
      <c r="H7" s="308" t="str">
        <f>'[15]Attach 3(JV)'!E7</f>
        <v>To:</v>
      </c>
    </row>
    <row r="8" spans="1:9" ht="32.25" customHeight="1">
      <c r="A8" s="852" t="str">
        <f>IF('[16]Names of Bidder'!D6= "JV (Joint Venture)", "JV of " &amp; Z8, "")</f>
        <v/>
      </c>
      <c r="B8" s="852"/>
      <c r="C8" s="852"/>
      <c r="D8" s="852"/>
      <c r="F8" s="392"/>
      <c r="H8" s="310" t="str">
        <f>'[15]Attach 3(JV)'!E8</f>
        <v>Contract Services</v>
      </c>
    </row>
    <row r="9" spans="1:9" ht="18" customHeight="1">
      <c r="A9" s="284" t="s">
        <v>69</v>
      </c>
      <c r="B9" s="853">
        <f>'Attach 3(JV)'!B9:D9</f>
        <v>0</v>
      </c>
      <c r="C9" s="853"/>
      <c r="F9" s="392"/>
      <c r="H9" s="310" t="str">
        <f>'[15]Attach 3(JV)'!E9</f>
        <v>Power Grid Corporation of India Ltd.,</v>
      </c>
    </row>
    <row r="10" spans="1:9" ht="18" customHeight="1">
      <c r="A10" s="284" t="s">
        <v>70</v>
      </c>
      <c r="B10" s="853">
        <f>'Attach 3(JV)'!B10:D10</f>
        <v>0</v>
      </c>
      <c r="C10" s="853"/>
      <c r="F10" s="392"/>
      <c r="H10" s="310" t="str">
        <f>'[15]Attach 3(JV)'!E10</f>
        <v>"Saudamini", Plot No. 2, Sector 29</v>
      </c>
    </row>
    <row r="11" spans="1:9" ht="17.25" customHeight="1">
      <c r="B11" s="853">
        <f>'Attach 3(JV)'!B11:D11</f>
        <v>0</v>
      </c>
      <c r="C11" s="853"/>
      <c r="F11" s="392"/>
      <c r="H11" s="310" t="str">
        <f>'Attach 3(JV)'!E11</f>
        <v>Gurugram (Haryana) - 122001</v>
      </c>
    </row>
    <row r="12" spans="1:9" ht="18" customHeight="1">
      <c r="B12" s="853">
        <f>'Attach 3(JV)'!B12:D12</f>
        <v>0</v>
      </c>
      <c r="C12" s="853"/>
    </row>
    <row r="14" spans="1:9">
      <c r="A14" s="279" t="s">
        <v>61</v>
      </c>
    </row>
    <row r="16" spans="1:9" ht="96.75" customHeight="1">
      <c r="A16" s="855" t="s">
        <v>71</v>
      </c>
      <c r="B16" s="855"/>
      <c r="C16" s="855"/>
      <c r="D16" s="855"/>
      <c r="E16" s="855"/>
      <c r="F16" s="855"/>
      <c r="G16" s="855"/>
      <c r="H16" s="855"/>
      <c r="I16" s="855"/>
    </row>
    <row r="17" spans="1:13" ht="9.75" customHeight="1"/>
    <row r="18" spans="1:13" ht="17.25" customHeight="1">
      <c r="A18" s="393" t="s">
        <v>72</v>
      </c>
      <c r="B18" s="855" t="s">
        <v>73</v>
      </c>
      <c r="C18" s="855"/>
      <c r="D18" s="855"/>
      <c r="E18" s="855"/>
      <c r="F18" s="855"/>
      <c r="M18" s="394"/>
    </row>
    <row r="19" spans="1:13" ht="17.25" hidden="1" customHeight="1">
      <c r="A19" s="393" t="s">
        <v>72</v>
      </c>
      <c r="B19" s="855" t="s">
        <v>74</v>
      </c>
      <c r="C19" s="855"/>
      <c r="D19" s="855"/>
      <c r="E19" s="855"/>
      <c r="F19" s="855"/>
      <c r="G19" s="855"/>
      <c r="H19" s="855"/>
      <c r="M19" s="394"/>
    </row>
    <row r="20" spans="1:13" ht="16.5" hidden="1">
      <c r="A20" s="395" t="s">
        <v>75</v>
      </c>
      <c r="B20" s="856">
        <f>'[15]Name of Bidder'!C13</f>
        <v>0</v>
      </c>
      <c r="C20" s="856"/>
      <c r="D20" s="856"/>
      <c r="E20" s="856"/>
      <c r="F20" s="856"/>
      <c r="G20" s="856"/>
      <c r="H20" s="856"/>
      <c r="M20" s="324">
        <f>'[15]Name of Bidder'!F6</f>
        <v>2</v>
      </c>
    </row>
    <row r="21" spans="1:13" ht="16.5" hidden="1">
      <c r="A21" s="395" t="s">
        <v>76</v>
      </c>
      <c r="B21" s="856">
        <f>'[15]Name of Bidder'!C18</f>
        <v>0</v>
      </c>
      <c r="C21" s="856"/>
      <c r="D21" s="856"/>
      <c r="E21" s="856"/>
      <c r="F21" s="856"/>
      <c r="G21" s="856"/>
      <c r="H21" s="856"/>
      <c r="M21" s="324" t="str">
        <f>'[15]Name of Bidder'!F8</f>
        <v>2 or more</v>
      </c>
    </row>
    <row r="22" spans="1:13" ht="17.25" hidden="1" customHeight="1">
      <c r="A22" s="395" t="s">
        <v>77</v>
      </c>
      <c r="B22" s="856">
        <f>'[15]Name of Bidder'!C23</f>
        <v>0</v>
      </c>
      <c r="C22" s="856"/>
      <c r="D22" s="856"/>
      <c r="E22" s="856"/>
      <c r="F22" s="856"/>
      <c r="G22" s="856"/>
      <c r="H22" s="856"/>
      <c r="I22" s="327"/>
    </row>
    <row r="23" spans="1:13" ht="15.75" hidden="1" customHeight="1">
      <c r="B23" s="591" t="s">
        <v>78</v>
      </c>
    </row>
    <row r="24" spans="1:13" ht="15.75" customHeight="1">
      <c r="A24" s="592"/>
    </row>
    <row r="25" spans="1:13" ht="25.5" hidden="1" customHeight="1">
      <c r="A25" s="855" t="s">
        <v>79</v>
      </c>
      <c r="B25" s="855"/>
      <c r="C25" s="855"/>
      <c r="D25" s="855"/>
      <c r="E25" s="855"/>
      <c r="F25" s="855"/>
      <c r="G25" s="855"/>
      <c r="H25" s="855"/>
    </row>
    <row r="26" spans="1:13" ht="8.25" customHeight="1">
      <c r="A26" s="610"/>
      <c r="B26" s="610"/>
      <c r="C26" s="610"/>
      <c r="D26" s="610"/>
      <c r="E26" s="610"/>
      <c r="F26" s="610"/>
      <c r="G26" s="610"/>
      <c r="H26" s="610"/>
    </row>
    <row r="27" spans="1:13" ht="43.5" customHeight="1">
      <c r="A27" s="857" t="s">
        <v>80</v>
      </c>
      <c r="B27" s="857"/>
      <c r="C27" s="857"/>
      <c r="D27" s="857"/>
      <c r="E27" s="857"/>
      <c r="F27" s="857"/>
      <c r="G27" s="857"/>
      <c r="H27" s="857"/>
      <c r="I27" s="327"/>
    </row>
    <row r="28" spans="1:13" ht="26.25" customHeight="1">
      <c r="A28" s="398" t="s">
        <v>81</v>
      </c>
      <c r="B28" s="857" t="s">
        <v>82</v>
      </c>
      <c r="C28" s="857"/>
      <c r="D28" s="857"/>
      <c r="E28" s="857"/>
      <c r="F28" s="857"/>
      <c r="G28" s="857"/>
      <c r="H28" s="857"/>
      <c r="I28" s="327"/>
    </row>
    <row r="29" spans="1:13" ht="26.25" customHeight="1">
      <c r="A29" s="399" t="s">
        <v>83</v>
      </c>
      <c r="B29" s="858" t="s">
        <v>84</v>
      </c>
      <c r="C29" s="858"/>
      <c r="D29" s="858"/>
      <c r="E29" s="858"/>
      <c r="F29" s="858"/>
      <c r="G29" s="858"/>
      <c r="H29" s="858"/>
    </row>
    <row r="30" spans="1:13" ht="26.25" customHeight="1">
      <c r="A30" s="399" t="s">
        <v>85</v>
      </c>
      <c r="B30" s="858" t="s">
        <v>86</v>
      </c>
      <c r="C30" s="858"/>
      <c r="D30" s="858"/>
      <c r="E30" s="858"/>
      <c r="F30" s="858"/>
      <c r="G30" s="858"/>
      <c r="H30" s="858"/>
    </row>
    <row r="31" spans="1:13" ht="41.25" customHeight="1">
      <c r="A31" s="399" t="s">
        <v>87</v>
      </c>
      <c r="B31" s="858" t="s">
        <v>88</v>
      </c>
      <c r="C31" s="858"/>
      <c r="D31" s="858"/>
      <c r="E31" s="858"/>
      <c r="F31" s="858"/>
      <c r="G31" s="858"/>
      <c r="H31" s="858"/>
    </row>
    <row r="32" spans="1:13" ht="9.75" customHeight="1">
      <c r="A32" s="399"/>
      <c r="B32" s="327"/>
      <c r="C32" s="327"/>
      <c r="D32" s="327"/>
      <c r="E32" s="327"/>
      <c r="F32" s="327"/>
      <c r="G32" s="327"/>
      <c r="H32" s="327"/>
      <c r="I32" s="327"/>
    </row>
    <row r="33" spans="1:9" ht="25.5" customHeight="1">
      <c r="A33" s="398" t="s">
        <v>89</v>
      </c>
      <c r="B33" s="859" t="s">
        <v>90</v>
      </c>
      <c r="C33" s="859"/>
      <c r="D33" s="859"/>
      <c r="E33" s="859"/>
      <c r="F33" s="859"/>
      <c r="G33" s="859"/>
      <c r="H33" s="859"/>
      <c r="I33" s="327"/>
    </row>
    <row r="34" spans="1:9" ht="24.75" customHeight="1">
      <c r="A34" s="399" t="s">
        <v>83</v>
      </c>
      <c r="B34" s="857" t="s">
        <v>91</v>
      </c>
      <c r="C34" s="857"/>
      <c r="D34" s="857"/>
      <c r="E34" s="857"/>
      <c r="F34" s="857"/>
      <c r="G34" s="857"/>
      <c r="H34" s="857"/>
      <c r="I34" s="327"/>
    </row>
    <row r="35" spans="1:9" ht="24.75" hidden="1" customHeight="1">
      <c r="A35" s="399" t="s">
        <v>85</v>
      </c>
      <c r="B35" s="857" t="s">
        <v>92</v>
      </c>
      <c r="C35" s="857"/>
      <c r="D35" s="857"/>
      <c r="E35" s="857"/>
      <c r="F35" s="857"/>
      <c r="G35" s="857"/>
      <c r="H35" s="857"/>
      <c r="I35" s="327"/>
    </row>
    <row r="36" spans="1:9" ht="12" customHeight="1">
      <c r="A36" s="327"/>
      <c r="B36" s="327"/>
      <c r="C36" s="327"/>
      <c r="D36" s="327"/>
      <c r="E36" s="327"/>
      <c r="F36" s="327"/>
      <c r="G36" s="327"/>
      <c r="H36" s="327"/>
      <c r="I36" s="327"/>
    </row>
    <row r="37" spans="1:9" s="402" customFormat="1" ht="24.75" customHeight="1">
      <c r="A37" s="400" t="s">
        <v>93</v>
      </c>
      <c r="B37" s="860" t="s">
        <v>94</v>
      </c>
      <c r="C37" s="860"/>
      <c r="D37" s="860"/>
      <c r="E37" s="860"/>
      <c r="F37" s="860"/>
      <c r="G37" s="860"/>
      <c r="H37" s="860"/>
      <c r="I37" s="401"/>
    </row>
    <row r="38" spans="1:9" ht="24" customHeight="1">
      <c r="A38" s="327"/>
      <c r="B38" s="859" t="s">
        <v>95</v>
      </c>
      <c r="C38" s="859"/>
      <c r="D38" s="859"/>
      <c r="E38" s="859"/>
      <c r="F38" s="859"/>
      <c r="G38" s="859"/>
      <c r="H38" s="859"/>
      <c r="I38" s="327"/>
    </row>
    <row r="39" spans="1:9" ht="54" customHeight="1">
      <c r="A39" s="327"/>
      <c r="B39" s="857" t="s">
        <v>96</v>
      </c>
      <c r="C39" s="857"/>
      <c r="D39" s="857"/>
      <c r="E39" s="857"/>
      <c r="F39" s="857"/>
      <c r="G39" s="857"/>
      <c r="H39" s="857"/>
      <c r="I39" s="327"/>
    </row>
    <row r="40" spans="1:9" ht="15.75" customHeight="1">
      <c r="A40" s="861" t="s">
        <v>97</v>
      </c>
      <c r="B40" s="864" t="s">
        <v>98</v>
      </c>
      <c r="C40" s="865"/>
      <c r="D40" s="870" t="s">
        <v>99</v>
      </c>
      <c r="E40" s="870"/>
      <c r="F40" s="870"/>
      <c r="G40" s="327"/>
      <c r="H40" s="327"/>
    </row>
    <row r="41" spans="1:9" ht="19.5" customHeight="1">
      <c r="A41" s="862"/>
      <c r="B41" s="866"/>
      <c r="C41" s="867"/>
      <c r="D41" s="870"/>
      <c r="E41" s="870"/>
      <c r="F41" s="870"/>
      <c r="G41" s="327"/>
      <c r="H41" s="327"/>
      <c r="I41" s="327"/>
    </row>
    <row r="42" spans="1:9" ht="20.25" customHeight="1">
      <c r="A42" s="863"/>
      <c r="B42" s="868"/>
      <c r="C42" s="869"/>
      <c r="D42" s="870"/>
      <c r="E42" s="870"/>
      <c r="F42" s="870"/>
      <c r="G42" s="327"/>
      <c r="H42" s="327"/>
      <c r="I42" s="327"/>
    </row>
    <row r="43" spans="1:9" ht="30.75" customHeight="1">
      <c r="A43" s="405">
        <v>1</v>
      </c>
      <c r="B43" s="880" t="s">
        <v>100</v>
      </c>
      <c r="C43" s="880"/>
      <c r="D43" s="886">
        <f>'Names of Bidder'!D10:G10</f>
        <v>0</v>
      </c>
      <c r="E43" s="887"/>
      <c r="F43" s="888"/>
      <c r="G43" s="327"/>
      <c r="H43" s="327"/>
      <c r="I43" s="327"/>
    </row>
    <row r="44" spans="1:9" ht="15.75" customHeight="1">
      <c r="A44" s="871">
        <v>2</v>
      </c>
      <c r="B44" s="874" t="s">
        <v>101</v>
      </c>
      <c r="C44" s="875"/>
      <c r="D44" s="881"/>
      <c r="E44" s="882"/>
      <c r="F44" s="883"/>
      <c r="G44" s="327"/>
      <c r="H44" s="327"/>
      <c r="I44" s="327"/>
    </row>
    <row r="45" spans="1:9" ht="15.75" customHeight="1">
      <c r="A45" s="872"/>
      <c r="B45" s="876"/>
      <c r="C45" s="877"/>
      <c r="D45" s="881"/>
      <c r="E45" s="882"/>
      <c r="F45" s="883"/>
      <c r="G45" s="327"/>
      <c r="H45" s="327"/>
      <c r="I45" s="327"/>
    </row>
    <row r="46" spans="1:9" ht="15.75" customHeight="1">
      <c r="A46" s="873"/>
      <c r="B46" s="878"/>
      <c r="C46" s="879"/>
      <c r="D46" s="881"/>
      <c r="E46" s="882"/>
      <c r="F46" s="883"/>
      <c r="G46" s="327"/>
      <c r="H46" s="327"/>
      <c r="I46" s="327"/>
    </row>
    <row r="47" spans="1:9" ht="18.75" customHeight="1">
      <c r="A47" s="405">
        <v>3</v>
      </c>
      <c r="B47" s="880" t="s">
        <v>102</v>
      </c>
      <c r="C47" s="880"/>
      <c r="D47" s="881"/>
      <c r="E47" s="882"/>
      <c r="F47" s="883"/>
      <c r="G47" s="327"/>
      <c r="H47" s="327"/>
      <c r="I47" s="327"/>
    </row>
    <row r="48" spans="1:9" ht="20.25" customHeight="1">
      <c r="A48" s="405">
        <v>4</v>
      </c>
      <c r="B48" s="880" t="s">
        <v>103</v>
      </c>
      <c r="C48" s="880"/>
      <c r="D48" s="881"/>
      <c r="E48" s="882"/>
      <c r="F48" s="883"/>
      <c r="G48" s="327"/>
      <c r="H48" s="327"/>
      <c r="I48" s="327"/>
    </row>
    <row r="49" spans="1:10" ht="19.5" customHeight="1">
      <c r="A49" s="406">
        <v>5</v>
      </c>
      <c r="B49" s="880" t="s">
        <v>104</v>
      </c>
      <c r="C49" s="880"/>
      <c r="D49" s="881"/>
      <c r="E49" s="882"/>
      <c r="F49" s="883"/>
      <c r="G49" s="327"/>
      <c r="H49" s="327"/>
    </row>
    <row r="50" spans="1:10" ht="51.75" customHeight="1">
      <c r="A50" s="405">
        <v>6</v>
      </c>
      <c r="B50" s="880" t="s">
        <v>105</v>
      </c>
      <c r="C50" s="880"/>
      <c r="D50" s="881"/>
      <c r="E50" s="882"/>
      <c r="F50" s="883"/>
      <c r="G50" s="327"/>
      <c r="H50" s="327"/>
      <c r="I50" s="327"/>
    </row>
    <row r="51" spans="1:10" ht="49.5" customHeight="1">
      <c r="A51" s="405">
        <v>7</v>
      </c>
      <c r="B51" s="880" t="s">
        <v>106</v>
      </c>
      <c r="C51" s="880"/>
      <c r="D51" s="881"/>
      <c r="E51" s="882"/>
      <c r="F51" s="883"/>
      <c r="G51" s="327"/>
      <c r="H51" s="327"/>
      <c r="I51" s="327"/>
    </row>
    <row r="52" spans="1:10" ht="18" customHeight="1">
      <c r="A52" s="405">
        <v>8</v>
      </c>
      <c r="B52" s="880" t="s">
        <v>107</v>
      </c>
      <c r="C52" s="880"/>
      <c r="D52" s="881"/>
      <c r="E52" s="882"/>
      <c r="F52" s="883"/>
      <c r="G52" s="327"/>
      <c r="H52" s="327"/>
      <c r="I52" s="327"/>
    </row>
    <row r="53" spans="1:10" ht="18" customHeight="1">
      <c r="A53" s="407"/>
      <c r="B53" s="408" t="s">
        <v>108</v>
      </c>
      <c r="C53" s="409"/>
      <c r="D53" s="881"/>
      <c r="E53" s="882"/>
      <c r="F53" s="883"/>
      <c r="G53" s="327"/>
      <c r="H53" s="327"/>
      <c r="I53" s="327"/>
    </row>
    <row r="54" spans="1:10" ht="18" customHeight="1">
      <c r="A54" s="407"/>
      <c r="B54" s="408" t="s">
        <v>109</v>
      </c>
      <c r="C54" s="409"/>
      <c r="D54" s="881"/>
      <c r="E54" s="882"/>
      <c r="F54" s="883"/>
      <c r="G54" s="327"/>
      <c r="H54" s="327"/>
      <c r="I54" s="327"/>
    </row>
    <row r="55" spans="1:10" ht="18" customHeight="1">
      <c r="A55" s="410"/>
      <c r="B55" s="408" t="s">
        <v>110</v>
      </c>
      <c r="C55" s="411"/>
      <c r="D55" s="881"/>
      <c r="E55" s="882"/>
      <c r="F55" s="883"/>
      <c r="G55" s="327"/>
      <c r="H55" s="327"/>
    </row>
    <row r="56" spans="1:10" ht="13.5" customHeight="1">
      <c r="A56" s="327"/>
      <c r="B56" s="327"/>
      <c r="C56" s="327"/>
      <c r="D56" s="327"/>
      <c r="E56" s="327"/>
      <c r="F56" s="327"/>
      <c r="G56" s="327"/>
      <c r="H56" s="327"/>
      <c r="I56" s="327"/>
    </row>
    <row r="57" spans="1:10" s="594" customFormat="1" ht="47.25" customHeight="1">
      <c r="A57" s="405">
        <v>9</v>
      </c>
      <c r="B57" s="889" t="s">
        <v>111</v>
      </c>
      <c r="C57" s="890"/>
      <c r="D57" s="890"/>
      <c r="E57" s="890"/>
      <c r="F57" s="891"/>
      <c r="G57" s="607"/>
      <c r="H57" s="413"/>
      <c r="I57" s="593"/>
      <c r="J57" s="593"/>
    </row>
    <row r="58" spans="1:10" s="594" customFormat="1" ht="42" customHeight="1">
      <c r="A58" s="405">
        <v>10</v>
      </c>
      <c r="B58" s="889" t="s">
        <v>112</v>
      </c>
      <c r="C58" s="890"/>
      <c r="D58" s="890"/>
      <c r="E58" s="890"/>
      <c r="F58" s="891"/>
      <c r="G58" s="607"/>
      <c r="H58" s="413"/>
      <c r="I58" s="593"/>
      <c r="J58" s="593"/>
    </row>
    <row r="59" spans="1:10" s="594" customFormat="1" ht="16.5">
      <c r="A59" s="593"/>
      <c r="B59" s="593"/>
      <c r="C59" s="593"/>
      <c r="D59" s="593"/>
      <c r="E59" s="593"/>
      <c r="F59" s="593"/>
      <c r="G59" s="593"/>
      <c r="H59" s="593"/>
      <c r="I59" s="593"/>
      <c r="J59" s="593"/>
    </row>
    <row r="60" spans="1:10" s="594" customFormat="1" ht="16.5">
      <c r="A60" s="593"/>
      <c r="B60" s="593"/>
      <c r="C60" s="593"/>
      <c r="D60" s="593"/>
      <c r="E60" s="593"/>
      <c r="F60" s="593"/>
      <c r="G60" s="593"/>
      <c r="H60" s="593"/>
      <c r="I60" s="593"/>
      <c r="J60" s="593"/>
    </row>
    <row r="61" spans="1:10" s="594" customFormat="1" ht="24" customHeight="1">
      <c r="A61" s="692">
        <v>2</v>
      </c>
      <c r="B61" s="1106" t="s">
        <v>287</v>
      </c>
      <c r="C61" s="1106"/>
      <c r="D61" s="1106"/>
      <c r="E61" s="1106"/>
      <c r="F61" s="1106"/>
      <c r="G61" s="1106"/>
      <c r="H61" s="1106"/>
      <c r="I61" s="1106"/>
      <c r="J61" s="593"/>
    </row>
    <row r="62" spans="1:10" s="594" customFormat="1" ht="16.5">
      <c r="A62" s="693"/>
      <c r="B62" s="693"/>
      <c r="C62" s="693"/>
      <c r="D62" s="693"/>
      <c r="E62" s="693"/>
      <c r="F62" s="693"/>
      <c r="G62" s="693"/>
      <c r="H62" s="693"/>
      <c r="I62" s="693"/>
      <c r="J62" s="593"/>
    </row>
    <row r="63" spans="1:10" s="594" customFormat="1" ht="24.75" customHeight="1">
      <c r="A63" s="694" t="s">
        <v>114</v>
      </c>
      <c r="B63" s="1107" t="s">
        <v>115</v>
      </c>
      <c r="C63" s="1107"/>
      <c r="D63" s="1107"/>
      <c r="E63" s="1107"/>
      <c r="F63" s="1107"/>
      <c r="G63" s="1107"/>
      <c r="H63" s="1107"/>
      <c r="I63" s="1107"/>
      <c r="J63" s="593"/>
    </row>
    <row r="64" spans="1:10" s="594" customFormat="1" ht="10.5" customHeight="1">
      <c r="A64" s="693"/>
      <c r="B64" s="693"/>
      <c r="C64" s="693"/>
      <c r="D64" s="693"/>
      <c r="E64" s="693"/>
      <c r="F64" s="693"/>
      <c r="G64" s="693"/>
      <c r="H64" s="693"/>
      <c r="I64" s="693"/>
      <c r="J64" s="593"/>
    </row>
    <row r="65" spans="1:25" s="594" customFormat="1" ht="101.45" customHeight="1">
      <c r="A65" s="690" t="s">
        <v>116</v>
      </c>
      <c r="B65" s="1103" t="s">
        <v>1055</v>
      </c>
      <c r="C65" s="1103"/>
      <c r="D65" s="1103"/>
      <c r="E65" s="1103"/>
      <c r="F65" s="1103"/>
      <c r="G65" s="1103"/>
      <c r="H65" s="1103"/>
      <c r="I65" s="1103"/>
    </row>
    <row r="66" spans="1:25" s="594" customFormat="1" ht="24.6" customHeight="1">
      <c r="A66" s="691"/>
      <c r="B66" s="1101" t="s">
        <v>150</v>
      </c>
      <c r="C66" s="1101"/>
      <c r="D66" s="1101"/>
      <c r="E66" s="1101"/>
      <c r="F66" s="1101"/>
      <c r="G66" s="1101"/>
      <c r="H66" s="1101"/>
      <c r="I66" s="1101"/>
      <c r="J66" s="593"/>
    </row>
    <row r="67" spans="1:25" s="594" customFormat="1" ht="239.25" customHeight="1">
      <c r="A67" s="690" t="s">
        <v>118</v>
      </c>
      <c r="B67" s="1102" t="s">
        <v>288</v>
      </c>
      <c r="C67" s="1103"/>
      <c r="D67" s="1103"/>
      <c r="E67" s="1103"/>
      <c r="F67" s="1103"/>
      <c r="G67" s="1103"/>
      <c r="H67" s="1103"/>
      <c r="I67" s="1103"/>
      <c r="J67" s="593"/>
    </row>
    <row r="68" spans="1:25" s="594" customFormat="1" ht="30" customHeight="1">
      <c r="A68" s="691"/>
      <c r="B68" s="1101" t="s">
        <v>150</v>
      </c>
      <c r="C68" s="1101"/>
      <c r="D68" s="1101"/>
      <c r="E68" s="1101"/>
      <c r="F68" s="1101"/>
      <c r="G68" s="1101"/>
      <c r="H68" s="1101"/>
      <c r="I68" s="1101"/>
      <c r="J68" s="593"/>
    </row>
    <row r="69" spans="1:25" s="594" customFormat="1" ht="246.75" customHeight="1">
      <c r="A69" s="690" t="s">
        <v>120</v>
      </c>
      <c r="B69" s="1104" t="s">
        <v>289</v>
      </c>
      <c r="C69" s="1103"/>
      <c r="D69" s="1103"/>
      <c r="E69" s="1103"/>
      <c r="F69" s="1103"/>
      <c r="G69" s="1103"/>
      <c r="H69" s="1103"/>
      <c r="I69" s="1103"/>
      <c r="J69" s="593"/>
    </row>
    <row r="70" spans="1:25" s="594" customFormat="1" ht="86.45" customHeight="1">
      <c r="A70" s="690"/>
      <c r="B70" s="1103" t="s">
        <v>290</v>
      </c>
      <c r="C70" s="1103"/>
      <c r="D70" s="1103"/>
      <c r="E70" s="1103"/>
      <c r="F70" s="1103"/>
      <c r="G70" s="1103"/>
      <c r="H70" s="1103"/>
      <c r="I70" s="1103"/>
      <c r="J70" s="593"/>
    </row>
    <row r="71" spans="1:25" s="594" customFormat="1" ht="16.5">
      <c r="A71" s="593"/>
      <c r="B71" s="593"/>
      <c r="C71" s="593"/>
      <c r="D71" s="593"/>
      <c r="E71" s="593"/>
      <c r="F71" s="593"/>
      <c r="G71" s="593"/>
      <c r="H71" s="593"/>
      <c r="I71" s="593"/>
      <c r="J71" s="593"/>
    </row>
    <row r="72" spans="1:25" s="594" customFormat="1" ht="57" customHeight="1">
      <c r="A72" s="611" t="s">
        <v>124</v>
      </c>
      <c r="B72" s="1105" t="s">
        <v>291</v>
      </c>
      <c r="C72" s="1105"/>
      <c r="D72" s="1105"/>
      <c r="E72" s="1105"/>
      <c r="F72" s="1105"/>
      <c r="G72" s="1105"/>
      <c r="H72" s="1105"/>
      <c r="I72" s="1105"/>
      <c r="J72" s="593"/>
    </row>
    <row r="73" spans="1:25" s="594" customFormat="1" ht="54.75" customHeight="1">
      <c r="B73" s="1105" t="s">
        <v>126</v>
      </c>
      <c r="C73" s="1105"/>
      <c r="D73" s="1105"/>
      <c r="E73" s="1105"/>
      <c r="F73" s="1105"/>
      <c r="G73" s="1105"/>
      <c r="H73" s="1105"/>
      <c r="I73" s="1105"/>
    </row>
    <row r="74" spans="1:25" s="594" customFormat="1" ht="24" customHeight="1">
      <c r="B74" s="1089" t="s">
        <v>292</v>
      </c>
      <c r="C74" s="1090"/>
      <c r="D74" s="1090"/>
      <c r="E74" s="1090"/>
      <c r="F74" s="1090"/>
      <c r="G74" s="1090"/>
      <c r="H74" s="1090"/>
      <c r="I74" s="1090"/>
      <c r="J74" s="1091"/>
    </row>
    <row r="75" spans="1:25" s="594" customFormat="1" ht="48.75" customHeight="1">
      <c r="A75" s="593"/>
      <c r="B75" s="1092" t="s">
        <v>293</v>
      </c>
      <c r="C75" s="1093"/>
      <c r="D75" s="1093"/>
      <c r="E75" s="1093"/>
      <c r="F75" s="1093"/>
      <c r="G75" s="1093"/>
      <c r="H75" s="1093"/>
      <c r="I75" s="1093"/>
      <c r="J75" s="1094"/>
    </row>
    <row r="76" spans="1:25" s="594" customFormat="1" ht="15.75" customHeight="1">
      <c r="A76" s="593"/>
      <c r="B76" s="602"/>
      <c r="C76" s="603"/>
      <c r="D76" s="603"/>
      <c r="E76" s="603"/>
      <c r="F76" s="603"/>
      <c r="G76" s="603"/>
      <c r="H76" s="603"/>
      <c r="I76" s="603"/>
      <c r="J76" s="593"/>
    </row>
    <row r="77" spans="1:25" s="594" customFormat="1" ht="38.25" customHeight="1">
      <c r="A77" s="706">
        <v>1</v>
      </c>
      <c r="B77" s="1095" t="s">
        <v>34</v>
      </c>
      <c r="C77" s="1096"/>
      <c r="D77" s="1096"/>
      <c r="E77" s="1096"/>
      <c r="F77" s="1097">
        <v>0</v>
      </c>
      <c r="G77" s="1097"/>
      <c r="H77" s="1097"/>
      <c r="I77" s="1097"/>
      <c r="J77" s="595"/>
      <c r="K77" s="595"/>
      <c r="L77" s="595"/>
      <c r="M77" s="595"/>
      <c r="N77" s="596" t="e">
        <f>'[17]Name of Bidder'!D17</f>
        <v>#REF!</v>
      </c>
      <c r="O77" s="595"/>
      <c r="P77" s="595"/>
      <c r="Q77" s="595"/>
      <c r="R77" s="595"/>
      <c r="S77" s="595"/>
      <c r="T77" s="595"/>
      <c r="U77" s="595"/>
      <c r="V77" s="595"/>
      <c r="W77" s="595"/>
      <c r="X77" s="595"/>
      <c r="Y77" s="595"/>
    </row>
    <row r="78" spans="1:25" s="594" customFormat="1" ht="44.25" customHeight="1">
      <c r="A78" s="706">
        <v>2</v>
      </c>
      <c r="B78" s="1098" t="s">
        <v>133</v>
      </c>
      <c r="C78" s="1099"/>
      <c r="D78" s="1099"/>
      <c r="E78" s="1100"/>
      <c r="F78" s="1097"/>
      <c r="G78" s="1097"/>
      <c r="H78" s="1097"/>
      <c r="I78" s="1097"/>
      <c r="J78" s="597"/>
      <c r="K78" s="597"/>
      <c r="L78" s="597"/>
      <c r="M78" s="597"/>
      <c r="N78" s="598" t="e">
        <f>'[17]Name of Bidder'!D27</f>
        <v>#REF!</v>
      </c>
      <c r="O78" s="597"/>
      <c r="P78" s="597"/>
      <c r="Q78" s="597"/>
      <c r="R78" s="597"/>
      <c r="S78" s="597"/>
      <c r="T78" s="597"/>
      <c r="U78" s="597"/>
      <c r="V78" s="597"/>
      <c r="W78" s="597"/>
      <c r="X78" s="597"/>
      <c r="Y78" s="597"/>
    </row>
    <row r="79" spans="1:25" s="594" customFormat="1" ht="44.25" customHeight="1">
      <c r="A79" s="706">
        <v>3</v>
      </c>
      <c r="B79" s="1098" t="s">
        <v>134</v>
      </c>
      <c r="C79" s="1099"/>
      <c r="D79" s="1099"/>
      <c r="E79" s="1099"/>
      <c r="F79" s="707"/>
      <c r="G79" s="1087"/>
      <c r="H79" s="1088"/>
      <c r="I79" s="707"/>
      <c r="J79" s="597"/>
      <c r="K79" s="597"/>
      <c r="L79" s="597"/>
      <c r="M79" s="597"/>
      <c r="N79" s="703"/>
      <c r="O79" s="597"/>
      <c r="P79" s="597"/>
      <c r="Q79" s="597"/>
      <c r="R79" s="597"/>
      <c r="S79" s="597"/>
      <c r="T79" s="597"/>
      <c r="U79" s="597"/>
      <c r="V79" s="597"/>
      <c r="W79" s="597"/>
      <c r="X79" s="597"/>
      <c r="Y79" s="597"/>
    </row>
    <row r="80" spans="1:25" s="594" customFormat="1" ht="36.75" customHeight="1">
      <c r="A80" s="706">
        <v>4</v>
      </c>
      <c r="B80" s="1098" t="s">
        <v>135</v>
      </c>
      <c r="C80" s="1099"/>
      <c r="D80" s="1099"/>
      <c r="E80" s="1100"/>
      <c r="F80" s="707"/>
      <c r="G80" s="1082"/>
      <c r="H80" s="1082"/>
      <c r="I80" s="708"/>
      <c r="J80" s="597"/>
      <c r="K80" s="597"/>
      <c r="L80" s="597"/>
      <c r="M80" s="597"/>
      <c r="N80" s="597"/>
      <c r="O80" s="597"/>
      <c r="P80" s="597"/>
      <c r="Q80" s="597"/>
      <c r="R80" s="597"/>
      <c r="S80" s="597"/>
      <c r="T80" s="597"/>
      <c r="U80" s="597"/>
      <c r="V80" s="597"/>
      <c r="W80" s="597"/>
      <c r="X80" s="597"/>
      <c r="Y80" s="597"/>
    </row>
    <row r="81" spans="1:25" s="594" customFormat="1" ht="23.25" customHeight="1">
      <c r="A81" s="1073">
        <v>5</v>
      </c>
      <c r="B81" s="1076" t="s">
        <v>136</v>
      </c>
      <c r="C81" s="1077"/>
      <c r="D81" s="1077"/>
      <c r="E81" s="1078"/>
      <c r="F81" s="707"/>
      <c r="G81" s="1082"/>
      <c r="H81" s="1082"/>
      <c r="I81" s="708"/>
      <c r="J81" s="597"/>
      <c r="K81" s="597"/>
      <c r="L81" s="597"/>
      <c r="M81" s="597"/>
      <c r="N81" s="597"/>
      <c r="O81" s="597"/>
      <c r="P81" s="597"/>
      <c r="Q81" s="597"/>
      <c r="R81" s="597"/>
      <c r="S81" s="597"/>
      <c r="T81" s="597"/>
      <c r="U81" s="597"/>
      <c r="V81" s="597"/>
      <c r="W81" s="597"/>
      <c r="X81" s="597"/>
      <c r="Y81" s="597"/>
    </row>
    <row r="82" spans="1:25" s="594" customFormat="1" ht="21" customHeight="1">
      <c r="A82" s="1074"/>
      <c r="B82" s="1079"/>
      <c r="C82" s="1080"/>
      <c r="D82" s="1080"/>
      <c r="E82" s="1081"/>
      <c r="F82" s="707"/>
      <c r="G82" s="1082"/>
      <c r="H82" s="1082"/>
      <c r="I82" s="708"/>
      <c r="J82" s="597"/>
      <c r="K82" s="597"/>
      <c r="L82" s="597"/>
      <c r="M82" s="597"/>
      <c r="N82" s="597"/>
      <c r="O82" s="597"/>
      <c r="P82" s="597"/>
      <c r="Q82" s="597"/>
      <c r="R82" s="597"/>
      <c r="S82" s="597"/>
      <c r="T82" s="597"/>
      <c r="U82" s="597"/>
      <c r="V82" s="597"/>
      <c r="W82" s="597"/>
      <c r="X82" s="597"/>
      <c r="Y82" s="597"/>
    </row>
    <row r="83" spans="1:25" s="594" customFormat="1" ht="20.25" customHeight="1">
      <c r="A83" s="1074"/>
      <c r="B83" s="1079"/>
      <c r="C83" s="1080"/>
      <c r="D83" s="1080"/>
      <c r="E83" s="1081"/>
      <c r="F83" s="707"/>
      <c r="G83" s="1082"/>
      <c r="H83" s="1082"/>
      <c r="I83" s="708"/>
      <c r="J83" s="597"/>
      <c r="K83" s="597"/>
      <c r="L83" s="597"/>
      <c r="M83" s="597"/>
      <c r="N83" s="597"/>
      <c r="O83" s="597"/>
      <c r="P83" s="597"/>
      <c r="Q83" s="597"/>
      <c r="R83" s="597"/>
      <c r="S83" s="597"/>
      <c r="T83" s="597"/>
      <c r="U83" s="597"/>
      <c r="V83" s="597"/>
      <c r="W83" s="597"/>
      <c r="X83" s="597"/>
      <c r="Y83" s="597"/>
    </row>
    <row r="84" spans="1:25" s="594" customFormat="1" ht="21" customHeight="1">
      <c r="A84" s="1074"/>
      <c r="B84" s="1079"/>
      <c r="C84" s="1080"/>
      <c r="D84" s="1080"/>
      <c r="E84" s="1081"/>
      <c r="F84" s="707"/>
      <c r="G84" s="1082"/>
      <c r="H84" s="1082"/>
      <c r="I84" s="708"/>
      <c r="J84" s="597"/>
      <c r="K84" s="597"/>
      <c r="L84" s="597"/>
      <c r="M84" s="597"/>
      <c r="N84" s="597"/>
      <c r="O84" s="597"/>
      <c r="P84" s="597"/>
      <c r="Q84" s="597"/>
      <c r="R84" s="597"/>
      <c r="S84" s="597"/>
      <c r="T84" s="597"/>
      <c r="U84" s="597"/>
      <c r="V84" s="597"/>
      <c r="W84" s="597"/>
      <c r="X84" s="597"/>
      <c r="Y84" s="597"/>
    </row>
    <row r="85" spans="1:25" s="594" customFormat="1" ht="24.95" customHeight="1">
      <c r="A85" s="1074"/>
      <c r="B85" s="599"/>
      <c r="E85" s="608" t="s">
        <v>137</v>
      </c>
      <c r="F85" s="707"/>
      <c r="G85" s="1082"/>
      <c r="H85" s="1082"/>
      <c r="I85" s="708"/>
      <c r="J85" s="597"/>
      <c r="K85" s="597"/>
      <c r="L85" s="597"/>
      <c r="M85" s="597"/>
      <c r="N85" s="597"/>
      <c r="O85" s="597"/>
      <c r="P85" s="597"/>
      <c r="Q85" s="597"/>
      <c r="R85" s="597"/>
      <c r="S85" s="597"/>
      <c r="T85" s="597"/>
      <c r="U85" s="597"/>
      <c r="V85" s="597"/>
      <c r="W85" s="597"/>
      <c r="X85" s="597"/>
      <c r="Y85" s="597"/>
    </row>
    <row r="86" spans="1:25" s="594" customFormat="1" ht="24.95" customHeight="1">
      <c r="A86" s="1074"/>
      <c r="B86" s="599"/>
      <c r="E86" s="608" t="s">
        <v>138</v>
      </c>
      <c r="F86" s="707"/>
      <c r="G86" s="1082"/>
      <c r="H86" s="1082"/>
      <c r="I86" s="708"/>
      <c r="J86" s="597"/>
      <c r="K86" s="597"/>
      <c r="L86" s="597"/>
      <c r="M86" s="597"/>
      <c r="N86" s="597"/>
      <c r="O86" s="597"/>
      <c r="P86" s="597"/>
      <c r="Q86" s="597"/>
      <c r="R86" s="597"/>
      <c r="S86" s="597"/>
      <c r="T86" s="597"/>
      <c r="U86" s="597"/>
      <c r="V86" s="597"/>
      <c r="W86" s="597"/>
      <c r="X86" s="597"/>
      <c r="Y86" s="597"/>
    </row>
    <row r="87" spans="1:25" s="594" customFormat="1" ht="24.95" customHeight="1">
      <c r="A87" s="1075"/>
      <c r="B87" s="600"/>
      <c r="C87" s="601"/>
      <c r="D87" s="601"/>
      <c r="E87" s="609" t="s">
        <v>139</v>
      </c>
      <c r="F87" s="707"/>
      <c r="G87" s="1082"/>
      <c r="H87" s="1082"/>
      <c r="I87" s="708"/>
      <c r="J87" s="597"/>
      <c r="K87" s="597"/>
      <c r="L87" s="597"/>
      <c r="M87" s="597"/>
      <c r="N87" s="597"/>
      <c r="O87" s="597"/>
      <c r="P87" s="597"/>
      <c r="Q87" s="597"/>
      <c r="R87" s="597"/>
      <c r="S87" s="597"/>
      <c r="T87" s="597"/>
      <c r="U87" s="597"/>
      <c r="V87" s="597"/>
      <c r="W87" s="597"/>
      <c r="X87" s="597"/>
      <c r="Y87" s="597"/>
    </row>
    <row r="88" spans="1:25" s="594" customFormat="1" ht="42.75" customHeight="1">
      <c r="A88" s="706">
        <v>6</v>
      </c>
      <c r="B88" s="1084" t="s">
        <v>294</v>
      </c>
      <c r="C88" s="1084"/>
      <c r="D88" s="1084"/>
      <c r="E88" s="1084"/>
      <c r="F88" s="709"/>
      <c r="G88" s="710"/>
      <c r="H88" s="711"/>
      <c r="I88" s="711"/>
      <c r="J88" s="597"/>
      <c r="K88" s="597"/>
      <c r="L88" s="597"/>
      <c r="M88" s="597"/>
      <c r="N88" s="597"/>
      <c r="O88" s="597"/>
      <c r="P88" s="597"/>
      <c r="Q88" s="597"/>
      <c r="R88" s="597"/>
      <c r="S88" s="597"/>
      <c r="T88" s="597"/>
      <c r="U88" s="597"/>
      <c r="V88" s="597"/>
      <c r="W88" s="597"/>
      <c r="X88" s="597"/>
      <c r="Y88" s="597"/>
    </row>
    <row r="89" spans="1:25" s="594" customFormat="1" ht="54.75" customHeight="1">
      <c r="A89" s="706">
        <v>7</v>
      </c>
      <c r="B89" s="1084" t="s">
        <v>295</v>
      </c>
      <c r="C89" s="1084"/>
      <c r="D89" s="1084"/>
      <c r="E89" s="1084"/>
      <c r="F89" s="712"/>
      <c r="G89" s="1085"/>
      <c r="H89" s="1086"/>
      <c r="I89" s="712"/>
      <c r="J89" s="597"/>
      <c r="K89" s="597"/>
      <c r="L89" s="597"/>
      <c r="M89" s="597"/>
      <c r="N89" s="597"/>
      <c r="O89" s="597"/>
      <c r="P89" s="597"/>
      <c r="Q89" s="597"/>
      <c r="R89" s="597"/>
      <c r="S89" s="597"/>
      <c r="T89" s="597"/>
      <c r="U89" s="597"/>
      <c r="V89" s="597"/>
      <c r="W89" s="597"/>
      <c r="X89" s="597"/>
      <c r="Y89" s="597"/>
    </row>
    <row r="90" spans="1:25" s="594" customFormat="1" ht="34.5" hidden="1" customHeight="1">
      <c r="A90" s="706"/>
      <c r="B90" s="1084"/>
      <c r="C90" s="1084"/>
      <c r="D90" s="1084"/>
      <c r="E90" s="1084"/>
      <c r="F90" s="1087"/>
      <c r="G90" s="1088"/>
      <c r="H90" s="1087"/>
      <c r="I90" s="1088"/>
      <c r="J90" s="597"/>
      <c r="K90" s="597"/>
      <c r="L90" s="597"/>
      <c r="M90" s="597"/>
      <c r="N90" s="597"/>
      <c r="O90" s="597"/>
      <c r="P90" s="597"/>
      <c r="Q90" s="597"/>
      <c r="R90" s="597"/>
      <c r="S90" s="597"/>
      <c r="T90" s="597"/>
      <c r="U90" s="597"/>
      <c r="V90" s="597"/>
      <c r="W90" s="597"/>
      <c r="X90" s="597"/>
      <c r="Y90" s="597"/>
    </row>
    <row r="91" spans="1:25" s="594" customFormat="1" ht="27" customHeight="1">
      <c r="A91" s="706">
        <v>8</v>
      </c>
      <c r="B91" s="1084" t="s">
        <v>142</v>
      </c>
      <c r="C91" s="1084"/>
      <c r="D91" s="1084"/>
      <c r="E91" s="1084"/>
      <c r="F91" s="712"/>
      <c r="G91" s="1085"/>
      <c r="H91" s="1086"/>
      <c r="I91" s="711"/>
      <c r="J91" s="597"/>
      <c r="K91" s="597"/>
      <c r="L91" s="597"/>
      <c r="M91" s="597"/>
      <c r="N91" s="597"/>
      <c r="O91" s="597"/>
      <c r="P91" s="597"/>
      <c r="Q91" s="597"/>
      <c r="R91" s="597"/>
      <c r="S91" s="597"/>
      <c r="T91" s="597"/>
      <c r="U91" s="597"/>
      <c r="V91" s="597"/>
      <c r="W91" s="597"/>
      <c r="X91" s="597"/>
      <c r="Y91" s="597"/>
    </row>
    <row r="92" spans="1:25" s="594" customFormat="1" ht="26.25" customHeight="1">
      <c r="A92" s="706">
        <v>9</v>
      </c>
      <c r="B92" s="1084" t="s">
        <v>143</v>
      </c>
      <c r="C92" s="1084"/>
      <c r="D92" s="1084"/>
      <c r="E92" s="1084"/>
      <c r="F92" s="712"/>
      <c r="G92" s="1085"/>
      <c r="H92" s="1086"/>
      <c r="I92" s="711"/>
      <c r="J92" s="597"/>
      <c r="K92" s="597"/>
      <c r="L92" s="597"/>
      <c r="M92" s="597"/>
      <c r="N92" s="597"/>
      <c r="O92" s="597"/>
      <c r="P92" s="597"/>
      <c r="Q92" s="597"/>
      <c r="R92" s="597"/>
      <c r="S92" s="597"/>
      <c r="T92" s="597"/>
      <c r="U92" s="597"/>
      <c r="V92" s="597"/>
      <c r="W92" s="597"/>
      <c r="X92" s="597"/>
      <c r="Y92" s="597"/>
    </row>
    <row r="93" spans="1:25" s="594" customFormat="1" ht="43.5" customHeight="1">
      <c r="A93" s="706">
        <v>10</v>
      </c>
      <c r="B93" s="1084" t="s">
        <v>296</v>
      </c>
      <c r="C93" s="1084"/>
      <c r="D93" s="1084"/>
      <c r="E93" s="1084"/>
      <c r="F93" s="712"/>
      <c r="G93" s="1085"/>
      <c r="H93" s="1086"/>
      <c r="I93" s="711"/>
      <c r="J93" s="597"/>
      <c r="K93" s="597"/>
      <c r="L93" s="597"/>
      <c r="M93" s="597"/>
      <c r="N93" s="597"/>
      <c r="O93" s="597"/>
      <c r="P93" s="597"/>
      <c r="Q93" s="597"/>
      <c r="R93" s="597"/>
      <c r="S93" s="597"/>
      <c r="T93" s="597"/>
      <c r="U93" s="597"/>
      <c r="V93" s="597"/>
      <c r="W93" s="597"/>
      <c r="X93" s="597"/>
      <c r="Y93" s="597"/>
    </row>
    <row r="94" spans="1:25" s="594" customFormat="1" ht="25.5" customHeight="1">
      <c r="A94" s="1073">
        <v>11</v>
      </c>
      <c r="B94" s="1109" t="s">
        <v>297</v>
      </c>
      <c r="C94" s="1110"/>
      <c r="D94" s="1110"/>
      <c r="E94" s="1110"/>
      <c r="F94" s="713"/>
      <c r="G94" s="714"/>
      <c r="H94" s="715"/>
      <c r="I94" s="713"/>
      <c r="J94" s="597"/>
      <c r="K94" s="597"/>
      <c r="L94" s="597"/>
      <c r="M94" s="597"/>
      <c r="N94" s="597"/>
      <c r="O94" s="597"/>
      <c r="P94" s="597"/>
      <c r="Q94" s="597"/>
      <c r="R94" s="597"/>
      <c r="S94" s="597"/>
      <c r="T94" s="597"/>
      <c r="U94" s="597"/>
      <c r="V94" s="597"/>
      <c r="W94" s="597"/>
      <c r="X94" s="597"/>
      <c r="Y94" s="597"/>
    </row>
    <row r="95" spans="1:25" s="594" customFormat="1" ht="83.25" customHeight="1">
      <c r="A95" s="1074"/>
      <c r="B95" s="1111" t="s">
        <v>146</v>
      </c>
      <c r="C95" s="1112"/>
      <c r="D95" s="1112"/>
      <c r="E95" s="1113"/>
      <c r="F95" s="716"/>
      <c r="G95" s="716"/>
      <c r="H95" s="717"/>
      <c r="I95" s="718"/>
      <c r="J95" s="597"/>
      <c r="K95" s="597"/>
      <c r="L95" s="597"/>
      <c r="M95" s="597"/>
      <c r="N95" s="597"/>
      <c r="O95" s="597"/>
      <c r="P95" s="597"/>
      <c r="Q95" s="597"/>
      <c r="R95" s="597"/>
      <c r="S95" s="597"/>
      <c r="T95" s="597"/>
      <c r="U95" s="597"/>
      <c r="V95" s="597"/>
      <c r="W95" s="597"/>
      <c r="X95" s="597"/>
      <c r="Y95" s="597"/>
    </row>
    <row r="96" spans="1:25" s="594" customFormat="1" ht="36.75" customHeight="1">
      <c r="A96" s="706">
        <v>12</v>
      </c>
      <c r="B96" s="1098" t="s">
        <v>149</v>
      </c>
      <c r="C96" s="1099"/>
      <c r="D96" s="1099"/>
      <c r="E96" s="1114"/>
      <c r="F96" s="719"/>
      <c r="G96" s="1131"/>
      <c r="H96" s="1132"/>
      <c r="I96" s="719"/>
      <c r="J96" s="597"/>
      <c r="K96" s="597"/>
      <c r="L96" s="597"/>
      <c r="M96" s="597"/>
      <c r="N96" s="597"/>
      <c r="O96" s="597"/>
      <c r="P96" s="597"/>
      <c r="Q96" s="597"/>
      <c r="R96" s="597"/>
      <c r="S96" s="597"/>
      <c r="T96" s="597"/>
      <c r="U96" s="597"/>
      <c r="V96" s="597"/>
      <c r="W96" s="597"/>
      <c r="X96" s="597"/>
      <c r="Y96" s="597"/>
    </row>
    <row r="97" spans="1:25" s="594" customFormat="1" ht="18.75" customHeight="1">
      <c r="A97" s="595"/>
      <c r="B97" s="720" t="s">
        <v>150</v>
      </c>
      <c r="C97" s="702"/>
      <c r="D97" s="702"/>
      <c r="E97" s="702"/>
      <c r="F97" s="702"/>
      <c r="G97" s="702"/>
      <c r="H97" s="702"/>
      <c r="I97" s="702"/>
      <c r="J97" s="597"/>
      <c r="K97" s="597"/>
      <c r="L97" s="597"/>
      <c r="M97" s="597"/>
      <c r="N97" s="597"/>
      <c r="O97" s="597"/>
      <c r="P97" s="597"/>
      <c r="Q97" s="597"/>
      <c r="R97" s="597"/>
      <c r="S97" s="597"/>
      <c r="T97" s="597"/>
      <c r="U97" s="597"/>
      <c r="V97" s="597"/>
      <c r="W97" s="597"/>
      <c r="X97" s="597"/>
      <c r="Y97" s="597"/>
    </row>
    <row r="98" spans="1:25" s="594" customFormat="1" ht="24" customHeight="1">
      <c r="A98" s="1089" t="s">
        <v>298</v>
      </c>
      <c r="B98" s="1090"/>
      <c r="C98" s="1090"/>
      <c r="D98" s="1090"/>
      <c r="E98" s="1090"/>
      <c r="F98" s="1090"/>
      <c r="G98" s="1090"/>
      <c r="H98" s="1090"/>
      <c r="I98" s="1090"/>
    </row>
    <row r="99" spans="1:25" s="594" customFormat="1" ht="54" customHeight="1">
      <c r="A99" s="1092" t="s">
        <v>299</v>
      </c>
      <c r="B99" s="1093"/>
      <c r="C99" s="1093"/>
      <c r="D99" s="1093"/>
      <c r="E99" s="1093"/>
      <c r="F99" s="1093"/>
      <c r="G99" s="1093"/>
      <c r="H99" s="1093"/>
      <c r="I99" s="1094"/>
      <c r="J99" s="593"/>
    </row>
    <row r="100" spans="1:25" s="594" customFormat="1" ht="48.75" customHeight="1">
      <c r="A100" s="721" t="s">
        <v>153</v>
      </c>
      <c r="B100" s="1095" t="s">
        <v>300</v>
      </c>
      <c r="C100" s="1096"/>
      <c r="D100" s="1096"/>
      <c r="E100" s="1096"/>
      <c r="F100" s="1115"/>
      <c r="G100" s="1116"/>
      <c r="H100" s="1116"/>
      <c r="I100" s="1117"/>
      <c r="J100" s="595"/>
      <c r="K100" s="595"/>
      <c r="L100" s="595"/>
      <c r="M100" s="595"/>
      <c r="N100" s="623"/>
      <c r="O100" s="595"/>
      <c r="P100" s="595"/>
      <c r="Q100" s="595"/>
      <c r="R100" s="595"/>
      <c r="S100" s="595"/>
      <c r="T100" s="595"/>
      <c r="U100" s="595"/>
      <c r="V100" s="595"/>
      <c r="W100" s="595"/>
      <c r="X100" s="595"/>
      <c r="Y100" s="595"/>
    </row>
    <row r="101" spans="1:25" s="594" customFormat="1" ht="61.5" customHeight="1">
      <c r="A101" s="721" t="s">
        <v>155</v>
      </c>
      <c r="B101" s="1095" t="s">
        <v>301</v>
      </c>
      <c r="C101" s="1096"/>
      <c r="D101" s="1096"/>
      <c r="E101" s="1096"/>
      <c r="F101" s="1118"/>
      <c r="G101" s="1119"/>
      <c r="H101" s="1119"/>
      <c r="I101" s="1088"/>
      <c r="J101" s="595"/>
      <c r="K101" s="595"/>
      <c r="L101" s="595"/>
      <c r="M101" s="595"/>
      <c r="N101" s="623"/>
      <c r="O101" s="595"/>
      <c r="P101" s="595"/>
      <c r="Q101" s="595"/>
      <c r="R101" s="595"/>
      <c r="S101" s="595"/>
      <c r="T101" s="595"/>
      <c r="U101" s="595"/>
      <c r="V101" s="595"/>
      <c r="W101" s="595"/>
      <c r="X101" s="595"/>
      <c r="Y101" s="595"/>
    </row>
    <row r="102" spans="1:25" s="594" customFormat="1" ht="54.75" customHeight="1">
      <c r="A102" s="721" t="s">
        <v>157</v>
      </c>
      <c r="B102" s="1120" t="s">
        <v>302</v>
      </c>
      <c r="C102" s="1121"/>
      <c r="D102" s="1121"/>
      <c r="E102" s="1122"/>
      <c r="F102" s="1115"/>
      <c r="G102" s="1116"/>
      <c r="H102" s="1116"/>
      <c r="I102" s="1117"/>
      <c r="J102" s="595"/>
      <c r="K102" s="595"/>
      <c r="L102" s="595"/>
      <c r="M102" s="595"/>
      <c r="N102" s="703"/>
      <c r="O102" s="595"/>
      <c r="P102" s="595"/>
      <c r="Q102" s="595"/>
      <c r="R102" s="595"/>
      <c r="S102" s="595"/>
      <c r="T102" s="595"/>
      <c r="U102" s="595"/>
      <c r="V102" s="595"/>
      <c r="W102" s="595"/>
      <c r="X102" s="595"/>
      <c r="Y102" s="595"/>
    </row>
    <row r="103" spans="1:25" s="594" customFormat="1" ht="27" customHeight="1">
      <c r="A103" s="706" t="s">
        <v>303</v>
      </c>
      <c r="B103" s="1123" t="s">
        <v>304</v>
      </c>
      <c r="C103" s="1123"/>
      <c r="D103" s="1123"/>
      <c r="E103" s="1123"/>
      <c r="F103" s="1123"/>
      <c r="G103" s="1123"/>
      <c r="H103" s="1123"/>
      <c r="I103" s="1123"/>
      <c r="J103" s="597"/>
      <c r="K103" s="597"/>
      <c r="L103" s="597"/>
      <c r="M103" s="597"/>
      <c r="N103" s="597"/>
      <c r="O103" s="597"/>
      <c r="P103" s="597"/>
      <c r="Q103" s="597"/>
      <c r="R103" s="597"/>
      <c r="S103" s="597"/>
      <c r="T103" s="597"/>
      <c r="U103" s="597"/>
      <c r="V103" s="597"/>
      <c r="W103" s="597"/>
      <c r="X103" s="597"/>
      <c r="Y103" s="597"/>
    </row>
    <row r="104" spans="1:25" s="594" customFormat="1" ht="38.25" customHeight="1">
      <c r="A104" s="706">
        <v>1</v>
      </c>
      <c r="B104" s="1098" t="s">
        <v>160</v>
      </c>
      <c r="C104" s="1099"/>
      <c r="D104" s="1099"/>
      <c r="E104" s="1100"/>
      <c r="F104" s="719"/>
      <c r="G104" s="1085"/>
      <c r="H104" s="1086"/>
      <c r="I104" s="711"/>
      <c r="J104" s="597"/>
      <c r="K104" s="597"/>
      <c r="L104" s="597"/>
      <c r="M104" s="597"/>
      <c r="N104" s="703"/>
      <c r="O104" s="597"/>
      <c r="P104" s="597"/>
      <c r="Q104" s="597"/>
      <c r="R104" s="597"/>
      <c r="S104" s="597"/>
      <c r="T104" s="597"/>
      <c r="U104" s="597"/>
      <c r="V104" s="597"/>
      <c r="W104" s="597"/>
      <c r="X104" s="597"/>
      <c r="Y104" s="597"/>
    </row>
    <row r="105" spans="1:25" s="594" customFormat="1" ht="35.25" customHeight="1">
      <c r="A105" s="706">
        <v>2</v>
      </c>
      <c r="B105" s="1098" t="s">
        <v>135</v>
      </c>
      <c r="C105" s="1099"/>
      <c r="D105" s="1099"/>
      <c r="E105" s="1099"/>
      <c r="F105" s="719"/>
      <c r="G105" s="1085"/>
      <c r="H105" s="1086"/>
      <c r="I105" s="711"/>
      <c r="J105" s="597"/>
      <c r="K105" s="597"/>
      <c r="L105" s="597"/>
      <c r="M105" s="597"/>
      <c r="N105" s="597"/>
      <c r="O105" s="597"/>
      <c r="P105" s="597"/>
      <c r="Q105" s="597"/>
      <c r="R105" s="597"/>
      <c r="S105" s="597"/>
      <c r="T105" s="597"/>
      <c r="U105" s="597"/>
      <c r="V105" s="597"/>
      <c r="W105" s="597"/>
      <c r="X105" s="597"/>
      <c r="Y105" s="597"/>
    </row>
    <row r="106" spans="1:25" s="594" customFormat="1" ht="34.5" customHeight="1">
      <c r="A106" s="1073">
        <v>3</v>
      </c>
      <c r="B106" s="1076" t="s">
        <v>161</v>
      </c>
      <c r="C106" s="1077"/>
      <c r="D106" s="1077"/>
      <c r="E106" s="1077"/>
      <c r="F106" s="719"/>
      <c r="G106" s="1085"/>
      <c r="H106" s="1086"/>
      <c r="I106" s="711"/>
      <c r="J106" s="597"/>
      <c r="K106" s="597"/>
      <c r="L106" s="597"/>
      <c r="M106" s="597"/>
      <c r="N106" s="597"/>
      <c r="O106" s="597"/>
      <c r="P106" s="597"/>
      <c r="Q106" s="597"/>
      <c r="R106" s="597"/>
      <c r="S106" s="597"/>
      <c r="T106" s="597"/>
      <c r="U106" s="597"/>
      <c r="V106" s="597"/>
      <c r="W106" s="597"/>
      <c r="X106" s="597"/>
      <c r="Y106" s="597"/>
    </row>
    <row r="107" spans="1:25" s="594" customFormat="1" ht="27.75" customHeight="1">
      <c r="A107" s="1074"/>
      <c r="B107" s="1079"/>
      <c r="C107" s="1080"/>
      <c r="D107" s="1080"/>
      <c r="E107" s="1080"/>
      <c r="F107" s="719"/>
      <c r="G107" s="1085"/>
      <c r="H107" s="1086"/>
      <c r="I107" s="711"/>
      <c r="J107" s="597"/>
      <c r="K107" s="597"/>
      <c r="L107" s="597"/>
      <c r="M107" s="597"/>
      <c r="N107" s="597"/>
      <c r="O107" s="597"/>
      <c r="P107" s="597"/>
      <c r="Q107" s="597"/>
      <c r="R107" s="597"/>
      <c r="S107" s="597"/>
      <c r="T107" s="597"/>
      <c r="U107" s="597"/>
      <c r="V107" s="597"/>
      <c r="W107" s="597"/>
      <c r="X107" s="597"/>
      <c r="Y107" s="597"/>
    </row>
    <row r="108" spans="1:25" s="594" customFormat="1" ht="31.5" customHeight="1">
      <c r="A108" s="1074"/>
      <c r="B108" s="599"/>
      <c r="E108" s="608" t="s">
        <v>137</v>
      </c>
      <c r="F108" s="719"/>
      <c r="G108" s="1085"/>
      <c r="H108" s="1086"/>
      <c r="I108" s="711"/>
      <c r="J108" s="597"/>
      <c r="K108" s="597"/>
      <c r="L108" s="597"/>
      <c r="M108" s="597"/>
      <c r="N108" s="597"/>
      <c r="O108" s="597"/>
      <c r="P108" s="597"/>
      <c r="Q108" s="597"/>
      <c r="R108" s="597"/>
      <c r="S108" s="597"/>
      <c r="T108" s="597"/>
      <c r="U108" s="597"/>
      <c r="V108" s="597"/>
      <c r="W108" s="597"/>
      <c r="X108" s="597"/>
      <c r="Y108" s="597"/>
    </row>
    <row r="109" spans="1:25" s="594" customFormat="1" ht="31.5" customHeight="1">
      <c r="A109" s="1074"/>
      <c r="B109" s="599"/>
      <c r="E109" s="608" t="s">
        <v>138</v>
      </c>
      <c r="F109" s="719"/>
      <c r="G109" s="1085"/>
      <c r="H109" s="1086"/>
      <c r="I109" s="711"/>
      <c r="J109" s="597"/>
      <c r="K109" s="597"/>
      <c r="L109" s="597"/>
      <c r="M109" s="597"/>
      <c r="N109" s="597"/>
      <c r="O109" s="597"/>
      <c r="P109" s="597"/>
      <c r="Q109" s="597"/>
      <c r="R109" s="597"/>
      <c r="S109" s="597"/>
      <c r="T109" s="597"/>
      <c r="U109" s="597"/>
      <c r="V109" s="597"/>
      <c r="W109" s="597"/>
      <c r="X109" s="597"/>
      <c r="Y109" s="597"/>
    </row>
    <row r="110" spans="1:25" s="594" customFormat="1" ht="30" customHeight="1">
      <c r="A110" s="1075"/>
      <c r="B110" s="600"/>
      <c r="C110" s="601"/>
      <c r="D110" s="601"/>
      <c r="E110" s="609" t="s">
        <v>139</v>
      </c>
      <c r="F110" s="719"/>
      <c r="G110" s="1085"/>
      <c r="H110" s="1086"/>
      <c r="I110" s="711"/>
      <c r="J110" s="597"/>
      <c r="K110" s="597"/>
      <c r="L110" s="597"/>
      <c r="M110" s="597"/>
      <c r="N110" s="597"/>
      <c r="O110" s="597"/>
      <c r="P110" s="597"/>
      <c r="Q110" s="597"/>
      <c r="R110" s="597"/>
      <c r="S110" s="597"/>
      <c r="T110" s="597"/>
      <c r="U110" s="597"/>
      <c r="V110" s="597"/>
      <c r="W110" s="597"/>
      <c r="X110" s="597"/>
      <c r="Y110" s="597"/>
    </row>
    <row r="111" spans="1:25" s="594" customFormat="1" ht="15.75" customHeight="1">
      <c r="A111" s="595"/>
      <c r="B111" s="602"/>
      <c r="C111" s="603"/>
      <c r="D111" s="603"/>
      <c r="E111" s="603"/>
      <c r="F111" s="603"/>
      <c r="G111" s="603"/>
      <c r="H111" s="603"/>
      <c r="I111" s="603"/>
      <c r="J111" s="593"/>
    </row>
    <row r="112" spans="1:25" s="594" customFormat="1" ht="43.9" customHeight="1">
      <c r="A112" s="722" t="s">
        <v>305</v>
      </c>
      <c r="B112" s="1124" t="s">
        <v>306</v>
      </c>
      <c r="C112" s="1125"/>
      <c r="D112" s="1125"/>
      <c r="E112" s="1125"/>
      <c r="F112" s="723"/>
      <c r="G112" s="723"/>
      <c r="H112" s="723"/>
      <c r="I112" s="723"/>
      <c r="J112" s="593"/>
    </row>
    <row r="113" spans="1:25" s="594" customFormat="1" ht="59.25" customHeight="1">
      <c r="A113" s="706" t="s">
        <v>75</v>
      </c>
      <c r="B113" s="1084" t="s">
        <v>307</v>
      </c>
      <c r="C113" s="1084"/>
      <c r="D113" s="1084"/>
      <c r="E113" s="1084"/>
      <c r="F113" s="711"/>
      <c r="G113" s="1085"/>
      <c r="H113" s="1086"/>
      <c r="I113" s="711"/>
      <c r="J113" s="597"/>
      <c r="K113" s="597"/>
      <c r="L113" s="597"/>
      <c r="M113" s="597"/>
      <c r="N113" s="597"/>
      <c r="O113" s="597"/>
      <c r="P113" s="597"/>
      <c r="Q113" s="597"/>
      <c r="R113" s="597"/>
      <c r="S113" s="597"/>
      <c r="T113" s="597"/>
      <c r="U113" s="597"/>
      <c r="V113" s="597"/>
      <c r="W113" s="597"/>
      <c r="X113" s="597"/>
      <c r="Y113" s="597"/>
    </row>
    <row r="114" spans="1:25" s="594" customFormat="1" ht="42" customHeight="1">
      <c r="A114" s="706" t="s">
        <v>76</v>
      </c>
      <c r="B114" s="1084" t="s">
        <v>308</v>
      </c>
      <c r="C114" s="1126"/>
      <c r="D114" s="1126"/>
      <c r="E114" s="1126"/>
      <c r="F114" s="711"/>
      <c r="G114" s="1085"/>
      <c r="H114" s="1086"/>
      <c r="I114" s="711"/>
      <c r="J114" s="597"/>
      <c r="K114" s="597"/>
      <c r="L114" s="597"/>
      <c r="M114" s="597"/>
      <c r="N114" s="597"/>
      <c r="O114" s="597"/>
      <c r="P114" s="597"/>
      <c r="Q114" s="597"/>
      <c r="R114" s="597"/>
      <c r="S114" s="597"/>
      <c r="T114" s="597"/>
      <c r="U114" s="597"/>
      <c r="V114" s="597"/>
      <c r="W114" s="597"/>
      <c r="X114" s="597"/>
      <c r="Y114" s="597"/>
    </row>
    <row r="115" spans="1:25" s="594" customFormat="1" ht="48" customHeight="1">
      <c r="A115" s="706" t="s">
        <v>77</v>
      </c>
      <c r="B115" s="1084" t="s">
        <v>309</v>
      </c>
      <c r="C115" s="1084"/>
      <c r="D115" s="1084"/>
      <c r="E115" s="1084"/>
      <c r="F115" s="711"/>
      <c r="G115" s="1085"/>
      <c r="H115" s="1086"/>
      <c r="I115" s="711"/>
      <c r="J115" s="597"/>
      <c r="K115" s="597"/>
      <c r="L115" s="597"/>
      <c r="M115" s="597"/>
      <c r="N115" s="597"/>
      <c r="O115" s="597"/>
      <c r="P115" s="597"/>
      <c r="Q115" s="597"/>
      <c r="R115" s="597"/>
      <c r="S115" s="597"/>
      <c r="T115" s="597"/>
      <c r="U115" s="597"/>
      <c r="V115" s="597"/>
      <c r="W115" s="597"/>
      <c r="X115" s="597"/>
      <c r="Y115" s="597"/>
    </row>
    <row r="116" spans="1:25" s="594" customFormat="1" ht="34.5" hidden="1" customHeight="1">
      <c r="A116" s="706"/>
      <c r="B116" s="1084"/>
      <c r="C116" s="1084"/>
      <c r="D116" s="1084"/>
      <c r="E116" s="1084"/>
      <c r="F116" s="1119"/>
      <c r="G116" s="1088"/>
      <c r="H116" s="1087"/>
      <c r="I116" s="1088"/>
      <c r="J116" s="597"/>
      <c r="K116" s="597"/>
      <c r="L116" s="597"/>
      <c r="M116" s="597"/>
      <c r="N116" s="597"/>
      <c r="O116" s="597"/>
      <c r="P116" s="597"/>
      <c r="Q116" s="597"/>
      <c r="R116" s="597"/>
      <c r="S116" s="597"/>
      <c r="T116" s="597"/>
      <c r="U116" s="597"/>
      <c r="V116" s="597"/>
      <c r="W116" s="597"/>
      <c r="X116" s="597"/>
      <c r="Y116" s="597"/>
    </row>
    <row r="117" spans="1:25" s="594" customFormat="1" ht="38.25" customHeight="1">
      <c r="A117" s="706" t="s">
        <v>167</v>
      </c>
      <c r="B117" s="1084" t="s">
        <v>143</v>
      </c>
      <c r="C117" s="1084"/>
      <c r="D117" s="1084"/>
      <c r="E117" s="1084"/>
      <c r="F117" s="711"/>
      <c r="G117" s="1085"/>
      <c r="H117" s="1086"/>
      <c r="I117" s="711"/>
      <c r="J117" s="597"/>
      <c r="K117" s="597"/>
      <c r="L117" s="597"/>
      <c r="M117" s="597"/>
      <c r="N117" s="597"/>
      <c r="O117" s="597"/>
      <c r="P117" s="597"/>
      <c r="Q117" s="597"/>
      <c r="R117" s="597"/>
      <c r="S117" s="597"/>
      <c r="T117" s="597"/>
      <c r="U117" s="597"/>
      <c r="V117" s="597"/>
      <c r="W117" s="597"/>
      <c r="X117" s="597"/>
      <c r="Y117" s="597"/>
    </row>
    <row r="118" spans="1:25" s="594" customFormat="1" ht="32.25" customHeight="1">
      <c r="A118" s="706" t="s">
        <v>168</v>
      </c>
      <c r="B118" s="1084" t="s">
        <v>310</v>
      </c>
      <c r="C118" s="1084"/>
      <c r="D118" s="1084"/>
      <c r="E118" s="1084"/>
      <c r="F118" s="711"/>
      <c r="G118" s="1085"/>
      <c r="H118" s="1086"/>
      <c r="I118" s="711"/>
      <c r="J118" s="597"/>
      <c r="K118" s="597"/>
      <c r="L118" s="597"/>
      <c r="M118" s="597"/>
      <c r="N118" s="597"/>
      <c r="O118" s="597"/>
      <c r="P118" s="597"/>
      <c r="Q118" s="597"/>
      <c r="R118" s="597"/>
      <c r="S118" s="597"/>
      <c r="T118" s="597"/>
      <c r="U118" s="597"/>
      <c r="V118" s="597"/>
      <c r="W118" s="597"/>
      <c r="X118" s="597"/>
      <c r="Y118" s="597"/>
    </row>
    <row r="119" spans="1:25" s="594" customFormat="1" ht="67.5" customHeight="1">
      <c r="A119" s="1127" t="s">
        <v>170</v>
      </c>
      <c r="B119" s="1109" t="s">
        <v>145</v>
      </c>
      <c r="C119" s="1110"/>
      <c r="D119" s="1110"/>
      <c r="E119" s="1110"/>
      <c r="F119" s="715"/>
      <c r="G119" s="714"/>
      <c r="H119" s="715"/>
      <c r="I119" s="713"/>
      <c r="J119" s="597"/>
      <c r="K119" s="597"/>
      <c r="L119" s="597"/>
      <c r="M119" s="597"/>
      <c r="N119" s="597"/>
      <c r="O119" s="597"/>
      <c r="P119" s="597"/>
      <c r="Q119" s="597"/>
      <c r="R119" s="597"/>
      <c r="S119" s="597"/>
      <c r="T119" s="597"/>
      <c r="U119" s="597"/>
      <c r="V119" s="597"/>
      <c r="W119" s="597"/>
      <c r="X119" s="597"/>
      <c r="Y119" s="597"/>
    </row>
    <row r="120" spans="1:25" s="594" customFormat="1" ht="4.5" customHeight="1">
      <c r="A120" s="1128"/>
      <c r="B120" s="1130" t="s">
        <v>146</v>
      </c>
      <c r="C120" s="1130"/>
      <c r="D120" s="1130"/>
      <c r="E120" s="1130"/>
      <c r="F120" s="724"/>
      <c r="G120" s="725"/>
      <c r="H120" s="724"/>
      <c r="I120" s="726"/>
      <c r="J120" s="597"/>
      <c r="K120" s="597"/>
      <c r="L120" s="597"/>
      <c r="M120" s="597"/>
      <c r="N120" s="597"/>
      <c r="O120" s="597"/>
      <c r="P120" s="597"/>
      <c r="Q120" s="597"/>
      <c r="R120" s="597"/>
      <c r="S120" s="597"/>
      <c r="T120" s="597"/>
      <c r="U120" s="597"/>
      <c r="V120" s="597"/>
      <c r="W120" s="597"/>
      <c r="X120" s="597"/>
      <c r="Y120" s="597"/>
    </row>
    <row r="121" spans="1:25" s="594" customFormat="1" ht="18.75" customHeight="1">
      <c r="A121" s="1129"/>
      <c r="B121" s="1084"/>
      <c r="C121" s="1084"/>
      <c r="D121" s="1084"/>
      <c r="E121" s="1084"/>
      <c r="F121" s="727" t="s">
        <v>173</v>
      </c>
      <c r="G121" s="728" t="s">
        <v>173</v>
      </c>
      <c r="H121" s="729"/>
      <c r="I121" s="730" t="s">
        <v>173</v>
      </c>
      <c r="J121" s="597"/>
      <c r="K121" s="597"/>
      <c r="L121" s="597"/>
      <c r="M121" s="597"/>
      <c r="N121" s="597"/>
      <c r="O121" s="597"/>
      <c r="P121" s="597"/>
      <c r="Q121" s="597"/>
      <c r="R121" s="597"/>
      <c r="S121" s="597"/>
      <c r="T121" s="597"/>
      <c r="U121" s="597"/>
      <c r="V121" s="597"/>
      <c r="W121" s="597"/>
      <c r="X121" s="597"/>
      <c r="Y121" s="597"/>
    </row>
    <row r="122" spans="1:25" s="734" customFormat="1" ht="21.75" customHeight="1">
      <c r="A122" s="731"/>
      <c r="B122" s="732" t="s">
        <v>150</v>
      </c>
      <c r="C122" s="733"/>
      <c r="D122" s="733"/>
      <c r="E122" s="733"/>
      <c r="F122" s="733"/>
      <c r="G122" s="733"/>
      <c r="H122" s="733"/>
      <c r="I122" s="733"/>
      <c r="J122" s="601"/>
    </row>
    <row r="123" spans="1:25" s="594" customFormat="1" ht="36.75" customHeight="1">
      <c r="A123" s="735" t="s">
        <v>311</v>
      </c>
      <c r="B123" s="1092" t="s">
        <v>175</v>
      </c>
      <c r="C123" s="1093"/>
      <c r="D123" s="1093"/>
      <c r="E123" s="1093"/>
      <c r="F123" s="736"/>
      <c r="G123" s="737"/>
      <c r="H123" s="737"/>
      <c r="I123" s="738"/>
      <c r="J123" s="597"/>
      <c r="K123" s="597"/>
      <c r="L123" s="597"/>
      <c r="M123" s="597"/>
      <c r="N123" s="597"/>
      <c r="O123" s="597"/>
      <c r="P123" s="597"/>
      <c r="Q123" s="597"/>
      <c r="R123" s="597"/>
      <c r="S123" s="597"/>
      <c r="T123" s="597"/>
      <c r="U123" s="597"/>
      <c r="V123" s="597"/>
      <c r="W123" s="597"/>
      <c r="X123" s="597"/>
      <c r="Y123" s="597"/>
    </row>
    <row r="124" spans="1:25" s="594" customFormat="1" ht="57.75" customHeight="1">
      <c r="A124" s="706" t="s">
        <v>176</v>
      </c>
      <c r="B124" s="1099" t="s">
        <v>312</v>
      </c>
      <c r="C124" s="1099"/>
      <c r="D124" s="1099"/>
      <c r="E124" s="1114"/>
      <c r="F124" s="712"/>
      <c r="G124" s="1085"/>
      <c r="H124" s="1086"/>
      <c r="I124" s="739"/>
      <c r="J124" s="597"/>
      <c r="K124" s="597"/>
      <c r="L124" s="597"/>
      <c r="M124" s="597"/>
      <c r="N124" s="597"/>
      <c r="O124" s="597"/>
      <c r="P124" s="597"/>
      <c r="Q124" s="597"/>
      <c r="R124" s="597"/>
      <c r="S124" s="597"/>
      <c r="T124" s="597"/>
      <c r="U124" s="597"/>
      <c r="V124" s="597"/>
      <c r="W124" s="597"/>
      <c r="X124" s="597"/>
      <c r="Y124" s="597"/>
    </row>
    <row r="125" spans="1:25" s="594" customFormat="1" ht="48" customHeight="1">
      <c r="A125" s="706" t="s">
        <v>178</v>
      </c>
      <c r="B125" s="1099" t="s">
        <v>313</v>
      </c>
      <c r="C125" s="1099"/>
      <c r="D125" s="1099"/>
      <c r="E125" s="1114"/>
      <c r="F125" s="715"/>
      <c r="G125" s="1085"/>
      <c r="H125" s="1086"/>
      <c r="I125" s="739"/>
      <c r="J125" s="597"/>
      <c r="K125" s="597"/>
      <c r="L125" s="597"/>
      <c r="M125" s="597"/>
      <c r="N125" s="597"/>
      <c r="O125" s="597"/>
      <c r="P125" s="597"/>
      <c r="Q125" s="597"/>
      <c r="R125" s="597"/>
      <c r="S125" s="597"/>
      <c r="T125" s="597"/>
      <c r="U125" s="597"/>
      <c r="V125" s="597"/>
      <c r="W125" s="597"/>
      <c r="X125" s="597"/>
      <c r="Y125" s="597"/>
    </row>
    <row r="126" spans="1:25" s="594" customFormat="1" ht="40.5" customHeight="1">
      <c r="A126" s="706" t="s">
        <v>180</v>
      </c>
      <c r="B126" s="1099" t="s">
        <v>314</v>
      </c>
      <c r="C126" s="1099"/>
      <c r="D126" s="1099"/>
      <c r="E126" s="1114"/>
      <c r="F126" s="711"/>
      <c r="G126" s="1085"/>
      <c r="H126" s="1086"/>
      <c r="I126" s="711"/>
      <c r="J126" s="597"/>
      <c r="K126" s="597"/>
      <c r="L126" s="597"/>
      <c r="M126" s="597"/>
      <c r="N126" s="597"/>
      <c r="O126" s="597"/>
      <c r="P126" s="597"/>
      <c r="Q126" s="597"/>
      <c r="R126" s="597"/>
      <c r="S126" s="597"/>
      <c r="T126" s="597"/>
      <c r="U126" s="597"/>
      <c r="V126" s="597"/>
      <c r="W126" s="597"/>
      <c r="X126" s="597"/>
      <c r="Y126" s="597"/>
    </row>
    <row r="127" spans="1:25" s="594" customFormat="1" ht="24" customHeight="1">
      <c r="A127" s="706" t="s">
        <v>182</v>
      </c>
      <c r="B127" s="1099" t="s">
        <v>143</v>
      </c>
      <c r="C127" s="1099"/>
      <c r="D127" s="1099"/>
      <c r="E127" s="1114"/>
      <c r="F127" s="711"/>
      <c r="G127" s="1085"/>
      <c r="H127" s="1086"/>
      <c r="I127" s="711"/>
      <c r="J127" s="597"/>
      <c r="K127" s="597"/>
      <c r="L127" s="597"/>
      <c r="M127" s="597"/>
      <c r="N127" s="597"/>
      <c r="O127" s="597"/>
      <c r="P127" s="597"/>
      <c r="Q127" s="597"/>
      <c r="R127" s="597"/>
      <c r="S127" s="597"/>
      <c r="T127" s="597"/>
      <c r="U127" s="597"/>
      <c r="V127" s="597"/>
      <c r="W127" s="597"/>
      <c r="X127" s="597"/>
      <c r="Y127" s="597"/>
    </row>
    <row r="128" spans="1:25" s="594" customFormat="1" ht="27" customHeight="1">
      <c r="A128" s="706" t="s">
        <v>183</v>
      </c>
      <c r="B128" s="1099" t="s">
        <v>315</v>
      </c>
      <c r="C128" s="1099"/>
      <c r="D128" s="1099"/>
      <c r="E128" s="1114"/>
      <c r="F128" s="711"/>
      <c r="G128" s="1085"/>
      <c r="H128" s="1086"/>
      <c r="I128" s="711"/>
      <c r="J128" s="597"/>
      <c r="K128" s="597"/>
      <c r="L128" s="597"/>
      <c r="M128" s="597"/>
      <c r="N128" s="597"/>
      <c r="O128" s="597"/>
      <c r="P128" s="597"/>
      <c r="Q128" s="597"/>
      <c r="R128" s="597"/>
      <c r="S128" s="597"/>
      <c r="T128" s="597"/>
      <c r="U128" s="597"/>
      <c r="V128" s="597"/>
      <c r="W128" s="597"/>
      <c r="X128" s="597"/>
      <c r="Y128" s="597"/>
    </row>
    <row r="129" spans="1:25" s="594" customFormat="1" ht="53.25" customHeight="1">
      <c r="A129" s="1073" t="s">
        <v>187</v>
      </c>
      <c r="B129" s="1109" t="s">
        <v>145</v>
      </c>
      <c r="C129" s="1110"/>
      <c r="D129" s="1110"/>
      <c r="E129" s="1110"/>
      <c r="F129" s="713"/>
      <c r="G129" s="714"/>
      <c r="H129" s="715"/>
      <c r="I129" s="713"/>
      <c r="J129" s="597"/>
      <c r="K129" s="597"/>
      <c r="L129" s="597"/>
      <c r="M129" s="597"/>
      <c r="N129" s="597"/>
      <c r="O129" s="597"/>
      <c r="P129" s="597"/>
      <c r="Q129" s="597"/>
      <c r="R129" s="597"/>
      <c r="S129" s="597"/>
      <c r="T129" s="597"/>
      <c r="U129" s="597"/>
      <c r="V129" s="597"/>
      <c r="W129" s="597"/>
      <c r="X129" s="597"/>
      <c r="Y129" s="597"/>
    </row>
    <row r="130" spans="1:25" s="594" customFormat="1" ht="27" customHeight="1">
      <c r="A130" s="1075"/>
      <c r="B130" s="1111" t="s">
        <v>146</v>
      </c>
      <c r="C130" s="1112"/>
      <c r="D130" s="1112"/>
      <c r="E130" s="1113"/>
      <c r="F130" s="740"/>
      <c r="G130" s="740"/>
      <c r="H130" s="741"/>
      <c r="I130" s="742"/>
      <c r="J130" s="597"/>
      <c r="K130" s="597"/>
      <c r="L130" s="597"/>
      <c r="M130" s="597"/>
      <c r="N130" s="597"/>
      <c r="O130" s="597"/>
      <c r="P130" s="597"/>
      <c r="Q130" s="597"/>
      <c r="R130" s="597"/>
      <c r="S130" s="597"/>
      <c r="T130" s="597"/>
      <c r="U130" s="597"/>
      <c r="V130" s="597"/>
      <c r="W130" s="597"/>
      <c r="X130" s="597"/>
      <c r="Y130" s="597"/>
    </row>
    <row r="131" spans="1:25" s="594" customFormat="1" ht="14.25" customHeight="1">
      <c r="A131" s="595"/>
      <c r="B131" s="743"/>
      <c r="C131" s="744"/>
      <c r="D131" s="744"/>
      <c r="E131" s="745"/>
      <c r="F131" s="603"/>
      <c r="G131" s="603"/>
      <c r="H131" s="603"/>
      <c r="I131" s="603"/>
      <c r="J131" s="597"/>
      <c r="K131" s="597"/>
      <c r="L131" s="597"/>
      <c r="M131" s="597"/>
      <c r="N131" s="597"/>
      <c r="O131" s="597"/>
      <c r="P131" s="597"/>
      <c r="Q131" s="597"/>
      <c r="R131" s="597"/>
      <c r="S131" s="597"/>
      <c r="T131" s="597"/>
      <c r="U131" s="597"/>
      <c r="V131" s="597"/>
      <c r="W131" s="597"/>
      <c r="X131" s="597"/>
      <c r="Y131" s="597"/>
    </row>
    <row r="132" spans="1:25" s="594" customFormat="1" ht="45" customHeight="1">
      <c r="A132" s="706">
        <v>4</v>
      </c>
      <c r="B132" s="1084" t="s">
        <v>316</v>
      </c>
      <c r="C132" s="1084"/>
      <c r="D132" s="1084"/>
      <c r="E132" s="1084"/>
      <c r="F132" s="1084"/>
      <c r="G132" s="1084"/>
      <c r="H132" s="1084"/>
      <c r="I132" s="705"/>
      <c r="J132" s="597"/>
      <c r="K132" s="597"/>
      <c r="L132" s="597"/>
      <c r="M132" s="597"/>
      <c r="N132" s="597"/>
      <c r="O132" s="597"/>
      <c r="P132" s="597"/>
      <c r="Q132" s="597"/>
      <c r="R132" s="597"/>
      <c r="S132" s="597" t="s">
        <v>28</v>
      </c>
      <c r="T132" s="597"/>
      <c r="U132" s="597"/>
      <c r="V132" s="597"/>
      <c r="W132" s="597"/>
      <c r="X132" s="597"/>
      <c r="Y132" s="597"/>
    </row>
    <row r="133" spans="1:25" s="594" customFormat="1" ht="12.75" customHeight="1">
      <c r="A133" s="735"/>
      <c r="B133" s="1092"/>
      <c r="C133" s="1093"/>
      <c r="D133" s="1093"/>
      <c r="E133" s="1093"/>
      <c r="F133" s="736"/>
      <c r="G133" s="737"/>
      <c r="H133" s="737"/>
      <c r="I133" s="738"/>
      <c r="J133" s="597"/>
      <c r="K133" s="597"/>
      <c r="L133" s="597"/>
      <c r="M133" s="597"/>
      <c r="N133" s="597"/>
      <c r="O133" s="597"/>
      <c r="P133" s="597"/>
      <c r="Q133" s="597"/>
      <c r="R133" s="597"/>
      <c r="S133" s="597" t="s">
        <v>32</v>
      </c>
      <c r="T133" s="597"/>
      <c r="U133" s="597"/>
      <c r="V133" s="597"/>
      <c r="W133" s="597"/>
      <c r="X133" s="597"/>
      <c r="Y133" s="597"/>
    </row>
    <row r="134" spans="1:25" s="594" customFormat="1" ht="52.5" customHeight="1">
      <c r="A134" s="706">
        <v>5</v>
      </c>
      <c r="B134" s="1084" t="s">
        <v>317</v>
      </c>
      <c r="C134" s="1084"/>
      <c r="D134" s="1084"/>
      <c r="E134" s="1084"/>
      <c r="F134" s="1084"/>
      <c r="G134" s="1084"/>
      <c r="H134" s="1084"/>
      <c r="I134" s="705"/>
      <c r="J134" s="597"/>
      <c r="K134" s="597"/>
      <c r="L134" s="597"/>
      <c r="M134" s="597"/>
      <c r="N134" s="597"/>
      <c r="O134" s="597"/>
      <c r="P134" s="597"/>
      <c r="Q134" s="597"/>
      <c r="R134" s="597"/>
      <c r="S134" s="597"/>
      <c r="T134" s="597"/>
      <c r="U134" s="597"/>
      <c r="V134" s="597"/>
      <c r="W134" s="597"/>
      <c r="X134" s="597"/>
      <c r="Y134" s="597"/>
    </row>
    <row r="135" spans="1:25" s="594" customFormat="1" ht="12" customHeight="1">
      <c r="A135" s="735"/>
      <c r="B135" s="1092"/>
      <c r="C135" s="1093"/>
      <c r="D135" s="1093"/>
      <c r="E135" s="1093"/>
      <c r="F135" s="736"/>
      <c r="G135" s="737"/>
      <c r="H135" s="737"/>
      <c r="I135" s="738"/>
      <c r="J135" s="597"/>
      <c r="K135" s="597"/>
      <c r="L135" s="597"/>
      <c r="M135" s="597"/>
      <c r="N135" s="597"/>
      <c r="O135" s="597"/>
      <c r="P135" s="597"/>
      <c r="Q135" s="597"/>
      <c r="R135" s="597"/>
      <c r="S135" s="597"/>
      <c r="T135" s="597"/>
      <c r="U135" s="597"/>
      <c r="V135" s="597"/>
      <c r="W135" s="597"/>
      <c r="X135" s="597"/>
      <c r="Y135" s="597"/>
    </row>
    <row r="136" spans="1:25" s="594" customFormat="1" ht="72" customHeight="1">
      <c r="A136" s="706">
        <v>6</v>
      </c>
      <c r="B136" s="1084" t="s">
        <v>318</v>
      </c>
      <c r="C136" s="1084"/>
      <c r="D136" s="1084"/>
      <c r="E136" s="1084"/>
      <c r="F136" s="1084"/>
      <c r="G136" s="1084"/>
      <c r="H136" s="1084"/>
      <c r="I136" s="705"/>
      <c r="J136" s="597"/>
      <c r="K136" s="597"/>
      <c r="L136" s="597"/>
      <c r="M136" s="597"/>
      <c r="N136" s="597"/>
      <c r="O136" s="597"/>
      <c r="P136" s="597"/>
      <c r="Q136" s="597"/>
      <c r="R136" s="597"/>
      <c r="S136" s="597"/>
      <c r="T136" s="597"/>
      <c r="U136" s="597"/>
      <c r="V136" s="597"/>
      <c r="W136" s="597"/>
      <c r="X136" s="597"/>
      <c r="Y136" s="597"/>
    </row>
    <row r="137" spans="1:25" s="594" customFormat="1" ht="16.5">
      <c r="A137" s="735"/>
      <c r="B137" s="1092"/>
      <c r="C137" s="1093"/>
      <c r="D137" s="1093"/>
      <c r="E137" s="1093"/>
      <c r="F137" s="736"/>
      <c r="G137" s="737"/>
      <c r="H137" s="737"/>
      <c r="I137" s="738"/>
      <c r="J137" s="597"/>
      <c r="K137" s="597"/>
      <c r="L137" s="597"/>
      <c r="M137" s="597"/>
      <c r="N137" s="597"/>
      <c r="O137" s="597"/>
      <c r="P137" s="597"/>
      <c r="Q137" s="597"/>
      <c r="R137" s="597"/>
      <c r="S137" s="597"/>
      <c r="T137" s="597"/>
      <c r="U137" s="597"/>
      <c r="V137" s="597"/>
      <c r="W137" s="597"/>
      <c r="X137" s="597"/>
      <c r="Y137" s="597"/>
    </row>
    <row r="138" spans="1:25" s="594" customFormat="1" ht="42" customHeight="1">
      <c r="A138" s="706">
        <v>7</v>
      </c>
      <c r="B138" s="1112" t="s">
        <v>149</v>
      </c>
      <c r="C138" s="1112"/>
      <c r="D138" s="1112"/>
      <c r="E138" s="1112"/>
      <c r="F138" s="719"/>
      <c r="G138" s="1131"/>
      <c r="H138" s="1132"/>
      <c r="I138" s="719"/>
      <c r="J138" s="597"/>
      <c r="K138" s="597"/>
      <c r="L138" s="597"/>
      <c r="M138" s="597"/>
      <c r="N138" s="597"/>
      <c r="O138" s="597"/>
      <c r="P138" s="597"/>
      <c r="Q138" s="597"/>
      <c r="R138" s="597"/>
      <c r="S138" s="597"/>
      <c r="T138" s="597"/>
      <c r="U138" s="597"/>
      <c r="V138" s="597"/>
      <c r="W138" s="597"/>
      <c r="X138" s="597"/>
      <c r="Y138" s="597"/>
    </row>
    <row r="139" spans="1:25" s="594" customFormat="1" ht="21.75" customHeight="1">
      <c r="A139" s="595"/>
      <c r="B139" s="593"/>
      <c r="C139" s="593"/>
      <c r="D139" s="593"/>
      <c r="E139" s="593"/>
      <c r="F139" s="593"/>
      <c r="G139" s="593"/>
      <c r="H139" s="593"/>
      <c r="I139" s="593"/>
      <c r="J139" s="593"/>
    </row>
    <row r="140" spans="1:25" ht="27" customHeight="1">
      <c r="A140" s="1133" t="s">
        <v>319</v>
      </c>
      <c r="B140" s="1134"/>
      <c r="C140" s="1134"/>
      <c r="D140" s="1134"/>
      <c r="E140" s="1134"/>
      <c r="F140" s="1134"/>
      <c r="G140" s="1134"/>
      <c r="H140" s="1134"/>
      <c r="I140" s="1135"/>
      <c r="J140" s="391"/>
      <c r="K140" s="391"/>
      <c r="L140" s="391"/>
      <c r="M140" s="433"/>
      <c r="N140" s="391"/>
      <c r="O140" s="391"/>
      <c r="P140" s="391"/>
      <c r="Q140" s="391"/>
      <c r="R140" s="391"/>
      <c r="S140" s="391"/>
      <c r="T140" s="391"/>
      <c r="U140" s="391"/>
      <c r="V140" s="391"/>
      <c r="W140" s="391"/>
      <c r="X140" s="391"/>
    </row>
    <row r="141" spans="1:25" ht="52.5" customHeight="1">
      <c r="A141" s="1124" t="s">
        <v>320</v>
      </c>
      <c r="B141" s="1125"/>
      <c r="C141" s="1125"/>
      <c r="D141" s="1125"/>
      <c r="E141" s="1125"/>
      <c r="F141" s="1125"/>
      <c r="G141" s="1125"/>
      <c r="H141" s="1125"/>
      <c r="I141" s="1125"/>
      <c r="J141" s="391"/>
      <c r="K141" s="391"/>
      <c r="L141" s="391"/>
      <c r="M141" s="433"/>
      <c r="N141" s="391"/>
      <c r="O141" s="391"/>
      <c r="P141" s="391"/>
      <c r="Q141" s="391"/>
      <c r="R141" s="391"/>
      <c r="S141" s="391"/>
      <c r="T141" s="391"/>
      <c r="U141" s="391"/>
      <c r="V141" s="391"/>
      <c r="W141" s="391"/>
      <c r="X141" s="391"/>
    </row>
    <row r="142" spans="1:25" ht="34.5" customHeight="1">
      <c r="A142" s="706" t="s">
        <v>153</v>
      </c>
      <c r="B142" s="1136" t="s">
        <v>300</v>
      </c>
      <c r="C142" s="1136"/>
      <c r="D142" s="1136"/>
      <c r="E142" s="1136"/>
      <c r="F142" s="1137"/>
      <c r="G142" s="1137"/>
      <c r="H142" s="1137"/>
      <c r="I142" s="1086"/>
      <c r="J142" s="391"/>
      <c r="K142" s="391"/>
      <c r="L142" s="391"/>
      <c r="M142" s="433"/>
      <c r="N142" s="391"/>
      <c r="O142" s="391"/>
      <c r="P142" s="391"/>
      <c r="Q142" s="391"/>
      <c r="R142" s="391"/>
      <c r="S142" s="391"/>
      <c r="T142" s="391"/>
      <c r="U142" s="391"/>
      <c r="V142" s="391"/>
      <c r="W142" s="391"/>
      <c r="X142" s="391"/>
    </row>
    <row r="143" spans="1:25" ht="97.5" customHeight="1">
      <c r="A143" s="706" t="s">
        <v>155</v>
      </c>
      <c r="B143" s="1138" t="s">
        <v>196</v>
      </c>
      <c r="C143" s="1139"/>
      <c r="D143" s="1139"/>
      <c r="E143" s="1140"/>
      <c r="F143" s="1085"/>
      <c r="G143" s="1137"/>
      <c r="H143" s="1137"/>
      <c r="I143" s="1086"/>
      <c r="J143" s="391"/>
      <c r="K143" s="391"/>
      <c r="L143" s="391"/>
      <c r="M143" s="433"/>
      <c r="N143" s="391"/>
      <c r="O143" s="391"/>
      <c r="P143" s="391"/>
      <c r="Q143" s="391"/>
      <c r="R143" s="391"/>
      <c r="S143" s="391"/>
      <c r="T143" s="391"/>
      <c r="U143" s="391"/>
      <c r="V143" s="391"/>
      <c r="W143" s="391"/>
      <c r="X143" s="391"/>
    </row>
    <row r="144" spans="1:25" ht="63.75" customHeight="1">
      <c r="A144" s="706" t="s">
        <v>157</v>
      </c>
      <c r="B144" s="1141" t="s">
        <v>321</v>
      </c>
      <c r="C144" s="1141"/>
      <c r="D144" s="1141"/>
      <c r="E144" s="1142"/>
      <c r="F144" s="1137"/>
      <c r="G144" s="1137"/>
      <c r="H144" s="1137"/>
      <c r="I144" s="1086"/>
      <c r="J144" s="391"/>
      <c r="K144" s="391"/>
      <c r="L144" s="391"/>
      <c r="M144" s="433"/>
      <c r="N144" s="391"/>
      <c r="O144" s="391"/>
      <c r="P144" s="391"/>
      <c r="Q144" s="391"/>
      <c r="R144" s="391"/>
      <c r="S144" s="391"/>
      <c r="T144" s="391"/>
      <c r="U144" s="391"/>
      <c r="V144" s="391"/>
      <c r="W144" s="391"/>
      <c r="X144" s="391"/>
    </row>
    <row r="145" spans="1:24" ht="24.75" customHeight="1">
      <c r="A145" s="706" t="s">
        <v>322</v>
      </c>
      <c r="B145" s="1124" t="s">
        <v>323</v>
      </c>
      <c r="C145" s="1125"/>
      <c r="D145" s="1125"/>
      <c r="E145" s="1125"/>
      <c r="F145" s="1125"/>
      <c r="G145" s="1125"/>
      <c r="H145" s="1125"/>
      <c r="I145" s="1143"/>
      <c r="J145" s="310"/>
      <c r="K145" s="310"/>
      <c r="L145" s="310"/>
      <c r="M145" s="310"/>
      <c r="N145" s="310"/>
      <c r="O145" s="310"/>
      <c r="P145" s="310"/>
      <c r="Q145" s="310"/>
      <c r="R145" s="310"/>
      <c r="S145" s="310"/>
      <c r="T145" s="310"/>
      <c r="U145" s="310"/>
      <c r="V145" s="310"/>
      <c r="W145" s="310"/>
      <c r="X145" s="310"/>
    </row>
    <row r="146" spans="1:24" ht="36" customHeight="1">
      <c r="A146" s="706">
        <v>1</v>
      </c>
      <c r="B146" s="1099" t="s">
        <v>160</v>
      </c>
      <c r="C146" s="1099"/>
      <c r="D146" s="1099"/>
      <c r="E146" s="1100"/>
      <c r="F146" s="719"/>
      <c r="G146" s="1085"/>
      <c r="H146" s="1086"/>
      <c r="I146" s="711"/>
      <c r="J146" s="310"/>
      <c r="K146" s="310"/>
      <c r="L146" s="310"/>
      <c r="M146" s="310"/>
      <c r="N146" s="310"/>
      <c r="O146" s="310"/>
      <c r="P146" s="310"/>
      <c r="Q146" s="310"/>
      <c r="R146" s="310"/>
      <c r="S146" s="310"/>
      <c r="T146" s="310"/>
      <c r="U146" s="310"/>
      <c r="V146" s="310"/>
      <c r="W146" s="310"/>
      <c r="X146" s="310"/>
    </row>
    <row r="147" spans="1:24" ht="42" customHeight="1">
      <c r="A147" s="706">
        <v>2</v>
      </c>
      <c r="B147" s="1099" t="s">
        <v>135</v>
      </c>
      <c r="C147" s="1099"/>
      <c r="D147" s="1099"/>
      <c r="E147" s="1100"/>
      <c r="F147" s="719"/>
      <c r="G147" s="1085"/>
      <c r="H147" s="1086"/>
      <c r="I147" s="711"/>
      <c r="J147" s="310"/>
      <c r="K147" s="310"/>
      <c r="L147" s="310"/>
      <c r="M147" s="310"/>
      <c r="N147" s="310"/>
      <c r="O147" s="310"/>
      <c r="P147" s="310"/>
      <c r="Q147" s="310"/>
      <c r="R147" s="310"/>
      <c r="S147" s="310"/>
      <c r="T147" s="310"/>
      <c r="U147" s="310"/>
      <c r="V147" s="310"/>
      <c r="W147" s="310"/>
      <c r="X147" s="310"/>
    </row>
    <row r="148" spans="1:24" ht="33" customHeight="1">
      <c r="A148" s="746">
        <v>3</v>
      </c>
      <c r="B148" s="1077" t="s">
        <v>324</v>
      </c>
      <c r="C148" s="1077"/>
      <c r="D148" s="1077"/>
      <c r="E148" s="1078"/>
      <c r="F148" s="719"/>
      <c r="G148" s="1085"/>
      <c r="H148" s="1086"/>
      <c r="I148" s="711"/>
      <c r="J148" s="310"/>
      <c r="K148" s="310"/>
      <c r="L148" s="310"/>
      <c r="M148" s="310"/>
      <c r="N148" s="310"/>
      <c r="O148" s="310"/>
      <c r="P148" s="310"/>
      <c r="Q148" s="310"/>
      <c r="R148" s="310"/>
      <c r="S148" s="310"/>
      <c r="T148" s="310"/>
      <c r="U148" s="310"/>
      <c r="V148" s="310"/>
      <c r="W148" s="310"/>
      <c r="X148" s="310"/>
    </row>
    <row r="149" spans="1:24" ht="31.5" customHeight="1">
      <c r="A149" s="747"/>
      <c r="B149" s="1080"/>
      <c r="C149" s="1080"/>
      <c r="D149" s="1080"/>
      <c r="E149" s="1081"/>
      <c r="F149" s="719"/>
      <c r="G149" s="1085"/>
      <c r="H149" s="1086"/>
      <c r="I149" s="711"/>
      <c r="J149" s="310"/>
      <c r="K149" s="310"/>
      <c r="L149" s="310"/>
      <c r="M149" s="310"/>
      <c r="N149" s="310"/>
      <c r="O149" s="310"/>
      <c r="P149" s="310"/>
      <c r="Q149" s="310"/>
      <c r="R149" s="310"/>
      <c r="S149" s="310"/>
      <c r="T149" s="310"/>
      <c r="U149" s="310"/>
      <c r="V149" s="310"/>
      <c r="W149" s="310"/>
      <c r="X149" s="310"/>
    </row>
    <row r="150" spans="1:24" ht="28.5" customHeight="1">
      <c r="A150" s="747"/>
      <c r="B150" s="1080"/>
      <c r="C150" s="1080"/>
      <c r="D150" s="1080"/>
      <c r="E150" s="1081"/>
      <c r="F150" s="719"/>
      <c r="G150" s="1085"/>
      <c r="H150" s="1086"/>
      <c r="I150" s="711"/>
      <c r="J150" s="310"/>
      <c r="K150" s="310"/>
      <c r="L150" s="310"/>
      <c r="M150" s="310"/>
      <c r="N150" s="310"/>
      <c r="O150" s="310"/>
      <c r="P150" s="310"/>
      <c r="Q150" s="310"/>
      <c r="R150" s="310"/>
      <c r="S150" s="310"/>
      <c r="T150" s="310"/>
      <c r="U150" s="310"/>
      <c r="V150" s="310"/>
      <c r="W150" s="310"/>
      <c r="X150" s="310"/>
    </row>
    <row r="151" spans="1:24" ht="32.25" customHeight="1">
      <c r="A151" s="747"/>
      <c r="B151" s="1080"/>
      <c r="C151" s="1080"/>
      <c r="D151" s="1080"/>
      <c r="E151" s="1081"/>
      <c r="F151" s="719"/>
      <c r="G151" s="1085"/>
      <c r="H151" s="1086"/>
      <c r="I151" s="711"/>
      <c r="J151" s="310"/>
      <c r="K151" s="310"/>
      <c r="L151" s="310"/>
      <c r="M151" s="310"/>
      <c r="N151" s="310"/>
      <c r="O151" s="310"/>
      <c r="P151" s="310"/>
      <c r="Q151" s="310"/>
      <c r="R151" s="310"/>
      <c r="S151" s="310"/>
      <c r="T151" s="310"/>
      <c r="U151" s="310"/>
      <c r="V151" s="310"/>
      <c r="W151" s="310"/>
      <c r="X151" s="310"/>
    </row>
    <row r="152" spans="1:24" ht="35.25" customHeight="1">
      <c r="A152" s="747"/>
      <c r="B152" s="1144" t="s">
        <v>137</v>
      </c>
      <c r="C152" s="1144"/>
      <c r="D152" s="1144"/>
      <c r="E152" s="1145"/>
      <c r="F152" s="719"/>
      <c r="G152" s="1085"/>
      <c r="H152" s="1086"/>
      <c r="I152" s="711"/>
      <c r="J152" s="310"/>
      <c r="K152" s="310"/>
      <c r="L152" s="310"/>
      <c r="M152" s="310"/>
      <c r="N152" s="310"/>
      <c r="O152" s="310"/>
      <c r="P152" s="310"/>
      <c r="Q152" s="310"/>
      <c r="R152" s="310"/>
      <c r="S152" s="310"/>
      <c r="T152" s="310"/>
      <c r="U152" s="310"/>
      <c r="V152" s="310"/>
      <c r="W152" s="310"/>
      <c r="X152" s="310"/>
    </row>
    <row r="153" spans="1:24" ht="35.25" customHeight="1">
      <c r="A153" s="747"/>
      <c r="B153" s="1144" t="s">
        <v>138</v>
      </c>
      <c r="C153" s="1144"/>
      <c r="D153" s="1144"/>
      <c r="E153" s="1145"/>
      <c r="F153" s="719"/>
      <c r="G153" s="1085"/>
      <c r="H153" s="1086"/>
      <c r="I153" s="711"/>
      <c r="J153" s="310"/>
      <c r="K153" s="310"/>
      <c r="L153" s="310"/>
      <c r="M153" s="310"/>
      <c r="N153" s="310"/>
      <c r="O153" s="310"/>
      <c r="P153" s="310"/>
      <c r="Q153" s="310"/>
      <c r="R153" s="310"/>
      <c r="S153" s="310"/>
      <c r="T153" s="310"/>
      <c r="U153" s="310"/>
      <c r="V153" s="310"/>
      <c r="W153" s="310"/>
      <c r="X153" s="310"/>
    </row>
    <row r="154" spans="1:24" ht="41.25" customHeight="1">
      <c r="A154" s="748"/>
      <c r="B154" s="1147" t="s">
        <v>139</v>
      </c>
      <c r="C154" s="1147"/>
      <c r="D154" s="1147"/>
      <c r="E154" s="1148"/>
      <c r="F154" s="719"/>
      <c r="G154" s="1085"/>
      <c r="H154" s="1086"/>
      <c r="I154" s="711"/>
      <c r="J154" s="310"/>
      <c r="K154" s="310"/>
      <c r="L154" s="310"/>
      <c r="M154" s="310"/>
      <c r="N154" s="310"/>
      <c r="O154" s="310"/>
      <c r="P154" s="310"/>
      <c r="Q154" s="310"/>
      <c r="R154" s="310"/>
      <c r="S154" s="310"/>
      <c r="T154" s="310"/>
      <c r="U154" s="310"/>
      <c r="V154" s="310"/>
      <c r="W154" s="310"/>
      <c r="X154" s="310"/>
    </row>
    <row r="155" spans="1:24" ht="34.5" customHeight="1">
      <c r="A155" s="735" t="s">
        <v>325</v>
      </c>
      <c r="B155" s="1124" t="s">
        <v>199</v>
      </c>
      <c r="C155" s="1125"/>
      <c r="D155" s="1125"/>
      <c r="E155" s="1125"/>
      <c r="F155" s="736"/>
      <c r="G155" s="736"/>
      <c r="H155" s="736"/>
      <c r="I155" s="736"/>
      <c r="J155" s="310"/>
      <c r="K155" s="310"/>
      <c r="L155" s="310"/>
      <c r="M155" s="310"/>
      <c r="N155" s="310"/>
      <c r="O155" s="310"/>
      <c r="P155" s="310"/>
      <c r="Q155" s="310"/>
      <c r="R155" s="310"/>
      <c r="S155" s="310"/>
      <c r="T155" s="310"/>
      <c r="U155" s="310"/>
      <c r="V155" s="310"/>
      <c r="W155" s="310"/>
      <c r="X155" s="310"/>
    </row>
    <row r="156" spans="1:24" ht="44.25" customHeight="1">
      <c r="A156" s="706" t="s">
        <v>176</v>
      </c>
      <c r="B156" s="1099" t="s">
        <v>326</v>
      </c>
      <c r="C156" s="1099"/>
      <c r="D156" s="1099"/>
      <c r="E156" s="1114"/>
      <c r="F156" s="711"/>
      <c r="G156" s="1085"/>
      <c r="H156" s="1086"/>
      <c r="I156" s="711"/>
      <c r="J156" s="310"/>
      <c r="K156" s="310"/>
      <c r="L156" s="310"/>
      <c r="M156" s="310"/>
      <c r="N156" s="310"/>
      <c r="O156" s="310"/>
      <c r="P156" s="310"/>
      <c r="Q156" s="310"/>
      <c r="R156" s="310"/>
      <c r="S156" s="310"/>
      <c r="T156" s="310"/>
      <c r="U156" s="310"/>
      <c r="V156" s="310"/>
      <c r="W156" s="310"/>
      <c r="X156" s="310"/>
    </row>
    <row r="157" spans="1:24" ht="41.25" customHeight="1">
      <c r="A157" s="706" t="s">
        <v>178</v>
      </c>
      <c r="B157" s="1099" t="s">
        <v>327</v>
      </c>
      <c r="C157" s="1099"/>
      <c r="D157" s="1099"/>
      <c r="E157" s="1114"/>
      <c r="F157" s="711"/>
      <c r="G157" s="1085"/>
      <c r="H157" s="1086"/>
      <c r="I157" s="711"/>
      <c r="J157" s="310"/>
      <c r="K157" s="310"/>
      <c r="L157" s="310"/>
      <c r="M157" s="310"/>
      <c r="N157" s="310"/>
      <c r="O157" s="310"/>
      <c r="P157" s="310"/>
      <c r="Q157" s="310"/>
      <c r="R157" s="310"/>
      <c r="S157" s="310"/>
      <c r="T157" s="310"/>
      <c r="U157" s="310"/>
      <c r="V157" s="310"/>
      <c r="W157" s="310"/>
      <c r="X157" s="310"/>
    </row>
    <row r="158" spans="1:24" ht="37.5" customHeight="1">
      <c r="A158" s="706" t="s">
        <v>180</v>
      </c>
      <c r="B158" s="1099" t="s">
        <v>165</v>
      </c>
      <c r="C158" s="1099"/>
      <c r="D158" s="1099"/>
      <c r="E158" s="1114"/>
      <c r="F158" s="711"/>
      <c r="G158" s="1085"/>
      <c r="H158" s="1086"/>
      <c r="I158" s="711"/>
      <c r="J158" s="310"/>
      <c r="K158" s="310"/>
      <c r="L158" s="310"/>
      <c r="M158" s="310"/>
      <c r="N158" s="310"/>
      <c r="O158" s="310"/>
      <c r="P158" s="310"/>
      <c r="Q158" s="310"/>
      <c r="R158" s="310"/>
      <c r="S158" s="310"/>
      <c r="T158" s="310"/>
      <c r="U158" s="310"/>
      <c r="V158" s="310"/>
      <c r="W158" s="310"/>
      <c r="X158" s="310"/>
    </row>
    <row r="159" spans="1:24" ht="32.25" customHeight="1">
      <c r="A159" s="706" t="s">
        <v>182</v>
      </c>
      <c r="B159" s="1099" t="s">
        <v>143</v>
      </c>
      <c r="C159" s="1099"/>
      <c r="D159" s="1099"/>
      <c r="E159" s="1114"/>
      <c r="F159" s="711"/>
      <c r="G159" s="1085"/>
      <c r="H159" s="1086"/>
      <c r="I159" s="711"/>
      <c r="J159" s="310"/>
      <c r="K159" s="310"/>
      <c r="L159" s="310"/>
      <c r="M159" s="310"/>
      <c r="N159" s="310"/>
      <c r="O159" s="310"/>
      <c r="P159" s="310"/>
      <c r="Q159" s="310"/>
      <c r="R159" s="310"/>
      <c r="S159" s="310"/>
      <c r="T159" s="310"/>
      <c r="U159" s="310"/>
      <c r="V159" s="310"/>
      <c r="W159" s="310"/>
      <c r="X159" s="310"/>
    </row>
    <row r="160" spans="1:24" ht="37.5" customHeight="1">
      <c r="A160" s="706" t="s">
        <v>183</v>
      </c>
      <c r="B160" s="1099" t="s">
        <v>169</v>
      </c>
      <c r="C160" s="1099"/>
      <c r="D160" s="1099"/>
      <c r="E160" s="1114"/>
      <c r="F160" s="711"/>
      <c r="G160" s="1085"/>
      <c r="H160" s="1086"/>
      <c r="I160" s="711"/>
      <c r="J160" s="310"/>
      <c r="K160" s="310"/>
      <c r="L160" s="310"/>
      <c r="M160" s="310"/>
      <c r="N160" s="310"/>
      <c r="O160" s="310"/>
      <c r="P160" s="310"/>
      <c r="Q160" s="310"/>
      <c r="R160" s="310"/>
      <c r="S160" s="310"/>
      <c r="T160" s="310"/>
      <c r="U160" s="310"/>
      <c r="V160" s="310"/>
      <c r="W160" s="310"/>
      <c r="X160" s="310"/>
    </row>
    <row r="161" spans="1:24" ht="53.25" customHeight="1">
      <c r="A161" s="1073" t="s">
        <v>185</v>
      </c>
      <c r="B161" s="1109" t="s">
        <v>297</v>
      </c>
      <c r="C161" s="1110"/>
      <c r="D161" s="1110"/>
      <c r="E161" s="1146"/>
      <c r="F161" s="749"/>
      <c r="G161" s="714"/>
      <c r="H161" s="715"/>
      <c r="I161" s="713"/>
      <c r="J161" s="310"/>
      <c r="K161" s="310"/>
      <c r="L161" s="310"/>
      <c r="M161" s="310"/>
      <c r="N161" s="310"/>
      <c r="O161" s="310"/>
      <c r="P161" s="310"/>
      <c r="Q161" s="310"/>
      <c r="R161" s="310"/>
      <c r="S161" s="310"/>
      <c r="T161" s="310"/>
      <c r="U161" s="310"/>
      <c r="V161" s="310"/>
      <c r="W161" s="310"/>
      <c r="X161" s="310"/>
    </row>
    <row r="162" spans="1:24" ht="36" customHeight="1">
      <c r="A162" s="1075"/>
      <c r="B162" s="1111" t="s">
        <v>146</v>
      </c>
      <c r="C162" s="1112"/>
      <c r="D162" s="1112"/>
      <c r="E162" s="1113"/>
      <c r="F162" s="750" t="s">
        <v>173</v>
      </c>
      <c r="G162" s="751" t="s">
        <v>173</v>
      </c>
      <c r="H162" s="724"/>
      <c r="I162" s="750" t="s">
        <v>173</v>
      </c>
      <c r="J162" s="310"/>
      <c r="K162" s="310"/>
      <c r="L162" s="310"/>
      <c r="M162" s="310"/>
      <c r="N162" s="310"/>
      <c r="O162" s="310"/>
      <c r="P162" s="310"/>
      <c r="Q162" s="310"/>
      <c r="R162" s="310"/>
      <c r="S162" s="310"/>
      <c r="T162" s="310"/>
      <c r="U162" s="310"/>
      <c r="V162" s="310"/>
      <c r="W162" s="310"/>
      <c r="X162" s="310"/>
    </row>
    <row r="163" spans="1:24" ht="19.5" customHeight="1">
      <c r="A163" s="706"/>
      <c r="B163" s="1153" t="s">
        <v>150</v>
      </c>
      <c r="C163" s="1153"/>
      <c r="D163" s="1153"/>
      <c r="E163" s="1153"/>
      <c r="F163" s="1153"/>
      <c r="G163" s="1153"/>
      <c r="H163" s="1153"/>
      <c r="I163" s="1154"/>
      <c r="J163" s="310"/>
      <c r="K163" s="310"/>
      <c r="L163" s="310"/>
      <c r="M163" s="310"/>
      <c r="N163" s="310"/>
      <c r="O163" s="310"/>
      <c r="P163" s="310"/>
      <c r="Q163" s="310"/>
      <c r="R163" s="310"/>
      <c r="S163" s="310"/>
      <c r="T163" s="310"/>
      <c r="U163" s="310"/>
      <c r="V163" s="310"/>
      <c r="W163" s="310"/>
      <c r="X163" s="310"/>
    </row>
    <row r="164" spans="1:24" ht="39" customHeight="1">
      <c r="A164" s="722" t="s">
        <v>328</v>
      </c>
      <c r="B164" s="1124" t="s">
        <v>175</v>
      </c>
      <c r="C164" s="1125"/>
      <c r="D164" s="1125"/>
      <c r="E164" s="1125"/>
      <c r="F164" s="736"/>
      <c r="G164" s="752"/>
      <c r="H164" s="752"/>
      <c r="I164" s="753"/>
      <c r="J164" s="310"/>
      <c r="K164" s="310"/>
      <c r="L164" s="310"/>
      <c r="M164" s="310"/>
      <c r="N164" s="310"/>
      <c r="O164" s="310"/>
      <c r="P164" s="310"/>
      <c r="Q164" s="310"/>
      <c r="R164" s="310"/>
      <c r="S164" s="310"/>
      <c r="T164" s="310"/>
      <c r="U164" s="310"/>
      <c r="V164" s="310"/>
      <c r="W164" s="310"/>
      <c r="X164" s="310"/>
    </row>
    <row r="165" spans="1:24" ht="40.5" customHeight="1">
      <c r="A165" s="706" t="s">
        <v>176</v>
      </c>
      <c r="B165" s="1099" t="s">
        <v>329</v>
      </c>
      <c r="C165" s="1099"/>
      <c r="D165" s="1099"/>
      <c r="E165" s="1114"/>
      <c r="F165" s="712"/>
      <c r="G165" s="1085"/>
      <c r="H165" s="1086"/>
      <c r="I165" s="712"/>
      <c r="J165" s="310"/>
      <c r="K165" s="310"/>
      <c r="L165" s="310"/>
      <c r="M165" s="310"/>
      <c r="N165" s="310"/>
      <c r="O165" s="310"/>
      <c r="P165" s="310"/>
      <c r="Q165" s="310"/>
      <c r="R165" s="310"/>
      <c r="S165" s="310"/>
      <c r="T165" s="310"/>
      <c r="U165" s="310"/>
      <c r="V165" s="310"/>
      <c r="W165" s="310"/>
      <c r="X165" s="310"/>
    </row>
    <row r="166" spans="1:24" ht="30" customHeight="1">
      <c r="A166" s="706" t="s">
        <v>178</v>
      </c>
      <c r="B166" s="1099" t="s">
        <v>179</v>
      </c>
      <c r="C166" s="1099"/>
      <c r="D166" s="1099"/>
      <c r="E166" s="1114"/>
      <c r="F166" s="715"/>
      <c r="G166" s="607"/>
      <c r="H166" s="704"/>
      <c r="I166" s="739"/>
      <c r="J166" s="310"/>
      <c r="K166" s="310"/>
      <c r="L166" s="310"/>
      <c r="M166" s="310"/>
      <c r="N166" s="310"/>
      <c r="O166" s="310"/>
      <c r="P166" s="310"/>
      <c r="Q166" s="310"/>
      <c r="R166" s="310"/>
      <c r="S166" s="310"/>
      <c r="T166" s="310"/>
      <c r="U166" s="310"/>
      <c r="V166" s="310"/>
      <c r="W166" s="310"/>
      <c r="X166" s="310"/>
    </row>
    <row r="167" spans="1:24" ht="35.25" customHeight="1">
      <c r="A167" s="706" t="s">
        <v>180</v>
      </c>
      <c r="B167" s="1099" t="s">
        <v>330</v>
      </c>
      <c r="C167" s="1099"/>
      <c r="D167" s="1099"/>
      <c r="E167" s="1114"/>
      <c r="F167" s="711"/>
      <c r="G167" s="1085"/>
      <c r="H167" s="1086"/>
      <c r="I167" s="711"/>
      <c r="J167" s="310"/>
      <c r="K167" s="310"/>
      <c r="L167" s="310"/>
      <c r="M167" s="310"/>
      <c r="N167" s="310"/>
      <c r="O167" s="310"/>
      <c r="P167" s="310"/>
      <c r="Q167" s="310"/>
      <c r="R167" s="310"/>
      <c r="S167" s="310"/>
      <c r="T167" s="310"/>
      <c r="U167" s="310"/>
      <c r="V167" s="310"/>
      <c r="W167" s="310"/>
      <c r="X167" s="310"/>
    </row>
    <row r="168" spans="1:24" ht="31.5" customHeight="1">
      <c r="A168" s="706" t="s">
        <v>182</v>
      </c>
      <c r="B168" s="1099" t="s">
        <v>143</v>
      </c>
      <c r="C168" s="1099"/>
      <c r="D168" s="1099"/>
      <c r="E168" s="1114"/>
      <c r="F168" s="711"/>
      <c r="G168" s="1085"/>
      <c r="H168" s="1086"/>
      <c r="I168" s="711"/>
      <c r="J168" s="310"/>
      <c r="K168" s="310"/>
      <c r="L168" s="310"/>
      <c r="M168" s="310"/>
      <c r="N168" s="310"/>
      <c r="O168" s="310"/>
      <c r="P168" s="310"/>
      <c r="Q168" s="310"/>
      <c r="R168" s="310"/>
      <c r="S168" s="310"/>
      <c r="T168" s="310"/>
      <c r="U168" s="310"/>
      <c r="V168" s="310"/>
      <c r="W168" s="310"/>
      <c r="X168" s="310"/>
    </row>
    <row r="169" spans="1:24" ht="33" customHeight="1">
      <c r="A169" s="706" t="s">
        <v>183</v>
      </c>
      <c r="B169" s="1099" t="s">
        <v>184</v>
      </c>
      <c r="C169" s="1099"/>
      <c r="D169" s="1099"/>
      <c r="E169" s="1114"/>
      <c r="F169" s="711"/>
      <c r="G169" s="1085"/>
      <c r="H169" s="1086"/>
      <c r="I169" s="711"/>
      <c r="J169" s="310"/>
      <c r="K169" s="310"/>
      <c r="L169" s="310"/>
      <c r="M169" s="310"/>
      <c r="N169" s="310"/>
      <c r="O169" s="310"/>
      <c r="P169" s="310"/>
      <c r="Q169" s="310"/>
      <c r="R169" s="310"/>
      <c r="S169" s="310"/>
      <c r="T169" s="310"/>
      <c r="U169" s="310"/>
      <c r="V169" s="310"/>
      <c r="W169" s="310"/>
      <c r="X169" s="310"/>
    </row>
    <row r="170" spans="1:24" ht="48" customHeight="1">
      <c r="A170" s="1073" t="s">
        <v>203</v>
      </c>
      <c r="B170" s="1109" t="s">
        <v>145</v>
      </c>
      <c r="C170" s="1110"/>
      <c r="D170" s="1110"/>
      <c r="E170" s="1146"/>
      <c r="F170" s="713"/>
      <c r="G170" s="714"/>
      <c r="H170" s="715"/>
      <c r="I170" s="713"/>
    </row>
    <row r="171" spans="1:24" ht="48" customHeight="1">
      <c r="A171" s="1075"/>
      <c r="B171" s="1111" t="s">
        <v>146</v>
      </c>
      <c r="C171" s="1112"/>
      <c r="D171" s="1112"/>
      <c r="E171" s="1113"/>
      <c r="F171" s="740" t="s">
        <v>189</v>
      </c>
      <c r="G171" s="740" t="s">
        <v>189</v>
      </c>
      <c r="H171" s="741"/>
      <c r="I171" s="740" t="s">
        <v>189</v>
      </c>
    </row>
    <row r="172" spans="1:24" ht="16.5" customHeight="1">
      <c r="A172" s="634"/>
      <c r="B172" s="702"/>
      <c r="C172" s="702"/>
      <c r="D172" s="702"/>
      <c r="E172" s="702"/>
      <c r="F172" s="702"/>
      <c r="G172" s="702"/>
      <c r="H172" s="702"/>
      <c r="I172" s="702"/>
    </row>
    <row r="173" spans="1:24" ht="53.25" customHeight="1">
      <c r="A173" s="706">
        <v>5</v>
      </c>
      <c r="B173" s="1084" t="s">
        <v>331</v>
      </c>
      <c r="C173" s="1084"/>
      <c r="D173" s="1084"/>
      <c r="E173" s="1084"/>
      <c r="F173" s="1084"/>
      <c r="G173" s="1084"/>
      <c r="H173" s="1084"/>
      <c r="I173" s="754"/>
    </row>
    <row r="174" spans="1:24" ht="9" customHeight="1">
      <c r="A174" s="595"/>
      <c r="B174" s="1149"/>
      <c r="C174" s="1149"/>
      <c r="D174" s="1149"/>
      <c r="E174" s="1149"/>
      <c r="F174" s="1149"/>
      <c r="G174" s="1149"/>
      <c r="H174" s="1149"/>
      <c r="I174" s="1149"/>
    </row>
    <row r="175" spans="1:24" ht="61.5" customHeight="1">
      <c r="A175" s="706">
        <v>6</v>
      </c>
      <c r="B175" s="1084" t="s">
        <v>332</v>
      </c>
      <c r="C175" s="1084"/>
      <c r="D175" s="1084"/>
      <c r="E175" s="1084"/>
      <c r="F175" s="1084"/>
      <c r="G175" s="1084"/>
      <c r="H175" s="1084"/>
      <c r="I175" s="754"/>
    </row>
    <row r="176" spans="1:24" ht="15.75" customHeight="1">
      <c r="A176" s="1150"/>
      <c r="B176" s="1151"/>
      <c r="C176" s="1151"/>
      <c r="D176" s="1151"/>
      <c r="E176" s="1151"/>
      <c r="F176" s="1151"/>
      <c r="G176" s="1151"/>
      <c r="H176" s="1151"/>
      <c r="I176" s="1152"/>
    </row>
    <row r="177" spans="1:24" ht="72" customHeight="1">
      <c r="A177" s="706">
        <v>7</v>
      </c>
      <c r="B177" s="1084" t="s">
        <v>333</v>
      </c>
      <c r="C177" s="1084"/>
      <c r="D177" s="1084"/>
      <c r="E177" s="1084"/>
      <c r="F177" s="1084"/>
      <c r="G177" s="1084"/>
      <c r="H177" s="1084"/>
      <c r="I177" s="754"/>
    </row>
    <row r="178" spans="1:24" ht="45.75" customHeight="1">
      <c r="A178" s="755">
        <v>8</v>
      </c>
      <c r="B178" s="1112" t="s">
        <v>149</v>
      </c>
      <c r="C178" s="1112"/>
      <c r="D178" s="1112"/>
      <c r="E178" s="1113"/>
      <c r="F178" s="719"/>
      <c r="G178" s="1131"/>
      <c r="H178" s="1132"/>
      <c r="I178" s="719"/>
    </row>
    <row r="179" spans="1:24" s="594" customFormat="1" ht="12" customHeight="1">
      <c r="A179" s="593"/>
      <c r="B179" s="593"/>
      <c r="C179" s="593"/>
      <c r="D179" s="593"/>
      <c r="E179" s="593"/>
      <c r="F179" s="593"/>
      <c r="G179" s="593"/>
      <c r="H179" s="593"/>
      <c r="I179" s="593"/>
      <c r="J179" s="593"/>
    </row>
    <row r="180" spans="1:24" ht="21" hidden="1" customHeight="1">
      <c r="A180" s="327"/>
      <c r="B180" s="289"/>
      <c r="C180" s="289"/>
      <c r="D180" s="289"/>
      <c r="E180" s="432"/>
      <c r="F180" s="432"/>
      <c r="G180" s="432"/>
      <c r="H180" s="604"/>
      <c r="I180" s="391"/>
      <c r="J180" s="391"/>
      <c r="K180" s="391"/>
      <c r="L180" s="391"/>
      <c r="M180" s="433"/>
      <c r="N180" s="391"/>
      <c r="O180" s="391"/>
      <c r="P180" s="391"/>
      <c r="Q180" s="391"/>
      <c r="R180" s="391"/>
      <c r="S180" s="391"/>
      <c r="T180" s="391"/>
      <c r="U180" s="391"/>
      <c r="V180" s="391"/>
      <c r="W180" s="391"/>
      <c r="X180" s="391"/>
    </row>
    <row r="181" spans="1:24" ht="10.5" hidden="1" customHeight="1">
      <c r="A181" s="327"/>
      <c r="B181" s="289"/>
      <c r="C181" s="289"/>
      <c r="D181" s="289"/>
      <c r="E181" s="432"/>
      <c r="F181" s="432"/>
      <c r="G181" s="432"/>
      <c r="H181" s="604"/>
      <c r="I181" s="391"/>
      <c r="J181" s="391"/>
      <c r="K181" s="391"/>
      <c r="L181" s="391"/>
      <c r="M181" s="433"/>
      <c r="N181" s="391"/>
      <c r="O181" s="391"/>
      <c r="P181" s="391"/>
      <c r="Q181" s="391"/>
      <c r="R181" s="391"/>
      <c r="S181" s="391"/>
      <c r="T181" s="391"/>
      <c r="U181" s="391"/>
      <c r="V181" s="391"/>
      <c r="W181" s="391"/>
      <c r="X181" s="391"/>
    </row>
    <row r="182" spans="1:24" ht="10.5" hidden="1" customHeight="1">
      <c r="A182" s="327"/>
      <c r="B182" s="289"/>
      <c r="C182" s="289"/>
      <c r="D182" s="289"/>
      <c r="E182" s="432"/>
      <c r="F182" s="432"/>
      <c r="G182" s="432"/>
      <c r="H182" s="604"/>
      <c r="I182" s="391"/>
      <c r="J182" s="391"/>
      <c r="K182" s="391"/>
      <c r="L182" s="391"/>
      <c r="M182" s="433"/>
      <c r="N182" s="391"/>
      <c r="O182" s="391"/>
      <c r="P182" s="391"/>
      <c r="Q182" s="391"/>
      <c r="R182" s="391"/>
      <c r="S182" s="391"/>
      <c r="T182" s="391"/>
      <c r="U182" s="391"/>
      <c r="V182" s="391"/>
      <c r="W182" s="391"/>
      <c r="X182" s="391"/>
    </row>
    <row r="183" spans="1:24" ht="10.5" hidden="1" customHeight="1">
      <c r="A183" s="327"/>
      <c r="B183" s="289"/>
      <c r="C183" s="289"/>
      <c r="D183" s="289"/>
      <c r="E183" s="432"/>
      <c r="F183" s="432"/>
      <c r="G183" s="432"/>
      <c r="H183" s="604"/>
      <c r="I183" s="391"/>
      <c r="J183" s="391"/>
      <c r="K183" s="391"/>
      <c r="L183" s="391"/>
      <c r="M183" s="433"/>
      <c r="N183" s="391"/>
      <c r="O183" s="391"/>
      <c r="P183" s="391"/>
      <c r="Q183" s="391"/>
      <c r="R183" s="391"/>
      <c r="S183" s="391"/>
      <c r="T183" s="391"/>
      <c r="U183" s="391"/>
      <c r="V183" s="391"/>
      <c r="W183" s="391"/>
      <c r="X183" s="391"/>
    </row>
    <row r="184" spans="1:24" ht="10.5" hidden="1" customHeight="1">
      <c r="A184" s="327"/>
      <c r="B184" s="289"/>
      <c r="C184" s="289"/>
      <c r="D184" s="289"/>
      <c r="E184" s="432"/>
      <c r="F184" s="432"/>
      <c r="G184" s="432"/>
      <c r="H184" s="604"/>
      <c r="I184" s="391"/>
      <c r="J184" s="391"/>
      <c r="K184" s="391"/>
      <c r="L184" s="391"/>
      <c r="M184" s="433"/>
      <c r="N184" s="391"/>
      <c r="O184" s="391"/>
      <c r="P184" s="391"/>
      <c r="Q184" s="391"/>
      <c r="R184" s="391"/>
      <c r="S184" s="391"/>
      <c r="T184" s="391"/>
      <c r="U184" s="391"/>
      <c r="V184" s="391"/>
      <c r="W184" s="391"/>
      <c r="X184" s="391"/>
    </row>
    <row r="185" spans="1:24" ht="9.75" hidden="1" customHeight="1">
      <c r="A185" s="399"/>
      <c r="B185" s="327"/>
      <c r="C185" s="327"/>
      <c r="D185" s="612"/>
      <c r="E185" s="289"/>
      <c r="F185" s="289"/>
      <c r="G185" s="289"/>
      <c r="H185" s="613"/>
      <c r="I185" s="310"/>
      <c r="J185" s="310"/>
      <c r="K185" s="310"/>
      <c r="L185" s="310"/>
      <c r="M185" s="310"/>
      <c r="N185" s="310"/>
      <c r="O185" s="310"/>
      <c r="P185" s="310"/>
      <c r="Q185" s="310"/>
      <c r="R185" s="310"/>
      <c r="S185" s="310"/>
      <c r="T185" s="310"/>
      <c r="U185" s="310"/>
      <c r="V185" s="310"/>
      <c r="W185" s="310"/>
      <c r="X185" s="310"/>
    </row>
    <row r="186" spans="1:24" ht="15.75" hidden="1" customHeight="1">
      <c r="A186" s="399"/>
      <c r="B186" s="327"/>
      <c r="C186" s="327"/>
      <c r="D186" s="327"/>
      <c r="E186" s="327"/>
      <c r="F186" s="327"/>
      <c r="G186" s="327"/>
      <c r="H186" s="327"/>
      <c r="I186" s="327"/>
    </row>
    <row r="187" spans="1:24" ht="16.5" customHeight="1">
      <c r="A187" s="695" t="s">
        <v>334</v>
      </c>
      <c r="B187" s="1083" t="s">
        <v>335</v>
      </c>
      <c r="C187" s="1083"/>
      <c r="D187" s="1083"/>
      <c r="E187" s="1083"/>
      <c r="F187" s="1083"/>
      <c r="G187" s="1083"/>
      <c r="H187" s="1083"/>
      <c r="I187" s="696"/>
    </row>
    <row r="188" spans="1:24" ht="9" customHeight="1">
      <c r="A188" s="696"/>
      <c r="B188" s="697"/>
      <c r="C188" s="697"/>
      <c r="D188" s="697"/>
      <c r="E188" s="697"/>
      <c r="F188" s="697"/>
      <c r="G188" s="697"/>
      <c r="H188" s="696"/>
      <c r="I188" s="696"/>
    </row>
    <row r="189" spans="1:24" ht="20.100000000000001" customHeight="1">
      <c r="A189" s="698"/>
      <c r="B189" s="1067" t="s">
        <v>336</v>
      </c>
      <c r="C189" s="1067"/>
      <c r="D189" s="1067"/>
      <c r="E189" s="1067"/>
      <c r="F189" s="1067"/>
      <c r="G189" s="1067"/>
      <c r="H189" s="1067"/>
      <c r="I189" s="699"/>
    </row>
    <row r="190" spans="1:24" ht="9" customHeight="1">
      <c r="A190" s="696"/>
      <c r="B190" s="697"/>
      <c r="C190" s="697"/>
      <c r="D190" s="697"/>
      <c r="E190" s="697"/>
      <c r="F190" s="697"/>
      <c r="G190" s="697"/>
      <c r="H190" s="696"/>
      <c r="I190" s="696"/>
    </row>
    <row r="191" spans="1:24" ht="408.75" customHeight="1">
      <c r="A191" s="700"/>
      <c r="B191" s="1068" t="s">
        <v>1053</v>
      </c>
      <c r="C191" s="1068"/>
      <c r="D191" s="1068"/>
      <c r="E191" s="1068"/>
      <c r="F191" s="1068"/>
      <c r="G191" s="1068"/>
      <c r="H191" s="1068"/>
      <c r="I191" s="696"/>
    </row>
    <row r="192" spans="1:24" ht="18" customHeight="1">
      <c r="A192" s="327"/>
      <c r="B192" s="605"/>
      <c r="C192" s="605"/>
      <c r="D192" s="605"/>
      <c r="E192" s="605"/>
      <c r="F192" s="605"/>
      <c r="G192" s="605"/>
      <c r="H192" s="605"/>
      <c r="I192" s="327"/>
    </row>
    <row r="193" spans="1:13" ht="75" customHeight="1">
      <c r="A193" s="435"/>
      <c r="B193" s="857" t="s">
        <v>337</v>
      </c>
      <c r="C193" s="857"/>
      <c r="D193" s="857"/>
      <c r="E193" s="857"/>
      <c r="F193" s="857"/>
      <c r="G193" s="857"/>
      <c r="H193" s="857"/>
      <c r="I193" s="327"/>
    </row>
    <row r="194" spans="1:13" ht="15.75" hidden="1" customHeight="1">
      <c r="A194" s="435"/>
      <c r="B194" s="325"/>
      <c r="C194" s="325"/>
      <c r="D194" s="325"/>
      <c r="E194" s="325"/>
      <c r="F194" s="325"/>
      <c r="G194" s="325"/>
      <c r="H194" s="325"/>
      <c r="I194" s="327"/>
      <c r="M194" s="324">
        <f>M20</f>
        <v>2</v>
      </c>
    </row>
    <row r="195" spans="1:13" ht="7.5" customHeight="1">
      <c r="A195" s="435"/>
      <c r="B195" s="325"/>
      <c r="C195" s="325"/>
      <c r="D195" s="325"/>
      <c r="E195" s="325"/>
      <c r="F195" s="325"/>
      <c r="G195" s="325"/>
      <c r="H195" s="325"/>
      <c r="I195" s="327"/>
      <c r="M195" s="324"/>
    </row>
    <row r="196" spans="1:13" ht="20.25" customHeight="1">
      <c r="A196" s="606">
        <v>4</v>
      </c>
      <c r="B196" s="1069" t="s">
        <v>219</v>
      </c>
      <c r="C196" s="1069"/>
      <c r="D196" s="1069"/>
      <c r="E196" s="1069"/>
      <c r="F196" s="1069"/>
      <c r="G196" s="1069"/>
      <c r="H196" s="1069"/>
      <c r="I196" s="327"/>
      <c r="M196" s="324" t="str">
        <f>M21</f>
        <v>2 or more</v>
      </c>
    </row>
    <row r="197" spans="1:13" ht="29.25" customHeight="1">
      <c r="A197" s="405"/>
      <c r="B197" s="919" t="str">
        <f>IF(M194=1, "Name of the Bidder", IF(M194=2, "Name of the Bidder", IF(M194=3, "Name of Lead Partner of Joint Venture", "")))</f>
        <v>Name of the Bidder</v>
      </c>
      <c r="C197" s="920"/>
      <c r="D197" s="920"/>
      <c r="E197" s="1070">
        <f>'Names of Bidder'!D10</f>
        <v>0</v>
      </c>
      <c r="F197" s="1071"/>
      <c r="G197" s="1071"/>
      <c r="H197" s="1072"/>
      <c r="I197" s="327"/>
    </row>
    <row r="198" spans="1:13" ht="25.5" customHeight="1">
      <c r="A198" s="405" t="s">
        <v>220</v>
      </c>
      <c r="B198" s="919" t="s">
        <v>221</v>
      </c>
      <c r="C198" s="920"/>
      <c r="D198" s="920"/>
      <c r="E198" s="920"/>
      <c r="F198" s="920"/>
      <c r="G198" s="920"/>
      <c r="H198" s="920"/>
      <c r="I198" s="327"/>
    </row>
    <row r="199" spans="1:13" ht="19.5" customHeight="1">
      <c r="A199" s="438"/>
      <c r="B199" s="439"/>
      <c r="C199" s="439"/>
      <c r="D199" s="403"/>
      <c r="E199" s="861"/>
      <c r="F199" s="864" t="s">
        <v>223</v>
      </c>
      <c r="G199" s="942"/>
      <c r="H199" s="865"/>
      <c r="I199" s="327"/>
    </row>
    <row r="200" spans="1:13" ht="47.25" customHeight="1">
      <c r="A200" s="438"/>
      <c r="B200" s="439"/>
      <c r="C200" s="439"/>
      <c r="D200" s="403" t="s">
        <v>222</v>
      </c>
      <c r="E200" s="863"/>
      <c r="F200" s="868"/>
      <c r="G200" s="943"/>
      <c r="H200" s="869"/>
      <c r="I200" s="327"/>
    </row>
    <row r="201" spans="1:13" ht="17.25" customHeight="1">
      <c r="A201" s="440" t="s">
        <v>224</v>
      </c>
      <c r="B201" s="880" t="s">
        <v>225</v>
      </c>
      <c r="C201" s="880"/>
      <c r="D201" s="441"/>
      <c r="E201" s="493"/>
      <c r="F201" s="886"/>
      <c r="G201" s="887"/>
      <c r="H201" s="888"/>
      <c r="I201" s="327"/>
    </row>
    <row r="202" spans="1:13" ht="57" customHeight="1">
      <c r="A202" s="440"/>
      <c r="B202" s="874" t="s">
        <v>338</v>
      </c>
      <c r="C202" s="1066"/>
      <c r="D202" s="875"/>
      <c r="E202" s="442" t="s">
        <v>28</v>
      </c>
      <c r="F202" s="881"/>
      <c r="G202" s="882"/>
      <c r="H202" s="883"/>
      <c r="I202" s="327"/>
    </row>
    <row r="203" spans="1:13" ht="15.75" customHeight="1">
      <c r="A203" s="661">
        <v>1</v>
      </c>
      <c r="B203" s="666" t="s">
        <v>339</v>
      </c>
      <c r="C203" s="411"/>
      <c r="D203" s="660"/>
      <c r="E203" s="492"/>
      <c r="F203" s="881"/>
      <c r="G203" s="882"/>
      <c r="H203" s="883"/>
      <c r="I203" s="327"/>
    </row>
    <row r="204" spans="1:13" ht="15.75" customHeight="1">
      <c r="A204" s="440">
        <v>2</v>
      </c>
      <c r="B204" s="666" t="s">
        <v>340</v>
      </c>
      <c r="C204" s="411"/>
      <c r="D204" s="448"/>
      <c r="E204" s="614"/>
      <c r="F204" s="881"/>
      <c r="G204" s="882"/>
      <c r="H204" s="883"/>
    </row>
    <row r="205" spans="1:13" ht="15.75" customHeight="1">
      <c r="A205" s="440">
        <v>3</v>
      </c>
      <c r="B205" s="666" t="s">
        <v>341</v>
      </c>
      <c r="C205" s="411"/>
      <c r="D205" s="448"/>
      <c r="E205" s="614"/>
      <c r="F205" s="881"/>
      <c r="G205" s="882"/>
      <c r="H205" s="883"/>
      <c r="I205" s="327"/>
    </row>
    <row r="206" spans="1:13" ht="15.75" customHeight="1">
      <c r="A206" s="440">
        <v>4</v>
      </c>
      <c r="B206" s="666" t="s">
        <v>342</v>
      </c>
      <c r="C206" s="662"/>
      <c r="D206" s="448"/>
      <c r="E206" s="614"/>
      <c r="F206" s="656"/>
      <c r="G206" s="657"/>
      <c r="H206" s="658"/>
      <c r="I206" s="327"/>
    </row>
    <row r="207" spans="1:13" ht="16.5" customHeight="1">
      <c r="A207" s="440">
        <v>5</v>
      </c>
      <c r="B207" s="666" t="s">
        <v>343</v>
      </c>
      <c r="C207" s="447"/>
      <c r="D207" s="448"/>
      <c r="E207" s="614"/>
      <c r="F207" s="881"/>
      <c r="G207" s="882"/>
      <c r="H207" s="883"/>
      <c r="I207" s="327"/>
    </row>
    <row r="208" spans="1:13">
      <c r="A208" s="440">
        <v>6</v>
      </c>
      <c r="B208" s="666" t="s">
        <v>227</v>
      </c>
      <c r="C208" s="447"/>
      <c r="D208" s="448"/>
      <c r="E208" s="614"/>
      <c r="F208" s="881"/>
      <c r="G208" s="882"/>
      <c r="H208" s="883"/>
      <c r="I208" s="327"/>
    </row>
    <row r="209" spans="1:9" ht="29.25" customHeight="1">
      <c r="A209" s="405"/>
      <c r="B209" s="436"/>
      <c r="C209" s="437"/>
      <c r="D209" s="437"/>
      <c r="E209" s="437"/>
      <c r="F209" s="437"/>
      <c r="G209" s="437"/>
      <c r="H209" s="437"/>
      <c r="I209" s="327"/>
    </row>
    <row r="210" spans="1:9" ht="29.25" customHeight="1">
      <c r="A210" s="405"/>
      <c r="B210" s="436"/>
      <c r="C210" s="437"/>
      <c r="D210" s="437"/>
      <c r="E210" s="437"/>
      <c r="F210" s="437"/>
      <c r="G210" s="437"/>
      <c r="H210" s="437"/>
      <c r="I210" s="327"/>
    </row>
    <row r="211" spans="1:9" ht="20.25" customHeight="1">
      <c r="A211" s="438" t="s">
        <v>89</v>
      </c>
      <c r="B211" s="919" t="s">
        <v>228</v>
      </c>
      <c r="C211" s="920"/>
      <c r="D211" s="920"/>
      <c r="E211" s="920"/>
      <c r="F211" s="920"/>
      <c r="G211" s="920"/>
      <c r="H211" s="920"/>
      <c r="I211" s="327"/>
    </row>
    <row r="212" spans="1:9" ht="19.5" customHeight="1">
      <c r="A212" s="438"/>
      <c r="B212" s="454"/>
      <c r="C212" s="439"/>
      <c r="D212" s="403"/>
      <c r="E212" s="861"/>
      <c r="F212" s="864" t="s">
        <v>223</v>
      </c>
      <c r="G212" s="942"/>
      <c r="H212" s="865"/>
      <c r="I212" s="327"/>
    </row>
    <row r="213" spans="1:9" ht="47.25" customHeight="1">
      <c r="A213" s="438"/>
      <c r="B213" s="454"/>
      <c r="C213" s="439"/>
      <c r="D213" s="403" t="s">
        <v>229</v>
      </c>
      <c r="E213" s="863"/>
      <c r="F213" s="868"/>
      <c r="G213" s="943"/>
      <c r="H213" s="869"/>
      <c r="I213" s="327"/>
    </row>
    <row r="214" spans="1:9" ht="17.25" customHeight="1">
      <c r="A214" s="440" t="s">
        <v>224</v>
      </c>
      <c r="B214" s="934" t="s">
        <v>225</v>
      </c>
      <c r="C214" s="935"/>
      <c r="D214" s="455"/>
      <c r="E214" s="493"/>
      <c r="F214" s="886"/>
      <c r="G214" s="887"/>
      <c r="H214" s="888"/>
      <c r="I214" s="327"/>
    </row>
    <row r="215" spans="1:9" ht="58.5" customHeight="1">
      <c r="A215" s="440"/>
      <c r="B215" s="874" t="s">
        <v>338</v>
      </c>
      <c r="C215" s="1066"/>
      <c r="D215" s="875"/>
      <c r="E215" s="442" t="s">
        <v>28</v>
      </c>
      <c r="F215" s="881"/>
      <c r="G215" s="882"/>
      <c r="H215" s="883"/>
      <c r="I215" s="327"/>
    </row>
    <row r="216" spans="1:9" ht="15.75" customHeight="1">
      <c r="A216" s="661">
        <v>1</v>
      </c>
      <c r="B216" s="666" t="s">
        <v>339</v>
      </c>
      <c r="C216" s="659"/>
      <c r="D216" s="660"/>
      <c r="E216" s="615"/>
      <c r="F216" s="881"/>
      <c r="G216" s="882"/>
      <c r="H216" s="883"/>
      <c r="I216" s="327"/>
    </row>
    <row r="217" spans="1:9" ht="15.75" customHeight="1">
      <c r="A217" s="440">
        <v>2</v>
      </c>
      <c r="B217" s="666" t="s">
        <v>340</v>
      </c>
      <c r="C217" s="659"/>
      <c r="D217" s="446"/>
      <c r="E217" s="615"/>
      <c r="F217" s="881"/>
      <c r="G217" s="882"/>
      <c r="H217" s="883"/>
    </row>
    <row r="218" spans="1:9" ht="15.75" customHeight="1">
      <c r="A218" s="440">
        <v>3</v>
      </c>
      <c r="B218" s="666" t="s">
        <v>341</v>
      </c>
      <c r="C218" s="659"/>
      <c r="D218" s="446"/>
      <c r="E218" s="615"/>
      <c r="F218" s="881"/>
      <c r="G218" s="882"/>
      <c r="H218" s="883"/>
      <c r="I218" s="327"/>
    </row>
    <row r="219" spans="1:9" ht="16.5" customHeight="1">
      <c r="A219" s="440">
        <v>4</v>
      </c>
      <c r="B219" s="666" t="s">
        <v>342</v>
      </c>
      <c r="C219" s="659"/>
      <c r="D219" s="446"/>
      <c r="E219" s="615"/>
      <c r="F219" s="881"/>
      <c r="G219" s="882"/>
      <c r="H219" s="883"/>
      <c r="I219" s="327"/>
    </row>
    <row r="220" spans="1:9" ht="16.5" customHeight="1">
      <c r="A220" s="440">
        <v>5</v>
      </c>
      <c r="B220" s="666" t="s">
        <v>343</v>
      </c>
      <c r="C220" s="663"/>
      <c r="D220" s="446"/>
      <c r="E220" s="615"/>
      <c r="F220" s="656"/>
      <c r="G220" s="657"/>
      <c r="H220" s="658"/>
      <c r="I220" s="327"/>
    </row>
    <row r="221" spans="1:9" ht="16.5" customHeight="1">
      <c r="A221" s="661">
        <v>6</v>
      </c>
      <c r="B221" s="666" t="s">
        <v>227</v>
      </c>
      <c r="C221" s="667"/>
      <c r="D221" s="660"/>
      <c r="E221" s="615"/>
      <c r="F221" s="881"/>
      <c r="G221" s="882"/>
      <c r="H221" s="883"/>
      <c r="I221" s="327"/>
    </row>
    <row r="222" spans="1:9" ht="51" customHeight="1">
      <c r="A222" s="440"/>
      <c r="B222" s="1064" t="s">
        <v>230</v>
      </c>
      <c r="C222" s="1065"/>
      <c r="D222" s="446"/>
      <c r="E222" s="615"/>
      <c r="F222" s="881"/>
      <c r="G222" s="882"/>
      <c r="H222" s="883"/>
      <c r="I222" s="327"/>
    </row>
    <row r="223" spans="1:9" ht="16.5" customHeight="1">
      <c r="A223" s="435"/>
      <c r="B223" s="325"/>
      <c r="C223" s="325"/>
      <c r="D223" s="432"/>
      <c r="E223" s="432"/>
      <c r="F223" s="432"/>
      <c r="G223" s="432"/>
      <c r="H223" s="432"/>
      <c r="I223" s="327"/>
    </row>
    <row r="224" spans="1:9" ht="16.5" customHeight="1">
      <c r="A224" s="438" t="s">
        <v>231</v>
      </c>
      <c r="B224" s="936" t="s">
        <v>232</v>
      </c>
      <c r="C224" s="966"/>
      <c r="D224" s="456"/>
      <c r="E224" s="967"/>
      <c r="F224" s="968"/>
      <c r="G224" s="969"/>
      <c r="H224" s="970"/>
      <c r="I224" s="327"/>
    </row>
    <row r="225" spans="1:9" ht="34.5" customHeight="1">
      <c r="A225" s="438"/>
      <c r="B225" s="920"/>
      <c r="C225" s="936"/>
      <c r="D225" s="457" t="s">
        <v>233</v>
      </c>
      <c r="E225" s="971" t="s">
        <v>223</v>
      </c>
      <c r="F225" s="1058"/>
      <c r="G225" s="1058"/>
      <c r="H225" s="972"/>
      <c r="I225" s="327"/>
    </row>
    <row r="226" spans="1:9" ht="56.25" customHeight="1">
      <c r="A226" s="440"/>
      <c r="B226" s="937" t="s">
        <v>234</v>
      </c>
      <c r="C226" s="938"/>
      <c r="D226" s="446"/>
      <c r="E226" s="881"/>
      <c r="F226" s="882"/>
      <c r="G226" s="882"/>
      <c r="H226" s="883"/>
    </row>
    <row r="227" spans="1:9" ht="15.75" customHeight="1">
      <c r="A227" s="440"/>
      <c r="B227" s="877" t="s">
        <v>235</v>
      </c>
      <c r="C227" s="935"/>
      <c r="D227" s="455"/>
      <c r="E227" s="930"/>
      <c r="F227" s="939"/>
      <c r="G227" s="940"/>
      <c r="H227" s="941"/>
      <c r="I227" s="327"/>
    </row>
    <row r="228" spans="1:9" ht="79.5" customHeight="1">
      <c r="A228" s="440"/>
      <c r="B228" s="937" t="s">
        <v>236</v>
      </c>
      <c r="C228" s="938"/>
      <c r="D228" s="446"/>
      <c r="E228" s="881"/>
      <c r="F228" s="882"/>
      <c r="G228" s="882"/>
      <c r="H228" s="883"/>
      <c r="I228" s="327"/>
    </row>
    <row r="229" spans="1:9" ht="18" customHeight="1">
      <c r="A229" s="410"/>
      <c r="B229" s="391"/>
      <c r="C229" s="391"/>
      <c r="D229" s="391"/>
      <c r="G229" s="391"/>
    </row>
    <row r="230" spans="1:9" ht="19.5" hidden="1" customHeight="1">
      <c r="A230" s="405"/>
      <c r="B230" s="920" t="str">
        <f>IF(AND(M194=2,M196=1),"Name of Other Partner of JV",IF(AND(M194=2,M196="2 or more"),"Name of Other Partner-1 of JV",""))</f>
        <v>Name of Other Partner-1 of JV</v>
      </c>
      <c r="C230" s="920"/>
      <c r="D230" s="920"/>
      <c r="E230" s="919">
        <f>'[15]Name of Bidder'!C18</f>
        <v>0</v>
      </c>
      <c r="F230" s="920"/>
      <c r="G230" s="920"/>
      <c r="H230" s="936"/>
      <c r="I230" s="327"/>
    </row>
    <row r="231" spans="1:9" ht="29.25" hidden="1" customHeight="1">
      <c r="A231" s="405" t="s">
        <v>220</v>
      </c>
      <c r="B231" s="919" t="s">
        <v>221</v>
      </c>
      <c r="C231" s="920"/>
      <c r="D231" s="920"/>
      <c r="E231" s="920"/>
      <c r="F231" s="920"/>
      <c r="G231" s="920"/>
      <c r="H231" s="920"/>
      <c r="I231" s="327"/>
    </row>
    <row r="232" spans="1:9" ht="19.5" hidden="1" customHeight="1">
      <c r="A232" s="438"/>
      <c r="B232" s="454"/>
      <c r="C232" s="458"/>
      <c r="D232" s="459"/>
      <c r="E232" s="864" t="s">
        <v>238</v>
      </c>
      <c r="F232" s="865" t="s">
        <v>239</v>
      </c>
      <c r="G232" s="864" t="s">
        <v>223</v>
      </c>
      <c r="H232" s="865"/>
      <c r="I232" s="327"/>
    </row>
    <row r="233" spans="1:9" ht="47.25" hidden="1" customHeight="1">
      <c r="A233" s="438"/>
      <c r="B233" s="454"/>
      <c r="C233" s="458"/>
      <c r="D233" s="404" t="s">
        <v>240</v>
      </c>
      <c r="E233" s="944"/>
      <c r="F233" s="945"/>
      <c r="G233" s="944"/>
      <c r="H233" s="945"/>
      <c r="I233" s="327"/>
    </row>
    <row r="234" spans="1:9" ht="17.25" hidden="1" customHeight="1">
      <c r="A234" s="440" t="s">
        <v>224</v>
      </c>
      <c r="B234" s="930" t="s">
        <v>225</v>
      </c>
      <c r="C234" s="939"/>
      <c r="D234" s="460"/>
      <c r="E234" s="946"/>
      <c r="F234" s="947"/>
      <c r="G234" s="946"/>
      <c r="H234" s="947"/>
      <c r="I234" s="327"/>
    </row>
    <row r="235" spans="1:9" ht="17.25" hidden="1" customHeight="1">
      <c r="A235" s="440"/>
      <c r="B235" s="930" t="s">
        <v>241</v>
      </c>
      <c r="C235" s="931"/>
      <c r="D235" s="939"/>
      <c r="E235" s="442" t="s">
        <v>28</v>
      </c>
      <c r="F235" s="443"/>
      <c r="G235" s="443"/>
      <c r="H235" s="444"/>
      <c r="I235" s="327"/>
    </row>
    <row r="236" spans="1:9" ht="15.75" hidden="1" customHeight="1">
      <c r="A236" s="440">
        <v>1</v>
      </c>
      <c r="B236" s="932" t="s">
        <v>242</v>
      </c>
      <c r="C236" s="948"/>
      <c r="D236" s="448"/>
      <c r="E236" s="449"/>
      <c r="F236" s="450"/>
      <c r="G236" s="949"/>
      <c r="H236" s="950"/>
      <c r="I236" s="327"/>
    </row>
    <row r="237" spans="1:9" ht="15.75" hidden="1" customHeight="1">
      <c r="A237" s="440">
        <v>2</v>
      </c>
      <c r="B237" s="932" t="s">
        <v>243</v>
      </c>
      <c r="C237" s="948"/>
      <c r="D237" s="448"/>
      <c r="E237" s="449"/>
      <c r="F237" s="450"/>
      <c r="G237" s="949"/>
      <c r="H237" s="950"/>
    </row>
    <row r="238" spans="1:9" ht="15.75" hidden="1" customHeight="1">
      <c r="A238" s="440">
        <v>3</v>
      </c>
      <c r="B238" s="445" t="s">
        <v>244</v>
      </c>
      <c r="C238" s="447"/>
      <c r="D238" s="448"/>
      <c r="E238" s="449"/>
      <c r="F238" s="450"/>
      <c r="G238" s="949"/>
      <c r="H238" s="950"/>
      <c r="I238" s="327"/>
    </row>
    <row r="239" spans="1:9" ht="16.5" hidden="1" customHeight="1">
      <c r="A239" s="440">
        <v>4</v>
      </c>
      <c r="B239" s="445" t="s">
        <v>245</v>
      </c>
      <c r="C239" s="447"/>
      <c r="D239" s="448"/>
      <c r="E239" s="449"/>
      <c r="F239" s="450"/>
      <c r="G239" s="949"/>
      <c r="H239" s="950"/>
      <c r="I239" s="327"/>
    </row>
    <row r="240" spans="1:9" hidden="1">
      <c r="A240" s="440">
        <v>5</v>
      </c>
      <c r="B240" s="445" t="s">
        <v>246</v>
      </c>
      <c r="C240" s="447"/>
      <c r="D240" s="448"/>
      <c r="E240" s="449"/>
      <c r="F240" s="450"/>
      <c r="G240" s="949"/>
      <c r="H240" s="950"/>
      <c r="I240" s="327"/>
    </row>
    <row r="241" spans="1:9" ht="19.5" hidden="1" customHeight="1">
      <c r="A241" s="440">
        <v>6</v>
      </c>
      <c r="B241" s="445" t="s">
        <v>247</v>
      </c>
      <c r="C241" s="447"/>
      <c r="D241" s="451"/>
      <c r="E241" s="452"/>
      <c r="F241" s="453"/>
      <c r="G241" s="951"/>
      <c r="H241" s="952"/>
      <c r="I241" s="327"/>
    </row>
    <row r="242" spans="1:9" ht="32.25" hidden="1" customHeight="1">
      <c r="A242" s="435"/>
      <c r="B242" s="953" t="s">
        <v>248</v>
      </c>
      <c r="C242" s="953"/>
      <c r="D242" s="953"/>
      <c r="E242" s="953"/>
      <c r="F242" s="953"/>
      <c r="G242" s="953"/>
      <c r="H242" s="954"/>
      <c r="I242" s="327"/>
    </row>
    <row r="243" spans="1:9" ht="32.25" hidden="1" customHeight="1">
      <c r="A243" s="405"/>
      <c r="B243" s="461"/>
      <c r="C243" s="461"/>
      <c r="D243" s="461"/>
      <c r="E243" s="461"/>
      <c r="F243" s="461"/>
      <c r="G243" s="461"/>
      <c r="H243" s="461"/>
      <c r="I243" s="327"/>
    </row>
    <row r="244" spans="1:9" ht="32.25" hidden="1" customHeight="1">
      <c r="A244" s="405"/>
      <c r="B244" s="461"/>
      <c r="C244" s="461"/>
      <c r="D244" s="461"/>
      <c r="E244" s="461"/>
      <c r="F244" s="461"/>
      <c r="G244" s="461"/>
      <c r="H244" s="461"/>
      <c r="I244" s="327"/>
    </row>
    <row r="245" spans="1:9" ht="32.25" hidden="1" customHeight="1">
      <c r="A245" s="405"/>
      <c r="B245" s="461"/>
      <c r="C245" s="461"/>
      <c r="D245" s="461"/>
      <c r="E245" s="461"/>
      <c r="F245" s="461"/>
      <c r="G245" s="461"/>
      <c r="H245" s="461"/>
      <c r="I245" s="327"/>
    </row>
    <row r="246" spans="1:9" ht="32.25" hidden="1" customHeight="1">
      <c r="A246" s="405"/>
      <c r="B246" s="461"/>
      <c r="C246" s="461"/>
      <c r="D246" s="461"/>
      <c r="E246" s="461"/>
      <c r="F246" s="461"/>
      <c r="G246" s="461"/>
      <c r="H246" s="461"/>
      <c r="I246" s="327"/>
    </row>
    <row r="247" spans="1:9" ht="20.25" hidden="1" customHeight="1">
      <c r="A247" s="438" t="s">
        <v>89</v>
      </c>
      <c r="B247" s="919" t="s">
        <v>228</v>
      </c>
      <c r="C247" s="920"/>
      <c r="D247" s="920"/>
      <c r="E247" s="920"/>
      <c r="F247" s="920"/>
      <c r="G247" s="920"/>
      <c r="H247" s="920"/>
      <c r="I247" s="327"/>
    </row>
    <row r="248" spans="1:9" ht="19.5" hidden="1" customHeight="1">
      <c r="A248" s="438"/>
      <c r="B248" s="462"/>
      <c r="C248" s="458"/>
      <c r="D248" s="459"/>
      <c r="E248" s="864" t="s">
        <v>238</v>
      </c>
      <c r="F248" s="865" t="s">
        <v>239</v>
      </c>
      <c r="G248" s="864" t="s">
        <v>223</v>
      </c>
      <c r="H248" s="865"/>
      <c r="I248" s="327"/>
    </row>
    <row r="249" spans="1:9" ht="47.25" hidden="1" customHeight="1">
      <c r="A249" s="438"/>
      <c r="B249" s="462"/>
      <c r="C249" s="458"/>
      <c r="D249" s="404" t="s">
        <v>249</v>
      </c>
      <c r="E249" s="944"/>
      <c r="F249" s="945"/>
      <c r="G249" s="944"/>
      <c r="H249" s="945"/>
      <c r="I249" s="327"/>
    </row>
    <row r="250" spans="1:9" ht="17.25" hidden="1" customHeight="1">
      <c r="A250" s="440" t="s">
        <v>224</v>
      </c>
      <c r="B250" s="875" t="s">
        <v>225</v>
      </c>
      <c r="C250" s="934"/>
      <c r="D250" s="463"/>
      <c r="E250" s="946"/>
      <c r="F250" s="947"/>
      <c r="G250" s="955"/>
      <c r="H250" s="956"/>
      <c r="I250" s="327"/>
    </row>
    <row r="251" spans="1:9" ht="17.25" hidden="1" customHeight="1">
      <c r="A251" s="440"/>
      <c r="B251" s="931" t="s">
        <v>241</v>
      </c>
      <c r="C251" s="931"/>
      <c r="D251" s="875"/>
      <c r="E251" s="442" t="s">
        <v>28</v>
      </c>
      <c r="F251" s="443"/>
      <c r="G251" s="443"/>
      <c r="H251" s="444"/>
      <c r="I251" s="327"/>
    </row>
    <row r="252" spans="1:9" ht="15.75" hidden="1" customHeight="1">
      <c r="A252" s="440">
        <v>1</v>
      </c>
      <c r="B252" s="957" t="s">
        <v>242</v>
      </c>
      <c r="C252" s="958"/>
      <c r="D252" s="466"/>
      <c r="E252" s="467"/>
      <c r="F252" s="468"/>
      <c r="G252" s="959"/>
      <c r="H252" s="960"/>
      <c r="I252" s="327"/>
    </row>
    <row r="253" spans="1:9" ht="15.75" hidden="1" customHeight="1">
      <c r="A253" s="440">
        <v>2</v>
      </c>
      <c r="B253" s="957" t="s">
        <v>243</v>
      </c>
      <c r="C253" s="958"/>
      <c r="D253" s="469"/>
      <c r="E253" s="449"/>
      <c r="F253" s="450"/>
      <c r="G253" s="961"/>
      <c r="H253" s="962"/>
    </row>
    <row r="254" spans="1:9" ht="15.75" hidden="1" customHeight="1">
      <c r="A254" s="440">
        <v>3</v>
      </c>
      <c r="B254" s="464" t="s">
        <v>244</v>
      </c>
      <c r="C254" s="465"/>
      <c r="D254" s="469"/>
      <c r="E254" s="449"/>
      <c r="F254" s="450"/>
      <c r="G254" s="961"/>
      <c r="H254" s="962"/>
      <c r="I254" s="327"/>
    </row>
    <row r="255" spans="1:9" ht="16.5" hidden="1" customHeight="1">
      <c r="A255" s="440">
        <v>4</v>
      </c>
      <c r="B255" s="464" t="s">
        <v>245</v>
      </c>
      <c r="C255" s="465"/>
      <c r="D255" s="469"/>
      <c r="E255" s="449"/>
      <c r="F255" s="450"/>
      <c r="G255" s="961"/>
      <c r="H255" s="962"/>
      <c r="I255" s="327"/>
    </row>
    <row r="256" spans="1:9" ht="15.75" hidden="1" customHeight="1">
      <c r="A256" s="440">
        <v>5</v>
      </c>
      <c r="B256" s="464" t="s">
        <v>246</v>
      </c>
      <c r="C256" s="465"/>
      <c r="D256" s="469"/>
      <c r="E256" s="449"/>
      <c r="F256" s="450"/>
      <c r="G256" s="961"/>
      <c r="H256" s="962"/>
      <c r="I256" s="327"/>
    </row>
    <row r="257" spans="1:9" hidden="1">
      <c r="A257" s="440">
        <v>6</v>
      </c>
      <c r="B257" s="464" t="s">
        <v>247</v>
      </c>
      <c r="C257" s="465"/>
      <c r="D257" s="470"/>
      <c r="E257" s="452"/>
      <c r="F257" s="453"/>
      <c r="G257" s="963"/>
      <c r="H257" s="964"/>
      <c r="I257" s="327"/>
    </row>
    <row r="258" spans="1:9" ht="49.5" hidden="1" customHeight="1">
      <c r="A258" s="440"/>
      <c r="B258" s="965" t="s">
        <v>248</v>
      </c>
      <c r="C258" s="953"/>
      <c r="D258" s="953"/>
      <c r="E258" s="953"/>
      <c r="F258" s="953"/>
      <c r="G258" s="953"/>
      <c r="H258" s="954"/>
      <c r="I258" s="327"/>
    </row>
    <row r="259" spans="1:9" ht="16.5" hidden="1" customHeight="1">
      <c r="A259" s="471"/>
      <c r="B259" s="325"/>
      <c r="C259" s="325"/>
      <c r="D259" s="432"/>
      <c r="E259" s="432"/>
      <c r="F259" s="432"/>
      <c r="G259" s="432"/>
      <c r="H259" s="432"/>
      <c r="I259" s="327"/>
    </row>
    <row r="260" spans="1:9" ht="16.5" hidden="1" customHeight="1">
      <c r="A260" s="438" t="s">
        <v>231</v>
      </c>
      <c r="B260" s="936" t="s">
        <v>232</v>
      </c>
      <c r="C260" s="966"/>
      <c r="D260" s="456"/>
      <c r="E260" s="967"/>
      <c r="F260" s="968"/>
      <c r="G260" s="969"/>
      <c r="H260" s="970"/>
      <c r="I260" s="327"/>
    </row>
    <row r="261" spans="1:9" ht="28.5" hidden="1" customHeight="1">
      <c r="A261" s="438"/>
      <c r="B261" s="920"/>
      <c r="C261" s="936"/>
      <c r="D261" s="457"/>
      <c r="E261" s="971" t="s">
        <v>250</v>
      </c>
      <c r="F261" s="972"/>
      <c r="G261" s="973" t="s">
        <v>238</v>
      </c>
      <c r="H261" s="974"/>
      <c r="I261" s="327"/>
    </row>
    <row r="262" spans="1:9" ht="56.25" hidden="1" customHeight="1">
      <c r="A262" s="440"/>
      <c r="B262" s="937" t="s">
        <v>234</v>
      </c>
      <c r="C262" s="938"/>
      <c r="D262" s="446"/>
      <c r="E262" s="975"/>
      <c r="F262" s="976"/>
      <c r="G262" s="977"/>
      <c r="H262" s="977"/>
    </row>
    <row r="263" spans="1:9" ht="15.75" hidden="1" customHeight="1">
      <c r="A263" s="440"/>
      <c r="B263" s="877" t="s">
        <v>235</v>
      </c>
      <c r="C263" s="935"/>
      <c r="D263" s="455"/>
      <c r="E263" s="930"/>
      <c r="F263" s="939"/>
      <c r="G263" s="940"/>
      <c r="H263" s="941"/>
      <c r="I263" s="327"/>
    </row>
    <row r="264" spans="1:9" ht="66.75" hidden="1" customHeight="1">
      <c r="A264" s="440"/>
      <c r="B264" s="937" t="s">
        <v>236</v>
      </c>
      <c r="C264" s="938"/>
      <c r="D264" s="446"/>
      <c r="E264" s="975"/>
      <c r="F264" s="976"/>
      <c r="G264" s="977"/>
      <c r="H264" s="977"/>
      <c r="I264" s="327"/>
    </row>
    <row r="265" spans="1:9" ht="20.25" hidden="1" customHeight="1">
      <c r="A265" s="440"/>
      <c r="B265" s="472"/>
      <c r="C265" s="472"/>
      <c r="D265" s="473"/>
      <c r="E265" s="473"/>
      <c r="F265" s="473"/>
      <c r="G265" s="473"/>
      <c r="H265" s="473"/>
      <c r="I265" s="327"/>
    </row>
    <row r="266" spans="1:9" ht="32.25" hidden="1" customHeight="1">
      <c r="A266" s="405"/>
      <c r="B266" s="920" t="str">
        <f>IF(AND(M194=2,M196="2 or more"),"Name of Other Partner-2 of JV", "")</f>
        <v>Name of Other Partner-2 of JV</v>
      </c>
      <c r="C266" s="920"/>
      <c r="D266" s="920"/>
      <c r="E266" s="919">
        <f>'[15]Name of Bidder'!C23</f>
        <v>0</v>
      </c>
      <c r="F266" s="920"/>
      <c r="G266" s="920"/>
      <c r="H266" s="936"/>
      <c r="I266" s="327"/>
    </row>
    <row r="267" spans="1:9" ht="29.25" hidden="1" customHeight="1">
      <c r="A267" s="405" t="s">
        <v>220</v>
      </c>
      <c r="B267" s="919" t="s">
        <v>221</v>
      </c>
      <c r="C267" s="920"/>
      <c r="D267" s="920"/>
      <c r="E267" s="920"/>
      <c r="F267" s="920"/>
      <c r="G267" s="920"/>
      <c r="H267" s="920"/>
      <c r="I267" s="327"/>
    </row>
    <row r="268" spans="1:9" ht="19.5" hidden="1" customHeight="1">
      <c r="A268" s="438"/>
      <c r="B268" s="454"/>
      <c r="C268" s="458"/>
      <c r="D268" s="459"/>
      <c r="E268" s="864" t="s">
        <v>238</v>
      </c>
      <c r="F268" s="865" t="s">
        <v>239</v>
      </c>
      <c r="G268" s="864" t="s">
        <v>223</v>
      </c>
      <c r="H268" s="865"/>
      <c r="I268" s="327"/>
    </row>
    <row r="269" spans="1:9" ht="47.25" hidden="1" customHeight="1">
      <c r="A269" s="438"/>
      <c r="B269" s="454"/>
      <c r="C269" s="458"/>
      <c r="D269" s="404" t="s">
        <v>240</v>
      </c>
      <c r="E269" s="944"/>
      <c r="F269" s="945"/>
      <c r="G269" s="944"/>
      <c r="H269" s="945"/>
      <c r="I269" s="327"/>
    </row>
    <row r="270" spans="1:9" ht="17.25" hidden="1" customHeight="1">
      <c r="A270" s="440" t="s">
        <v>224</v>
      </c>
      <c r="B270" s="930" t="s">
        <v>225</v>
      </c>
      <c r="C270" s="939"/>
      <c r="D270" s="460"/>
      <c r="E270" s="946"/>
      <c r="F270" s="947"/>
      <c r="G270" s="946"/>
      <c r="H270" s="947"/>
      <c r="I270" s="327"/>
    </row>
    <row r="271" spans="1:9" ht="17.25" hidden="1" customHeight="1">
      <c r="A271" s="440"/>
      <c r="B271" s="930" t="s">
        <v>241</v>
      </c>
      <c r="C271" s="931"/>
      <c r="D271" s="939"/>
      <c r="E271" s="442" t="s">
        <v>28</v>
      </c>
      <c r="F271" s="443"/>
      <c r="G271" s="443"/>
      <c r="H271" s="444"/>
      <c r="I271" s="327"/>
    </row>
    <row r="272" spans="1:9" ht="15.75" hidden="1" customHeight="1">
      <c r="A272" s="440">
        <v>1</v>
      </c>
      <c r="B272" s="957" t="s">
        <v>242</v>
      </c>
      <c r="C272" s="958"/>
      <c r="D272" s="474"/>
      <c r="E272" s="467"/>
      <c r="F272" s="468"/>
      <c r="G272" s="978"/>
      <c r="H272" s="979"/>
      <c r="I272" s="327"/>
    </row>
    <row r="273" spans="1:9" ht="15.75" hidden="1" customHeight="1">
      <c r="A273" s="440">
        <v>2</v>
      </c>
      <c r="B273" s="957" t="s">
        <v>243</v>
      </c>
      <c r="C273" s="958"/>
      <c r="D273" s="448"/>
      <c r="E273" s="449"/>
      <c r="F273" s="450"/>
      <c r="G273" s="949"/>
      <c r="H273" s="950"/>
    </row>
    <row r="274" spans="1:9" ht="15.75" hidden="1" customHeight="1">
      <c r="A274" s="440">
        <v>3</v>
      </c>
      <c r="B274" s="464" t="s">
        <v>244</v>
      </c>
      <c r="C274" s="465"/>
      <c r="D274" s="448"/>
      <c r="E274" s="449"/>
      <c r="F274" s="450"/>
      <c r="G274" s="949"/>
      <c r="H274" s="950"/>
      <c r="I274" s="327"/>
    </row>
    <row r="275" spans="1:9" ht="16.5" hidden="1" customHeight="1">
      <c r="A275" s="440">
        <v>4</v>
      </c>
      <c r="B275" s="464" t="s">
        <v>245</v>
      </c>
      <c r="C275" s="465"/>
      <c r="D275" s="448"/>
      <c r="E275" s="449"/>
      <c r="F275" s="450"/>
      <c r="G275" s="949"/>
      <c r="H275" s="950"/>
      <c r="I275" s="327"/>
    </row>
    <row r="276" spans="1:9" ht="15.75" hidden="1" customHeight="1">
      <c r="A276" s="440">
        <v>5</v>
      </c>
      <c r="B276" s="464" t="s">
        <v>246</v>
      </c>
      <c r="C276" s="465"/>
      <c r="D276" s="448"/>
      <c r="E276" s="449"/>
      <c r="F276" s="450"/>
      <c r="G276" s="949"/>
      <c r="H276" s="950"/>
      <c r="I276" s="327"/>
    </row>
    <row r="277" spans="1:9" hidden="1">
      <c r="A277" s="440">
        <v>6</v>
      </c>
      <c r="B277" s="464" t="s">
        <v>247</v>
      </c>
      <c r="C277" s="465"/>
      <c r="D277" s="451"/>
      <c r="E277" s="452"/>
      <c r="F277" s="453"/>
      <c r="G277" s="951"/>
      <c r="H277" s="952"/>
      <c r="I277" s="327"/>
    </row>
    <row r="278" spans="1:9" ht="32.25" hidden="1" customHeight="1">
      <c r="A278" s="435"/>
      <c r="B278" s="953" t="s">
        <v>248</v>
      </c>
      <c r="C278" s="953"/>
      <c r="D278" s="953"/>
      <c r="E278" s="953"/>
      <c r="F278" s="953"/>
      <c r="G278" s="953"/>
      <c r="H278" s="954"/>
      <c r="I278" s="327"/>
    </row>
    <row r="279" spans="1:9" ht="32.25" hidden="1" customHeight="1">
      <c r="A279" s="405"/>
      <c r="B279" s="461"/>
      <c r="C279" s="461"/>
      <c r="D279" s="461"/>
      <c r="E279" s="461"/>
      <c r="F279" s="461"/>
      <c r="G279" s="461"/>
      <c r="H279" s="461"/>
      <c r="I279" s="327"/>
    </row>
    <row r="280" spans="1:9" ht="20.25" hidden="1" customHeight="1">
      <c r="A280" s="438" t="s">
        <v>89</v>
      </c>
      <c r="B280" s="919" t="s">
        <v>228</v>
      </c>
      <c r="C280" s="920"/>
      <c r="D280" s="920"/>
      <c r="E280" s="920"/>
      <c r="F280" s="920"/>
      <c r="G280" s="920"/>
      <c r="H280" s="920"/>
      <c r="I280" s="327"/>
    </row>
    <row r="281" spans="1:9" ht="19.5" hidden="1" customHeight="1">
      <c r="A281" s="438"/>
      <c r="B281" s="462"/>
      <c r="C281" s="458"/>
      <c r="D281" s="459"/>
      <c r="E281" s="864" t="s">
        <v>238</v>
      </c>
      <c r="F281" s="865" t="s">
        <v>239</v>
      </c>
      <c r="G281" s="864" t="s">
        <v>223</v>
      </c>
      <c r="H281" s="865"/>
      <c r="I281" s="327"/>
    </row>
    <row r="282" spans="1:9" ht="47.25" hidden="1" customHeight="1">
      <c r="A282" s="438"/>
      <c r="B282" s="462"/>
      <c r="C282" s="458"/>
      <c r="D282" s="404" t="s">
        <v>249</v>
      </c>
      <c r="E282" s="944"/>
      <c r="F282" s="945"/>
      <c r="G282" s="944"/>
      <c r="H282" s="945"/>
      <c r="I282" s="327"/>
    </row>
    <row r="283" spans="1:9" ht="17.25" hidden="1" customHeight="1">
      <c r="A283" s="440" t="s">
        <v>224</v>
      </c>
      <c r="B283" s="875" t="s">
        <v>225</v>
      </c>
      <c r="C283" s="934"/>
      <c r="D283" s="463"/>
      <c r="E283" s="946"/>
      <c r="F283" s="947"/>
      <c r="G283" s="955"/>
      <c r="H283" s="956"/>
      <c r="I283" s="327"/>
    </row>
    <row r="284" spans="1:9" ht="17.25" hidden="1" customHeight="1">
      <c r="A284" s="440"/>
      <c r="B284" s="931" t="s">
        <v>241</v>
      </c>
      <c r="C284" s="931"/>
      <c r="D284" s="875"/>
      <c r="E284" s="442" t="s">
        <v>28</v>
      </c>
      <c r="F284" s="443"/>
      <c r="G284" s="443"/>
      <c r="H284" s="444"/>
      <c r="I284" s="327"/>
    </row>
    <row r="285" spans="1:9" ht="15.75" hidden="1" customHeight="1">
      <c r="A285" s="440">
        <v>1</v>
      </c>
      <c r="B285" s="957" t="s">
        <v>242</v>
      </c>
      <c r="C285" s="958"/>
      <c r="D285" s="466"/>
      <c r="E285" s="467"/>
      <c r="F285" s="468"/>
      <c r="G285" s="959"/>
      <c r="H285" s="960"/>
      <c r="I285" s="327"/>
    </row>
    <row r="286" spans="1:9" ht="15.75" hidden="1" customHeight="1">
      <c r="A286" s="440">
        <v>2</v>
      </c>
      <c r="B286" s="957" t="s">
        <v>243</v>
      </c>
      <c r="C286" s="958"/>
      <c r="D286" s="469"/>
      <c r="E286" s="449"/>
      <c r="F286" s="450"/>
      <c r="G286" s="961"/>
      <c r="H286" s="962"/>
    </row>
    <row r="287" spans="1:9" ht="15.75" hidden="1" customHeight="1">
      <c r="A287" s="440">
        <v>3</v>
      </c>
      <c r="B287" s="464" t="s">
        <v>244</v>
      </c>
      <c r="C287" s="465"/>
      <c r="D287" s="469"/>
      <c r="E287" s="449"/>
      <c r="F287" s="450"/>
      <c r="G287" s="961"/>
      <c r="H287" s="962"/>
      <c r="I287" s="327"/>
    </row>
    <row r="288" spans="1:9" ht="16.5" hidden="1" customHeight="1">
      <c r="A288" s="440">
        <v>4</v>
      </c>
      <c r="B288" s="464" t="s">
        <v>245</v>
      </c>
      <c r="C288" s="465"/>
      <c r="D288" s="469"/>
      <c r="E288" s="449"/>
      <c r="F288" s="450"/>
      <c r="G288" s="961"/>
      <c r="H288" s="962"/>
      <c r="I288" s="327"/>
    </row>
    <row r="289" spans="1:9" ht="15.75" hidden="1" customHeight="1">
      <c r="A289" s="440">
        <v>5</v>
      </c>
      <c r="B289" s="464" t="s">
        <v>246</v>
      </c>
      <c r="C289" s="465"/>
      <c r="D289" s="469"/>
      <c r="E289" s="449"/>
      <c r="F289" s="450"/>
      <c r="G289" s="961"/>
      <c r="H289" s="962"/>
      <c r="I289" s="327"/>
    </row>
    <row r="290" spans="1:9" ht="15.75" hidden="1" customHeight="1">
      <c r="A290" s="440">
        <v>6</v>
      </c>
      <c r="B290" s="464" t="s">
        <v>247</v>
      </c>
      <c r="C290" s="465"/>
      <c r="D290" s="469"/>
      <c r="E290" s="449"/>
      <c r="F290" s="450"/>
      <c r="G290" s="961"/>
      <c r="H290" s="962"/>
      <c r="I290" s="327"/>
    </row>
    <row r="291" spans="1:9" ht="32.25" hidden="1" customHeight="1">
      <c r="A291" s="440"/>
      <c r="B291" s="980" t="s">
        <v>230</v>
      </c>
      <c r="C291" s="980"/>
      <c r="D291" s="470"/>
      <c r="E291" s="452"/>
      <c r="F291" s="453"/>
      <c r="G291" s="963"/>
      <c r="H291" s="964"/>
      <c r="I291" s="327"/>
    </row>
    <row r="292" spans="1:9" ht="32.25" hidden="1" customHeight="1">
      <c r="A292" s="435"/>
      <c r="B292" s="981" t="s">
        <v>248</v>
      </c>
      <c r="C292" s="981"/>
      <c r="D292" s="981"/>
      <c r="E292" s="981"/>
      <c r="F292" s="981"/>
      <c r="G292" s="981"/>
      <c r="H292" s="982"/>
      <c r="I292" s="327"/>
    </row>
    <row r="293" spans="1:9" ht="16.5" hidden="1" customHeight="1">
      <c r="A293" s="435"/>
      <c r="B293" s="325"/>
      <c r="C293" s="325"/>
      <c r="D293" s="432"/>
      <c r="E293" s="432"/>
      <c r="F293" s="432"/>
      <c r="G293" s="432"/>
      <c r="H293" s="432"/>
      <c r="I293" s="327"/>
    </row>
    <row r="294" spans="1:9" ht="16.5" hidden="1" customHeight="1">
      <c r="A294" s="438" t="s">
        <v>231</v>
      </c>
      <c r="B294" s="966" t="s">
        <v>232</v>
      </c>
      <c r="C294" s="966"/>
      <c r="D294" s="456"/>
      <c r="E294" s="967"/>
      <c r="F294" s="968"/>
      <c r="G294" s="969"/>
      <c r="H294" s="970"/>
      <c r="I294" s="327"/>
    </row>
    <row r="295" spans="1:9" ht="28.5" hidden="1" customHeight="1">
      <c r="A295" s="438"/>
      <c r="B295" s="919"/>
      <c r="C295" s="936"/>
      <c r="D295" s="457"/>
      <c r="E295" s="971" t="s">
        <v>250</v>
      </c>
      <c r="F295" s="972"/>
      <c r="G295" s="973" t="s">
        <v>238</v>
      </c>
      <c r="H295" s="974"/>
      <c r="I295" s="327"/>
    </row>
    <row r="296" spans="1:9" ht="56.25" hidden="1" customHeight="1">
      <c r="A296" s="440"/>
      <c r="B296" s="938" t="s">
        <v>234</v>
      </c>
      <c r="C296" s="938"/>
      <c r="D296" s="446"/>
      <c r="E296" s="975"/>
      <c r="F296" s="976"/>
      <c r="G296" s="977"/>
      <c r="H296" s="977"/>
    </row>
    <row r="297" spans="1:9" ht="15.75" hidden="1" customHeight="1">
      <c r="A297" s="440"/>
      <c r="B297" s="935" t="s">
        <v>235</v>
      </c>
      <c r="C297" s="935"/>
      <c r="D297" s="455"/>
      <c r="E297" s="930"/>
      <c r="F297" s="939"/>
      <c r="G297" s="940"/>
      <c r="H297" s="941"/>
      <c r="I297" s="327"/>
    </row>
    <row r="298" spans="1:9" ht="49.5" hidden="1" customHeight="1">
      <c r="A298" s="440"/>
      <c r="B298" s="938" t="s">
        <v>236</v>
      </c>
      <c r="C298" s="938"/>
      <c r="D298" s="446"/>
      <c r="E298" s="975"/>
      <c r="F298" s="976"/>
      <c r="G298" s="977"/>
      <c r="H298" s="977"/>
      <c r="I298" s="327"/>
    </row>
    <row r="299" spans="1:9" ht="22.5" hidden="1" customHeight="1">
      <c r="A299" s="435"/>
      <c r="B299" s="472"/>
      <c r="C299" s="472"/>
      <c r="D299" s="473"/>
      <c r="E299" s="473"/>
      <c r="F299" s="473"/>
      <c r="G299" s="473"/>
      <c r="H299" s="473"/>
      <c r="I299" s="327"/>
    </row>
    <row r="300" spans="1:9" ht="17.25" hidden="1" customHeight="1">
      <c r="A300" s="475" t="s">
        <v>251</v>
      </c>
      <c r="B300" s="983" t="s">
        <v>252</v>
      </c>
      <c r="C300" s="983"/>
      <c r="D300" s="983"/>
      <c r="E300" s="983"/>
      <c r="F300" s="983"/>
      <c r="G300" s="983"/>
      <c r="H300" s="983"/>
      <c r="I300" s="327"/>
    </row>
    <row r="301" spans="1:9" ht="12" hidden="1" customHeight="1">
      <c r="A301" s="327"/>
      <c r="B301" s="391"/>
      <c r="C301" s="391"/>
      <c r="D301" s="391"/>
      <c r="E301" s="391"/>
      <c r="F301" s="391"/>
      <c r="G301" s="391"/>
      <c r="H301" s="327"/>
      <c r="I301" s="327"/>
    </row>
    <row r="302" spans="1:9" ht="75" hidden="1" customHeight="1">
      <c r="A302" s="476"/>
      <c r="B302" s="984" t="s">
        <v>253</v>
      </c>
      <c r="C302" s="984"/>
      <c r="D302" s="984"/>
      <c r="E302" s="984"/>
      <c r="F302" s="984"/>
      <c r="G302" s="984"/>
      <c r="H302" s="984"/>
      <c r="I302" s="327"/>
    </row>
    <row r="303" spans="1:9" ht="185.25" hidden="1" customHeight="1">
      <c r="A303" s="435"/>
      <c r="B303" s="985" t="s">
        <v>254</v>
      </c>
      <c r="C303" s="985"/>
      <c r="D303" s="985"/>
      <c r="E303" s="985"/>
      <c r="F303" s="985"/>
      <c r="G303" s="985"/>
      <c r="H303" s="985"/>
    </row>
    <row r="304" spans="1:9" ht="40.15" hidden="1" customHeight="1">
      <c r="A304" s="435"/>
      <c r="B304" s="984"/>
      <c r="C304" s="984"/>
      <c r="D304" s="984"/>
      <c r="E304" s="984"/>
      <c r="F304" s="984"/>
      <c r="G304" s="984"/>
      <c r="H304" s="984"/>
      <c r="I304" s="327"/>
    </row>
    <row r="305" spans="1:9" ht="9" hidden="1" customHeight="1">
      <c r="A305" s="327"/>
      <c r="B305" s="327"/>
      <c r="C305" s="327"/>
      <c r="D305" s="327"/>
      <c r="E305" s="327"/>
      <c r="F305" s="327"/>
      <c r="G305" s="327"/>
      <c r="H305" s="327"/>
      <c r="I305" s="327"/>
    </row>
    <row r="306" spans="1:9" ht="33.75" hidden="1" customHeight="1">
      <c r="A306" s="435"/>
      <c r="B306" s="984"/>
      <c r="C306" s="984"/>
      <c r="D306" s="984"/>
      <c r="E306" s="984"/>
      <c r="F306" s="984"/>
      <c r="G306" s="984"/>
      <c r="H306" s="984"/>
      <c r="I306" s="327"/>
    </row>
    <row r="307" spans="1:9" hidden="1">
      <c r="B307" s="391"/>
      <c r="C307" s="391"/>
      <c r="D307" s="391"/>
      <c r="E307" s="391"/>
      <c r="F307" s="391"/>
      <c r="G307" s="391"/>
    </row>
    <row r="308" spans="1:9" ht="42" hidden="1" customHeight="1">
      <c r="A308" s="434"/>
      <c r="B308" s="984"/>
      <c r="C308" s="984"/>
      <c r="D308" s="984"/>
      <c r="E308" s="984"/>
      <c r="F308" s="984"/>
      <c r="G308" s="984"/>
      <c r="H308" s="984"/>
      <c r="I308" s="327"/>
    </row>
    <row r="309" spans="1:9" hidden="1">
      <c r="A309" s="327"/>
      <c r="B309" s="327"/>
      <c r="C309" s="327"/>
      <c r="D309" s="327"/>
      <c r="E309" s="327"/>
      <c r="F309" s="327"/>
      <c r="G309" s="327"/>
      <c r="H309" s="327"/>
      <c r="I309" s="327"/>
    </row>
    <row r="310" spans="1:9" ht="19.5" hidden="1" customHeight="1">
      <c r="A310" s="434"/>
      <c r="B310" s="984" t="s">
        <v>255</v>
      </c>
      <c r="C310" s="984"/>
      <c r="D310" s="984"/>
      <c r="E310" s="984"/>
      <c r="F310" s="984"/>
      <c r="G310" s="984"/>
      <c r="H310" s="984"/>
      <c r="I310" s="327"/>
    </row>
    <row r="311" spans="1:9" hidden="1">
      <c r="A311" s="327"/>
      <c r="B311" s="391"/>
      <c r="C311" s="391"/>
      <c r="D311" s="391"/>
      <c r="E311" s="391"/>
      <c r="F311" s="391"/>
      <c r="G311" s="391"/>
      <c r="H311" s="327"/>
      <c r="I311" s="327"/>
    </row>
    <row r="312" spans="1:9" ht="40.15" hidden="1" customHeight="1">
      <c r="A312" s="434" t="s">
        <v>256</v>
      </c>
      <c r="B312" s="985" t="s">
        <v>257</v>
      </c>
      <c r="C312" s="985"/>
      <c r="D312" s="985"/>
      <c r="E312" s="985"/>
      <c r="F312" s="985"/>
      <c r="G312" s="985"/>
      <c r="H312" s="985"/>
      <c r="I312" s="327"/>
    </row>
    <row r="313" spans="1:9" hidden="1">
      <c r="A313" s="327"/>
      <c r="B313" s="391"/>
      <c r="C313" s="391"/>
      <c r="D313" s="391"/>
      <c r="E313" s="391"/>
      <c r="F313" s="391"/>
      <c r="G313" s="391"/>
      <c r="H313" s="327"/>
      <c r="I313" s="327"/>
    </row>
    <row r="314" spans="1:9" ht="90" hidden="1" customHeight="1">
      <c r="A314" s="434" t="s">
        <v>258</v>
      </c>
      <c r="B314" s="985" t="s">
        <v>259</v>
      </c>
      <c r="C314" s="985"/>
      <c r="D314" s="985"/>
      <c r="E314" s="985"/>
      <c r="F314" s="985"/>
      <c r="G314" s="985"/>
      <c r="H314" s="985"/>
    </row>
    <row r="315" spans="1:9" hidden="1">
      <c r="A315" s="327"/>
      <c r="B315" s="327"/>
      <c r="C315" s="327"/>
      <c r="D315" s="327"/>
      <c r="E315" s="327"/>
      <c r="F315" s="327"/>
      <c r="G315" s="327"/>
      <c r="H315" s="327"/>
      <c r="I315" s="327"/>
    </row>
    <row r="316" spans="1:9" ht="48" hidden="1" customHeight="1">
      <c r="A316" s="434" t="s">
        <v>260</v>
      </c>
      <c r="B316" s="984" t="s">
        <v>261</v>
      </c>
      <c r="C316" s="984"/>
      <c r="D316" s="984"/>
      <c r="E316" s="984"/>
      <c r="F316" s="984"/>
      <c r="G316" s="984"/>
      <c r="H316" s="984"/>
      <c r="I316" s="327"/>
    </row>
    <row r="317" spans="1:9" ht="17.25" hidden="1" customHeight="1">
      <c r="A317" s="327"/>
      <c r="B317" s="327"/>
      <c r="C317" s="327"/>
      <c r="D317" s="326"/>
      <c r="E317" s="327"/>
      <c r="F317" s="327"/>
      <c r="G317" s="327"/>
      <c r="H317" s="327"/>
      <c r="I317" s="327"/>
    </row>
    <row r="318" spans="1:9" ht="21" hidden="1" customHeight="1">
      <c r="A318" s="434" t="s">
        <v>262</v>
      </c>
      <c r="B318" s="984" t="s">
        <v>263</v>
      </c>
      <c r="C318" s="984"/>
      <c r="D318" s="984"/>
      <c r="E318" s="984"/>
      <c r="F318" s="984"/>
      <c r="G318" s="984"/>
      <c r="H318" s="984"/>
      <c r="I318" s="327"/>
    </row>
    <row r="319" spans="1:9" ht="29.25" hidden="1" customHeight="1">
      <c r="A319" s="434"/>
      <c r="B319" s="986" t="s">
        <v>264</v>
      </c>
      <c r="C319" s="986"/>
      <c r="D319" s="986"/>
      <c r="E319" s="986"/>
      <c r="F319" s="986"/>
      <c r="G319" s="986"/>
      <c r="H319" s="986"/>
      <c r="I319" s="327"/>
    </row>
    <row r="320" spans="1:9" ht="17.25" hidden="1" customHeight="1">
      <c r="A320" s="434"/>
      <c r="B320" s="477"/>
      <c r="C320" s="477"/>
      <c r="D320" s="477"/>
      <c r="E320" s="477"/>
      <c r="F320" s="477"/>
      <c r="G320" s="477"/>
      <c r="H320" s="477"/>
    </row>
    <row r="321" spans="1:9" ht="72" hidden="1" customHeight="1">
      <c r="A321" s="435">
        <v>4.0999999999999996</v>
      </c>
      <c r="B321" s="857" t="s">
        <v>265</v>
      </c>
      <c r="C321" s="857"/>
      <c r="D321" s="857"/>
      <c r="E321" s="857"/>
      <c r="F321" s="857"/>
      <c r="G321" s="857"/>
      <c r="H321" s="857"/>
    </row>
    <row r="322" spans="1:9" ht="16.5" hidden="1" customHeight="1">
      <c r="A322" s="390" t="s">
        <v>81</v>
      </c>
      <c r="B322" s="987" t="str">
        <f>"For  " &amp;B197</f>
        <v>For  Name of the Bidder</v>
      </c>
      <c r="C322" s="987"/>
      <c r="D322" s="987"/>
      <c r="E322" s="987"/>
      <c r="F322" s="987"/>
      <c r="G322" s="327"/>
      <c r="H322" s="327"/>
      <c r="I322" s="327"/>
    </row>
    <row r="323" spans="1:9" ht="15.75" hidden="1" customHeight="1">
      <c r="A323" s="327"/>
      <c r="B323" s="478" t="s">
        <v>75</v>
      </c>
      <c r="C323" s="988"/>
      <c r="D323" s="989"/>
      <c r="E323" s="989"/>
      <c r="F323" s="989"/>
      <c r="G323" s="989"/>
      <c r="H323" s="990"/>
      <c r="I323" s="327"/>
    </row>
    <row r="324" spans="1:9" ht="15.75" hidden="1" customHeight="1">
      <c r="A324" s="327"/>
      <c r="B324" s="478" t="s">
        <v>76</v>
      </c>
      <c r="C324" s="988"/>
      <c r="D324" s="989"/>
      <c r="E324" s="989"/>
      <c r="F324" s="989"/>
      <c r="G324" s="989"/>
      <c r="H324" s="990"/>
      <c r="I324" s="327"/>
    </row>
    <row r="325" spans="1:9" ht="15.75" hidden="1" customHeight="1">
      <c r="A325" s="327"/>
      <c r="B325" s="478" t="s">
        <v>77</v>
      </c>
      <c r="C325" s="988"/>
      <c r="D325" s="989"/>
      <c r="E325" s="989"/>
      <c r="F325" s="989"/>
      <c r="G325" s="989"/>
      <c r="H325" s="990"/>
      <c r="I325" s="327"/>
    </row>
    <row r="326" spans="1:9" ht="15.75" hidden="1" customHeight="1">
      <c r="A326" s="327"/>
      <c r="B326" s="478" t="s">
        <v>167</v>
      </c>
      <c r="C326" s="988"/>
      <c r="D326" s="989"/>
      <c r="E326" s="989"/>
      <c r="F326" s="989"/>
      <c r="G326" s="989"/>
      <c r="H326" s="990"/>
      <c r="I326" s="327"/>
    </row>
    <row r="327" spans="1:9" ht="15.75" hidden="1" customHeight="1">
      <c r="A327" s="327"/>
      <c r="B327" s="478" t="s">
        <v>168</v>
      </c>
      <c r="C327" s="988"/>
      <c r="D327" s="989"/>
      <c r="E327" s="989"/>
      <c r="F327" s="989"/>
      <c r="G327" s="989"/>
      <c r="H327" s="990"/>
      <c r="I327" s="327"/>
    </row>
    <row r="328" spans="1:9" ht="15.75" hidden="1" customHeight="1">
      <c r="A328" s="327"/>
      <c r="B328" s="478" t="s">
        <v>170</v>
      </c>
      <c r="C328" s="988"/>
      <c r="D328" s="989"/>
      <c r="E328" s="989"/>
      <c r="F328" s="989"/>
      <c r="G328" s="989"/>
      <c r="H328" s="990"/>
      <c r="I328" s="327"/>
    </row>
    <row r="329" spans="1:9" ht="15.75" hidden="1" customHeight="1">
      <c r="A329" s="327"/>
      <c r="B329" s="478" t="s">
        <v>172</v>
      </c>
      <c r="C329" s="988"/>
      <c r="D329" s="989"/>
      <c r="E329" s="989"/>
      <c r="F329" s="989"/>
      <c r="G329" s="989"/>
      <c r="H329" s="990"/>
      <c r="I329" s="327"/>
    </row>
    <row r="330" spans="1:9" ht="15.75" hidden="1" customHeight="1">
      <c r="A330" s="327"/>
      <c r="B330" s="478" t="s">
        <v>266</v>
      </c>
      <c r="C330" s="988"/>
      <c r="D330" s="989"/>
      <c r="E330" s="989"/>
      <c r="F330" s="989"/>
      <c r="G330" s="989"/>
      <c r="H330" s="990"/>
      <c r="I330" s="327"/>
    </row>
    <row r="331" spans="1:9" ht="15.75" hidden="1" customHeight="1">
      <c r="A331" s="327"/>
      <c r="B331" s="478" t="s">
        <v>267</v>
      </c>
      <c r="C331" s="988"/>
      <c r="D331" s="989"/>
      <c r="E331" s="989"/>
      <c r="F331" s="989"/>
      <c r="G331" s="989"/>
      <c r="H331" s="990"/>
      <c r="I331" s="327"/>
    </row>
    <row r="332" spans="1:9" ht="15.75" hidden="1" customHeight="1">
      <c r="A332" s="327"/>
      <c r="B332" s="478" t="s">
        <v>268</v>
      </c>
      <c r="C332" s="988"/>
      <c r="D332" s="989"/>
      <c r="E332" s="989"/>
      <c r="F332" s="989"/>
      <c r="G332" s="989"/>
      <c r="H332" s="990"/>
      <c r="I332" s="327"/>
    </row>
    <row r="333" spans="1:9" hidden="1">
      <c r="A333" s="327"/>
      <c r="B333" s="327"/>
      <c r="C333" s="327"/>
      <c r="D333" s="327"/>
      <c r="E333" s="327"/>
      <c r="F333" s="327"/>
      <c r="G333" s="327"/>
      <c r="H333" s="327"/>
      <c r="I333" s="327"/>
    </row>
    <row r="334" spans="1:9" ht="16.5" hidden="1" customHeight="1">
      <c r="A334" s="390" t="s">
        <v>89</v>
      </c>
      <c r="B334" s="987" t="str">
        <f>"For  " &amp;B230</f>
        <v>For  Name of Other Partner-1 of JV</v>
      </c>
      <c r="C334" s="987"/>
      <c r="D334" s="987"/>
      <c r="E334" s="987"/>
      <c r="F334" s="987"/>
      <c r="G334" s="327"/>
      <c r="H334" s="327"/>
      <c r="I334" s="327"/>
    </row>
    <row r="335" spans="1:9" ht="15.75" hidden="1" customHeight="1">
      <c r="A335" s="327"/>
      <c r="B335" s="478" t="s">
        <v>75</v>
      </c>
      <c r="C335" s="988"/>
      <c r="D335" s="989"/>
      <c r="E335" s="989"/>
      <c r="F335" s="989"/>
      <c r="G335" s="989"/>
      <c r="H335" s="990"/>
      <c r="I335" s="327"/>
    </row>
    <row r="336" spans="1:9" ht="15.75" hidden="1" customHeight="1">
      <c r="A336" s="327"/>
      <c r="B336" s="478" t="s">
        <v>76</v>
      </c>
      <c r="C336" s="988"/>
      <c r="D336" s="989"/>
      <c r="E336" s="989"/>
      <c r="F336" s="989"/>
      <c r="G336" s="989"/>
      <c r="H336" s="990"/>
      <c r="I336" s="327"/>
    </row>
    <row r="337" spans="1:9" ht="15.75" hidden="1" customHeight="1">
      <c r="A337" s="327"/>
      <c r="B337" s="478" t="s">
        <v>77</v>
      </c>
      <c r="C337" s="988"/>
      <c r="D337" s="989"/>
      <c r="E337" s="989"/>
      <c r="F337" s="989"/>
      <c r="G337" s="989"/>
      <c r="H337" s="990"/>
      <c r="I337" s="327"/>
    </row>
    <row r="338" spans="1:9" ht="15.75" hidden="1" customHeight="1">
      <c r="A338" s="327"/>
      <c r="B338" s="478" t="s">
        <v>167</v>
      </c>
      <c r="C338" s="988"/>
      <c r="D338" s="989"/>
      <c r="E338" s="989"/>
      <c r="F338" s="989"/>
      <c r="G338" s="989"/>
      <c r="H338" s="990"/>
      <c r="I338" s="327"/>
    </row>
    <row r="339" spans="1:9" ht="15.75" hidden="1" customHeight="1">
      <c r="A339" s="327"/>
      <c r="B339" s="478" t="s">
        <v>168</v>
      </c>
      <c r="C339" s="988"/>
      <c r="D339" s="989"/>
      <c r="E339" s="989"/>
      <c r="F339" s="989"/>
      <c r="G339" s="989"/>
      <c r="H339" s="990"/>
      <c r="I339" s="327"/>
    </row>
    <row r="340" spans="1:9" ht="15.75" hidden="1" customHeight="1">
      <c r="A340" s="327"/>
      <c r="B340" s="478" t="s">
        <v>170</v>
      </c>
      <c r="C340" s="988"/>
      <c r="D340" s="989"/>
      <c r="E340" s="989"/>
      <c r="F340" s="989"/>
      <c r="G340" s="989"/>
      <c r="H340" s="990"/>
      <c r="I340" s="327"/>
    </row>
    <row r="341" spans="1:9" ht="15.75" hidden="1" customHeight="1">
      <c r="A341" s="327"/>
      <c r="B341" s="478" t="s">
        <v>172</v>
      </c>
      <c r="C341" s="988"/>
      <c r="D341" s="989"/>
      <c r="E341" s="989"/>
      <c r="F341" s="989"/>
      <c r="G341" s="989"/>
      <c r="H341" s="990"/>
      <c r="I341" s="327"/>
    </row>
    <row r="342" spans="1:9" ht="15.75" hidden="1" customHeight="1">
      <c r="A342" s="327"/>
      <c r="B342" s="478" t="s">
        <v>266</v>
      </c>
      <c r="C342" s="988"/>
      <c r="D342" s="989"/>
      <c r="E342" s="989"/>
      <c r="F342" s="989"/>
      <c r="G342" s="989"/>
      <c r="H342" s="990"/>
      <c r="I342" s="327"/>
    </row>
    <row r="343" spans="1:9" ht="15.75" hidden="1" customHeight="1">
      <c r="A343" s="327"/>
      <c r="B343" s="478" t="s">
        <v>267</v>
      </c>
      <c r="C343" s="988"/>
      <c r="D343" s="989"/>
      <c r="E343" s="989"/>
      <c r="F343" s="989"/>
      <c r="G343" s="989"/>
      <c r="H343" s="990"/>
      <c r="I343" s="327"/>
    </row>
    <row r="344" spans="1:9" ht="15.75" hidden="1" customHeight="1">
      <c r="A344" s="327"/>
      <c r="B344" s="478" t="s">
        <v>268</v>
      </c>
      <c r="C344" s="988"/>
      <c r="D344" s="989"/>
      <c r="E344" s="989"/>
      <c r="F344" s="989"/>
      <c r="G344" s="989"/>
      <c r="H344" s="990"/>
      <c r="I344" s="327"/>
    </row>
    <row r="345" spans="1:9" hidden="1">
      <c r="A345" s="327"/>
      <c r="B345" s="479"/>
      <c r="C345" s="480"/>
      <c r="D345" s="480"/>
      <c r="E345" s="480"/>
      <c r="F345" s="480"/>
      <c r="G345" s="480"/>
      <c r="H345" s="480"/>
      <c r="I345" s="327"/>
    </row>
    <row r="346" spans="1:9" ht="16.5" hidden="1" customHeight="1">
      <c r="A346" s="390" t="s">
        <v>231</v>
      </c>
      <c r="B346" s="987" t="str">
        <f>"For  "&amp;B266</f>
        <v>For  Name of Other Partner-2 of JV</v>
      </c>
      <c r="C346" s="987"/>
      <c r="D346" s="987"/>
      <c r="E346" s="987"/>
      <c r="F346" s="987"/>
      <c r="G346" s="327"/>
      <c r="H346" s="327"/>
      <c r="I346" s="327"/>
    </row>
    <row r="347" spans="1:9" ht="15.75" hidden="1" customHeight="1">
      <c r="A347" s="327"/>
      <c r="B347" s="478" t="s">
        <v>75</v>
      </c>
      <c r="C347" s="988"/>
      <c r="D347" s="989"/>
      <c r="E347" s="989"/>
      <c r="F347" s="989"/>
      <c r="G347" s="989"/>
      <c r="H347" s="990"/>
      <c r="I347" s="327"/>
    </row>
    <row r="348" spans="1:9" ht="15.75" hidden="1" customHeight="1">
      <c r="A348" s="327"/>
      <c r="B348" s="478" t="s">
        <v>76</v>
      </c>
      <c r="C348" s="988"/>
      <c r="D348" s="989"/>
      <c r="E348" s="989"/>
      <c r="F348" s="989"/>
      <c r="G348" s="989"/>
      <c r="H348" s="990"/>
      <c r="I348" s="327"/>
    </row>
    <row r="349" spans="1:9" ht="15.75" hidden="1" customHeight="1">
      <c r="A349" s="327"/>
      <c r="B349" s="478" t="s">
        <v>77</v>
      </c>
      <c r="C349" s="988"/>
      <c r="D349" s="989"/>
      <c r="E349" s="989"/>
      <c r="F349" s="989"/>
      <c r="G349" s="989"/>
      <c r="H349" s="990"/>
      <c r="I349" s="327"/>
    </row>
    <row r="350" spans="1:9" ht="15.75" hidden="1" customHeight="1">
      <c r="A350" s="327"/>
      <c r="B350" s="478" t="s">
        <v>167</v>
      </c>
      <c r="C350" s="988"/>
      <c r="D350" s="989"/>
      <c r="E350" s="989"/>
      <c r="F350" s="989"/>
      <c r="G350" s="989"/>
      <c r="H350" s="990"/>
      <c r="I350" s="327"/>
    </row>
    <row r="351" spans="1:9" ht="15.75" hidden="1" customHeight="1">
      <c r="A351" s="327"/>
      <c r="B351" s="478" t="s">
        <v>168</v>
      </c>
      <c r="C351" s="988"/>
      <c r="D351" s="989"/>
      <c r="E351" s="989"/>
      <c r="F351" s="989"/>
      <c r="G351" s="989"/>
      <c r="H351" s="990"/>
      <c r="I351" s="327"/>
    </row>
    <row r="352" spans="1:9" ht="15.75" hidden="1" customHeight="1">
      <c r="A352" s="327"/>
      <c r="B352" s="478" t="s">
        <v>170</v>
      </c>
      <c r="C352" s="988"/>
      <c r="D352" s="989"/>
      <c r="E352" s="989"/>
      <c r="F352" s="989"/>
      <c r="G352" s="989"/>
      <c r="H352" s="990"/>
      <c r="I352" s="327"/>
    </row>
    <row r="353" spans="1:11" ht="15.75" hidden="1" customHeight="1">
      <c r="A353" s="327"/>
      <c r="B353" s="478" t="s">
        <v>172</v>
      </c>
      <c r="C353" s="988"/>
      <c r="D353" s="989"/>
      <c r="E353" s="989"/>
      <c r="F353" s="989"/>
      <c r="G353" s="989"/>
      <c r="H353" s="990"/>
      <c r="I353" s="327"/>
    </row>
    <row r="354" spans="1:11" ht="15.75" hidden="1" customHeight="1">
      <c r="A354" s="327"/>
      <c r="B354" s="478" t="s">
        <v>266</v>
      </c>
      <c r="C354" s="988"/>
      <c r="D354" s="989"/>
      <c r="E354" s="989"/>
      <c r="F354" s="989"/>
      <c r="G354" s="989"/>
      <c r="H354" s="990"/>
      <c r="I354" s="327"/>
    </row>
    <row r="355" spans="1:11" ht="15.75" hidden="1" customHeight="1">
      <c r="A355" s="327"/>
      <c r="B355" s="478" t="s">
        <v>267</v>
      </c>
      <c r="C355" s="988"/>
      <c r="D355" s="989"/>
      <c r="E355" s="989"/>
      <c r="F355" s="989"/>
      <c r="G355" s="989"/>
      <c r="H355" s="990"/>
      <c r="I355" s="327"/>
    </row>
    <row r="356" spans="1:11" ht="15.75" hidden="1" customHeight="1">
      <c r="A356" s="327"/>
      <c r="B356" s="478" t="s">
        <v>268</v>
      </c>
      <c r="C356" s="988"/>
      <c r="D356" s="989"/>
      <c r="E356" s="989"/>
      <c r="F356" s="989"/>
      <c r="G356" s="989"/>
      <c r="H356" s="990"/>
      <c r="I356" s="327"/>
    </row>
    <row r="357" spans="1:11">
      <c r="A357" s="327"/>
      <c r="B357" s="479"/>
      <c r="C357" s="480"/>
      <c r="D357" s="480"/>
      <c r="E357" s="480"/>
      <c r="F357" s="480"/>
      <c r="G357" s="480"/>
      <c r="H357" s="480"/>
      <c r="I357" s="327"/>
    </row>
    <row r="358" spans="1:11" ht="24" customHeight="1">
      <c r="A358" s="475" t="s">
        <v>344</v>
      </c>
      <c r="B358" s="855" t="s">
        <v>270</v>
      </c>
      <c r="C358" s="855"/>
      <c r="D358" s="855"/>
      <c r="E358" s="855"/>
      <c r="F358" s="855"/>
      <c r="G358" s="855"/>
      <c r="H358" s="855"/>
      <c r="I358" s="327"/>
    </row>
    <row r="359" spans="1:11" ht="36" customHeight="1">
      <c r="A359" s="435">
        <v>5.0999999999999996</v>
      </c>
      <c r="B359" s="985" t="s">
        <v>271</v>
      </c>
      <c r="C359" s="985"/>
      <c r="D359" s="985"/>
      <c r="E359" s="985"/>
      <c r="F359" s="985"/>
      <c r="G359" s="985"/>
      <c r="H359" s="985"/>
    </row>
    <row r="360" spans="1:11" ht="105.75" customHeight="1">
      <c r="A360" s="327"/>
      <c r="B360" s="434" t="s">
        <v>272</v>
      </c>
      <c r="C360" s="985" t="s">
        <v>273</v>
      </c>
      <c r="D360" s="985"/>
      <c r="E360" s="985"/>
      <c r="F360" s="985"/>
      <c r="G360" s="985"/>
      <c r="H360" s="985"/>
      <c r="I360" s="481"/>
    </row>
    <row r="361" spans="1:11" ht="78" customHeight="1">
      <c r="A361" s="327"/>
      <c r="B361" s="434" t="s">
        <v>274</v>
      </c>
      <c r="C361" s="985" t="s">
        <v>275</v>
      </c>
      <c r="D361" s="985"/>
      <c r="E361" s="985"/>
      <c r="F361" s="985"/>
      <c r="G361" s="985"/>
      <c r="H361" s="985"/>
      <c r="I361" s="327"/>
    </row>
    <row r="362" spans="1:11" ht="9" customHeight="1">
      <c r="A362" s="327"/>
      <c r="B362" s="327"/>
      <c r="C362" s="327"/>
      <c r="D362" s="327"/>
      <c r="E362" s="327"/>
      <c r="F362" s="327"/>
      <c r="G362" s="327"/>
      <c r="H362" s="327"/>
      <c r="I362" s="327"/>
    </row>
    <row r="363" spans="1:11" ht="36.75" customHeight="1">
      <c r="A363" s="435">
        <v>5.2</v>
      </c>
      <c r="B363" s="857" t="s">
        <v>276</v>
      </c>
      <c r="C363" s="857"/>
      <c r="D363" s="857"/>
      <c r="E363" s="857"/>
      <c r="F363" s="857"/>
      <c r="G363" s="857"/>
      <c r="H363" s="857"/>
    </row>
    <row r="364" spans="1:11" ht="10.5" customHeight="1">
      <c r="A364" s="327"/>
      <c r="B364" s="327"/>
      <c r="C364" s="327"/>
      <c r="D364" s="327"/>
      <c r="E364" s="327"/>
      <c r="F364" s="327"/>
      <c r="G364" s="327"/>
      <c r="H364" s="327"/>
      <c r="I364" s="327"/>
    </row>
    <row r="365" spans="1:11" ht="24" customHeight="1">
      <c r="A365" s="276"/>
      <c r="B365" s="857" t="s">
        <v>277</v>
      </c>
      <c r="C365" s="857"/>
      <c r="D365" s="857"/>
      <c r="E365" s="857"/>
      <c r="F365" s="857"/>
      <c r="G365" s="857"/>
      <c r="H365" s="857"/>
      <c r="I365" s="327"/>
    </row>
    <row r="366" spans="1:11" ht="32.25" customHeight="1">
      <c r="A366" s="482"/>
      <c r="B366" s="991"/>
      <c r="C366" s="992"/>
      <c r="D366" s="483" t="s">
        <v>278</v>
      </c>
      <c r="E366" s="993"/>
      <c r="F366" s="994"/>
      <c r="G366" s="994"/>
      <c r="H366" s="994"/>
      <c r="I366" s="327"/>
    </row>
    <row r="367" spans="1:11" ht="50.25" customHeight="1">
      <c r="A367" s="484" t="s">
        <v>81</v>
      </c>
      <c r="B367" s="934" t="s">
        <v>279</v>
      </c>
      <c r="C367" s="934"/>
      <c r="D367" s="304" t="s">
        <v>280</v>
      </c>
      <c r="E367" s="327"/>
      <c r="F367" s="327"/>
      <c r="G367" s="327"/>
      <c r="H367" s="327"/>
      <c r="I367" s="327"/>
    </row>
    <row r="368" spans="1:11" ht="21" customHeight="1">
      <c r="A368" s="485"/>
      <c r="B368" s="995" t="s">
        <v>281</v>
      </c>
      <c r="C368" s="996"/>
      <c r="D368" s="486"/>
      <c r="E368" s="327"/>
      <c r="F368" s="327"/>
      <c r="G368" s="327"/>
      <c r="H368" s="327"/>
      <c r="I368" s="310"/>
      <c r="J368" s="487"/>
      <c r="K368" s="488"/>
    </row>
    <row r="369" spans="1:12" ht="23.25" customHeight="1">
      <c r="A369" s="485"/>
      <c r="B369" s="995" t="s">
        <v>282</v>
      </c>
      <c r="C369" s="996"/>
      <c r="D369" s="486"/>
      <c r="E369" s="327"/>
      <c r="F369" s="327"/>
      <c r="G369" s="327"/>
      <c r="H369" s="327"/>
      <c r="J369" s="489"/>
      <c r="K369" s="490"/>
    </row>
    <row r="370" spans="1:12" ht="21.75" customHeight="1">
      <c r="A370" s="485"/>
      <c r="B370" s="995" t="s">
        <v>283</v>
      </c>
      <c r="C370" s="996"/>
      <c r="D370" s="486"/>
      <c r="E370" s="327"/>
      <c r="F370" s="327"/>
      <c r="G370" s="327"/>
      <c r="H370" s="327"/>
      <c r="I370" s="310"/>
      <c r="J370" s="487"/>
      <c r="K370" s="488"/>
      <c r="L370" s="310"/>
    </row>
    <row r="371" spans="1:12" ht="20.25" customHeight="1">
      <c r="A371" s="485"/>
      <c r="B371" s="995" t="s">
        <v>284</v>
      </c>
      <c r="C371" s="996"/>
      <c r="D371" s="486"/>
      <c r="E371" s="327"/>
      <c r="F371" s="327"/>
      <c r="G371" s="327"/>
      <c r="H371" s="327"/>
      <c r="I371" s="310"/>
      <c r="J371" s="487"/>
      <c r="K371" s="488"/>
      <c r="L371" s="310"/>
    </row>
    <row r="372" spans="1:12" ht="21.75" customHeight="1">
      <c r="A372" s="485"/>
      <c r="B372" s="886" t="s">
        <v>285</v>
      </c>
      <c r="C372" s="888"/>
      <c r="D372" s="486"/>
      <c r="E372" s="327"/>
      <c r="F372" s="327"/>
      <c r="G372" s="327"/>
      <c r="H372" s="327"/>
      <c r="I372" s="310"/>
      <c r="J372" s="487"/>
      <c r="K372" s="488"/>
      <c r="L372" s="310"/>
    </row>
    <row r="373" spans="1:12" ht="16.5" customHeight="1">
      <c r="A373" s="327"/>
      <c r="B373" s="327"/>
      <c r="C373" s="327"/>
      <c r="D373" s="327"/>
      <c r="E373" s="327"/>
      <c r="F373" s="327"/>
      <c r="G373" s="327"/>
      <c r="H373" s="327"/>
      <c r="I373" s="327"/>
    </row>
    <row r="374" spans="1:12">
      <c r="A374" s="327"/>
      <c r="B374" s="327"/>
      <c r="C374" s="327"/>
      <c r="D374" s="327"/>
      <c r="E374" s="327"/>
      <c r="F374" s="327"/>
      <c r="G374" s="327"/>
      <c r="H374" s="327"/>
      <c r="I374" s="327"/>
    </row>
    <row r="376" spans="1:12" ht="16.5">
      <c r="B376" s="308" t="s">
        <v>63</v>
      </c>
      <c r="C376" s="491" t="str">
        <f>'Attach 3(JV)'!B24</f>
        <v>--</v>
      </c>
      <c r="F376" s="307" t="s">
        <v>64</v>
      </c>
      <c r="G376" s="308" t="str">
        <f>'Attach 3(JV)'!E24</f>
        <v/>
      </c>
      <c r="H376" s="308"/>
      <c r="I376" s="308"/>
    </row>
    <row r="377" spans="1:12" ht="16.5">
      <c r="B377" s="308" t="s">
        <v>65</v>
      </c>
      <c r="C377" s="491" t="str">
        <f>'Attach 3(JV)'!B25</f>
        <v/>
      </c>
      <c r="F377" s="307" t="s">
        <v>66</v>
      </c>
      <c r="G377" s="308" t="str">
        <f>'Attach 3(JV)'!E25</f>
        <v/>
      </c>
      <c r="H377" s="308"/>
      <c r="I377" s="308"/>
    </row>
  </sheetData>
  <sheetProtection algorithmName="SHA-512" hashValue="Z9Pr2CQzq+VQJxmZVU6ZAS+RuBZvbtNeFjJJVxVVXAVDWAbu3bzvakZrojaG/lOpsqPebcNaXGyXCkX6XUt1VA==" saltValue="b9o/fCVr2IXUWqrYDxMEmw==" spinCount="100000" sheet="1" formatColumns="0" formatRows="0" selectLockedCells="1"/>
  <customSheetViews>
    <customSheetView guid="{51A6EE7B-1159-4743-BF27-95D329619B3B}"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1"/>
      <headerFooter alignWithMargins="0"/>
    </customSheetView>
    <customSheetView guid="{B9DDBA10-9BB0-4D91-9619-C113F75B2489}"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
      <headerFooter alignWithMargins="0"/>
    </customSheetView>
    <customSheetView guid="{4B898AE2-7356-489E-882D-EC3B09CB95AA}" scale="80" showPageBreaks="1" showGridLines="0" zeroValues="0" fitToPage="1" printArea="1" hiddenRows="1" hiddenColumns="1" view="pageBreakPreview" topLeftCell="A198">
      <selection activeCell="D217" sqref="D217"/>
      <rowBreaks count="1" manualBreakCount="1">
        <brk id="198" max="8" man="1"/>
      </rowBreaks>
      <pageMargins left="0" right="0" top="0" bottom="0" header="0" footer="0"/>
      <printOptions horizontalCentered="1"/>
      <pageSetup paperSize="9" scale="65" fitToHeight="0" orientation="portrait" r:id="rId3"/>
      <headerFooter alignWithMargins="0"/>
    </customSheetView>
    <customSheetView guid="{3836A67F-51F8-4B52-B51D-937DC398CD1F}"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4"/>
      <headerFooter alignWithMargins="0"/>
    </customSheetView>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5"/>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 right="0" top="0" bottom="0" header="0" footer="0"/>
      <printOptions horizontalCentered="1"/>
      <pageSetup paperSize="9" scale="65" fitToHeight="0" orientation="portrait" r:id="rId6"/>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 right="0" top="0" bottom="0" header="0" footer="0"/>
      <printOptions horizontalCentered="1"/>
      <pageSetup paperSize="9" scale="65" fitToHeight="0" orientation="portrait" r:id="rId7"/>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 right="0" top="0" bottom="0" header="0" footer="0"/>
      <printOptions horizontalCentered="1"/>
      <pageSetup paperSize="9" scale="65" fitToHeight="0" orientation="portrait" r:id="rId8"/>
      <headerFooter alignWithMargins="0"/>
    </customSheetView>
    <customSheetView guid="{696D4A13-5E44-4B16-B107-EB70ABB06CBE}" showPageBreaks="1" showGridLines="0" zeroValues="0" fitToPage="1" printArea="1" hiddenRows="1" hiddenColumns="1" view="pageBreakPreview">
      <selection activeCell="F117" sqref="F117:I117"/>
      <pageMargins left="0" right="0" top="0" bottom="0" header="0" footer="0"/>
      <printOptions horizontalCentered="1"/>
      <pageSetup paperSize="9" scale="65" fitToHeight="0" orientation="portrait" r:id="rId9"/>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 right="0" top="0" bottom="0" header="0" footer="0"/>
      <printOptions horizontalCentered="1"/>
      <pageSetup paperSize="9" scale="65" fitToHeight="0" orientation="portrait" r:id="rId10"/>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 right="0" top="0" bottom="0" header="0" footer="0"/>
      <printOptions horizontalCentered="1"/>
      <pageSetup paperSize="9" scale="65" fitToHeight="0" orientation="portrait" r:id="rId11"/>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 right="0" top="0" bottom="0" header="0" footer="0"/>
      <printOptions horizontalCentered="1"/>
      <pageSetup paperSize="9" scale="65" fitToHeight="0" orientation="portrait" r:id="rId12"/>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13"/>
      <headerFooter alignWithMargins="0"/>
    </customSheetView>
    <customSheetView guid="{F8DC905B-04E9-41D7-B695-0DB8D092215B}" scale="80" showPageBreaks="1" showGridLines="0" zeroValues="0" fitToPage="1" printArea="1" hiddenRows="1" hiddenColumns="1" view="pageBreakPreview">
      <selection activeCell="A16" sqref="A16:I16"/>
      <pageMargins left="0" right="0" top="0" bottom="0" header="0" footer="0"/>
      <printOptions horizontalCentered="1"/>
      <pageSetup paperSize="9" scale="65" fitToHeight="0" orientation="portrait" r:id="rId14"/>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 right="0" top="0" bottom="0" header="0" footer="0"/>
      <printOptions horizontalCentered="1"/>
      <pageSetup paperSize="9" scale="65" fitToHeight="0" orientation="portrait" r:id="rId15"/>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16"/>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 right="0" top="0" bottom="0" header="0" footer="0"/>
      <printOptions horizontalCentered="1"/>
      <pageSetup paperSize="9" scale="65" fitToHeight="0" orientation="portrait" r:id="rId17"/>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 right="0" top="0" bottom="0" header="0" footer="0"/>
      <printOptions horizontalCentered="1"/>
      <pageSetup paperSize="9" scale="65" fitToHeight="0" orientation="portrait" r:id="rId18"/>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 right="0" top="0" bottom="0" header="0" footer="0"/>
      <printOptions horizontalCentered="1"/>
      <pageSetup paperSize="9" scale="65" fitToHeight="0" orientation="portrait" r:id="rId19"/>
      <headerFooter alignWithMargins="0"/>
    </customSheetView>
    <customSheetView guid="{3B6A9969-E4B8-452F-AFFE-7A4A13F5C420}"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0"/>
      <headerFooter alignWithMargins="0"/>
    </customSheetView>
    <customSheetView guid="{B8284B7F-813C-4C59-8CB2-9F34C8EAC9F3}"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21"/>
      <headerFooter alignWithMargins="0"/>
    </customSheetView>
  </customSheetViews>
  <mergeCells count="426">
    <mergeCell ref="B177:H177"/>
    <mergeCell ref="B178:E178"/>
    <mergeCell ref="G178:H178"/>
    <mergeCell ref="G96:H96"/>
    <mergeCell ref="B169:E169"/>
    <mergeCell ref="G169:H169"/>
    <mergeCell ref="A170:A171"/>
    <mergeCell ref="B170:E170"/>
    <mergeCell ref="B171:E171"/>
    <mergeCell ref="B173:H173"/>
    <mergeCell ref="B174:I174"/>
    <mergeCell ref="B175:H175"/>
    <mergeCell ref="A176:I176"/>
    <mergeCell ref="B163:I163"/>
    <mergeCell ref="B164:E164"/>
    <mergeCell ref="B165:E165"/>
    <mergeCell ref="G165:H165"/>
    <mergeCell ref="B166:E166"/>
    <mergeCell ref="B167:E167"/>
    <mergeCell ref="G167:H167"/>
    <mergeCell ref="B168:E168"/>
    <mergeCell ref="G168:H168"/>
    <mergeCell ref="B158:E158"/>
    <mergeCell ref="G158:H158"/>
    <mergeCell ref="B159:E159"/>
    <mergeCell ref="G159:H159"/>
    <mergeCell ref="B160:E160"/>
    <mergeCell ref="G160:H160"/>
    <mergeCell ref="A161:A162"/>
    <mergeCell ref="B161:E161"/>
    <mergeCell ref="B162:E162"/>
    <mergeCell ref="B153:E153"/>
    <mergeCell ref="G153:H153"/>
    <mergeCell ref="B154:E154"/>
    <mergeCell ref="G154:H154"/>
    <mergeCell ref="B155:E155"/>
    <mergeCell ref="B156:E156"/>
    <mergeCell ref="G156:H156"/>
    <mergeCell ref="B157:E157"/>
    <mergeCell ref="G157:H157"/>
    <mergeCell ref="B147:E147"/>
    <mergeCell ref="G147:H147"/>
    <mergeCell ref="B148:E151"/>
    <mergeCell ref="G148:H148"/>
    <mergeCell ref="G149:H149"/>
    <mergeCell ref="G150:H150"/>
    <mergeCell ref="G151:H151"/>
    <mergeCell ref="B152:E152"/>
    <mergeCell ref="G152:H152"/>
    <mergeCell ref="A141:I141"/>
    <mergeCell ref="B142:E142"/>
    <mergeCell ref="F142:I142"/>
    <mergeCell ref="B143:E143"/>
    <mergeCell ref="F143:I143"/>
    <mergeCell ref="B144:E144"/>
    <mergeCell ref="F144:I144"/>
    <mergeCell ref="B145:I145"/>
    <mergeCell ref="B146:E146"/>
    <mergeCell ref="G146:H146"/>
    <mergeCell ref="B132:H132"/>
    <mergeCell ref="B133:E133"/>
    <mergeCell ref="B134:H134"/>
    <mergeCell ref="B135:E135"/>
    <mergeCell ref="B136:H136"/>
    <mergeCell ref="B137:E137"/>
    <mergeCell ref="B138:E138"/>
    <mergeCell ref="G138:H138"/>
    <mergeCell ref="A140:I140"/>
    <mergeCell ref="B126:E126"/>
    <mergeCell ref="G126:H126"/>
    <mergeCell ref="B127:E127"/>
    <mergeCell ref="G127:H127"/>
    <mergeCell ref="B128:E128"/>
    <mergeCell ref="G128:H128"/>
    <mergeCell ref="A129:A130"/>
    <mergeCell ref="B129:E129"/>
    <mergeCell ref="B130:E130"/>
    <mergeCell ref="B118:E118"/>
    <mergeCell ref="G118:H118"/>
    <mergeCell ref="A119:A121"/>
    <mergeCell ref="B119:E119"/>
    <mergeCell ref="B120:E121"/>
    <mergeCell ref="B123:E123"/>
    <mergeCell ref="B124:E124"/>
    <mergeCell ref="G124:H124"/>
    <mergeCell ref="B125:E125"/>
    <mergeCell ref="G125:H125"/>
    <mergeCell ref="B114:E114"/>
    <mergeCell ref="G114:H114"/>
    <mergeCell ref="B115:E115"/>
    <mergeCell ref="G115:H115"/>
    <mergeCell ref="B116:E116"/>
    <mergeCell ref="F116:G116"/>
    <mergeCell ref="H116:I116"/>
    <mergeCell ref="B117:E117"/>
    <mergeCell ref="G117:H117"/>
    <mergeCell ref="A106:A110"/>
    <mergeCell ref="B106:E107"/>
    <mergeCell ref="G106:H106"/>
    <mergeCell ref="G107:H107"/>
    <mergeCell ref="G108:H108"/>
    <mergeCell ref="G109:H109"/>
    <mergeCell ref="G110:H110"/>
    <mergeCell ref="B112:E112"/>
    <mergeCell ref="B113:E113"/>
    <mergeCell ref="G113:H113"/>
    <mergeCell ref="B101:E101"/>
    <mergeCell ref="F101:I101"/>
    <mergeCell ref="B102:E102"/>
    <mergeCell ref="F102:I102"/>
    <mergeCell ref="B103:I103"/>
    <mergeCell ref="B104:E104"/>
    <mergeCell ref="G104:H104"/>
    <mergeCell ref="B105:E105"/>
    <mergeCell ref="G105:H105"/>
    <mergeCell ref="G93:H93"/>
    <mergeCell ref="A94:A95"/>
    <mergeCell ref="B94:E94"/>
    <mergeCell ref="B95:E95"/>
    <mergeCell ref="B96:E96"/>
    <mergeCell ref="A98:I98"/>
    <mergeCell ref="A99:I99"/>
    <mergeCell ref="B100:E100"/>
    <mergeCell ref="F100:I100"/>
    <mergeCell ref="B12:C12"/>
    <mergeCell ref="A16:I16"/>
    <mergeCell ref="B18:F18"/>
    <mergeCell ref="B19:H19"/>
    <mergeCell ref="B20:H20"/>
    <mergeCell ref="B21:H21"/>
    <mergeCell ref="A3:I3"/>
    <mergeCell ref="A5:I5"/>
    <mergeCell ref="A8:D8"/>
    <mergeCell ref="B9:C9"/>
    <mergeCell ref="B10:C10"/>
    <mergeCell ref="B11:C11"/>
    <mergeCell ref="B31:H31"/>
    <mergeCell ref="B33:H33"/>
    <mergeCell ref="B34:H34"/>
    <mergeCell ref="B35:H35"/>
    <mergeCell ref="B37:H37"/>
    <mergeCell ref="B38:H38"/>
    <mergeCell ref="B22:H22"/>
    <mergeCell ref="A25:H25"/>
    <mergeCell ref="A27:H27"/>
    <mergeCell ref="B28:H28"/>
    <mergeCell ref="B29:H29"/>
    <mergeCell ref="B30:H30"/>
    <mergeCell ref="A44:A46"/>
    <mergeCell ref="B44:C46"/>
    <mergeCell ref="D44:F44"/>
    <mergeCell ref="D45:F45"/>
    <mergeCell ref="D46:F46"/>
    <mergeCell ref="B47:C47"/>
    <mergeCell ref="D47:F47"/>
    <mergeCell ref="B39:H39"/>
    <mergeCell ref="A40:A42"/>
    <mergeCell ref="B40:C42"/>
    <mergeCell ref="D40:F42"/>
    <mergeCell ref="B43:C43"/>
    <mergeCell ref="D43:F43"/>
    <mergeCell ref="B51:C51"/>
    <mergeCell ref="D51:F51"/>
    <mergeCell ref="B52:C52"/>
    <mergeCell ref="D52:F52"/>
    <mergeCell ref="D53:F53"/>
    <mergeCell ref="D54:F54"/>
    <mergeCell ref="B48:C48"/>
    <mergeCell ref="D48:F48"/>
    <mergeCell ref="B49:C49"/>
    <mergeCell ref="D49:F49"/>
    <mergeCell ref="B50:C50"/>
    <mergeCell ref="D50:F50"/>
    <mergeCell ref="B66:I66"/>
    <mergeCell ref="B67:I67"/>
    <mergeCell ref="B69:I69"/>
    <mergeCell ref="B72:I72"/>
    <mergeCell ref="B73:I73"/>
    <mergeCell ref="D55:F55"/>
    <mergeCell ref="B57:F57"/>
    <mergeCell ref="B58:F58"/>
    <mergeCell ref="B61:I61"/>
    <mergeCell ref="B63:I63"/>
    <mergeCell ref="B65:I65"/>
    <mergeCell ref="B68:I68"/>
    <mergeCell ref="B70:I70"/>
    <mergeCell ref="B74:J74"/>
    <mergeCell ref="B75:J75"/>
    <mergeCell ref="B77:E77"/>
    <mergeCell ref="F77:I77"/>
    <mergeCell ref="B78:E78"/>
    <mergeCell ref="F78:I78"/>
    <mergeCell ref="B79:E79"/>
    <mergeCell ref="G79:H79"/>
    <mergeCell ref="B80:E80"/>
    <mergeCell ref="G80:H80"/>
    <mergeCell ref="A81:A87"/>
    <mergeCell ref="B81:E84"/>
    <mergeCell ref="G81:H81"/>
    <mergeCell ref="G82:H82"/>
    <mergeCell ref="G83:H83"/>
    <mergeCell ref="B187:H187"/>
    <mergeCell ref="B198:H198"/>
    <mergeCell ref="E199:E200"/>
    <mergeCell ref="F199:H200"/>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201:C201"/>
    <mergeCell ref="F201:H201"/>
    <mergeCell ref="B202:D202"/>
    <mergeCell ref="F202:H202"/>
    <mergeCell ref="B189:H189"/>
    <mergeCell ref="B191:H191"/>
    <mergeCell ref="B193:H193"/>
    <mergeCell ref="B196:H196"/>
    <mergeCell ref="B197:D197"/>
    <mergeCell ref="E197:H197"/>
    <mergeCell ref="F208:H208"/>
    <mergeCell ref="B211:H211"/>
    <mergeCell ref="E212:E213"/>
    <mergeCell ref="F212:H213"/>
    <mergeCell ref="B214:C214"/>
    <mergeCell ref="F214:H214"/>
    <mergeCell ref="F203:H203"/>
    <mergeCell ref="F204:H204"/>
    <mergeCell ref="F205:H205"/>
    <mergeCell ref="F207:H207"/>
    <mergeCell ref="F218:H218"/>
    <mergeCell ref="F219:H219"/>
    <mergeCell ref="F221:H221"/>
    <mergeCell ref="B222:C222"/>
    <mergeCell ref="F222:H222"/>
    <mergeCell ref="B215:D215"/>
    <mergeCell ref="F215:H215"/>
    <mergeCell ref="F216:H216"/>
    <mergeCell ref="F217:H217"/>
    <mergeCell ref="B227:C227"/>
    <mergeCell ref="E227:F227"/>
    <mergeCell ref="G227:H227"/>
    <mergeCell ref="B228:C228"/>
    <mergeCell ref="E228:H228"/>
    <mergeCell ref="B230:D230"/>
    <mergeCell ref="E230:H230"/>
    <mergeCell ref="B224:C224"/>
    <mergeCell ref="E224:F224"/>
    <mergeCell ref="G224:H224"/>
    <mergeCell ref="B225:C225"/>
    <mergeCell ref="E225:H225"/>
    <mergeCell ref="B226:C226"/>
    <mergeCell ref="E226:H226"/>
    <mergeCell ref="B235:D235"/>
    <mergeCell ref="B236:C236"/>
    <mergeCell ref="G236:H236"/>
    <mergeCell ref="B237:C237"/>
    <mergeCell ref="G237:H237"/>
    <mergeCell ref="G238:H238"/>
    <mergeCell ref="B231:H231"/>
    <mergeCell ref="E232:E233"/>
    <mergeCell ref="F232:F233"/>
    <mergeCell ref="G232:H233"/>
    <mergeCell ref="B234:C234"/>
    <mergeCell ref="E234:F234"/>
    <mergeCell ref="G234:H234"/>
    <mergeCell ref="B250:C250"/>
    <mergeCell ref="E250:F250"/>
    <mergeCell ref="G250:H250"/>
    <mergeCell ref="B251:D251"/>
    <mergeCell ref="B252:C252"/>
    <mergeCell ref="G252:H252"/>
    <mergeCell ref="G239:H239"/>
    <mergeCell ref="G240:H240"/>
    <mergeCell ref="G241:H241"/>
    <mergeCell ref="B242:H242"/>
    <mergeCell ref="B247:H247"/>
    <mergeCell ref="E248:E249"/>
    <mergeCell ref="F248:F249"/>
    <mergeCell ref="G248:H249"/>
    <mergeCell ref="B258:H258"/>
    <mergeCell ref="B260:C260"/>
    <mergeCell ref="E260:F260"/>
    <mergeCell ref="G260:H260"/>
    <mergeCell ref="B261:C261"/>
    <mergeCell ref="E261:F261"/>
    <mergeCell ref="G261:H261"/>
    <mergeCell ref="B253:C253"/>
    <mergeCell ref="G253:H253"/>
    <mergeCell ref="G254:H254"/>
    <mergeCell ref="G255:H255"/>
    <mergeCell ref="G256:H256"/>
    <mergeCell ref="G257:H257"/>
    <mergeCell ref="B264:C264"/>
    <mergeCell ref="E264:F264"/>
    <mergeCell ref="G264:H264"/>
    <mergeCell ref="B266:D266"/>
    <mergeCell ref="E266:H266"/>
    <mergeCell ref="B267:H267"/>
    <mergeCell ref="B262:C262"/>
    <mergeCell ref="E262:F262"/>
    <mergeCell ref="G262:H262"/>
    <mergeCell ref="B263:C263"/>
    <mergeCell ref="E263:F263"/>
    <mergeCell ref="G263:H263"/>
    <mergeCell ref="B271:D271"/>
    <mergeCell ref="B272:C272"/>
    <mergeCell ref="G272:H272"/>
    <mergeCell ref="B273:C273"/>
    <mergeCell ref="G273:H273"/>
    <mergeCell ref="G274:H274"/>
    <mergeCell ref="E268:E269"/>
    <mergeCell ref="F268:F269"/>
    <mergeCell ref="G268:H269"/>
    <mergeCell ref="B270:C270"/>
    <mergeCell ref="E270:F270"/>
    <mergeCell ref="G270:H270"/>
    <mergeCell ref="B283:C283"/>
    <mergeCell ref="E283:F283"/>
    <mergeCell ref="G283:H283"/>
    <mergeCell ref="B284:D284"/>
    <mergeCell ref="B285:C285"/>
    <mergeCell ref="G285:H285"/>
    <mergeCell ref="G275:H275"/>
    <mergeCell ref="G276:H276"/>
    <mergeCell ref="G277:H277"/>
    <mergeCell ref="B278:H278"/>
    <mergeCell ref="B280:H280"/>
    <mergeCell ref="E281:E282"/>
    <mergeCell ref="F281:F282"/>
    <mergeCell ref="G281:H282"/>
    <mergeCell ref="B291:C291"/>
    <mergeCell ref="G291:H291"/>
    <mergeCell ref="B292:H292"/>
    <mergeCell ref="B294:C294"/>
    <mergeCell ref="E294:F294"/>
    <mergeCell ref="G294:H294"/>
    <mergeCell ref="B286:C286"/>
    <mergeCell ref="G286:H286"/>
    <mergeCell ref="G287:H287"/>
    <mergeCell ref="G288:H288"/>
    <mergeCell ref="G289:H289"/>
    <mergeCell ref="G290:H290"/>
    <mergeCell ref="B297:C297"/>
    <mergeCell ref="E297:F297"/>
    <mergeCell ref="G297:H297"/>
    <mergeCell ref="B298:C298"/>
    <mergeCell ref="E298:F298"/>
    <mergeCell ref="G298:H298"/>
    <mergeCell ref="B295:C295"/>
    <mergeCell ref="E295:F295"/>
    <mergeCell ref="G295:H295"/>
    <mergeCell ref="B296:C296"/>
    <mergeCell ref="E296:F296"/>
    <mergeCell ref="G296:H296"/>
    <mergeCell ref="B310:H310"/>
    <mergeCell ref="B312:H312"/>
    <mergeCell ref="B314:H314"/>
    <mergeCell ref="B316:H316"/>
    <mergeCell ref="B318:H318"/>
    <mergeCell ref="B319:H319"/>
    <mergeCell ref="B300:H300"/>
    <mergeCell ref="B302:H302"/>
    <mergeCell ref="B303:H303"/>
    <mergeCell ref="B304:H304"/>
    <mergeCell ref="B306:H306"/>
    <mergeCell ref="B308:H308"/>
    <mergeCell ref="C327:H327"/>
    <mergeCell ref="C328:H328"/>
    <mergeCell ref="C329:H329"/>
    <mergeCell ref="C330:H330"/>
    <mergeCell ref="C331:H331"/>
    <mergeCell ref="C332:H332"/>
    <mergeCell ref="B321:H321"/>
    <mergeCell ref="B322:F322"/>
    <mergeCell ref="C323:H323"/>
    <mergeCell ref="C324:H324"/>
    <mergeCell ref="C325:H325"/>
    <mergeCell ref="C326:H326"/>
    <mergeCell ref="C340:H340"/>
    <mergeCell ref="C341:H341"/>
    <mergeCell ref="C342:H342"/>
    <mergeCell ref="C343:H343"/>
    <mergeCell ref="C344:H344"/>
    <mergeCell ref="B346:F346"/>
    <mergeCell ref="B334:F334"/>
    <mergeCell ref="C335:H335"/>
    <mergeCell ref="C336:H336"/>
    <mergeCell ref="C337:H337"/>
    <mergeCell ref="C338:H338"/>
    <mergeCell ref="C339:H339"/>
    <mergeCell ref="C353:H353"/>
    <mergeCell ref="C354:H354"/>
    <mergeCell ref="C355:H355"/>
    <mergeCell ref="C356:H356"/>
    <mergeCell ref="B358:H358"/>
    <mergeCell ref="B359:H359"/>
    <mergeCell ref="C347:H347"/>
    <mergeCell ref="C348:H348"/>
    <mergeCell ref="C349:H349"/>
    <mergeCell ref="C350:H350"/>
    <mergeCell ref="C351:H351"/>
    <mergeCell ref="C352:H352"/>
    <mergeCell ref="B367:C367"/>
    <mergeCell ref="B368:C368"/>
    <mergeCell ref="B369:C369"/>
    <mergeCell ref="B370:C370"/>
    <mergeCell ref="B371:C371"/>
    <mergeCell ref="B372:C372"/>
    <mergeCell ref="C360:H360"/>
    <mergeCell ref="C361:H361"/>
    <mergeCell ref="B363:H363"/>
    <mergeCell ref="B365:H365"/>
    <mergeCell ref="B366:C366"/>
    <mergeCell ref="E366:F366"/>
    <mergeCell ref="G366:H366"/>
  </mergeCells>
  <conditionalFormatting sqref="A19">
    <cfRule type="expression" dxfId="49" priority="23" stopIfTrue="1">
      <formula>$M$18="Sole Bidder"</formula>
    </cfRule>
    <cfRule type="expression" dxfId="48" priority="24" stopIfTrue="1">
      <formula>$M$18=1</formula>
    </cfRule>
  </conditionalFormatting>
  <conditionalFormatting sqref="A203">
    <cfRule type="expression" dxfId="47" priority="19" stopIfTrue="1">
      <formula>$E$202="No"</formula>
    </cfRule>
  </conditionalFormatting>
  <conditionalFormatting sqref="A20:H21">
    <cfRule type="expression" dxfId="46" priority="33" stopIfTrue="1">
      <formula>$M$20=2</formula>
    </cfRule>
  </conditionalFormatting>
  <conditionalFormatting sqref="A22:H22">
    <cfRule type="expression" dxfId="45" priority="32" stopIfTrue="1">
      <formula>AND($M$20=2,$M$21="2 or more")</formula>
    </cfRule>
  </conditionalFormatting>
  <conditionalFormatting sqref="A25:H25 A33:H34 E199:F199 D199:D200 E201 E204:E208 E212:F212 D212:D213 E214:F214 E216:F216 E217:E222 E223:H223 E226 E227:H227 E228 E232 G232 D232:D233 E234:H234 E236:H241 E265:H265 E268 G268 D268:D269 E270:H270 E272:H277 E299:H299 D366">
    <cfRule type="expression" dxfId="44" priority="20" stopIfTrue="1">
      <formula>$M$18="Sole Bidder"</formula>
    </cfRule>
  </conditionalFormatting>
  <conditionalFormatting sqref="A35:H35">
    <cfRule type="expression" dxfId="43" priority="34" stopIfTrue="1">
      <formula>$M$20&lt;2</formula>
    </cfRule>
  </conditionalFormatting>
  <conditionalFormatting sqref="A230:H230 A243:C251 D243:H264 A258:C264">
    <cfRule type="expression" dxfId="42" priority="25" stopIfTrue="1">
      <formula>$M$194&lt;2</formula>
    </cfRule>
  </conditionalFormatting>
  <conditionalFormatting sqref="A266:H266 A279:C284 A291:H298">
    <cfRule type="expression" dxfId="41" priority="26" stopIfTrue="1">
      <formula>$M$194&lt;2</formula>
    </cfRule>
    <cfRule type="expression" dxfId="40" priority="27" stopIfTrue="1">
      <formula>$M$196=1</formula>
    </cfRule>
  </conditionalFormatting>
  <conditionalFormatting sqref="A300:H318 A319:B319 A320:H321 A345:H345 A357:H357 A358">
    <cfRule type="expression" dxfId="39" priority="21" stopIfTrue="1">
      <formula>$M$18="Sole Bidder"</formula>
    </cfRule>
  </conditionalFormatting>
  <conditionalFormatting sqref="A334:H344 E366:H366">
    <cfRule type="expression" dxfId="38" priority="28" stopIfTrue="1">
      <formula>$M$194&lt;2</formula>
    </cfRule>
  </conditionalFormatting>
  <conditionalFormatting sqref="A346:H356 G366:H366">
    <cfRule type="expression" dxfId="37" priority="30" stopIfTrue="1">
      <formula>$M$196=1</formula>
    </cfRule>
  </conditionalFormatting>
  <conditionalFormatting sqref="A346:H356">
    <cfRule type="expression" dxfId="36" priority="29" stopIfTrue="1">
      <formula>$M$194&lt;2</formula>
    </cfRule>
  </conditionalFormatting>
  <conditionalFormatting sqref="B18:F18 B19:H19">
    <cfRule type="expression" dxfId="35" priority="31" stopIfTrue="1">
      <formula>$M$20&lt;2</formula>
    </cfRule>
  </conditionalFormatting>
  <conditionalFormatting sqref="D368:D372">
    <cfRule type="expression" dxfId="34" priority="15" stopIfTrue="1">
      <formula>$M$194&lt;2</formula>
    </cfRule>
  </conditionalFormatting>
  <conditionalFormatting sqref="D216:F216 D272:H272 D203:F203 A216">
    <cfRule type="expression" dxfId="33" priority="22" stopIfTrue="1">
      <formula>$E$202="No"</formula>
    </cfRule>
  </conditionalFormatting>
  <conditionalFormatting sqref="D279:H290">
    <cfRule type="expression" dxfId="32" priority="16" stopIfTrue="1">
      <formula>$M$194&lt;2</formula>
    </cfRule>
    <cfRule type="expression" dxfId="31" priority="17" stopIfTrue="1">
      <formula>$M$196=1</formula>
    </cfRule>
  </conditionalFormatting>
  <conditionalFormatting sqref="E203:F203">
    <cfRule type="expression" dxfId="30" priority="18" stopIfTrue="1">
      <formula>$M$18="Sole Bidder"</formula>
    </cfRule>
  </conditionalFormatting>
  <conditionalFormatting sqref="F202">
    <cfRule type="expression" dxfId="29" priority="13" stopIfTrue="1">
      <formula>$M$18="Sole Bidder"</formula>
    </cfRule>
    <cfRule type="expression" dxfId="28" priority="14" stopIfTrue="1">
      <formula>$E$202="No"</formula>
    </cfRule>
  </conditionalFormatting>
  <conditionalFormatting sqref="F215">
    <cfRule type="expression" dxfId="27" priority="1" stopIfTrue="1">
      <formula>$M$18="Sole Bidder"</formula>
    </cfRule>
    <cfRule type="expression" dxfId="26" priority="2" stopIfTrue="1">
      <formula>$E$202="No"</formula>
    </cfRule>
  </conditionalFormatting>
  <dataValidations count="2">
    <dataValidation type="list" allowBlank="1" showInputMessage="1" showErrorMessage="1" sqref="I65708 WVQ983216 WLU983216 WBY983216 VSC983216 VIG983216 UYK983216 UOO983216 UES983216 TUW983216 TLA983216 TBE983216 SRI983216 SHM983216 RXQ983216 RNU983216 RDY983216 QUC983216 QKG983216 QAK983216 PQO983216 PGS983216 OWW983216 ONA983216 ODE983216 NTI983216 NJM983216 MZQ983216 MPU983216 MFY983216 LWC983216 LMG983216 LCK983216 KSO983216 KIS983216 JYW983216 JPA983216 JFE983216 IVI983216 ILM983216 IBQ983216 HRU983216 HHY983216 GYC983216 GOG983216 GEK983216 FUO983216 FKS983216 FAW983216 ERA983216 EHE983216 DXI983216 DNM983216 DDQ983216 CTU983216 CJY983216 CAC983216 BQG983216 BGK983216 AWO983216 AMS983216 ACW983216 TA983216 JE983216 I983216 WVQ917680 WLU917680 WBY917680 VSC917680 VIG917680 UYK917680 UOO917680 UES917680 TUW917680 TLA917680 TBE917680 SRI917680 SHM917680 RXQ917680 RNU917680 RDY917680 QUC917680 QKG917680 QAK917680 PQO917680 PGS917680 OWW917680 ONA917680 ODE917680 NTI917680 NJM917680 MZQ917680 MPU917680 MFY917680 LWC917680 LMG917680 LCK917680 KSO917680 KIS917680 JYW917680 JPA917680 JFE917680 IVI917680 ILM917680 IBQ917680 HRU917680 HHY917680 GYC917680 GOG917680 GEK917680 FUO917680 FKS917680 FAW917680 ERA917680 EHE917680 DXI917680 DNM917680 DDQ917680 CTU917680 CJY917680 CAC917680 BQG917680 BGK917680 AWO917680 AMS917680 ACW917680 TA917680 JE917680 I917680 WVQ852144 WLU852144 WBY852144 VSC852144 VIG852144 UYK852144 UOO852144 UES852144 TUW852144 TLA852144 TBE852144 SRI852144 SHM852144 RXQ852144 RNU852144 RDY852144 QUC852144 QKG852144 QAK852144 PQO852144 PGS852144 OWW852144 ONA852144 ODE852144 NTI852144 NJM852144 MZQ852144 MPU852144 MFY852144 LWC852144 LMG852144 LCK852144 KSO852144 KIS852144 JYW852144 JPA852144 JFE852144 IVI852144 ILM852144 IBQ852144 HRU852144 HHY852144 GYC852144 GOG852144 GEK852144 FUO852144 FKS852144 FAW852144 ERA852144 EHE852144 DXI852144 DNM852144 DDQ852144 CTU852144 CJY852144 CAC852144 BQG852144 BGK852144 AWO852144 AMS852144 ACW852144 TA852144 JE852144 I852144 WVQ786608 WLU786608 WBY786608 VSC786608 VIG786608 UYK786608 UOO786608 UES786608 TUW786608 TLA786608 TBE786608 SRI786608 SHM786608 RXQ786608 RNU786608 RDY786608 QUC786608 QKG786608 QAK786608 PQO786608 PGS786608 OWW786608 ONA786608 ODE786608 NTI786608 NJM786608 MZQ786608 MPU786608 MFY786608 LWC786608 LMG786608 LCK786608 KSO786608 KIS786608 JYW786608 JPA786608 JFE786608 IVI786608 ILM786608 IBQ786608 HRU786608 HHY786608 GYC786608 GOG786608 GEK786608 FUO786608 FKS786608 FAW786608 ERA786608 EHE786608 DXI786608 DNM786608 DDQ786608 CTU786608 CJY786608 CAC786608 BQG786608 BGK786608 AWO786608 AMS786608 ACW786608 TA786608 JE786608 I786608 WVQ721072 WLU721072 WBY721072 VSC721072 VIG721072 UYK721072 UOO721072 UES721072 TUW721072 TLA721072 TBE721072 SRI721072 SHM721072 RXQ721072 RNU721072 RDY721072 QUC721072 QKG721072 QAK721072 PQO721072 PGS721072 OWW721072 ONA721072 ODE721072 NTI721072 NJM721072 MZQ721072 MPU721072 MFY721072 LWC721072 LMG721072 LCK721072 KSO721072 KIS721072 JYW721072 JPA721072 JFE721072 IVI721072 ILM721072 IBQ721072 HRU721072 HHY721072 GYC721072 GOG721072 GEK721072 FUO721072 FKS721072 FAW721072 ERA721072 EHE721072 DXI721072 DNM721072 DDQ721072 CTU721072 CJY721072 CAC721072 BQG721072 BGK721072 AWO721072 AMS721072 ACW721072 TA721072 JE721072 I721072 WVQ655536 WLU655536 WBY655536 VSC655536 VIG655536 UYK655536 UOO655536 UES655536 TUW655536 TLA655536 TBE655536 SRI655536 SHM655536 RXQ655536 RNU655536 RDY655536 QUC655536 QKG655536 QAK655536 PQO655536 PGS655536 OWW655536 ONA655536 ODE655536 NTI655536 NJM655536 MZQ655536 MPU655536 MFY655536 LWC655536 LMG655536 LCK655536 KSO655536 KIS655536 JYW655536 JPA655536 JFE655536 IVI655536 ILM655536 IBQ655536 HRU655536 HHY655536 GYC655536 GOG655536 GEK655536 FUO655536 FKS655536 FAW655536 ERA655536 EHE655536 DXI655536 DNM655536 DDQ655536 CTU655536 CJY655536 CAC655536 BQG655536 BGK655536 AWO655536 AMS655536 ACW655536 TA655536 JE655536 I655536 WVQ590000 WLU590000 WBY590000 VSC590000 VIG590000 UYK590000 UOO590000 UES590000 TUW590000 TLA590000 TBE590000 SRI590000 SHM590000 RXQ590000 RNU590000 RDY590000 QUC590000 QKG590000 QAK590000 PQO590000 PGS590000 OWW590000 ONA590000 ODE590000 NTI590000 NJM590000 MZQ590000 MPU590000 MFY590000 LWC590000 LMG590000 LCK590000 KSO590000 KIS590000 JYW590000 JPA590000 JFE590000 IVI590000 ILM590000 IBQ590000 HRU590000 HHY590000 GYC590000 GOG590000 GEK590000 FUO590000 FKS590000 FAW590000 ERA590000 EHE590000 DXI590000 DNM590000 DDQ590000 CTU590000 CJY590000 CAC590000 BQG590000 BGK590000 AWO590000 AMS590000 ACW590000 TA590000 JE590000 I590000 WVQ524464 WLU524464 WBY524464 VSC524464 VIG524464 UYK524464 UOO524464 UES524464 TUW524464 TLA524464 TBE524464 SRI524464 SHM524464 RXQ524464 RNU524464 RDY524464 QUC524464 QKG524464 QAK524464 PQO524464 PGS524464 OWW524464 ONA524464 ODE524464 NTI524464 NJM524464 MZQ524464 MPU524464 MFY524464 LWC524464 LMG524464 LCK524464 KSO524464 KIS524464 JYW524464 JPA524464 JFE524464 IVI524464 ILM524464 IBQ524464 HRU524464 HHY524464 GYC524464 GOG524464 GEK524464 FUO524464 FKS524464 FAW524464 ERA524464 EHE524464 DXI524464 DNM524464 DDQ524464 CTU524464 CJY524464 CAC524464 BQG524464 BGK524464 AWO524464 AMS524464 ACW524464 TA524464 JE524464 I524464 WVQ458928 WLU458928 WBY458928 VSC458928 VIG458928 UYK458928 UOO458928 UES458928 TUW458928 TLA458928 TBE458928 SRI458928 SHM458928 RXQ458928 RNU458928 RDY458928 QUC458928 QKG458928 QAK458928 PQO458928 PGS458928 OWW458928 ONA458928 ODE458928 NTI458928 NJM458928 MZQ458928 MPU458928 MFY458928 LWC458928 LMG458928 LCK458928 KSO458928 KIS458928 JYW458928 JPA458928 JFE458928 IVI458928 ILM458928 IBQ458928 HRU458928 HHY458928 GYC458928 GOG458928 GEK458928 FUO458928 FKS458928 FAW458928 ERA458928 EHE458928 DXI458928 DNM458928 DDQ458928 CTU458928 CJY458928 CAC458928 BQG458928 BGK458928 AWO458928 AMS458928 ACW458928 TA458928 JE458928 I458928 WVQ393392 WLU393392 WBY393392 VSC393392 VIG393392 UYK393392 UOO393392 UES393392 TUW393392 TLA393392 TBE393392 SRI393392 SHM393392 RXQ393392 RNU393392 RDY393392 QUC393392 QKG393392 QAK393392 PQO393392 PGS393392 OWW393392 ONA393392 ODE393392 NTI393392 NJM393392 MZQ393392 MPU393392 MFY393392 LWC393392 LMG393392 LCK393392 KSO393392 KIS393392 JYW393392 JPA393392 JFE393392 IVI393392 ILM393392 IBQ393392 HRU393392 HHY393392 GYC393392 GOG393392 GEK393392 FUO393392 FKS393392 FAW393392 ERA393392 EHE393392 DXI393392 DNM393392 DDQ393392 CTU393392 CJY393392 CAC393392 BQG393392 BGK393392 AWO393392 AMS393392 ACW393392 TA393392 JE393392 I393392 WVQ327856 WLU327856 WBY327856 VSC327856 VIG327856 UYK327856 UOO327856 UES327856 TUW327856 TLA327856 TBE327856 SRI327856 SHM327856 RXQ327856 RNU327856 RDY327856 QUC327856 QKG327856 QAK327856 PQO327856 PGS327856 OWW327856 ONA327856 ODE327856 NTI327856 NJM327856 MZQ327856 MPU327856 MFY327856 LWC327856 LMG327856 LCK327856 KSO327856 KIS327856 JYW327856 JPA327856 JFE327856 IVI327856 ILM327856 IBQ327856 HRU327856 HHY327856 GYC327856 GOG327856 GEK327856 FUO327856 FKS327856 FAW327856 ERA327856 EHE327856 DXI327856 DNM327856 DDQ327856 CTU327856 CJY327856 CAC327856 BQG327856 BGK327856 AWO327856 AMS327856 ACW327856 TA327856 JE327856 I327856 WVQ262320 WLU262320 WBY262320 VSC262320 VIG262320 UYK262320 UOO262320 UES262320 TUW262320 TLA262320 TBE262320 SRI262320 SHM262320 RXQ262320 RNU262320 RDY262320 QUC262320 QKG262320 QAK262320 PQO262320 PGS262320 OWW262320 ONA262320 ODE262320 NTI262320 NJM262320 MZQ262320 MPU262320 MFY262320 LWC262320 LMG262320 LCK262320 KSO262320 KIS262320 JYW262320 JPA262320 JFE262320 IVI262320 ILM262320 IBQ262320 HRU262320 HHY262320 GYC262320 GOG262320 GEK262320 FUO262320 FKS262320 FAW262320 ERA262320 EHE262320 DXI262320 DNM262320 DDQ262320 CTU262320 CJY262320 CAC262320 BQG262320 BGK262320 AWO262320 AMS262320 ACW262320 TA262320 JE262320 I262320 WVQ196784 WLU196784 WBY196784 VSC196784 VIG196784 UYK196784 UOO196784 UES196784 TUW196784 TLA196784 TBE196784 SRI196784 SHM196784 RXQ196784 RNU196784 RDY196784 QUC196784 QKG196784 QAK196784 PQO196784 PGS196784 OWW196784 ONA196784 ODE196784 NTI196784 NJM196784 MZQ196784 MPU196784 MFY196784 LWC196784 LMG196784 LCK196784 KSO196784 KIS196784 JYW196784 JPA196784 JFE196784 IVI196784 ILM196784 IBQ196784 HRU196784 HHY196784 GYC196784 GOG196784 GEK196784 FUO196784 FKS196784 FAW196784 ERA196784 EHE196784 DXI196784 DNM196784 DDQ196784 CTU196784 CJY196784 CAC196784 BQG196784 BGK196784 AWO196784 AMS196784 ACW196784 TA196784 JE196784 I196784 WVQ131248 WLU131248 WBY131248 VSC131248 VIG131248 UYK131248 UOO131248 UES131248 TUW131248 TLA131248 TBE131248 SRI131248 SHM131248 RXQ131248 RNU131248 RDY131248 QUC131248 QKG131248 QAK131248 PQO131248 PGS131248 OWW131248 ONA131248 ODE131248 NTI131248 NJM131248 MZQ131248 MPU131248 MFY131248 LWC131248 LMG131248 LCK131248 KSO131248 KIS131248 JYW131248 JPA131248 JFE131248 IVI131248 ILM131248 IBQ131248 HRU131248 HHY131248 GYC131248 GOG131248 GEK131248 FUO131248 FKS131248 FAW131248 ERA131248 EHE131248 DXI131248 DNM131248 DDQ131248 CTU131248 CJY131248 CAC131248 BQG131248 BGK131248 AWO131248 AMS131248 ACW131248 TA131248 JE131248 I131248 WVQ65712 WLU65712 WBY65712 VSC65712 VIG65712 UYK65712 UOO65712 UES65712 TUW65712 TLA65712 TBE65712 SRI65712 SHM65712 RXQ65712 RNU65712 RDY65712 QUC65712 QKG65712 QAK65712 PQO65712 PGS65712 OWW65712 ONA65712 ODE65712 NTI65712 NJM65712 MZQ65712 MPU65712 MFY65712 LWC65712 LMG65712 LCK65712 KSO65712 KIS65712 JYW65712 JPA65712 JFE65712 IVI65712 ILM65712 IBQ65712 HRU65712 HHY65712 GYC65712 GOG65712 GEK65712 FUO65712 FKS65712 FAW65712 ERA65712 EHE65712 DXI65712 DNM65712 DDQ65712 CTU65712 CJY65712 CAC65712 BQG65712 BGK65712 AWO65712 AMS65712 ACW65712 TA65712 JE65712 I65712 WVQ983214 WLU983214 WBY983214 VSC983214 VIG983214 UYK983214 UOO983214 UES983214 TUW983214 TLA983214 TBE983214 SRI983214 SHM983214 RXQ983214 RNU983214 RDY983214 QUC983214 QKG983214 QAK983214 PQO983214 PGS983214 OWW983214 ONA983214 ODE983214 NTI983214 NJM983214 MZQ983214 MPU983214 MFY983214 LWC983214 LMG983214 LCK983214 KSO983214 KIS983214 JYW983214 JPA983214 JFE983214 IVI983214 ILM983214 IBQ983214 HRU983214 HHY983214 GYC983214 GOG983214 GEK983214 FUO983214 FKS983214 FAW983214 ERA983214 EHE983214 DXI983214 DNM983214 DDQ983214 CTU983214 CJY983214 CAC983214 BQG983214 BGK983214 AWO983214 AMS983214 ACW983214 TA983214 JE983214 I983214 WVQ917678 WLU917678 WBY917678 VSC917678 VIG917678 UYK917678 UOO917678 UES917678 TUW917678 TLA917678 TBE917678 SRI917678 SHM917678 RXQ917678 RNU917678 RDY917678 QUC917678 QKG917678 QAK917678 PQO917678 PGS917678 OWW917678 ONA917678 ODE917678 NTI917678 NJM917678 MZQ917678 MPU917678 MFY917678 LWC917678 LMG917678 LCK917678 KSO917678 KIS917678 JYW917678 JPA917678 JFE917678 IVI917678 ILM917678 IBQ917678 HRU917678 HHY917678 GYC917678 GOG917678 GEK917678 FUO917678 FKS917678 FAW917678 ERA917678 EHE917678 DXI917678 DNM917678 DDQ917678 CTU917678 CJY917678 CAC917678 BQG917678 BGK917678 AWO917678 AMS917678 ACW917678 TA917678 JE917678 I917678 WVQ852142 WLU852142 WBY852142 VSC852142 VIG852142 UYK852142 UOO852142 UES852142 TUW852142 TLA852142 TBE852142 SRI852142 SHM852142 RXQ852142 RNU852142 RDY852142 QUC852142 QKG852142 QAK852142 PQO852142 PGS852142 OWW852142 ONA852142 ODE852142 NTI852142 NJM852142 MZQ852142 MPU852142 MFY852142 LWC852142 LMG852142 LCK852142 KSO852142 KIS852142 JYW852142 JPA852142 JFE852142 IVI852142 ILM852142 IBQ852142 HRU852142 HHY852142 GYC852142 GOG852142 GEK852142 FUO852142 FKS852142 FAW852142 ERA852142 EHE852142 DXI852142 DNM852142 DDQ852142 CTU852142 CJY852142 CAC852142 BQG852142 BGK852142 AWO852142 AMS852142 ACW852142 TA852142 JE852142 I852142 WVQ786606 WLU786606 WBY786606 VSC786606 VIG786606 UYK786606 UOO786606 UES786606 TUW786606 TLA786606 TBE786606 SRI786606 SHM786606 RXQ786606 RNU786606 RDY786606 QUC786606 QKG786606 QAK786606 PQO786606 PGS786606 OWW786606 ONA786606 ODE786606 NTI786606 NJM786606 MZQ786606 MPU786606 MFY786606 LWC786606 LMG786606 LCK786606 KSO786606 KIS786606 JYW786606 JPA786606 JFE786606 IVI786606 ILM786606 IBQ786606 HRU786606 HHY786606 GYC786606 GOG786606 GEK786606 FUO786606 FKS786606 FAW786606 ERA786606 EHE786606 DXI786606 DNM786606 DDQ786606 CTU786606 CJY786606 CAC786606 BQG786606 BGK786606 AWO786606 AMS786606 ACW786606 TA786606 JE786606 I786606 WVQ721070 WLU721070 WBY721070 VSC721070 VIG721070 UYK721070 UOO721070 UES721070 TUW721070 TLA721070 TBE721070 SRI721070 SHM721070 RXQ721070 RNU721070 RDY721070 QUC721070 QKG721070 QAK721070 PQO721070 PGS721070 OWW721070 ONA721070 ODE721070 NTI721070 NJM721070 MZQ721070 MPU721070 MFY721070 LWC721070 LMG721070 LCK721070 KSO721070 KIS721070 JYW721070 JPA721070 JFE721070 IVI721070 ILM721070 IBQ721070 HRU721070 HHY721070 GYC721070 GOG721070 GEK721070 FUO721070 FKS721070 FAW721070 ERA721070 EHE721070 DXI721070 DNM721070 DDQ721070 CTU721070 CJY721070 CAC721070 BQG721070 BGK721070 AWO721070 AMS721070 ACW721070 TA721070 JE721070 I721070 WVQ655534 WLU655534 WBY655534 VSC655534 VIG655534 UYK655534 UOO655534 UES655534 TUW655534 TLA655534 TBE655534 SRI655534 SHM655534 RXQ655534 RNU655534 RDY655534 QUC655534 QKG655534 QAK655534 PQO655534 PGS655534 OWW655534 ONA655534 ODE655534 NTI655534 NJM655534 MZQ655534 MPU655534 MFY655534 LWC655534 LMG655534 LCK655534 KSO655534 KIS655534 JYW655534 JPA655534 JFE655534 IVI655534 ILM655534 IBQ655534 HRU655534 HHY655534 GYC655534 GOG655534 GEK655534 FUO655534 FKS655534 FAW655534 ERA655534 EHE655534 DXI655534 DNM655534 DDQ655534 CTU655534 CJY655534 CAC655534 BQG655534 BGK655534 AWO655534 AMS655534 ACW655534 TA655534 JE655534 I655534 WVQ589998 WLU589998 WBY589998 VSC589998 VIG589998 UYK589998 UOO589998 UES589998 TUW589998 TLA589998 TBE589998 SRI589998 SHM589998 RXQ589998 RNU589998 RDY589998 QUC589998 QKG589998 QAK589998 PQO589998 PGS589998 OWW589998 ONA589998 ODE589998 NTI589998 NJM589998 MZQ589998 MPU589998 MFY589998 LWC589998 LMG589998 LCK589998 KSO589998 KIS589998 JYW589998 JPA589998 JFE589998 IVI589998 ILM589998 IBQ589998 HRU589998 HHY589998 GYC589998 GOG589998 GEK589998 FUO589998 FKS589998 FAW589998 ERA589998 EHE589998 DXI589998 DNM589998 DDQ589998 CTU589998 CJY589998 CAC589998 BQG589998 BGK589998 AWO589998 AMS589998 ACW589998 TA589998 JE589998 I589998 WVQ524462 WLU524462 WBY524462 VSC524462 VIG524462 UYK524462 UOO524462 UES524462 TUW524462 TLA524462 TBE524462 SRI524462 SHM524462 RXQ524462 RNU524462 RDY524462 QUC524462 QKG524462 QAK524462 PQO524462 PGS524462 OWW524462 ONA524462 ODE524462 NTI524462 NJM524462 MZQ524462 MPU524462 MFY524462 LWC524462 LMG524462 LCK524462 KSO524462 KIS524462 JYW524462 JPA524462 JFE524462 IVI524462 ILM524462 IBQ524462 HRU524462 HHY524462 GYC524462 GOG524462 GEK524462 FUO524462 FKS524462 FAW524462 ERA524462 EHE524462 DXI524462 DNM524462 DDQ524462 CTU524462 CJY524462 CAC524462 BQG524462 BGK524462 AWO524462 AMS524462 ACW524462 TA524462 JE524462 I524462 WVQ458926 WLU458926 WBY458926 VSC458926 VIG458926 UYK458926 UOO458926 UES458926 TUW458926 TLA458926 TBE458926 SRI458926 SHM458926 RXQ458926 RNU458926 RDY458926 QUC458926 QKG458926 QAK458926 PQO458926 PGS458926 OWW458926 ONA458926 ODE458926 NTI458926 NJM458926 MZQ458926 MPU458926 MFY458926 LWC458926 LMG458926 LCK458926 KSO458926 KIS458926 JYW458926 JPA458926 JFE458926 IVI458926 ILM458926 IBQ458926 HRU458926 HHY458926 GYC458926 GOG458926 GEK458926 FUO458926 FKS458926 FAW458926 ERA458926 EHE458926 DXI458926 DNM458926 DDQ458926 CTU458926 CJY458926 CAC458926 BQG458926 BGK458926 AWO458926 AMS458926 ACW458926 TA458926 JE458926 I458926 WVQ393390 WLU393390 WBY393390 VSC393390 VIG393390 UYK393390 UOO393390 UES393390 TUW393390 TLA393390 TBE393390 SRI393390 SHM393390 RXQ393390 RNU393390 RDY393390 QUC393390 QKG393390 QAK393390 PQO393390 PGS393390 OWW393390 ONA393390 ODE393390 NTI393390 NJM393390 MZQ393390 MPU393390 MFY393390 LWC393390 LMG393390 LCK393390 KSO393390 KIS393390 JYW393390 JPA393390 JFE393390 IVI393390 ILM393390 IBQ393390 HRU393390 HHY393390 GYC393390 GOG393390 GEK393390 FUO393390 FKS393390 FAW393390 ERA393390 EHE393390 DXI393390 DNM393390 DDQ393390 CTU393390 CJY393390 CAC393390 BQG393390 BGK393390 AWO393390 AMS393390 ACW393390 TA393390 JE393390 I393390 WVQ327854 WLU327854 WBY327854 VSC327854 VIG327854 UYK327854 UOO327854 UES327854 TUW327854 TLA327854 TBE327854 SRI327854 SHM327854 RXQ327854 RNU327854 RDY327854 QUC327854 QKG327854 QAK327854 PQO327854 PGS327854 OWW327854 ONA327854 ODE327854 NTI327854 NJM327854 MZQ327854 MPU327854 MFY327854 LWC327854 LMG327854 LCK327854 KSO327854 KIS327854 JYW327854 JPA327854 JFE327854 IVI327854 ILM327854 IBQ327854 HRU327854 HHY327854 GYC327854 GOG327854 GEK327854 FUO327854 FKS327854 FAW327854 ERA327854 EHE327854 DXI327854 DNM327854 DDQ327854 CTU327854 CJY327854 CAC327854 BQG327854 BGK327854 AWO327854 AMS327854 ACW327854 TA327854 JE327854 I327854 WVQ262318 WLU262318 WBY262318 VSC262318 VIG262318 UYK262318 UOO262318 UES262318 TUW262318 TLA262318 TBE262318 SRI262318 SHM262318 RXQ262318 RNU262318 RDY262318 QUC262318 QKG262318 QAK262318 PQO262318 PGS262318 OWW262318 ONA262318 ODE262318 NTI262318 NJM262318 MZQ262318 MPU262318 MFY262318 LWC262318 LMG262318 LCK262318 KSO262318 KIS262318 JYW262318 JPA262318 JFE262318 IVI262318 ILM262318 IBQ262318 HRU262318 HHY262318 GYC262318 GOG262318 GEK262318 FUO262318 FKS262318 FAW262318 ERA262318 EHE262318 DXI262318 DNM262318 DDQ262318 CTU262318 CJY262318 CAC262318 BQG262318 BGK262318 AWO262318 AMS262318 ACW262318 TA262318 JE262318 I262318 WVQ196782 WLU196782 WBY196782 VSC196782 VIG196782 UYK196782 UOO196782 UES196782 TUW196782 TLA196782 TBE196782 SRI196782 SHM196782 RXQ196782 RNU196782 RDY196782 QUC196782 QKG196782 QAK196782 PQO196782 PGS196782 OWW196782 ONA196782 ODE196782 NTI196782 NJM196782 MZQ196782 MPU196782 MFY196782 LWC196782 LMG196782 LCK196782 KSO196782 KIS196782 JYW196782 JPA196782 JFE196782 IVI196782 ILM196782 IBQ196782 HRU196782 HHY196782 GYC196782 GOG196782 GEK196782 FUO196782 FKS196782 FAW196782 ERA196782 EHE196782 DXI196782 DNM196782 DDQ196782 CTU196782 CJY196782 CAC196782 BQG196782 BGK196782 AWO196782 AMS196782 ACW196782 TA196782 JE196782 I196782 WVQ131246 WLU131246 WBY131246 VSC131246 VIG131246 UYK131246 UOO131246 UES131246 TUW131246 TLA131246 TBE131246 SRI131246 SHM131246 RXQ131246 RNU131246 RDY131246 QUC131246 QKG131246 QAK131246 PQO131246 PGS131246 OWW131246 ONA131246 ODE131246 NTI131246 NJM131246 MZQ131246 MPU131246 MFY131246 LWC131246 LMG131246 LCK131246 KSO131246 KIS131246 JYW131246 JPA131246 JFE131246 IVI131246 ILM131246 IBQ131246 HRU131246 HHY131246 GYC131246 GOG131246 GEK131246 FUO131246 FKS131246 FAW131246 ERA131246 EHE131246 DXI131246 DNM131246 DDQ131246 CTU131246 CJY131246 CAC131246 BQG131246 BGK131246 AWO131246 AMS131246 ACW131246 TA131246 JE131246 I131246 WVQ65710 WLU65710 WBY65710 VSC65710 VIG65710 UYK65710 UOO65710 UES65710 TUW65710 TLA65710 TBE65710 SRI65710 SHM65710 RXQ65710 RNU65710 RDY65710 QUC65710 QKG65710 QAK65710 PQO65710 PGS65710 OWW65710 ONA65710 ODE65710 NTI65710 NJM65710 MZQ65710 MPU65710 MFY65710 LWC65710 LMG65710 LCK65710 KSO65710 KIS65710 JYW65710 JPA65710 JFE65710 IVI65710 ILM65710 IBQ65710 HRU65710 HHY65710 GYC65710 GOG65710 GEK65710 FUO65710 FKS65710 FAW65710 ERA65710 EHE65710 DXI65710 DNM65710 DDQ65710 CTU65710 CJY65710 CAC65710 BQG65710 BGK65710 AWO65710 AMS65710 ACW65710 TA65710 JE65710 I65710 WVQ983212 WLU983212 WBY983212 VSC983212 VIG983212 UYK983212 UOO983212 UES983212 TUW983212 TLA983212 TBE983212 SRI983212 SHM983212 RXQ983212 RNU983212 RDY983212 QUC983212 QKG983212 QAK983212 PQO983212 PGS983212 OWW983212 ONA983212 ODE983212 NTI983212 NJM983212 MZQ983212 MPU983212 MFY983212 LWC983212 LMG983212 LCK983212 KSO983212 KIS983212 JYW983212 JPA983212 JFE983212 IVI983212 ILM983212 IBQ983212 HRU983212 HHY983212 GYC983212 GOG983212 GEK983212 FUO983212 FKS983212 FAW983212 ERA983212 EHE983212 DXI983212 DNM983212 DDQ983212 CTU983212 CJY983212 CAC983212 BQG983212 BGK983212 AWO983212 AMS983212 ACW983212 TA983212 JE983212 I983212 WVQ917676 WLU917676 WBY917676 VSC917676 VIG917676 UYK917676 UOO917676 UES917676 TUW917676 TLA917676 TBE917676 SRI917676 SHM917676 RXQ917676 RNU917676 RDY917676 QUC917676 QKG917676 QAK917676 PQO917676 PGS917676 OWW917676 ONA917676 ODE917676 NTI917676 NJM917676 MZQ917676 MPU917676 MFY917676 LWC917676 LMG917676 LCK917676 KSO917676 KIS917676 JYW917676 JPA917676 JFE917676 IVI917676 ILM917676 IBQ917676 HRU917676 HHY917676 GYC917676 GOG917676 GEK917676 FUO917676 FKS917676 FAW917676 ERA917676 EHE917676 DXI917676 DNM917676 DDQ917676 CTU917676 CJY917676 CAC917676 BQG917676 BGK917676 AWO917676 AMS917676 ACW917676 TA917676 JE917676 I917676 WVQ852140 WLU852140 WBY852140 VSC852140 VIG852140 UYK852140 UOO852140 UES852140 TUW852140 TLA852140 TBE852140 SRI852140 SHM852140 RXQ852140 RNU852140 RDY852140 QUC852140 QKG852140 QAK852140 PQO852140 PGS852140 OWW852140 ONA852140 ODE852140 NTI852140 NJM852140 MZQ852140 MPU852140 MFY852140 LWC852140 LMG852140 LCK852140 KSO852140 KIS852140 JYW852140 JPA852140 JFE852140 IVI852140 ILM852140 IBQ852140 HRU852140 HHY852140 GYC852140 GOG852140 GEK852140 FUO852140 FKS852140 FAW852140 ERA852140 EHE852140 DXI852140 DNM852140 DDQ852140 CTU852140 CJY852140 CAC852140 BQG852140 BGK852140 AWO852140 AMS852140 ACW852140 TA852140 JE852140 I852140 WVQ786604 WLU786604 WBY786604 VSC786604 VIG786604 UYK786604 UOO786604 UES786604 TUW786604 TLA786604 TBE786604 SRI786604 SHM786604 RXQ786604 RNU786604 RDY786604 QUC786604 QKG786604 QAK786604 PQO786604 PGS786604 OWW786604 ONA786604 ODE786604 NTI786604 NJM786604 MZQ786604 MPU786604 MFY786604 LWC786604 LMG786604 LCK786604 KSO786604 KIS786604 JYW786604 JPA786604 JFE786604 IVI786604 ILM786604 IBQ786604 HRU786604 HHY786604 GYC786604 GOG786604 GEK786604 FUO786604 FKS786604 FAW786604 ERA786604 EHE786604 DXI786604 DNM786604 DDQ786604 CTU786604 CJY786604 CAC786604 BQG786604 BGK786604 AWO786604 AMS786604 ACW786604 TA786604 JE786604 I786604 WVQ721068 WLU721068 WBY721068 VSC721068 VIG721068 UYK721068 UOO721068 UES721068 TUW721068 TLA721068 TBE721068 SRI721068 SHM721068 RXQ721068 RNU721068 RDY721068 QUC721068 QKG721068 QAK721068 PQO721068 PGS721068 OWW721068 ONA721068 ODE721068 NTI721068 NJM721068 MZQ721068 MPU721068 MFY721068 LWC721068 LMG721068 LCK721068 KSO721068 KIS721068 JYW721068 JPA721068 JFE721068 IVI721068 ILM721068 IBQ721068 HRU721068 HHY721068 GYC721068 GOG721068 GEK721068 FUO721068 FKS721068 FAW721068 ERA721068 EHE721068 DXI721068 DNM721068 DDQ721068 CTU721068 CJY721068 CAC721068 BQG721068 BGK721068 AWO721068 AMS721068 ACW721068 TA721068 JE721068 I721068 WVQ655532 WLU655532 WBY655532 VSC655532 VIG655532 UYK655532 UOO655532 UES655532 TUW655532 TLA655532 TBE655532 SRI655532 SHM655532 RXQ655532 RNU655532 RDY655532 QUC655532 QKG655532 QAK655532 PQO655532 PGS655532 OWW655532 ONA655532 ODE655532 NTI655532 NJM655532 MZQ655532 MPU655532 MFY655532 LWC655532 LMG655532 LCK655532 KSO655532 KIS655532 JYW655532 JPA655532 JFE655532 IVI655532 ILM655532 IBQ655532 HRU655532 HHY655532 GYC655532 GOG655532 GEK655532 FUO655532 FKS655532 FAW655532 ERA655532 EHE655532 DXI655532 DNM655532 DDQ655532 CTU655532 CJY655532 CAC655532 BQG655532 BGK655532 AWO655532 AMS655532 ACW655532 TA655532 JE655532 I655532 WVQ589996 WLU589996 WBY589996 VSC589996 VIG589996 UYK589996 UOO589996 UES589996 TUW589996 TLA589996 TBE589996 SRI589996 SHM589996 RXQ589996 RNU589996 RDY589996 QUC589996 QKG589996 QAK589996 PQO589996 PGS589996 OWW589996 ONA589996 ODE589996 NTI589996 NJM589996 MZQ589996 MPU589996 MFY589996 LWC589996 LMG589996 LCK589996 KSO589996 KIS589996 JYW589996 JPA589996 JFE589996 IVI589996 ILM589996 IBQ589996 HRU589996 HHY589996 GYC589996 GOG589996 GEK589996 FUO589996 FKS589996 FAW589996 ERA589996 EHE589996 DXI589996 DNM589996 DDQ589996 CTU589996 CJY589996 CAC589996 BQG589996 BGK589996 AWO589996 AMS589996 ACW589996 TA589996 JE589996 I589996 WVQ524460 WLU524460 WBY524460 VSC524460 VIG524460 UYK524460 UOO524460 UES524460 TUW524460 TLA524460 TBE524460 SRI524460 SHM524460 RXQ524460 RNU524460 RDY524460 QUC524460 QKG524460 QAK524460 PQO524460 PGS524460 OWW524460 ONA524460 ODE524460 NTI524460 NJM524460 MZQ524460 MPU524460 MFY524460 LWC524460 LMG524460 LCK524460 KSO524460 KIS524460 JYW524460 JPA524460 JFE524460 IVI524460 ILM524460 IBQ524460 HRU524460 HHY524460 GYC524460 GOG524460 GEK524460 FUO524460 FKS524460 FAW524460 ERA524460 EHE524460 DXI524460 DNM524460 DDQ524460 CTU524460 CJY524460 CAC524460 BQG524460 BGK524460 AWO524460 AMS524460 ACW524460 TA524460 JE524460 I524460 WVQ458924 WLU458924 WBY458924 VSC458924 VIG458924 UYK458924 UOO458924 UES458924 TUW458924 TLA458924 TBE458924 SRI458924 SHM458924 RXQ458924 RNU458924 RDY458924 QUC458924 QKG458924 QAK458924 PQO458924 PGS458924 OWW458924 ONA458924 ODE458924 NTI458924 NJM458924 MZQ458924 MPU458924 MFY458924 LWC458924 LMG458924 LCK458924 KSO458924 KIS458924 JYW458924 JPA458924 JFE458924 IVI458924 ILM458924 IBQ458924 HRU458924 HHY458924 GYC458924 GOG458924 GEK458924 FUO458924 FKS458924 FAW458924 ERA458924 EHE458924 DXI458924 DNM458924 DDQ458924 CTU458924 CJY458924 CAC458924 BQG458924 BGK458924 AWO458924 AMS458924 ACW458924 TA458924 JE458924 I458924 WVQ393388 WLU393388 WBY393388 VSC393388 VIG393388 UYK393388 UOO393388 UES393388 TUW393388 TLA393388 TBE393388 SRI393388 SHM393388 RXQ393388 RNU393388 RDY393388 QUC393388 QKG393388 QAK393388 PQO393388 PGS393388 OWW393388 ONA393388 ODE393388 NTI393388 NJM393388 MZQ393388 MPU393388 MFY393388 LWC393388 LMG393388 LCK393388 KSO393388 KIS393388 JYW393388 JPA393388 JFE393388 IVI393388 ILM393388 IBQ393388 HRU393388 HHY393388 GYC393388 GOG393388 GEK393388 FUO393388 FKS393388 FAW393388 ERA393388 EHE393388 DXI393388 DNM393388 DDQ393388 CTU393388 CJY393388 CAC393388 BQG393388 BGK393388 AWO393388 AMS393388 ACW393388 TA393388 JE393388 I393388 WVQ327852 WLU327852 WBY327852 VSC327852 VIG327852 UYK327852 UOO327852 UES327852 TUW327852 TLA327852 TBE327852 SRI327852 SHM327852 RXQ327852 RNU327852 RDY327852 QUC327852 QKG327852 QAK327852 PQO327852 PGS327852 OWW327852 ONA327852 ODE327852 NTI327852 NJM327852 MZQ327852 MPU327852 MFY327852 LWC327852 LMG327852 LCK327852 KSO327852 KIS327852 JYW327852 JPA327852 JFE327852 IVI327852 ILM327852 IBQ327852 HRU327852 HHY327852 GYC327852 GOG327852 GEK327852 FUO327852 FKS327852 FAW327852 ERA327852 EHE327852 DXI327852 DNM327852 DDQ327852 CTU327852 CJY327852 CAC327852 BQG327852 BGK327852 AWO327852 AMS327852 ACW327852 TA327852 JE327852 I327852 WVQ262316 WLU262316 WBY262316 VSC262316 VIG262316 UYK262316 UOO262316 UES262316 TUW262316 TLA262316 TBE262316 SRI262316 SHM262316 RXQ262316 RNU262316 RDY262316 QUC262316 QKG262316 QAK262316 PQO262316 PGS262316 OWW262316 ONA262316 ODE262316 NTI262316 NJM262316 MZQ262316 MPU262316 MFY262316 LWC262316 LMG262316 LCK262316 KSO262316 KIS262316 JYW262316 JPA262316 JFE262316 IVI262316 ILM262316 IBQ262316 HRU262316 HHY262316 GYC262316 GOG262316 GEK262316 FUO262316 FKS262316 FAW262316 ERA262316 EHE262316 DXI262316 DNM262316 DDQ262316 CTU262316 CJY262316 CAC262316 BQG262316 BGK262316 AWO262316 AMS262316 ACW262316 TA262316 JE262316 I262316 WVQ196780 WLU196780 WBY196780 VSC196780 VIG196780 UYK196780 UOO196780 UES196780 TUW196780 TLA196780 TBE196780 SRI196780 SHM196780 RXQ196780 RNU196780 RDY196780 QUC196780 QKG196780 QAK196780 PQO196780 PGS196780 OWW196780 ONA196780 ODE196780 NTI196780 NJM196780 MZQ196780 MPU196780 MFY196780 LWC196780 LMG196780 LCK196780 KSO196780 KIS196780 JYW196780 JPA196780 JFE196780 IVI196780 ILM196780 IBQ196780 HRU196780 HHY196780 GYC196780 GOG196780 GEK196780 FUO196780 FKS196780 FAW196780 ERA196780 EHE196780 DXI196780 DNM196780 DDQ196780 CTU196780 CJY196780 CAC196780 BQG196780 BGK196780 AWO196780 AMS196780 ACW196780 TA196780 JE196780 I196780 WVQ131244 WLU131244 WBY131244 VSC131244 VIG131244 UYK131244 UOO131244 UES131244 TUW131244 TLA131244 TBE131244 SRI131244 SHM131244 RXQ131244 RNU131244 RDY131244 QUC131244 QKG131244 QAK131244 PQO131244 PGS131244 OWW131244 ONA131244 ODE131244 NTI131244 NJM131244 MZQ131244 MPU131244 MFY131244 LWC131244 LMG131244 LCK131244 KSO131244 KIS131244 JYW131244 JPA131244 JFE131244 IVI131244 ILM131244 IBQ131244 HRU131244 HHY131244 GYC131244 GOG131244 GEK131244 FUO131244 FKS131244 FAW131244 ERA131244 EHE131244 DXI131244 DNM131244 DDQ131244 CTU131244 CJY131244 CAC131244 BQG131244 BGK131244 AWO131244 AMS131244 ACW131244 TA131244 JE131244 I131244 WVQ65708 WLU65708 WBY65708 VSC65708 VIG65708 UYK65708 UOO65708 UES65708 TUW65708 TLA65708 TBE65708 SRI65708 SHM65708 RXQ65708 RNU65708 RDY65708 QUC65708 QKG65708 QAK65708 PQO65708 PGS65708 OWW65708 ONA65708 ODE65708 NTI65708 NJM65708 MZQ65708 MPU65708 MFY65708 LWC65708 LMG65708 LCK65708 KSO65708 KIS65708 JYW65708 JPA65708 JFE65708 IVI65708 ILM65708 IBQ65708 HRU65708 HHY65708 GYC65708 GOG65708 GEK65708 FUO65708 FKS65708 FAW65708 ERA65708 EHE65708 DXI65708 DNM65708 DDQ65708 CTU65708 CJY65708 CAC65708 BQG65708 BGK65708 AWO65708 AMS65708 ACW65708 TA65708 JE65708" xr:uid="{00000000-0002-0000-0600-000000000000}">
      <formula1>#REF!</formula1>
    </dataValidation>
    <dataValidation type="list" allowBlank="1" showInputMessage="1" showErrorMessage="1" sqref="I175 I173 I177" xr:uid="{5D4B1008-3F59-4371-A803-DA363F52933E}">
      <formula1>"YES,NO"</formula1>
    </dataValidation>
  </dataValidations>
  <printOptions horizontalCentered="1"/>
  <pageMargins left="0.42" right="0.28999999999999998" top="0.4" bottom="0.31" header="0.32" footer="0.24"/>
  <pageSetup paperSize="9" scale="65" fitToHeight="0" orientation="portrait" r:id="rId22"/>
  <headerFooter alignWithMargins="0"/>
  <rowBreaks count="1" manualBreakCount="1">
    <brk id="198" max="8" man="1"/>
  </rowBreaks>
  <drawing r:id="rId23"/>
  <legacyDrawing r:id="rId24"/>
  <mc:AlternateContent xmlns:mc="http://schemas.openxmlformats.org/markup-compatibility/2006">
    <mc:Choice Requires="x14">
      <controls>
        <mc:AlternateContent xmlns:mc="http://schemas.openxmlformats.org/markup-compatibility/2006">
          <mc:Choice Requires="x14">
            <control shapeId="141345" r:id="rId25" name="Check Box 33">
              <controlPr defaultSize="0" autoFill="0" autoLine="0" autoPict="0">
                <anchor moveWithCells="1" sizeWithCells="1">
                  <from>
                    <xdr:col>6</xdr:col>
                    <xdr:colOff>895350</xdr:colOff>
                    <xdr:row>158</xdr:row>
                    <xdr:rowOff>180975</xdr:rowOff>
                  </from>
                  <to>
                    <xdr:col>6</xdr:col>
                    <xdr:colOff>895350</xdr:colOff>
                    <xdr:row>158</xdr:row>
                    <xdr:rowOff>180975</xdr:rowOff>
                  </to>
                </anchor>
              </controlPr>
            </control>
          </mc:Choice>
        </mc:AlternateContent>
        <mc:AlternateContent xmlns:mc="http://schemas.openxmlformats.org/markup-compatibility/2006">
          <mc:Choice Requires="x14">
            <control shapeId="141346" r:id="rId26" name="Check Box 34">
              <controlPr defaultSize="0" autoFill="0" autoLine="0" autoPict="0">
                <anchor moveWithCells="1" sizeWithCells="1">
                  <from>
                    <xdr:col>6</xdr:col>
                    <xdr:colOff>895350</xdr:colOff>
                    <xdr:row>158</xdr:row>
                    <xdr:rowOff>180975</xdr:rowOff>
                  </from>
                  <to>
                    <xdr:col>6</xdr:col>
                    <xdr:colOff>895350</xdr:colOff>
                    <xdr:row>158</xdr:row>
                    <xdr:rowOff>180975</xdr:rowOff>
                  </to>
                </anchor>
              </controlPr>
            </control>
          </mc:Choice>
        </mc:AlternateContent>
        <mc:AlternateContent xmlns:mc="http://schemas.openxmlformats.org/markup-compatibility/2006">
          <mc:Choice Requires="x14">
            <control shapeId="141347" r:id="rId27" name="Check Box 35">
              <controlPr defaultSize="0" autoFill="0" autoLine="0" autoPict="0">
                <anchor moveWithCells="1" sizeWithCells="1">
                  <from>
                    <xdr:col>6</xdr:col>
                    <xdr:colOff>895350</xdr:colOff>
                    <xdr:row>158</xdr:row>
                    <xdr:rowOff>180975</xdr:rowOff>
                  </from>
                  <to>
                    <xdr:col>6</xdr:col>
                    <xdr:colOff>895350</xdr:colOff>
                    <xdr:row>158</xdr:row>
                    <xdr:rowOff>180975</xdr:rowOff>
                  </to>
                </anchor>
              </controlPr>
            </control>
          </mc:Choice>
        </mc:AlternateContent>
        <mc:AlternateContent xmlns:mc="http://schemas.openxmlformats.org/markup-compatibility/2006">
          <mc:Choice Requires="x14">
            <control shapeId="141348" r:id="rId28" name="Check Box 36">
              <controlPr defaultSize="0" autoFill="0" autoLine="0" autoPict="0">
                <anchor moveWithCells="1" sizeWithCells="1">
                  <from>
                    <xdr:col>6</xdr:col>
                    <xdr:colOff>895350</xdr:colOff>
                    <xdr:row>158</xdr:row>
                    <xdr:rowOff>180975</xdr:rowOff>
                  </from>
                  <to>
                    <xdr:col>6</xdr:col>
                    <xdr:colOff>895350</xdr:colOff>
                    <xdr:row>158</xdr:row>
                    <xdr:rowOff>180975</xdr:rowOff>
                  </to>
                </anchor>
              </controlPr>
            </control>
          </mc:Choice>
        </mc:AlternateContent>
        <mc:AlternateContent xmlns:mc="http://schemas.openxmlformats.org/markup-compatibility/2006">
          <mc:Choice Requires="x14">
            <control shapeId="141349" r:id="rId29" name="Check Box 37">
              <controlPr defaultSize="0" autoFill="0" autoLine="0" autoPict="0">
                <anchor moveWithCells="1" sizeWithCells="1">
                  <from>
                    <xdr:col>6</xdr:col>
                    <xdr:colOff>895350</xdr:colOff>
                    <xdr:row>158</xdr:row>
                    <xdr:rowOff>180975</xdr:rowOff>
                  </from>
                  <to>
                    <xdr:col>6</xdr:col>
                    <xdr:colOff>895350</xdr:colOff>
                    <xdr:row>158</xdr:row>
                    <xdr:rowOff>180975</xdr:rowOff>
                  </to>
                </anchor>
              </controlPr>
            </control>
          </mc:Choice>
        </mc:AlternateContent>
        <mc:AlternateContent xmlns:mc="http://schemas.openxmlformats.org/markup-compatibility/2006">
          <mc:Choice Requires="x14">
            <control shapeId="141350" r:id="rId30" name="Check Box 38">
              <controlPr defaultSize="0" autoFill="0" autoLine="0" autoPict="0">
                <anchor moveWithCells="1" sizeWithCells="1">
                  <from>
                    <xdr:col>5</xdr:col>
                    <xdr:colOff>47625</xdr:colOff>
                    <xdr:row>87</xdr:row>
                    <xdr:rowOff>0</xdr:rowOff>
                  </from>
                  <to>
                    <xdr:col>5</xdr:col>
                    <xdr:colOff>47625</xdr:colOff>
                    <xdr:row>87</xdr:row>
                    <xdr:rowOff>0</xdr:rowOff>
                  </to>
                </anchor>
              </controlPr>
            </control>
          </mc:Choice>
        </mc:AlternateContent>
        <mc:AlternateContent xmlns:mc="http://schemas.openxmlformats.org/markup-compatibility/2006">
          <mc:Choice Requires="x14">
            <control shapeId="141351" r:id="rId31" name="Check Box 39">
              <controlPr defaultSize="0" autoFill="0" autoLine="0" autoPict="0">
                <anchor moveWithCells="1" sizeWithCells="1">
                  <from>
                    <xdr:col>8</xdr:col>
                    <xdr:colOff>1543050</xdr:colOff>
                    <xdr:row>158</xdr:row>
                    <xdr:rowOff>180975</xdr:rowOff>
                  </from>
                  <to>
                    <xdr:col>8</xdr:col>
                    <xdr:colOff>1543050</xdr:colOff>
                    <xdr:row>158</xdr:row>
                    <xdr:rowOff>180975</xdr:rowOff>
                  </to>
                </anchor>
              </controlPr>
            </control>
          </mc:Choice>
        </mc:AlternateContent>
        <mc:AlternateContent xmlns:mc="http://schemas.openxmlformats.org/markup-compatibility/2006">
          <mc:Choice Requires="x14">
            <control shapeId="141352" r:id="rId32" name="Check Box 40">
              <controlPr defaultSize="0" autoFill="0" autoLine="0" autoPict="0">
                <anchor moveWithCells="1" sizeWithCells="1">
                  <from>
                    <xdr:col>8</xdr:col>
                    <xdr:colOff>1543050</xdr:colOff>
                    <xdr:row>158</xdr:row>
                    <xdr:rowOff>180975</xdr:rowOff>
                  </from>
                  <to>
                    <xdr:col>8</xdr:col>
                    <xdr:colOff>1543050</xdr:colOff>
                    <xdr:row>158</xdr:row>
                    <xdr:rowOff>180975</xdr:rowOff>
                  </to>
                </anchor>
              </controlPr>
            </control>
          </mc:Choice>
        </mc:AlternateContent>
        <mc:AlternateContent xmlns:mc="http://schemas.openxmlformats.org/markup-compatibility/2006">
          <mc:Choice Requires="x14">
            <control shapeId="141353" r:id="rId33" name="Check Box 41">
              <controlPr defaultSize="0" autoFill="0" autoLine="0" autoPict="0">
                <anchor moveWithCells="1" sizeWithCells="1">
                  <from>
                    <xdr:col>8</xdr:col>
                    <xdr:colOff>1543050</xdr:colOff>
                    <xdr:row>158</xdr:row>
                    <xdr:rowOff>180975</xdr:rowOff>
                  </from>
                  <to>
                    <xdr:col>8</xdr:col>
                    <xdr:colOff>1543050</xdr:colOff>
                    <xdr:row>158</xdr:row>
                    <xdr:rowOff>180975</xdr:rowOff>
                  </to>
                </anchor>
              </controlPr>
            </control>
          </mc:Choice>
        </mc:AlternateContent>
        <mc:AlternateContent xmlns:mc="http://schemas.openxmlformats.org/markup-compatibility/2006">
          <mc:Choice Requires="x14">
            <control shapeId="141354" r:id="rId34" name="Check Box 42">
              <controlPr defaultSize="0" autoFill="0" autoLine="0" autoPict="0">
                <anchor moveWithCells="1" sizeWithCells="1">
                  <from>
                    <xdr:col>8</xdr:col>
                    <xdr:colOff>1543050</xdr:colOff>
                    <xdr:row>158</xdr:row>
                    <xdr:rowOff>180975</xdr:rowOff>
                  </from>
                  <to>
                    <xdr:col>8</xdr:col>
                    <xdr:colOff>1543050</xdr:colOff>
                    <xdr:row>158</xdr:row>
                    <xdr:rowOff>180975</xdr:rowOff>
                  </to>
                </anchor>
              </controlPr>
            </control>
          </mc:Choice>
        </mc:AlternateContent>
        <mc:AlternateContent xmlns:mc="http://schemas.openxmlformats.org/markup-compatibility/2006">
          <mc:Choice Requires="x14">
            <control shapeId="141355" r:id="rId35" name="Check Box 43">
              <controlPr defaultSize="0" autoFill="0" autoLine="0" autoPict="0">
                <anchor moveWithCells="1" sizeWithCells="1">
                  <from>
                    <xdr:col>8</xdr:col>
                    <xdr:colOff>1543050</xdr:colOff>
                    <xdr:row>158</xdr:row>
                    <xdr:rowOff>180975</xdr:rowOff>
                  </from>
                  <to>
                    <xdr:col>9</xdr:col>
                    <xdr:colOff>0</xdr:colOff>
                    <xdr:row>158</xdr:row>
                    <xdr:rowOff>180975</xdr:rowOff>
                  </to>
                </anchor>
              </controlPr>
            </control>
          </mc:Choice>
        </mc:AlternateContent>
        <mc:AlternateContent xmlns:mc="http://schemas.openxmlformats.org/markup-compatibility/2006">
          <mc:Choice Requires="x14">
            <control shapeId="141356" r:id="rId36" name="Check Box 44">
              <controlPr defaultSize="0" autoFill="0" autoLine="0" autoPict="0">
                <anchor moveWithCells="1" sizeWithCells="1">
                  <from>
                    <xdr:col>7</xdr:col>
                    <xdr:colOff>47625</xdr:colOff>
                    <xdr:row>87</xdr:row>
                    <xdr:rowOff>0</xdr:rowOff>
                  </from>
                  <to>
                    <xdr:col>7</xdr:col>
                    <xdr:colOff>47625</xdr:colOff>
                    <xdr:row>87</xdr:row>
                    <xdr:rowOff>0</xdr:rowOff>
                  </to>
                </anchor>
              </controlPr>
            </control>
          </mc:Choice>
        </mc:AlternateContent>
        <mc:AlternateContent xmlns:mc="http://schemas.openxmlformats.org/markup-compatibility/2006">
          <mc:Choice Requires="x14">
            <control shapeId="141357" r:id="rId37" name="Check Box 45">
              <controlPr defaultSize="0" autoFill="0" autoLine="0" autoPict="0">
                <anchor moveWithCells="1" sizeWithCells="1">
                  <from>
                    <xdr:col>5</xdr:col>
                    <xdr:colOff>66675</xdr:colOff>
                    <xdr:row>93</xdr:row>
                    <xdr:rowOff>38100</xdr:rowOff>
                  </from>
                  <to>
                    <xdr:col>5</xdr:col>
                    <xdr:colOff>447675</xdr:colOff>
                    <xdr:row>93</xdr:row>
                    <xdr:rowOff>266700</xdr:rowOff>
                  </to>
                </anchor>
              </controlPr>
            </control>
          </mc:Choice>
        </mc:AlternateContent>
        <mc:AlternateContent xmlns:mc="http://schemas.openxmlformats.org/markup-compatibility/2006">
          <mc:Choice Requires="x14">
            <control shapeId="141358" r:id="rId38" name="Check Box 46">
              <controlPr defaultSize="0" autoFill="0" autoLine="0" autoPict="0">
                <anchor moveWithCells="1" sizeWithCells="1">
                  <from>
                    <xdr:col>5</xdr:col>
                    <xdr:colOff>581025</xdr:colOff>
                    <xdr:row>93</xdr:row>
                    <xdr:rowOff>38100</xdr:rowOff>
                  </from>
                  <to>
                    <xdr:col>5</xdr:col>
                    <xdr:colOff>1104900</xdr:colOff>
                    <xdr:row>93</xdr:row>
                    <xdr:rowOff>266700</xdr:rowOff>
                  </to>
                </anchor>
              </controlPr>
            </control>
          </mc:Choice>
        </mc:AlternateContent>
        <mc:AlternateContent xmlns:mc="http://schemas.openxmlformats.org/markup-compatibility/2006">
          <mc:Choice Requires="x14">
            <control shapeId="141359" r:id="rId39" name="Check Box 47">
              <controlPr defaultSize="0" autoFill="0" autoLine="0" autoPict="0">
                <anchor moveWithCells="1" sizeWithCells="1">
                  <from>
                    <xdr:col>5</xdr:col>
                    <xdr:colOff>57150</xdr:colOff>
                    <xdr:row>93</xdr:row>
                    <xdr:rowOff>276225</xdr:rowOff>
                  </from>
                  <to>
                    <xdr:col>5</xdr:col>
                    <xdr:colOff>533400</xdr:colOff>
                    <xdr:row>94</xdr:row>
                    <xdr:rowOff>190500</xdr:rowOff>
                  </to>
                </anchor>
              </controlPr>
            </control>
          </mc:Choice>
        </mc:AlternateContent>
        <mc:AlternateContent xmlns:mc="http://schemas.openxmlformats.org/markup-compatibility/2006">
          <mc:Choice Requires="x14">
            <control shapeId="141360" r:id="rId40" name="Check Box 48">
              <controlPr defaultSize="0" autoFill="0" autoLine="0" autoPict="0">
                <anchor moveWithCells="1" sizeWithCells="1">
                  <from>
                    <xdr:col>5</xdr:col>
                    <xdr:colOff>590550</xdr:colOff>
                    <xdr:row>93</xdr:row>
                    <xdr:rowOff>285750</xdr:rowOff>
                  </from>
                  <to>
                    <xdr:col>6</xdr:col>
                    <xdr:colOff>0</xdr:colOff>
                    <xdr:row>94</xdr:row>
                    <xdr:rowOff>190500</xdr:rowOff>
                  </to>
                </anchor>
              </controlPr>
            </control>
          </mc:Choice>
        </mc:AlternateContent>
        <mc:AlternateContent xmlns:mc="http://schemas.openxmlformats.org/markup-compatibility/2006">
          <mc:Choice Requires="x14">
            <control shapeId="141361" r:id="rId41" name="Check Box 49">
              <controlPr defaultSize="0" autoFill="0" autoLine="0" autoPict="0">
                <anchor moveWithCells="1" sizeWithCells="1">
                  <from>
                    <xdr:col>6</xdr:col>
                    <xdr:colOff>133350</xdr:colOff>
                    <xdr:row>93</xdr:row>
                    <xdr:rowOff>95250</xdr:rowOff>
                  </from>
                  <to>
                    <xdr:col>6</xdr:col>
                    <xdr:colOff>619125</xdr:colOff>
                    <xdr:row>94</xdr:row>
                    <xdr:rowOff>228600</xdr:rowOff>
                  </to>
                </anchor>
              </controlPr>
            </control>
          </mc:Choice>
        </mc:AlternateContent>
        <mc:AlternateContent xmlns:mc="http://schemas.openxmlformats.org/markup-compatibility/2006">
          <mc:Choice Requires="x14">
            <control shapeId="141362" r:id="rId42" name="Check Box 50">
              <controlPr defaultSize="0" autoFill="0" autoLine="0" autoPict="0">
                <anchor moveWithCells="1" sizeWithCells="1">
                  <from>
                    <xdr:col>6</xdr:col>
                    <xdr:colOff>790575</xdr:colOff>
                    <xdr:row>93</xdr:row>
                    <xdr:rowOff>95250</xdr:rowOff>
                  </from>
                  <to>
                    <xdr:col>7</xdr:col>
                    <xdr:colOff>161925</xdr:colOff>
                    <xdr:row>94</xdr:row>
                    <xdr:rowOff>228600</xdr:rowOff>
                  </to>
                </anchor>
              </controlPr>
            </control>
          </mc:Choice>
        </mc:AlternateContent>
        <mc:AlternateContent xmlns:mc="http://schemas.openxmlformats.org/markup-compatibility/2006">
          <mc:Choice Requires="x14">
            <control shapeId="141363" r:id="rId43" name="Check Box 51">
              <controlPr defaultSize="0" autoFill="0" autoLine="0" autoPict="0">
                <anchor moveWithCells="1" sizeWithCells="1">
                  <from>
                    <xdr:col>6</xdr:col>
                    <xdr:colOff>123825</xdr:colOff>
                    <xdr:row>94</xdr:row>
                    <xdr:rowOff>247650</xdr:rowOff>
                  </from>
                  <to>
                    <xdr:col>6</xdr:col>
                    <xdr:colOff>733425</xdr:colOff>
                    <xdr:row>94</xdr:row>
                    <xdr:rowOff>695325</xdr:rowOff>
                  </to>
                </anchor>
              </controlPr>
            </control>
          </mc:Choice>
        </mc:AlternateContent>
        <mc:AlternateContent xmlns:mc="http://schemas.openxmlformats.org/markup-compatibility/2006">
          <mc:Choice Requires="x14">
            <control shapeId="141364" r:id="rId44" name="Check Box 52">
              <controlPr defaultSize="0" autoFill="0" autoLine="0" autoPict="0">
                <anchor moveWithCells="1" sizeWithCells="1">
                  <from>
                    <xdr:col>6</xdr:col>
                    <xdr:colOff>800100</xdr:colOff>
                    <xdr:row>94</xdr:row>
                    <xdr:rowOff>257175</xdr:rowOff>
                  </from>
                  <to>
                    <xdr:col>7</xdr:col>
                    <xdr:colOff>542925</xdr:colOff>
                    <xdr:row>94</xdr:row>
                    <xdr:rowOff>704850</xdr:rowOff>
                  </to>
                </anchor>
              </controlPr>
            </control>
          </mc:Choice>
        </mc:AlternateContent>
        <mc:AlternateContent xmlns:mc="http://schemas.openxmlformats.org/markup-compatibility/2006">
          <mc:Choice Requires="x14">
            <control shapeId="141369" r:id="rId45" name="Check Box 57">
              <controlPr defaultSize="0" autoFill="0" autoLine="0" autoPict="0">
                <anchor moveWithCells="1" sizeWithCells="1">
                  <from>
                    <xdr:col>5</xdr:col>
                    <xdr:colOff>19050</xdr:colOff>
                    <xdr:row>118</xdr:row>
                    <xdr:rowOff>76200</xdr:rowOff>
                  </from>
                  <to>
                    <xdr:col>5</xdr:col>
                    <xdr:colOff>542925</xdr:colOff>
                    <xdr:row>118</xdr:row>
                    <xdr:rowOff>523875</xdr:rowOff>
                  </to>
                </anchor>
              </controlPr>
            </control>
          </mc:Choice>
        </mc:AlternateContent>
        <mc:AlternateContent xmlns:mc="http://schemas.openxmlformats.org/markup-compatibility/2006">
          <mc:Choice Requires="x14">
            <control shapeId="141370" r:id="rId46" name="Check Box 58">
              <controlPr defaultSize="0" autoFill="0" autoLine="0" autoPict="0">
                <anchor moveWithCells="1" sizeWithCells="1">
                  <from>
                    <xdr:col>5</xdr:col>
                    <xdr:colOff>9525</xdr:colOff>
                    <xdr:row>118</xdr:row>
                    <xdr:rowOff>400050</xdr:rowOff>
                  </from>
                  <to>
                    <xdr:col>5</xdr:col>
                    <xdr:colOff>781050</xdr:colOff>
                    <xdr:row>118</xdr:row>
                    <xdr:rowOff>847725</xdr:rowOff>
                  </to>
                </anchor>
              </controlPr>
            </control>
          </mc:Choice>
        </mc:AlternateContent>
        <mc:AlternateContent xmlns:mc="http://schemas.openxmlformats.org/markup-compatibility/2006">
          <mc:Choice Requires="x14">
            <control shapeId="141371" r:id="rId47" name="Check Box 59">
              <controlPr defaultSize="0" autoFill="0" autoLine="0" autoPict="0">
                <anchor moveWithCells="1" sizeWithCells="1">
                  <from>
                    <xdr:col>5</xdr:col>
                    <xdr:colOff>828675</xdr:colOff>
                    <xdr:row>118</xdr:row>
                    <xdr:rowOff>409575</xdr:rowOff>
                  </from>
                  <to>
                    <xdr:col>6</xdr:col>
                    <xdr:colOff>0</xdr:colOff>
                    <xdr:row>119</xdr:row>
                    <xdr:rowOff>0</xdr:rowOff>
                  </to>
                </anchor>
              </controlPr>
            </control>
          </mc:Choice>
        </mc:AlternateContent>
        <mc:AlternateContent xmlns:mc="http://schemas.openxmlformats.org/markup-compatibility/2006">
          <mc:Choice Requires="x14">
            <control shapeId="141372" r:id="rId48" name="Check Box 60">
              <controlPr defaultSize="0" autoFill="0" autoLine="0" autoPict="0">
                <anchor moveWithCells="1" sizeWithCells="1">
                  <from>
                    <xdr:col>6</xdr:col>
                    <xdr:colOff>85725</xdr:colOff>
                    <xdr:row>118</xdr:row>
                    <xdr:rowOff>171450</xdr:rowOff>
                  </from>
                  <to>
                    <xdr:col>6</xdr:col>
                    <xdr:colOff>771525</xdr:colOff>
                    <xdr:row>118</xdr:row>
                    <xdr:rowOff>561975</xdr:rowOff>
                  </to>
                </anchor>
              </controlPr>
            </control>
          </mc:Choice>
        </mc:AlternateContent>
        <mc:AlternateContent xmlns:mc="http://schemas.openxmlformats.org/markup-compatibility/2006">
          <mc:Choice Requires="x14">
            <control shapeId="141373" r:id="rId49" name="Check Box 61">
              <controlPr defaultSize="0" autoFill="0" autoLine="0" autoPict="0">
                <anchor moveWithCells="1" sizeWithCells="1">
                  <from>
                    <xdr:col>6</xdr:col>
                    <xdr:colOff>76200</xdr:colOff>
                    <xdr:row>118</xdr:row>
                    <xdr:rowOff>457200</xdr:rowOff>
                  </from>
                  <to>
                    <xdr:col>6</xdr:col>
                    <xdr:colOff>1085850</xdr:colOff>
                    <xdr:row>118</xdr:row>
                    <xdr:rowOff>847725</xdr:rowOff>
                  </to>
                </anchor>
              </controlPr>
            </control>
          </mc:Choice>
        </mc:AlternateContent>
        <mc:AlternateContent xmlns:mc="http://schemas.openxmlformats.org/markup-compatibility/2006">
          <mc:Choice Requires="x14">
            <control shapeId="141374" r:id="rId50" name="Check Box 62">
              <controlPr defaultSize="0" autoFill="0" autoLine="0" autoPict="0">
                <anchor moveWithCells="1" sizeWithCells="1">
                  <from>
                    <xdr:col>6</xdr:col>
                    <xdr:colOff>1152525</xdr:colOff>
                    <xdr:row>118</xdr:row>
                    <xdr:rowOff>466725</xdr:rowOff>
                  </from>
                  <to>
                    <xdr:col>7</xdr:col>
                    <xdr:colOff>590550</xdr:colOff>
                    <xdr:row>119</xdr:row>
                    <xdr:rowOff>0</xdr:rowOff>
                  </to>
                </anchor>
              </controlPr>
            </control>
          </mc:Choice>
        </mc:AlternateContent>
        <mc:AlternateContent xmlns:mc="http://schemas.openxmlformats.org/markup-compatibility/2006">
          <mc:Choice Requires="x14">
            <control shapeId="141375" r:id="rId51" name="Check Box 63">
              <controlPr defaultSize="0" autoFill="0" autoLine="0" autoPict="0">
                <anchor moveWithCells="1" sizeWithCells="1">
                  <from>
                    <xdr:col>8</xdr:col>
                    <xdr:colOff>104775</xdr:colOff>
                    <xdr:row>118</xdr:row>
                    <xdr:rowOff>152400</xdr:rowOff>
                  </from>
                  <to>
                    <xdr:col>8</xdr:col>
                    <xdr:colOff>647700</xdr:colOff>
                    <xdr:row>118</xdr:row>
                    <xdr:rowOff>180975</xdr:rowOff>
                  </to>
                </anchor>
              </controlPr>
            </control>
          </mc:Choice>
        </mc:AlternateContent>
        <mc:AlternateContent xmlns:mc="http://schemas.openxmlformats.org/markup-compatibility/2006">
          <mc:Choice Requires="x14">
            <control shapeId="141376" r:id="rId52" name="Check Box 64">
              <controlPr defaultSize="0" autoFill="0" autoLine="0" autoPict="0">
                <anchor moveWithCells="1" sizeWithCells="1">
                  <from>
                    <xdr:col>8</xdr:col>
                    <xdr:colOff>95250</xdr:colOff>
                    <xdr:row>118</xdr:row>
                    <xdr:rowOff>171450</xdr:rowOff>
                  </from>
                  <to>
                    <xdr:col>8</xdr:col>
                    <xdr:colOff>895350</xdr:colOff>
                    <xdr:row>118</xdr:row>
                    <xdr:rowOff>200025</xdr:rowOff>
                  </to>
                </anchor>
              </controlPr>
            </control>
          </mc:Choice>
        </mc:AlternateContent>
        <mc:AlternateContent xmlns:mc="http://schemas.openxmlformats.org/markup-compatibility/2006">
          <mc:Choice Requires="x14">
            <control shapeId="141377" r:id="rId53" name="Check Box 65">
              <controlPr defaultSize="0" autoFill="0" autoLine="0" autoPict="0">
                <anchor moveWithCells="1" sizeWithCells="1">
                  <from>
                    <xdr:col>8</xdr:col>
                    <xdr:colOff>942975</xdr:colOff>
                    <xdr:row>118</xdr:row>
                    <xdr:rowOff>171450</xdr:rowOff>
                  </from>
                  <to>
                    <xdr:col>8</xdr:col>
                    <xdr:colOff>1543050</xdr:colOff>
                    <xdr:row>118</xdr:row>
                    <xdr:rowOff>200025</xdr:rowOff>
                  </to>
                </anchor>
              </controlPr>
            </control>
          </mc:Choice>
        </mc:AlternateContent>
        <mc:AlternateContent xmlns:mc="http://schemas.openxmlformats.org/markup-compatibility/2006">
          <mc:Choice Requires="x14">
            <control shapeId="141378" r:id="rId54" name="Check Box 66">
              <controlPr defaultSize="0" autoFill="0" autoLine="0" autoPict="0">
                <anchor moveWithCells="1" sizeWithCells="1">
                  <from>
                    <xdr:col>4</xdr:col>
                    <xdr:colOff>942975</xdr:colOff>
                    <xdr:row>128</xdr:row>
                    <xdr:rowOff>66675</xdr:rowOff>
                  </from>
                  <to>
                    <xdr:col>5</xdr:col>
                    <xdr:colOff>866775</xdr:colOff>
                    <xdr:row>128</xdr:row>
                    <xdr:rowOff>590550</xdr:rowOff>
                  </to>
                </anchor>
              </controlPr>
            </control>
          </mc:Choice>
        </mc:AlternateContent>
        <mc:AlternateContent xmlns:mc="http://schemas.openxmlformats.org/markup-compatibility/2006">
          <mc:Choice Requires="x14">
            <control shapeId="141379" r:id="rId55" name="Check Box 67">
              <controlPr defaultSize="0" autoFill="0" autoLine="0" autoPict="0">
                <anchor moveWithCells="1" sizeWithCells="1">
                  <from>
                    <xdr:col>4</xdr:col>
                    <xdr:colOff>933450</xdr:colOff>
                    <xdr:row>128</xdr:row>
                    <xdr:rowOff>447675</xdr:rowOff>
                  </from>
                  <to>
                    <xdr:col>5</xdr:col>
                    <xdr:colOff>762000</xdr:colOff>
                    <xdr:row>129</xdr:row>
                    <xdr:rowOff>285750</xdr:rowOff>
                  </to>
                </anchor>
              </controlPr>
            </control>
          </mc:Choice>
        </mc:AlternateContent>
        <mc:AlternateContent xmlns:mc="http://schemas.openxmlformats.org/markup-compatibility/2006">
          <mc:Choice Requires="x14">
            <control shapeId="141380" r:id="rId56" name="Check Box 68">
              <controlPr defaultSize="0" autoFill="0" autoLine="0" autoPict="0">
                <anchor moveWithCells="1" sizeWithCells="1">
                  <from>
                    <xdr:col>5</xdr:col>
                    <xdr:colOff>809625</xdr:colOff>
                    <xdr:row>128</xdr:row>
                    <xdr:rowOff>457200</xdr:rowOff>
                  </from>
                  <to>
                    <xdr:col>6</xdr:col>
                    <xdr:colOff>0</xdr:colOff>
                    <xdr:row>129</xdr:row>
                    <xdr:rowOff>304800</xdr:rowOff>
                  </to>
                </anchor>
              </controlPr>
            </control>
          </mc:Choice>
        </mc:AlternateContent>
        <mc:AlternateContent xmlns:mc="http://schemas.openxmlformats.org/markup-compatibility/2006">
          <mc:Choice Requires="x14">
            <control shapeId="141381" r:id="rId57" name="Check Box 69">
              <controlPr defaultSize="0" autoFill="0" autoLine="0" autoPict="0">
                <anchor moveWithCells="1" sizeWithCells="1">
                  <from>
                    <xdr:col>6</xdr:col>
                    <xdr:colOff>133350</xdr:colOff>
                    <xdr:row>128</xdr:row>
                    <xdr:rowOff>28575</xdr:rowOff>
                  </from>
                  <to>
                    <xdr:col>6</xdr:col>
                    <xdr:colOff>828675</xdr:colOff>
                    <xdr:row>128</xdr:row>
                    <xdr:rowOff>400050</xdr:rowOff>
                  </to>
                </anchor>
              </controlPr>
            </control>
          </mc:Choice>
        </mc:AlternateContent>
        <mc:AlternateContent xmlns:mc="http://schemas.openxmlformats.org/markup-compatibility/2006">
          <mc:Choice Requires="x14">
            <control shapeId="141382" r:id="rId58" name="Check Box 70">
              <controlPr defaultSize="0" autoFill="0" autoLine="0" autoPict="0">
                <anchor moveWithCells="1" sizeWithCells="1">
                  <from>
                    <xdr:col>6</xdr:col>
                    <xdr:colOff>123825</xdr:colOff>
                    <xdr:row>128</xdr:row>
                    <xdr:rowOff>295275</xdr:rowOff>
                  </from>
                  <to>
                    <xdr:col>6</xdr:col>
                    <xdr:colOff>1143000</xdr:colOff>
                    <xdr:row>128</xdr:row>
                    <xdr:rowOff>666750</xdr:rowOff>
                  </to>
                </anchor>
              </controlPr>
            </control>
          </mc:Choice>
        </mc:AlternateContent>
        <mc:AlternateContent xmlns:mc="http://schemas.openxmlformats.org/markup-compatibility/2006">
          <mc:Choice Requires="x14">
            <control shapeId="141383" r:id="rId59" name="Check Box 71">
              <controlPr defaultSize="0" autoFill="0" autoLine="0" autoPict="0">
                <anchor moveWithCells="1" sizeWithCells="1">
                  <from>
                    <xdr:col>6</xdr:col>
                    <xdr:colOff>1209675</xdr:colOff>
                    <xdr:row>128</xdr:row>
                    <xdr:rowOff>304800</xdr:rowOff>
                  </from>
                  <to>
                    <xdr:col>7</xdr:col>
                    <xdr:colOff>657225</xdr:colOff>
                    <xdr:row>129</xdr:row>
                    <xdr:rowOff>0</xdr:rowOff>
                  </to>
                </anchor>
              </controlPr>
            </control>
          </mc:Choice>
        </mc:AlternateContent>
        <mc:AlternateContent xmlns:mc="http://schemas.openxmlformats.org/markup-compatibility/2006">
          <mc:Choice Requires="x14">
            <control shapeId="141384" r:id="rId60" name="Check Box 72">
              <controlPr defaultSize="0" autoFill="0" autoLine="0" autoPict="0">
                <anchor moveWithCells="1" sizeWithCells="1">
                  <from>
                    <xdr:col>8</xdr:col>
                    <xdr:colOff>114300</xdr:colOff>
                    <xdr:row>128</xdr:row>
                    <xdr:rowOff>28575</xdr:rowOff>
                  </from>
                  <to>
                    <xdr:col>8</xdr:col>
                    <xdr:colOff>1057275</xdr:colOff>
                    <xdr:row>128</xdr:row>
                    <xdr:rowOff>400050</xdr:rowOff>
                  </to>
                </anchor>
              </controlPr>
            </control>
          </mc:Choice>
        </mc:AlternateContent>
        <mc:AlternateContent xmlns:mc="http://schemas.openxmlformats.org/markup-compatibility/2006">
          <mc:Choice Requires="x14">
            <control shapeId="141385" r:id="rId61" name="Check Box 73">
              <controlPr defaultSize="0" autoFill="0" autoLine="0" autoPict="0">
                <anchor moveWithCells="1" sizeWithCells="1">
                  <from>
                    <xdr:col>8</xdr:col>
                    <xdr:colOff>114300</xdr:colOff>
                    <xdr:row>128</xdr:row>
                    <xdr:rowOff>295275</xdr:rowOff>
                  </from>
                  <to>
                    <xdr:col>8</xdr:col>
                    <xdr:colOff>742950</xdr:colOff>
                    <xdr:row>128</xdr:row>
                    <xdr:rowOff>666750</xdr:rowOff>
                  </to>
                </anchor>
              </controlPr>
            </control>
          </mc:Choice>
        </mc:AlternateContent>
        <mc:AlternateContent xmlns:mc="http://schemas.openxmlformats.org/markup-compatibility/2006">
          <mc:Choice Requires="x14">
            <control shapeId="141386" r:id="rId62" name="Check Box 74">
              <controlPr defaultSize="0" autoFill="0" autoLine="0" autoPict="0">
                <anchor moveWithCells="1" sizeWithCells="1">
                  <from>
                    <xdr:col>8</xdr:col>
                    <xdr:colOff>790575</xdr:colOff>
                    <xdr:row>128</xdr:row>
                    <xdr:rowOff>304800</xdr:rowOff>
                  </from>
                  <to>
                    <xdr:col>8</xdr:col>
                    <xdr:colOff>1266825</xdr:colOff>
                    <xdr:row>129</xdr:row>
                    <xdr:rowOff>0</xdr:rowOff>
                  </to>
                </anchor>
              </controlPr>
            </control>
          </mc:Choice>
        </mc:AlternateContent>
        <mc:AlternateContent xmlns:mc="http://schemas.openxmlformats.org/markup-compatibility/2006">
          <mc:Choice Requires="x14">
            <control shapeId="141387" r:id="rId63" name="Check Box 75">
              <controlPr defaultSize="0" autoFill="0" autoLine="0" autoPict="0">
                <anchor moveWithCells="1" sizeWithCells="1">
                  <from>
                    <xdr:col>5</xdr:col>
                    <xdr:colOff>9525</xdr:colOff>
                    <xdr:row>160</xdr:row>
                    <xdr:rowOff>104775</xdr:rowOff>
                  </from>
                  <to>
                    <xdr:col>5</xdr:col>
                    <xdr:colOff>533400</xdr:colOff>
                    <xdr:row>160</xdr:row>
                    <xdr:rowOff>476250</xdr:rowOff>
                  </to>
                </anchor>
              </controlPr>
            </control>
          </mc:Choice>
        </mc:AlternateContent>
        <mc:AlternateContent xmlns:mc="http://schemas.openxmlformats.org/markup-compatibility/2006">
          <mc:Choice Requires="x14">
            <control shapeId="141388" r:id="rId64" name="Check Box 76">
              <controlPr defaultSize="0" autoFill="0" autoLine="0" autoPict="0">
                <anchor moveWithCells="1" sizeWithCells="1">
                  <from>
                    <xdr:col>5</xdr:col>
                    <xdr:colOff>0</xdr:colOff>
                    <xdr:row>160</xdr:row>
                    <xdr:rowOff>381000</xdr:rowOff>
                  </from>
                  <to>
                    <xdr:col>5</xdr:col>
                    <xdr:colOff>771525</xdr:colOff>
                    <xdr:row>161</xdr:row>
                    <xdr:rowOff>66675</xdr:rowOff>
                  </to>
                </anchor>
              </controlPr>
            </control>
          </mc:Choice>
        </mc:AlternateContent>
        <mc:AlternateContent xmlns:mc="http://schemas.openxmlformats.org/markup-compatibility/2006">
          <mc:Choice Requires="x14">
            <control shapeId="141389" r:id="rId65" name="Check Box 77">
              <controlPr defaultSize="0" autoFill="0" autoLine="0" autoPict="0">
                <anchor moveWithCells="1" sizeWithCells="1">
                  <from>
                    <xdr:col>5</xdr:col>
                    <xdr:colOff>828675</xdr:colOff>
                    <xdr:row>160</xdr:row>
                    <xdr:rowOff>381000</xdr:rowOff>
                  </from>
                  <to>
                    <xdr:col>6</xdr:col>
                    <xdr:colOff>0</xdr:colOff>
                    <xdr:row>161</xdr:row>
                    <xdr:rowOff>85725</xdr:rowOff>
                  </to>
                </anchor>
              </controlPr>
            </control>
          </mc:Choice>
        </mc:AlternateContent>
        <mc:AlternateContent xmlns:mc="http://schemas.openxmlformats.org/markup-compatibility/2006">
          <mc:Choice Requires="x14">
            <control shapeId="141390" r:id="rId66" name="Check Box 78">
              <controlPr defaultSize="0" autoFill="0" autoLine="0" autoPict="0">
                <anchor moveWithCells="1" sizeWithCells="1">
                  <from>
                    <xdr:col>6</xdr:col>
                    <xdr:colOff>104775</xdr:colOff>
                    <xdr:row>160</xdr:row>
                    <xdr:rowOff>57150</xdr:rowOff>
                  </from>
                  <to>
                    <xdr:col>6</xdr:col>
                    <xdr:colOff>800100</xdr:colOff>
                    <xdr:row>160</xdr:row>
                    <xdr:rowOff>428625</xdr:rowOff>
                  </to>
                </anchor>
              </controlPr>
            </control>
          </mc:Choice>
        </mc:AlternateContent>
        <mc:AlternateContent xmlns:mc="http://schemas.openxmlformats.org/markup-compatibility/2006">
          <mc:Choice Requires="x14">
            <control shapeId="141391" r:id="rId67" name="Check Box 79">
              <controlPr defaultSize="0" autoFill="0" autoLine="0" autoPict="0">
                <anchor moveWithCells="1" sizeWithCells="1">
                  <from>
                    <xdr:col>6</xdr:col>
                    <xdr:colOff>95250</xdr:colOff>
                    <xdr:row>160</xdr:row>
                    <xdr:rowOff>333375</xdr:rowOff>
                  </from>
                  <to>
                    <xdr:col>6</xdr:col>
                    <xdr:colOff>1114425</xdr:colOff>
                    <xdr:row>161</xdr:row>
                    <xdr:rowOff>19050</xdr:rowOff>
                  </to>
                </anchor>
              </controlPr>
            </control>
          </mc:Choice>
        </mc:AlternateContent>
        <mc:AlternateContent xmlns:mc="http://schemas.openxmlformats.org/markup-compatibility/2006">
          <mc:Choice Requires="x14">
            <control shapeId="141392" r:id="rId68" name="Check Box 80">
              <controlPr defaultSize="0" autoFill="0" autoLine="0" autoPict="0">
                <anchor moveWithCells="1" sizeWithCells="1">
                  <from>
                    <xdr:col>6</xdr:col>
                    <xdr:colOff>1181100</xdr:colOff>
                    <xdr:row>160</xdr:row>
                    <xdr:rowOff>333375</xdr:rowOff>
                  </from>
                  <to>
                    <xdr:col>7</xdr:col>
                    <xdr:colOff>628650</xdr:colOff>
                    <xdr:row>161</xdr:row>
                    <xdr:rowOff>38100</xdr:rowOff>
                  </to>
                </anchor>
              </controlPr>
            </control>
          </mc:Choice>
        </mc:AlternateContent>
        <mc:AlternateContent xmlns:mc="http://schemas.openxmlformats.org/markup-compatibility/2006">
          <mc:Choice Requires="x14">
            <control shapeId="141393" r:id="rId69" name="Check Box 81">
              <controlPr defaultSize="0" autoFill="0" autoLine="0" autoPict="0">
                <anchor moveWithCells="1" sizeWithCells="1">
                  <from>
                    <xdr:col>8</xdr:col>
                    <xdr:colOff>123825</xdr:colOff>
                    <xdr:row>160</xdr:row>
                    <xdr:rowOff>104775</xdr:rowOff>
                  </from>
                  <to>
                    <xdr:col>8</xdr:col>
                    <xdr:colOff>657225</xdr:colOff>
                    <xdr:row>160</xdr:row>
                    <xdr:rowOff>476250</xdr:rowOff>
                  </to>
                </anchor>
              </controlPr>
            </control>
          </mc:Choice>
        </mc:AlternateContent>
        <mc:AlternateContent xmlns:mc="http://schemas.openxmlformats.org/markup-compatibility/2006">
          <mc:Choice Requires="x14">
            <control shapeId="141394" r:id="rId70" name="Check Box 82">
              <controlPr defaultSize="0" autoFill="0" autoLine="0" autoPict="0">
                <anchor moveWithCells="1" sizeWithCells="1">
                  <from>
                    <xdr:col>8</xdr:col>
                    <xdr:colOff>114300</xdr:colOff>
                    <xdr:row>160</xdr:row>
                    <xdr:rowOff>381000</xdr:rowOff>
                  </from>
                  <to>
                    <xdr:col>8</xdr:col>
                    <xdr:colOff>904875</xdr:colOff>
                    <xdr:row>161</xdr:row>
                    <xdr:rowOff>66675</xdr:rowOff>
                  </to>
                </anchor>
              </controlPr>
            </control>
          </mc:Choice>
        </mc:AlternateContent>
        <mc:AlternateContent xmlns:mc="http://schemas.openxmlformats.org/markup-compatibility/2006">
          <mc:Choice Requires="x14">
            <control shapeId="141395" r:id="rId71" name="Check Box 83">
              <controlPr defaultSize="0" autoFill="0" autoLine="0" autoPict="0">
                <anchor moveWithCells="1" sizeWithCells="1">
                  <from>
                    <xdr:col>8</xdr:col>
                    <xdr:colOff>952500</xdr:colOff>
                    <xdr:row>160</xdr:row>
                    <xdr:rowOff>381000</xdr:rowOff>
                  </from>
                  <to>
                    <xdr:col>9</xdr:col>
                    <xdr:colOff>0</xdr:colOff>
                    <xdr:row>161</xdr:row>
                    <xdr:rowOff>85725</xdr:rowOff>
                  </to>
                </anchor>
              </controlPr>
            </control>
          </mc:Choice>
        </mc:AlternateContent>
        <mc:AlternateContent xmlns:mc="http://schemas.openxmlformats.org/markup-compatibility/2006">
          <mc:Choice Requires="x14">
            <control shapeId="141396" r:id="rId72" name="Check Box 84">
              <controlPr defaultSize="0" autoFill="0" autoLine="0" autoPict="0">
                <anchor moveWithCells="1" sizeWithCells="1">
                  <from>
                    <xdr:col>4</xdr:col>
                    <xdr:colOff>952500</xdr:colOff>
                    <xdr:row>169</xdr:row>
                    <xdr:rowOff>114300</xdr:rowOff>
                  </from>
                  <to>
                    <xdr:col>5</xdr:col>
                    <xdr:colOff>762000</xdr:colOff>
                    <xdr:row>169</xdr:row>
                    <xdr:rowOff>457200</xdr:rowOff>
                  </to>
                </anchor>
              </controlPr>
            </control>
          </mc:Choice>
        </mc:AlternateContent>
        <mc:AlternateContent xmlns:mc="http://schemas.openxmlformats.org/markup-compatibility/2006">
          <mc:Choice Requires="x14">
            <control shapeId="141397" r:id="rId73" name="Check Box 85">
              <controlPr defaultSize="0" autoFill="0" autoLine="0" autoPict="0">
                <anchor moveWithCells="1" sizeWithCells="1">
                  <from>
                    <xdr:col>4</xdr:col>
                    <xdr:colOff>942975</xdr:colOff>
                    <xdr:row>169</xdr:row>
                    <xdr:rowOff>361950</xdr:rowOff>
                  </from>
                  <to>
                    <xdr:col>5</xdr:col>
                    <xdr:colOff>762000</xdr:colOff>
                    <xdr:row>170</xdr:row>
                    <xdr:rowOff>104775</xdr:rowOff>
                  </to>
                </anchor>
              </controlPr>
            </control>
          </mc:Choice>
        </mc:AlternateContent>
        <mc:AlternateContent xmlns:mc="http://schemas.openxmlformats.org/markup-compatibility/2006">
          <mc:Choice Requires="x14">
            <control shapeId="141398" r:id="rId74" name="Check Box 86">
              <controlPr defaultSize="0" autoFill="0" autoLine="0" autoPict="0">
                <anchor moveWithCells="1" sizeWithCells="1">
                  <from>
                    <xdr:col>5</xdr:col>
                    <xdr:colOff>819150</xdr:colOff>
                    <xdr:row>169</xdr:row>
                    <xdr:rowOff>371475</xdr:rowOff>
                  </from>
                  <to>
                    <xdr:col>6</xdr:col>
                    <xdr:colOff>0</xdr:colOff>
                    <xdr:row>170</xdr:row>
                    <xdr:rowOff>114300</xdr:rowOff>
                  </to>
                </anchor>
              </controlPr>
            </control>
          </mc:Choice>
        </mc:AlternateContent>
        <mc:AlternateContent xmlns:mc="http://schemas.openxmlformats.org/markup-compatibility/2006">
          <mc:Choice Requires="x14">
            <control shapeId="141399" r:id="rId75" name="Check Box 87">
              <controlPr defaultSize="0" autoFill="0" autoLine="0" autoPict="0">
                <anchor moveWithCells="1" sizeWithCells="1">
                  <from>
                    <xdr:col>6</xdr:col>
                    <xdr:colOff>180975</xdr:colOff>
                    <xdr:row>169</xdr:row>
                    <xdr:rowOff>142875</xdr:rowOff>
                  </from>
                  <to>
                    <xdr:col>6</xdr:col>
                    <xdr:colOff>876300</xdr:colOff>
                    <xdr:row>169</xdr:row>
                    <xdr:rowOff>485775</xdr:rowOff>
                  </to>
                </anchor>
              </controlPr>
            </control>
          </mc:Choice>
        </mc:AlternateContent>
        <mc:AlternateContent xmlns:mc="http://schemas.openxmlformats.org/markup-compatibility/2006">
          <mc:Choice Requires="x14">
            <control shapeId="141400" r:id="rId76" name="Check Box 88">
              <controlPr defaultSize="0" autoFill="0" autoLine="0" autoPict="0">
                <anchor moveWithCells="1" sizeWithCells="1">
                  <from>
                    <xdr:col>6</xdr:col>
                    <xdr:colOff>171450</xdr:colOff>
                    <xdr:row>169</xdr:row>
                    <xdr:rowOff>390525</xdr:rowOff>
                  </from>
                  <to>
                    <xdr:col>6</xdr:col>
                    <xdr:colOff>1190625</xdr:colOff>
                    <xdr:row>170</xdr:row>
                    <xdr:rowOff>133350</xdr:rowOff>
                  </to>
                </anchor>
              </controlPr>
            </control>
          </mc:Choice>
        </mc:AlternateContent>
        <mc:AlternateContent xmlns:mc="http://schemas.openxmlformats.org/markup-compatibility/2006">
          <mc:Choice Requires="x14">
            <control shapeId="141401" r:id="rId77" name="Check Box 89">
              <controlPr defaultSize="0" autoFill="0" autoLine="0" autoPict="0">
                <anchor moveWithCells="1" sizeWithCells="1">
                  <from>
                    <xdr:col>6</xdr:col>
                    <xdr:colOff>1257300</xdr:colOff>
                    <xdr:row>169</xdr:row>
                    <xdr:rowOff>400050</xdr:rowOff>
                  </from>
                  <to>
                    <xdr:col>7</xdr:col>
                    <xdr:colOff>704850</xdr:colOff>
                    <xdr:row>170</xdr:row>
                    <xdr:rowOff>142875</xdr:rowOff>
                  </to>
                </anchor>
              </controlPr>
            </control>
          </mc:Choice>
        </mc:AlternateContent>
        <mc:AlternateContent xmlns:mc="http://schemas.openxmlformats.org/markup-compatibility/2006">
          <mc:Choice Requires="x14">
            <control shapeId="141402" r:id="rId78" name="Check Box 90">
              <controlPr defaultSize="0" autoFill="0" autoLine="0" autoPict="0">
                <anchor moveWithCells="1" sizeWithCells="1">
                  <from>
                    <xdr:col>8</xdr:col>
                    <xdr:colOff>161925</xdr:colOff>
                    <xdr:row>169</xdr:row>
                    <xdr:rowOff>123825</xdr:rowOff>
                  </from>
                  <to>
                    <xdr:col>8</xdr:col>
                    <xdr:colOff>990600</xdr:colOff>
                    <xdr:row>169</xdr:row>
                    <xdr:rowOff>466725</xdr:rowOff>
                  </to>
                </anchor>
              </controlPr>
            </control>
          </mc:Choice>
        </mc:AlternateContent>
        <mc:AlternateContent xmlns:mc="http://schemas.openxmlformats.org/markup-compatibility/2006">
          <mc:Choice Requires="x14">
            <control shapeId="141403" r:id="rId79" name="Check Box 91">
              <controlPr defaultSize="0" autoFill="0" autoLine="0" autoPict="0">
                <anchor moveWithCells="1" sizeWithCells="1">
                  <from>
                    <xdr:col>8</xdr:col>
                    <xdr:colOff>152400</xdr:colOff>
                    <xdr:row>169</xdr:row>
                    <xdr:rowOff>371475</xdr:rowOff>
                  </from>
                  <to>
                    <xdr:col>8</xdr:col>
                    <xdr:colOff>914400</xdr:colOff>
                    <xdr:row>170</xdr:row>
                    <xdr:rowOff>114300</xdr:rowOff>
                  </to>
                </anchor>
              </controlPr>
            </control>
          </mc:Choice>
        </mc:AlternateContent>
        <mc:AlternateContent xmlns:mc="http://schemas.openxmlformats.org/markup-compatibility/2006">
          <mc:Choice Requires="x14">
            <control shapeId="141404" r:id="rId80" name="Check Box 92">
              <controlPr defaultSize="0" autoFill="0" autoLine="0" autoPict="0">
                <anchor moveWithCells="1" sizeWithCells="1">
                  <from>
                    <xdr:col>8</xdr:col>
                    <xdr:colOff>971550</xdr:colOff>
                    <xdr:row>169</xdr:row>
                    <xdr:rowOff>381000</xdr:rowOff>
                  </from>
                  <to>
                    <xdr:col>8</xdr:col>
                    <xdr:colOff>1543050</xdr:colOff>
                    <xdr:row>170</xdr:row>
                    <xdr:rowOff>123825</xdr:rowOff>
                  </to>
                </anchor>
              </controlPr>
            </control>
          </mc:Choice>
        </mc:AlternateContent>
        <mc:AlternateContent xmlns:mc="http://schemas.openxmlformats.org/markup-compatibility/2006">
          <mc:Choice Requires="x14">
            <control shapeId="141405" r:id="rId81" name="Check Box 93">
              <controlPr defaultSize="0" autoFill="0" autoLine="0" autoPict="0">
                <anchor moveWithCells="1" sizeWithCells="1">
                  <from>
                    <xdr:col>8</xdr:col>
                    <xdr:colOff>66675</xdr:colOff>
                    <xdr:row>93</xdr:row>
                    <xdr:rowOff>9525</xdr:rowOff>
                  </from>
                  <to>
                    <xdr:col>8</xdr:col>
                    <xdr:colOff>552450</xdr:colOff>
                    <xdr:row>94</xdr:row>
                    <xdr:rowOff>133350</xdr:rowOff>
                  </to>
                </anchor>
              </controlPr>
            </control>
          </mc:Choice>
        </mc:AlternateContent>
        <mc:AlternateContent xmlns:mc="http://schemas.openxmlformats.org/markup-compatibility/2006">
          <mc:Choice Requires="x14">
            <control shapeId="141406" r:id="rId82" name="Check Box 94">
              <controlPr defaultSize="0" autoFill="0" autoLine="0" autoPict="0">
                <anchor moveWithCells="1" sizeWithCells="1">
                  <from>
                    <xdr:col>8</xdr:col>
                    <xdr:colOff>733425</xdr:colOff>
                    <xdr:row>93</xdr:row>
                    <xdr:rowOff>9525</xdr:rowOff>
                  </from>
                  <to>
                    <xdr:col>8</xdr:col>
                    <xdr:colOff>1409700</xdr:colOff>
                    <xdr:row>94</xdr:row>
                    <xdr:rowOff>133350</xdr:rowOff>
                  </to>
                </anchor>
              </controlPr>
            </control>
          </mc:Choice>
        </mc:AlternateContent>
        <mc:AlternateContent xmlns:mc="http://schemas.openxmlformats.org/markup-compatibility/2006">
          <mc:Choice Requires="x14">
            <control shapeId="141407" r:id="rId83" name="Check Box 95">
              <controlPr defaultSize="0" autoFill="0" autoLine="0" autoPict="0">
                <anchor moveWithCells="1" sizeWithCells="1">
                  <from>
                    <xdr:col>8</xdr:col>
                    <xdr:colOff>57150</xdr:colOff>
                    <xdr:row>94</xdr:row>
                    <xdr:rowOff>152400</xdr:rowOff>
                  </from>
                  <to>
                    <xdr:col>8</xdr:col>
                    <xdr:colOff>666750</xdr:colOff>
                    <xdr:row>94</xdr:row>
                    <xdr:rowOff>600075</xdr:rowOff>
                  </to>
                </anchor>
              </controlPr>
            </control>
          </mc:Choice>
        </mc:AlternateContent>
        <mc:AlternateContent xmlns:mc="http://schemas.openxmlformats.org/markup-compatibility/2006">
          <mc:Choice Requires="x14">
            <control shapeId="141408" r:id="rId84" name="Check Box 96">
              <controlPr defaultSize="0" autoFill="0" autoLine="0" autoPict="0">
                <anchor moveWithCells="1" sizeWithCells="1">
                  <from>
                    <xdr:col>8</xdr:col>
                    <xdr:colOff>742950</xdr:colOff>
                    <xdr:row>94</xdr:row>
                    <xdr:rowOff>161925</xdr:rowOff>
                  </from>
                  <to>
                    <xdr:col>24</xdr:col>
                    <xdr:colOff>247650</xdr:colOff>
                    <xdr:row>94</xdr:row>
                    <xdr:rowOff>619125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G368:G372 JC368:JC372 SY368:SY372 ACU368:ACU372 AMQ368:AMQ372 AWM368:AWM372 BGI368:BGI372 BQE368:BQE372 CAA368:CAA372 CJW368:CJW372 CTS368:CTS372 DDO368:DDO372 DNK368:DNK372 DXG368:DXG372 EHC368:EHC372 EQY368:EQY372 FAU368:FAU372 FKQ368:FKQ372 FUM368:FUM372 GEI368:GEI372 GOE368:GOE372 GYA368:GYA372 HHW368:HHW372 HRS368:HRS372 IBO368:IBO372 ILK368:ILK372 IVG368:IVG372 JFC368:JFC372 JOY368:JOY372 JYU368:JYU372 KIQ368:KIQ372 KSM368:KSM372 LCI368:LCI372 LME368:LME372 LWA368:LWA372 MFW368:MFW372 MPS368:MPS372 MZO368:MZO372 NJK368:NJK372 NTG368:NTG372 ODC368:ODC372 OMY368:OMY372 OWU368:OWU372 PGQ368:PGQ372 PQM368:PQM372 QAI368:QAI372 QKE368:QKE372 QUA368:QUA372 RDW368:RDW372 RNS368:RNS372 RXO368:RXO372 SHK368:SHK372 SRG368:SRG372 TBC368:TBC372 TKY368:TKY372 TUU368:TUU372 UEQ368:UEQ372 UOM368:UOM372 UYI368:UYI372 VIE368:VIE372 VSA368:VSA372 WBW368:WBW372 WLS368:WLS372 WVO368:WVO372 G65904:G65908 JC65904:JC65908 SY65904:SY65908 ACU65904:ACU65908 AMQ65904:AMQ65908 AWM65904:AWM65908 BGI65904:BGI65908 BQE65904:BQE65908 CAA65904:CAA65908 CJW65904:CJW65908 CTS65904:CTS65908 DDO65904:DDO65908 DNK65904:DNK65908 DXG65904:DXG65908 EHC65904:EHC65908 EQY65904:EQY65908 FAU65904:FAU65908 FKQ65904:FKQ65908 FUM65904:FUM65908 GEI65904:GEI65908 GOE65904:GOE65908 GYA65904:GYA65908 HHW65904:HHW65908 HRS65904:HRS65908 IBO65904:IBO65908 ILK65904:ILK65908 IVG65904:IVG65908 JFC65904:JFC65908 JOY65904:JOY65908 JYU65904:JYU65908 KIQ65904:KIQ65908 KSM65904:KSM65908 LCI65904:LCI65908 LME65904:LME65908 LWA65904:LWA65908 MFW65904:MFW65908 MPS65904:MPS65908 MZO65904:MZO65908 NJK65904:NJK65908 NTG65904:NTG65908 ODC65904:ODC65908 OMY65904:OMY65908 OWU65904:OWU65908 PGQ65904:PGQ65908 PQM65904:PQM65908 QAI65904:QAI65908 QKE65904:QKE65908 QUA65904:QUA65908 RDW65904:RDW65908 RNS65904:RNS65908 RXO65904:RXO65908 SHK65904:SHK65908 SRG65904:SRG65908 TBC65904:TBC65908 TKY65904:TKY65908 TUU65904:TUU65908 UEQ65904:UEQ65908 UOM65904:UOM65908 UYI65904:UYI65908 VIE65904:VIE65908 VSA65904:VSA65908 WBW65904:WBW65908 WLS65904:WLS65908 WVO65904:WVO65908 G131440:G131444 JC131440:JC131444 SY131440:SY131444 ACU131440:ACU131444 AMQ131440:AMQ131444 AWM131440:AWM131444 BGI131440:BGI131444 BQE131440:BQE131444 CAA131440:CAA131444 CJW131440:CJW131444 CTS131440:CTS131444 DDO131440:DDO131444 DNK131440:DNK131444 DXG131440:DXG131444 EHC131440:EHC131444 EQY131440:EQY131444 FAU131440:FAU131444 FKQ131440:FKQ131444 FUM131440:FUM131444 GEI131440:GEI131444 GOE131440:GOE131444 GYA131440:GYA131444 HHW131440:HHW131444 HRS131440:HRS131444 IBO131440:IBO131444 ILK131440:ILK131444 IVG131440:IVG131444 JFC131440:JFC131444 JOY131440:JOY131444 JYU131440:JYU131444 KIQ131440:KIQ131444 KSM131440:KSM131444 LCI131440:LCI131444 LME131440:LME131444 LWA131440:LWA131444 MFW131440:MFW131444 MPS131440:MPS131444 MZO131440:MZO131444 NJK131440:NJK131444 NTG131440:NTG131444 ODC131440:ODC131444 OMY131440:OMY131444 OWU131440:OWU131444 PGQ131440:PGQ131444 PQM131440:PQM131444 QAI131440:QAI131444 QKE131440:QKE131444 QUA131440:QUA131444 RDW131440:RDW131444 RNS131440:RNS131444 RXO131440:RXO131444 SHK131440:SHK131444 SRG131440:SRG131444 TBC131440:TBC131444 TKY131440:TKY131444 TUU131440:TUU131444 UEQ131440:UEQ131444 UOM131440:UOM131444 UYI131440:UYI131444 VIE131440:VIE131444 VSA131440:VSA131444 WBW131440:WBW131444 WLS131440:WLS131444 WVO131440:WVO131444 G196976:G196980 JC196976:JC196980 SY196976:SY196980 ACU196976:ACU196980 AMQ196976:AMQ196980 AWM196976:AWM196980 BGI196976:BGI196980 BQE196976:BQE196980 CAA196976:CAA196980 CJW196976:CJW196980 CTS196976:CTS196980 DDO196976:DDO196980 DNK196976:DNK196980 DXG196976:DXG196980 EHC196976:EHC196980 EQY196976:EQY196980 FAU196976:FAU196980 FKQ196976:FKQ196980 FUM196976:FUM196980 GEI196976:GEI196980 GOE196976:GOE196980 GYA196976:GYA196980 HHW196976:HHW196980 HRS196976:HRS196980 IBO196976:IBO196980 ILK196976:ILK196980 IVG196976:IVG196980 JFC196976:JFC196980 JOY196976:JOY196980 JYU196976:JYU196980 KIQ196976:KIQ196980 KSM196976:KSM196980 LCI196976:LCI196980 LME196976:LME196980 LWA196976:LWA196980 MFW196976:MFW196980 MPS196976:MPS196980 MZO196976:MZO196980 NJK196976:NJK196980 NTG196976:NTG196980 ODC196976:ODC196980 OMY196976:OMY196980 OWU196976:OWU196980 PGQ196976:PGQ196980 PQM196976:PQM196980 QAI196976:QAI196980 QKE196976:QKE196980 QUA196976:QUA196980 RDW196976:RDW196980 RNS196976:RNS196980 RXO196976:RXO196980 SHK196976:SHK196980 SRG196976:SRG196980 TBC196976:TBC196980 TKY196976:TKY196980 TUU196976:TUU196980 UEQ196976:UEQ196980 UOM196976:UOM196980 UYI196976:UYI196980 VIE196976:VIE196980 VSA196976:VSA196980 WBW196976:WBW196980 WLS196976:WLS196980 WVO196976:WVO196980 G262512:G262516 JC262512:JC262516 SY262512:SY262516 ACU262512:ACU262516 AMQ262512:AMQ262516 AWM262512:AWM262516 BGI262512:BGI262516 BQE262512:BQE262516 CAA262512:CAA262516 CJW262512:CJW262516 CTS262512:CTS262516 DDO262512:DDO262516 DNK262512:DNK262516 DXG262512:DXG262516 EHC262512:EHC262516 EQY262512:EQY262516 FAU262512:FAU262516 FKQ262512:FKQ262516 FUM262512:FUM262516 GEI262512:GEI262516 GOE262512:GOE262516 GYA262512:GYA262516 HHW262512:HHW262516 HRS262512:HRS262516 IBO262512:IBO262516 ILK262512:ILK262516 IVG262512:IVG262516 JFC262512:JFC262516 JOY262512:JOY262516 JYU262512:JYU262516 KIQ262512:KIQ262516 KSM262512:KSM262516 LCI262512:LCI262516 LME262512:LME262516 LWA262512:LWA262516 MFW262512:MFW262516 MPS262512:MPS262516 MZO262512:MZO262516 NJK262512:NJK262516 NTG262512:NTG262516 ODC262512:ODC262516 OMY262512:OMY262516 OWU262512:OWU262516 PGQ262512:PGQ262516 PQM262512:PQM262516 QAI262512:QAI262516 QKE262512:QKE262516 QUA262512:QUA262516 RDW262512:RDW262516 RNS262512:RNS262516 RXO262512:RXO262516 SHK262512:SHK262516 SRG262512:SRG262516 TBC262512:TBC262516 TKY262512:TKY262516 TUU262512:TUU262516 UEQ262512:UEQ262516 UOM262512:UOM262516 UYI262512:UYI262516 VIE262512:VIE262516 VSA262512:VSA262516 WBW262512:WBW262516 WLS262512:WLS262516 WVO262512:WVO262516 G328048:G328052 JC328048:JC328052 SY328048:SY328052 ACU328048:ACU328052 AMQ328048:AMQ328052 AWM328048:AWM328052 BGI328048:BGI328052 BQE328048:BQE328052 CAA328048:CAA328052 CJW328048:CJW328052 CTS328048:CTS328052 DDO328048:DDO328052 DNK328048:DNK328052 DXG328048:DXG328052 EHC328048:EHC328052 EQY328048:EQY328052 FAU328048:FAU328052 FKQ328048:FKQ328052 FUM328048:FUM328052 GEI328048:GEI328052 GOE328048:GOE328052 GYA328048:GYA328052 HHW328048:HHW328052 HRS328048:HRS328052 IBO328048:IBO328052 ILK328048:ILK328052 IVG328048:IVG328052 JFC328048:JFC328052 JOY328048:JOY328052 JYU328048:JYU328052 KIQ328048:KIQ328052 KSM328048:KSM328052 LCI328048:LCI328052 LME328048:LME328052 LWA328048:LWA328052 MFW328048:MFW328052 MPS328048:MPS328052 MZO328048:MZO328052 NJK328048:NJK328052 NTG328048:NTG328052 ODC328048:ODC328052 OMY328048:OMY328052 OWU328048:OWU328052 PGQ328048:PGQ328052 PQM328048:PQM328052 QAI328048:QAI328052 QKE328048:QKE328052 QUA328048:QUA328052 RDW328048:RDW328052 RNS328048:RNS328052 RXO328048:RXO328052 SHK328048:SHK328052 SRG328048:SRG328052 TBC328048:TBC328052 TKY328048:TKY328052 TUU328048:TUU328052 UEQ328048:UEQ328052 UOM328048:UOM328052 UYI328048:UYI328052 VIE328048:VIE328052 VSA328048:VSA328052 WBW328048:WBW328052 WLS328048:WLS328052 WVO328048:WVO328052 G393584:G393588 JC393584:JC393588 SY393584:SY393588 ACU393584:ACU393588 AMQ393584:AMQ393588 AWM393584:AWM393588 BGI393584:BGI393588 BQE393584:BQE393588 CAA393584:CAA393588 CJW393584:CJW393588 CTS393584:CTS393588 DDO393584:DDO393588 DNK393584:DNK393588 DXG393584:DXG393588 EHC393584:EHC393588 EQY393584:EQY393588 FAU393584:FAU393588 FKQ393584:FKQ393588 FUM393584:FUM393588 GEI393584:GEI393588 GOE393584:GOE393588 GYA393584:GYA393588 HHW393584:HHW393588 HRS393584:HRS393588 IBO393584:IBO393588 ILK393584:ILK393588 IVG393584:IVG393588 JFC393584:JFC393588 JOY393584:JOY393588 JYU393584:JYU393588 KIQ393584:KIQ393588 KSM393584:KSM393588 LCI393584:LCI393588 LME393584:LME393588 LWA393584:LWA393588 MFW393584:MFW393588 MPS393584:MPS393588 MZO393584:MZO393588 NJK393584:NJK393588 NTG393584:NTG393588 ODC393584:ODC393588 OMY393584:OMY393588 OWU393584:OWU393588 PGQ393584:PGQ393588 PQM393584:PQM393588 QAI393584:QAI393588 QKE393584:QKE393588 QUA393584:QUA393588 RDW393584:RDW393588 RNS393584:RNS393588 RXO393584:RXO393588 SHK393584:SHK393588 SRG393584:SRG393588 TBC393584:TBC393588 TKY393584:TKY393588 TUU393584:TUU393588 UEQ393584:UEQ393588 UOM393584:UOM393588 UYI393584:UYI393588 VIE393584:VIE393588 VSA393584:VSA393588 WBW393584:WBW393588 WLS393584:WLS393588 WVO393584:WVO393588 G459120:G459124 JC459120:JC459124 SY459120:SY459124 ACU459120:ACU459124 AMQ459120:AMQ459124 AWM459120:AWM459124 BGI459120:BGI459124 BQE459120:BQE459124 CAA459120:CAA459124 CJW459120:CJW459124 CTS459120:CTS459124 DDO459120:DDO459124 DNK459120:DNK459124 DXG459120:DXG459124 EHC459120:EHC459124 EQY459120:EQY459124 FAU459120:FAU459124 FKQ459120:FKQ459124 FUM459120:FUM459124 GEI459120:GEI459124 GOE459120:GOE459124 GYA459120:GYA459124 HHW459120:HHW459124 HRS459120:HRS459124 IBO459120:IBO459124 ILK459120:ILK459124 IVG459120:IVG459124 JFC459120:JFC459124 JOY459120:JOY459124 JYU459120:JYU459124 KIQ459120:KIQ459124 KSM459120:KSM459124 LCI459120:LCI459124 LME459120:LME459124 LWA459120:LWA459124 MFW459120:MFW459124 MPS459120:MPS459124 MZO459120:MZO459124 NJK459120:NJK459124 NTG459120:NTG459124 ODC459120:ODC459124 OMY459120:OMY459124 OWU459120:OWU459124 PGQ459120:PGQ459124 PQM459120:PQM459124 QAI459120:QAI459124 QKE459120:QKE459124 QUA459120:QUA459124 RDW459120:RDW459124 RNS459120:RNS459124 RXO459120:RXO459124 SHK459120:SHK459124 SRG459120:SRG459124 TBC459120:TBC459124 TKY459120:TKY459124 TUU459120:TUU459124 UEQ459120:UEQ459124 UOM459120:UOM459124 UYI459120:UYI459124 VIE459120:VIE459124 VSA459120:VSA459124 WBW459120:WBW459124 WLS459120:WLS459124 WVO459120:WVO459124 G524656:G524660 JC524656:JC524660 SY524656:SY524660 ACU524656:ACU524660 AMQ524656:AMQ524660 AWM524656:AWM524660 BGI524656:BGI524660 BQE524656:BQE524660 CAA524656:CAA524660 CJW524656:CJW524660 CTS524656:CTS524660 DDO524656:DDO524660 DNK524656:DNK524660 DXG524656:DXG524660 EHC524656:EHC524660 EQY524656:EQY524660 FAU524656:FAU524660 FKQ524656:FKQ524660 FUM524656:FUM524660 GEI524656:GEI524660 GOE524656:GOE524660 GYA524656:GYA524660 HHW524656:HHW524660 HRS524656:HRS524660 IBO524656:IBO524660 ILK524656:ILK524660 IVG524656:IVG524660 JFC524656:JFC524660 JOY524656:JOY524660 JYU524656:JYU524660 KIQ524656:KIQ524660 KSM524656:KSM524660 LCI524656:LCI524660 LME524656:LME524660 LWA524656:LWA524660 MFW524656:MFW524660 MPS524656:MPS524660 MZO524656:MZO524660 NJK524656:NJK524660 NTG524656:NTG524660 ODC524656:ODC524660 OMY524656:OMY524660 OWU524656:OWU524660 PGQ524656:PGQ524660 PQM524656:PQM524660 QAI524656:QAI524660 QKE524656:QKE524660 QUA524656:QUA524660 RDW524656:RDW524660 RNS524656:RNS524660 RXO524656:RXO524660 SHK524656:SHK524660 SRG524656:SRG524660 TBC524656:TBC524660 TKY524656:TKY524660 TUU524656:TUU524660 UEQ524656:UEQ524660 UOM524656:UOM524660 UYI524656:UYI524660 VIE524656:VIE524660 VSA524656:VSA524660 WBW524656:WBW524660 WLS524656:WLS524660 WVO524656:WVO524660 G590192:G590196 JC590192:JC590196 SY590192:SY590196 ACU590192:ACU590196 AMQ590192:AMQ590196 AWM590192:AWM590196 BGI590192:BGI590196 BQE590192:BQE590196 CAA590192:CAA590196 CJW590192:CJW590196 CTS590192:CTS590196 DDO590192:DDO590196 DNK590192:DNK590196 DXG590192:DXG590196 EHC590192:EHC590196 EQY590192:EQY590196 FAU590192:FAU590196 FKQ590192:FKQ590196 FUM590192:FUM590196 GEI590192:GEI590196 GOE590192:GOE590196 GYA590192:GYA590196 HHW590192:HHW590196 HRS590192:HRS590196 IBO590192:IBO590196 ILK590192:ILK590196 IVG590192:IVG590196 JFC590192:JFC590196 JOY590192:JOY590196 JYU590192:JYU590196 KIQ590192:KIQ590196 KSM590192:KSM590196 LCI590192:LCI590196 LME590192:LME590196 LWA590192:LWA590196 MFW590192:MFW590196 MPS590192:MPS590196 MZO590192:MZO590196 NJK590192:NJK590196 NTG590192:NTG590196 ODC590192:ODC590196 OMY590192:OMY590196 OWU590192:OWU590196 PGQ590192:PGQ590196 PQM590192:PQM590196 QAI590192:QAI590196 QKE590192:QKE590196 QUA590192:QUA590196 RDW590192:RDW590196 RNS590192:RNS590196 RXO590192:RXO590196 SHK590192:SHK590196 SRG590192:SRG590196 TBC590192:TBC590196 TKY590192:TKY590196 TUU590192:TUU590196 UEQ590192:UEQ590196 UOM590192:UOM590196 UYI590192:UYI590196 VIE590192:VIE590196 VSA590192:VSA590196 WBW590192:WBW590196 WLS590192:WLS590196 WVO590192:WVO590196 G655728:G655732 JC655728:JC655732 SY655728:SY655732 ACU655728:ACU655732 AMQ655728:AMQ655732 AWM655728:AWM655732 BGI655728:BGI655732 BQE655728:BQE655732 CAA655728:CAA655732 CJW655728:CJW655732 CTS655728:CTS655732 DDO655728:DDO655732 DNK655728:DNK655732 DXG655728:DXG655732 EHC655728:EHC655732 EQY655728:EQY655732 FAU655728:FAU655732 FKQ655728:FKQ655732 FUM655728:FUM655732 GEI655728:GEI655732 GOE655728:GOE655732 GYA655728:GYA655732 HHW655728:HHW655732 HRS655728:HRS655732 IBO655728:IBO655732 ILK655728:ILK655732 IVG655728:IVG655732 JFC655728:JFC655732 JOY655728:JOY655732 JYU655728:JYU655732 KIQ655728:KIQ655732 KSM655728:KSM655732 LCI655728:LCI655732 LME655728:LME655732 LWA655728:LWA655732 MFW655728:MFW655732 MPS655728:MPS655732 MZO655728:MZO655732 NJK655728:NJK655732 NTG655728:NTG655732 ODC655728:ODC655732 OMY655728:OMY655732 OWU655728:OWU655732 PGQ655728:PGQ655732 PQM655728:PQM655732 QAI655728:QAI655732 QKE655728:QKE655732 QUA655728:QUA655732 RDW655728:RDW655732 RNS655728:RNS655732 RXO655728:RXO655732 SHK655728:SHK655732 SRG655728:SRG655732 TBC655728:TBC655732 TKY655728:TKY655732 TUU655728:TUU655732 UEQ655728:UEQ655732 UOM655728:UOM655732 UYI655728:UYI655732 VIE655728:VIE655732 VSA655728:VSA655732 WBW655728:WBW655732 WLS655728:WLS655732 WVO655728:WVO655732 G721264:G721268 JC721264:JC721268 SY721264:SY721268 ACU721264:ACU721268 AMQ721264:AMQ721268 AWM721264:AWM721268 BGI721264:BGI721268 BQE721264:BQE721268 CAA721264:CAA721268 CJW721264:CJW721268 CTS721264:CTS721268 DDO721264:DDO721268 DNK721264:DNK721268 DXG721264:DXG721268 EHC721264:EHC721268 EQY721264:EQY721268 FAU721264:FAU721268 FKQ721264:FKQ721268 FUM721264:FUM721268 GEI721264:GEI721268 GOE721264:GOE721268 GYA721264:GYA721268 HHW721264:HHW721268 HRS721264:HRS721268 IBO721264:IBO721268 ILK721264:ILK721268 IVG721264:IVG721268 JFC721264:JFC721268 JOY721264:JOY721268 JYU721264:JYU721268 KIQ721264:KIQ721268 KSM721264:KSM721268 LCI721264:LCI721268 LME721264:LME721268 LWA721264:LWA721268 MFW721264:MFW721268 MPS721264:MPS721268 MZO721264:MZO721268 NJK721264:NJK721268 NTG721264:NTG721268 ODC721264:ODC721268 OMY721264:OMY721268 OWU721264:OWU721268 PGQ721264:PGQ721268 PQM721264:PQM721268 QAI721264:QAI721268 QKE721264:QKE721268 QUA721264:QUA721268 RDW721264:RDW721268 RNS721264:RNS721268 RXO721264:RXO721268 SHK721264:SHK721268 SRG721264:SRG721268 TBC721264:TBC721268 TKY721264:TKY721268 TUU721264:TUU721268 UEQ721264:UEQ721268 UOM721264:UOM721268 UYI721264:UYI721268 VIE721264:VIE721268 VSA721264:VSA721268 WBW721264:WBW721268 WLS721264:WLS721268 WVO721264:WVO721268 G786800:G786804 JC786800:JC786804 SY786800:SY786804 ACU786800:ACU786804 AMQ786800:AMQ786804 AWM786800:AWM786804 BGI786800:BGI786804 BQE786800:BQE786804 CAA786800:CAA786804 CJW786800:CJW786804 CTS786800:CTS786804 DDO786800:DDO786804 DNK786800:DNK786804 DXG786800:DXG786804 EHC786800:EHC786804 EQY786800:EQY786804 FAU786800:FAU786804 FKQ786800:FKQ786804 FUM786800:FUM786804 GEI786800:GEI786804 GOE786800:GOE786804 GYA786800:GYA786804 HHW786800:HHW786804 HRS786800:HRS786804 IBO786800:IBO786804 ILK786800:ILK786804 IVG786800:IVG786804 JFC786800:JFC786804 JOY786800:JOY786804 JYU786800:JYU786804 KIQ786800:KIQ786804 KSM786800:KSM786804 LCI786800:LCI786804 LME786800:LME786804 LWA786800:LWA786804 MFW786800:MFW786804 MPS786800:MPS786804 MZO786800:MZO786804 NJK786800:NJK786804 NTG786800:NTG786804 ODC786800:ODC786804 OMY786800:OMY786804 OWU786800:OWU786804 PGQ786800:PGQ786804 PQM786800:PQM786804 QAI786800:QAI786804 QKE786800:QKE786804 QUA786800:QUA786804 RDW786800:RDW786804 RNS786800:RNS786804 RXO786800:RXO786804 SHK786800:SHK786804 SRG786800:SRG786804 TBC786800:TBC786804 TKY786800:TKY786804 TUU786800:TUU786804 UEQ786800:UEQ786804 UOM786800:UOM786804 UYI786800:UYI786804 VIE786800:VIE786804 VSA786800:VSA786804 WBW786800:WBW786804 WLS786800:WLS786804 WVO786800:WVO786804 G852336:G852340 JC852336:JC852340 SY852336:SY852340 ACU852336:ACU852340 AMQ852336:AMQ852340 AWM852336:AWM852340 BGI852336:BGI852340 BQE852336:BQE852340 CAA852336:CAA852340 CJW852336:CJW852340 CTS852336:CTS852340 DDO852336:DDO852340 DNK852336:DNK852340 DXG852336:DXG852340 EHC852336:EHC852340 EQY852336:EQY852340 FAU852336:FAU852340 FKQ852336:FKQ852340 FUM852336:FUM852340 GEI852336:GEI852340 GOE852336:GOE852340 GYA852336:GYA852340 HHW852336:HHW852340 HRS852336:HRS852340 IBO852336:IBO852340 ILK852336:ILK852340 IVG852336:IVG852340 JFC852336:JFC852340 JOY852336:JOY852340 JYU852336:JYU852340 KIQ852336:KIQ852340 KSM852336:KSM852340 LCI852336:LCI852340 LME852336:LME852340 LWA852336:LWA852340 MFW852336:MFW852340 MPS852336:MPS852340 MZO852336:MZO852340 NJK852336:NJK852340 NTG852336:NTG852340 ODC852336:ODC852340 OMY852336:OMY852340 OWU852336:OWU852340 PGQ852336:PGQ852340 PQM852336:PQM852340 QAI852336:QAI852340 QKE852336:QKE852340 QUA852336:QUA852340 RDW852336:RDW852340 RNS852336:RNS852340 RXO852336:RXO852340 SHK852336:SHK852340 SRG852336:SRG852340 TBC852336:TBC852340 TKY852336:TKY852340 TUU852336:TUU852340 UEQ852336:UEQ852340 UOM852336:UOM852340 UYI852336:UYI852340 VIE852336:VIE852340 VSA852336:VSA852340 WBW852336:WBW852340 WLS852336:WLS852340 WVO852336:WVO852340 G917872:G917876 JC917872:JC917876 SY917872:SY917876 ACU917872:ACU917876 AMQ917872:AMQ917876 AWM917872:AWM917876 BGI917872:BGI917876 BQE917872:BQE917876 CAA917872:CAA917876 CJW917872:CJW917876 CTS917872:CTS917876 DDO917872:DDO917876 DNK917872:DNK917876 DXG917872:DXG917876 EHC917872:EHC917876 EQY917872:EQY917876 FAU917872:FAU917876 FKQ917872:FKQ917876 FUM917872:FUM917876 GEI917872:GEI917876 GOE917872:GOE917876 GYA917872:GYA917876 HHW917872:HHW917876 HRS917872:HRS917876 IBO917872:IBO917876 ILK917872:ILK917876 IVG917872:IVG917876 JFC917872:JFC917876 JOY917872:JOY917876 JYU917872:JYU917876 KIQ917872:KIQ917876 KSM917872:KSM917876 LCI917872:LCI917876 LME917872:LME917876 LWA917872:LWA917876 MFW917872:MFW917876 MPS917872:MPS917876 MZO917872:MZO917876 NJK917872:NJK917876 NTG917872:NTG917876 ODC917872:ODC917876 OMY917872:OMY917876 OWU917872:OWU917876 PGQ917872:PGQ917876 PQM917872:PQM917876 QAI917872:QAI917876 QKE917872:QKE917876 QUA917872:QUA917876 RDW917872:RDW917876 RNS917872:RNS917876 RXO917872:RXO917876 SHK917872:SHK917876 SRG917872:SRG917876 TBC917872:TBC917876 TKY917872:TKY917876 TUU917872:TUU917876 UEQ917872:UEQ917876 UOM917872:UOM917876 UYI917872:UYI917876 VIE917872:VIE917876 VSA917872:VSA917876 WBW917872:WBW917876 WLS917872:WLS917876 WVO917872:WVO917876 G983408:G983412 JC983408:JC983412 SY983408:SY983412 ACU983408:ACU983412 AMQ983408:AMQ983412 AWM983408:AWM983412 BGI983408:BGI983412 BQE983408:BQE983412 CAA983408:CAA983412 CJW983408:CJW983412 CTS983408:CTS983412 DDO983408:DDO983412 DNK983408:DNK983412 DXG983408:DXG983412 EHC983408:EHC983412 EQY983408:EQY983412 FAU983408:FAU983412 FKQ983408:FKQ983412 FUM983408:FUM983412 GEI983408:GEI983412 GOE983408:GOE983412 GYA983408:GYA983412 HHW983408:HHW983412 HRS983408:HRS983412 IBO983408:IBO983412 ILK983408:ILK983412 IVG983408:IVG983412 JFC983408:JFC983412 JOY983408:JOY983412 JYU983408:JYU983412 KIQ983408:KIQ983412 KSM983408:KSM983412 LCI983408:LCI983412 LME983408:LME983412 LWA983408:LWA983412 MFW983408:MFW983412 MPS983408:MPS983412 MZO983408:MZO983412 NJK983408:NJK983412 NTG983408:NTG983412 ODC983408:ODC983412 OMY983408:OMY983412 OWU983408:OWU983412 PGQ983408:PGQ983412 PQM983408:PQM983412 QAI983408:QAI983412 QKE983408:QKE983412 QUA983408:QUA983412 RDW983408:RDW983412 RNS983408:RNS983412 RXO983408:RXO983412 SHK983408:SHK983412 SRG983408:SRG983412 TBC983408:TBC983412 TKY983408:TKY983412 TUU983408:TUU983412 UEQ983408:UEQ983412 UOM983408:UOM983412 UYI983408:UYI983412 VIE983408:VIE983412 VSA983408:VSA983412 WBW983408:WBW983412 WLS983408:WLS983412 WVO983408:WVO983412 E271 JA271 SW271 ACS271 AMO271 AWK271 BGG271 BQC271 BZY271 CJU271 CTQ271 DDM271 DNI271 DXE271 EHA271 EQW271 FAS271 FKO271 FUK271 GEG271 GOC271 GXY271 HHU271 HRQ271 IBM271 ILI271 IVE271 JFA271 JOW271 JYS271 KIO271 KSK271 LCG271 LMC271 LVY271 MFU271 MPQ271 MZM271 NJI271 NTE271 ODA271 OMW271 OWS271 PGO271 PQK271 QAG271 QKC271 QTY271 RDU271 RNQ271 RXM271 SHI271 SRE271 TBA271 TKW271 TUS271 UEO271 UOK271 UYG271 VIC271 VRY271 WBU271 WLQ271 WVM271 E65807 JA65807 SW65807 ACS65807 AMO65807 AWK65807 BGG65807 BQC65807 BZY65807 CJU65807 CTQ65807 DDM65807 DNI65807 DXE65807 EHA65807 EQW65807 FAS65807 FKO65807 FUK65807 GEG65807 GOC65807 GXY65807 HHU65807 HRQ65807 IBM65807 ILI65807 IVE65807 JFA65807 JOW65807 JYS65807 KIO65807 KSK65807 LCG65807 LMC65807 LVY65807 MFU65807 MPQ65807 MZM65807 NJI65807 NTE65807 ODA65807 OMW65807 OWS65807 PGO65807 PQK65807 QAG65807 QKC65807 QTY65807 RDU65807 RNQ65807 RXM65807 SHI65807 SRE65807 TBA65807 TKW65807 TUS65807 UEO65807 UOK65807 UYG65807 VIC65807 VRY65807 WBU65807 WLQ65807 WVM65807 E131343 JA131343 SW131343 ACS131343 AMO131343 AWK131343 BGG131343 BQC131343 BZY131343 CJU131343 CTQ131343 DDM131343 DNI131343 DXE131343 EHA131343 EQW131343 FAS131343 FKO131343 FUK131343 GEG131343 GOC131343 GXY131343 HHU131343 HRQ131343 IBM131343 ILI131343 IVE131343 JFA131343 JOW131343 JYS131343 KIO131343 KSK131343 LCG131343 LMC131343 LVY131343 MFU131343 MPQ131343 MZM131343 NJI131343 NTE131343 ODA131343 OMW131343 OWS131343 PGO131343 PQK131343 QAG131343 QKC131343 QTY131343 RDU131343 RNQ131343 RXM131343 SHI131343 SRE131343 TBA131343 TKW131343 TUS131343 UEO131343 UOK131343 UYG131343 VIC131343 VRY131343 WBU131343 WLQ131343 WVM131343 E196879 JA196879 SW196879 ACS196879 AMO196879 AWK196879 BGG196879 BQC196879 BZY196879 CJU196879 CTQ196879 DDM196879 DNI196879 DXE196879 EHA196879 EQW196879 FAS196879 FKO196879 FUK196879 GEG196879 GOC196879 GXY196879 HHU196879 HRQ196879 IBM196879 ILI196879 IVE196879 JFA196879 JOW196879 JYS196879 KIO196879 KSK196879 LCG196879 LMC196879 LVY196879 MFU196879 MPQ196879 MZM196879 NJI196879 NTE196879 ODA196879 OMW196879 OWS196879 PGO196879 PQK196879 QAG196879 QKC196879 QTY196879 RDU196879 RNQ196879 RXM196879 SHI196879 SRE196879 TBA196879 TKW196879 TUS196879 UEO196879 UOK196879 UYG196879 VIC196879 VRY196879 WBU196879 WLQ196879 WVM196879 E262415 JA262415 SW262415 ACS262415 AMO262415 AWK262415 BGG262415 BQC262415 BZY262415 CJU262415 CTQ262415 DDM262415 DNI262415 DXE262415 EHA262415 EQW262415 FAS262415 FKO262415 FUK262415 GEG262415 GOC262415 GXY262415 HHU262415 HRQ262415 IBM262415 ILI262415 IVE262415 JFA262415 JOW262415 JYS262415 KIO262415 KSK262415 LCG262415 LMC262415 LVY262415 MFU262415 MPQ262415 MZM262415 NJI262415 NTE262415 ODA262415 OMW262415 OWS262415 PGO262415 PQK262415 QAG262415 QKC262415 QTY262415 RDU262415 RNQ262415 RXM262415 SHI262415 SRE262415 TBA262415 TKW262415 TUS262415 UEO262415 UOK262415 UYG262415 VIC262415 VRY262415 WBU262415 WLQ262415 WVM262415 E327951 JA327951 SW327951 ACS327951 AMO327951 AWK327951 BGG327951 BQC327951 BZY327951 CJU327951 CTQ327951 DDM327951 DNI327951 DXE327951 EHA327951 EQW327951 FAS327951 FKO327951 FUK327951 GEG327951 GOC327951 GXY327951 HHU327951 HRQ327951 IBM327951 ILI327951 IVE327951 JFA327951 JOW327951 JYS327951 KIO327951 KSK327951 LCG327951 LMC327951 LVY327951 MFU327951 MPQ327951 MZM327951 NJI327951 NTE327951 ODA327951 OMW327951 OWS327951 PGO327951 PQK327951 QAG327951 QKC327951 QTY327951 RDU327951 RNQ327951 RXM327951 SHI327951 SRE327951 TBA327951 TKW327951 TUS327951 UEO327951 UOK327951 UYG327951 VIC327951 VRY327951 WBU327951 WLQ327951 WVM327951 E393487 JA393487 SW393487 ACS393487 AMO393487 AWK393487 BGG393487 BQC393487 BZY393487 CJU393487 CTQ393487 DDM393487 DNI393487 DXE393487 EHA393487 EQW393487 FAS393487 FKO393487 FUK393487 GEG393487 GOC393487 GXY393487 HHU393487 HRQ393487 IBM393487 ILI393487 IVE393487 JFA393487 JOW393487 JYS393487 KIO393487 KSK393487 LCG393487 LMC393487 LVY393487 MFU393487 MPQ393487 MZM393487 NJI393487 NTE393487 ODA393487 OMW393487 OWS393487 PGO393487 PQK393487 QAG393487 QKC393487 QTY393487 RDU393487 RNQ393487 RXM393487 SHI393487 SRE393487 TBA393487 TKW393487 TUS393487 UEO393487 UOK393487 UYG393487 VIC393487 VRY393487 WBU393487 WLQ393487 WVM393487 E459023 JA459023 SW459023 ACS459023 AMO459023 AWK459023 BGG459023 BQC459023 BZY459023 CJU459023 CTQ459023 DDM459023 DNI459023 DXE459023 EHA459023 EQW459023 FAS459023 FKO459023 FUK459023 GEG459023 GOC459023 GXY459023 HHU459023 HRQ459023 IBM459023 ILI459023 IVE459023 JFA459023 JOW459023 JYS459023 KIO459023 KSK459023 LCG459023 LMC459023 LVY459023 MFU459023 MPQ459023 MZM459023 NJI459023 NTE459023 ODA459023 OMW459023 OWS459023 PGO459023 PQK459023 QAG459023 QKC459023 QTY459023 RDU459023 RNQ459023 RXM459023 SHI459023 SRE459023 TBA459023 TKW459023 TUS459023 UEO459023 UOK459023 UYG459023 VIC459023 VRY459023 WBU459023 WLQ459023 WVM459023 E524559 JA524559 SW524559 ACS524559 AMO524559 AWK524559 BGG524559 BQC524559 BZY524559 CJU524559 CTQ524559 DDM524559 DNI524559 DXE524559 EHA524559 EQW524559 FAS524559 FKO524559 FUK524559 GEG524559 GOC524559 GXY524559 HHU524559 HRQ524559 IBM524559 ILI524559 IVE524559 JFA524559 JOW524559 JYS524559 KIO524559 KSK524559 LCG524559 LMC524559 LVY524559 MFU524559 MPQ524559 MZM524559 NJI524559 NTE524559 ODA524559 OMW524559 OWS524559 PGO524559 PQK524559 QAG524559 QKC524559 QTY524559 RDU524559 RNQ524559 RXM524559 SHI524559 SRE524559 TBA524559 TKW524559 TUS524559 UEO524559 UOK524559 UYG524559 VIC524559 VRY524559 WBU524559 WLQ524559 WVM524559 E590095 JA590095 SW590095 ACS590095 AMO590095 AWK590095 BGG590095 BQC590095 BZY590095 CJU590095 CTQ590095 DDM590095 DNI590095 DXE590095 EHA590095 EQW590095 FAS590095 FKO590095 FUK590095 GEG590095 GOC590095 GXY590095 HHU590095 HRQ590095 IBM590095 ILI590095 IVE590095 JFA590095 JOW590095 JYS590095 KIO590095 KSK590095 LCG590095 LMC590095 LVY590095 MFU590095 MPQ590095 MZM590095 NJI590095 NTE590095 ODA590095 OMW590095 OWS590095 PGO590095 PQK590095 QAG590095 QKC590095 QTY590095 RDU590095 RNQ590095 RXM590095 SHI590095 SRE590095 TBA590095 TKW590095 TUS590095 UEO590095 UOK590095 UYG590095 VIC590095 VRY590095 WBU590095 WLQ590095 WVM590095 E655631 JA655631 SW655631 ACS655631 AMO655631 AWK655631 BGG655631 BQC655631 BZY655631 CJU655631 CTQ655631 DDM655631 DNI655631 DXE655631 EHA655631 EQW655631 FAS655631 FKO655631 FUK655631 GEG655631 GOC655631 GXY655631 HHU655631 HRQ655631 IBM655631 ILI655631 IVE655631 JFA655631 JOW655631 JYS655631 KIO655631 KSK655631 LCG655631 LMC655631 LVY655631 MFU655631 MPQ655631 MZM655631 NJI655631 NTE655631 ODA655631 OMW655631 OWS655631 PGO655631 PQK655631 QAG655631 QKC655631 QTY655631 RDU655631 RNQ655631 RXM655631 SHI655631 SRE655631 TBA655631 TKW655631 TUS655631 UEO655631 UOK655631 UYG655631 VIC655631 VRY655631 WBU655631 WLQ655631 WVM655631 E721167 JA721167 SW721167 ACS721167 AMO721167 AWK721167 BGG721167 BQC721167 BZY721167 CJU721167 CTQ721167 DDM721167 DNI721167 DXE721167 EHA721167 EQW721167 FAS721167 FKO721167 FUK721167 GEG721167 GOC721167 GXY721167 HHU721167 HRQ721167 IBM721167 ILI721167 IVE721167 JFA721167 JOW721167 JYS721167 KIO721167 KSK721167 LCG721167 LMC721167 LVY721167 MFU721167 MPQ721167 MZM721167 NJI721167 NTE721167 ODA721167 OMW721167 OWS721167 PGO721167 PQK721167 QAG721167 QKC721167 QTY721167 RDU721167 RNQ721167 RXM721167 SHI721167 SRE721167 TBA721167 TKW721167 TUS721167 UEO721167 UOK721167 UYG721167 VIC721167 VRY721167 WBU721167 WLQ721167 WVM721167 E786703 JA786703 SW786703 ACS786703 AMO786703 AWK786703 BGG786703 BQC786703 BZY786703 CJU786703 CTQ786703 DDM786703 DNI786703 DXE786703 EHA786703 EQW786703 FAS786703 FKO786703 FUK786703 GEG786703 GOC786703 GXY786703 HHU786703 HRQ786703 IBM786703 ILI786703 IVE786703 JFA786703 JOW786703 JYS786703 KIO786703 KSK786703 LCG786703 LMC786703 LVY786703 MFU786703 MPQ786703 MZM786703 NJI786703 NTE786703 ODA786703 OMW786703 OWS786703 PGO786703 PQK786703 QAG786703 QKC786703 QTY786703 RDU786703 RNQ786703 RXM786703 SHI786703 SRE786703 TBA786703 TKW786703 TUS786703 UEO786703 UOK786703 UYG786703 VIC786703 VRY786703 WBU786703 WLQ786703 WVM786703 E852239 JA852239 SW852239 ACS852239 AMO852239 AWK852239 BGG852239 BQC852239 BZY852239 CJU852239 CTQ852239 DDM852239 DNI852239 DXE852239 EHA852239 EQW852239 FAS852239 FKO852239 FUK852239 GEG852239 GOC852239 GXY852239 HHU852239 HRQ852239 IBM852239 ILI852239 IVE852239 JFA852239 JOW852239 JYS852239 KIO852239 KSK852239 LCG852239 LMC852239 LVY852239 MFU852239 MPQ852239 MZM852239 NJI852239 NTE852239 ODA852239 OMW852239 OWS852239 PGO852239 PQK852239 QAG852239 QKC852239 QTY852239 RDU852239 RNQ852239 RXM852239 SHI852239 SRE852239 TBA852239 TKW852239 TUS852239 UEO852239 UOK852239 UYG852239 VIC852239 VRY852239 WBU852239 WLQ852239 WVM852239 E917775 JA917775 SW917775 ACS917775 AMO917775 AWK917775 BGG917775 BQC917775 BZY917775 CJU917775 CTQ917775 DDM917775 DNI917775 DXE917775 EHA917775 EQW917775 FAS917775 FKO917775 FUK917775 GEG917775 GOC917775 GXY917775 HHU917775 HRQ917775 IBM917775 ILI917775 IVE917775 JFA917775 JOW917775 JYS917775 KIO917775 KSK917775 LCG917775 LMC917775 LVY917775 MFU917775 MPQ917775 MZM917775 NJI917775 NTE917775 ODA917775 OMW917775 OWS917775 PGO917775 PQK917775 QAG917775 QKC917775 QTY917775 RDU917775 RNQ917775 RXM917775 SHI917775 SRE917775 TBA917775 TKW917775 TUS917775 UEO917775 UOK917775 UYG917775 VIC917775 VRY917775 WBU917775 WLQ917775 WVM917775 E983311 JA983311 SW983311 ACS983311 AMO983311 AWK983311 BGG983311 BQC983311 BZY983311 CJU983311 CTQ983311 DDM983311 DNI983311 DXE983311 EHA983311 EQW983311 FAS983311 FKO983311 FUK983311 GEG983311 GOC983311 GXY983311 HHU983311 HRQ983311 IBM983311 ILI983311 IVE983311 JFA983311 JOW983311 JYS983311 KIO983311 KSK983311 LCG983311 LMC983311 LVY983311 MFU983311 MPQ983311 MZM983311 NJI983311 NTE983311 ODA983311 OMW983311 OWS983311 PGO983311 PQK983311 QAG983311 QKC983311 QTY983311 RDU983311 RNQ983311 RXM983311 SHI983311 SRE983311 TBA983311 TKW983311 TUS983311 UEO983311 UOK983311 UYG983311 VIC983311 VRY983311 WBU983311 WLQ983311 WVM983311 E235 JA235 SW235 ACS235 AMO235 AWK235 BGG235 BQC235 BZY235 CJU235 CTQ235 DDM235 DNI235 DXE235 EHA235 EQW235 FAS235 FKO235 FUK235 GEG235 GOC235 GXY235 HHU235 HRQ235 IBM235 ILI235 IVE235 JFA235 JOW235 JYS235 KIO235 KSK235 LCG235 LMC235 LVY235 MFU235 MPQ235 MZM235 NJI235 NTE235 ODA235 OMW235 OWS235 PGO235 PQK235 QAG235 QKC235 QTY235 RDU235 RNQ235 RXM235 SHI235 SRE235 TBA235 TKW235 TUS235 UEO235 UOK235 UYG235 VIC235 VRY235 WBU235 WLQ235 WVM235 E65771 JA65771 SW65771 ACS65771 AMO65771 AWK65771 BGG65771 BQC65771 BZY65771 CJU65771 CTQ65771 DDM65771 DNI65771 DXE65771 EHA65771 EQW65771 FAS65771 FKO65771 FUK65771 GEG65771 GOC65771 GXY65771 HHU65771 HRQ65771 IBM65771 ILI65771 IVE65771 JFA65771 JOW65771 JYS65771 KIO65771 KSK65771 LCG65771 LMC65771 LVY65771 MFU65771 MPQ65771 MZM65771 NJI65771 NTE65771 ODA65771 OMW65771 OWS65771 PGO65771 PQK65771 QAG65771 QKC65771 QTY65771 RDU65771 RNQ65771 RXM65771 SHI65771 SRE65771 TBA65771 TKW65771 TUS65771 UEO65771 UOK65771 UYG65771 VIC65771 VRY65771 WBU65771 WLQ65771 WVM65771 E131307 JA131307 SW131307 ACS131307 AMO131307 AWK131307 BGG131307 BQC131307 BZY131307 CJU131307 CTQ131307 DDM131307 DNI131307 DXE131307 EHA131307 EQW131307 FAS131307 FKO131307 FUK131307 GEG131307 GOC131307 GXY131307 HHU131307 HRQ131307 IBM131307 ILI131307 IVE131307 JFA131307 JOW131307 JYS131307 KIO131307 KSK131307 LCG131307 LMC131307 LVY131307 MFU131307 MPQ131307 MZM131307 NJI131307 NTE131307 ODA131307 OMW131307 OWS131307 PGO131307 PQK131307 QAG131307 QKC131307 QTY131307 RDU131307 RNQ131307 RXM131307 SHI131307 SRE131307 TBA131307 TKW131307 TUS131307 UEO131307 UOK131307 UYG131307 VIC131307 VRY131307 WBU131307 WLQ131307 WVM131307 E196843 JA196843 SW196843 ACS196843 AMO196843 AWK196843 BGG196843 BQC196843 BZY196843 CJU196843 CTQ196843 DDM196843 DNI196843 DXE196843 EHA196843 EQW196843 FAS196843 FKO196843 FUK196843 GEG196843 GOC196843 GXY196843 HHU196843 HRQ196843 IBM196843 ILI196843 IVE196843 JFA196843 JOW196843 JYS196843 KIO196843 KSK196843 LCG196843 LMC196843 LVY196843 MFU196843 MPQ196843 MZM196843 NJI196843 NTE196843 ODA196843 OMW196843 OWS196843 PGO196843 PQK196843 QAG196843 QKC196843 QTY196843 RDU196843 RNQ196843 RXM196843 SHI196843 SRE196843 TBA196843 TKW196843 TUS196843 UEO196843 UOK196843 UYG196843 VIC196843 VRY196843 WBU196843 WLQ196843 WVM196843 E262379 JA262379 SW262379 ACS262379 AMO262379 AWK262379 BGG262379 BQC262379 BZY262379 CJU262379 CTQ262379 DDM262379 DNI262379 DXE262379 EHA262379 EQW262379 FAS262379 FKO262379 FUK262379 GEG262379 GOC262379 GXY262379 HHU262379 HRQ262379 IBM262379 ILI262379 IVE262379 JFA262379 JOW262379 JYS262379 KIO262379 KSK262379 LCG262379 LMC262379 LVY262379 MFU262379 MPQ262379 MZM262379 NJI262379 NTE262379 ODA262379 OMW262379 OWS262379 PGO262379 PQK262379 QAG262379 QKC262379 QTY262379 RDU262379 RNQ262379 RXM262379 SHI262379 SRE262379 TBA262379 TKW262379 TUS262379 UEO262379 UOK262379 UYG262379 VIC262379 VRY262379 WBU262379 WLQ262379 WVM262379 E327915 JA327915 SW327915 ACS327915 AMO327915 AWK327915 BGG327915 BQC327915 BZY327915 CJU327915 CTQ327915 DDM327915 DNI327915 DXE327915 EHA327915 EQW327915 FAS327915 FKO327915 FUK327915 GEG327915 GOC327915 GXY327915 HHU327915 HRQ327915 IBM327915 ILI327915 IVE327915 JFA327915 JOW327915 JYS327915 KIO327915 KSK327915 LCG327915 LMC327915 LVY327915 MFU327915 MPQ327915 MZM327915 NJI327915 NTE327915 ODA327915 OMW327915 OWS327915 PGO327915 PQK327915 QAG327915 QKC327915 QTY327915 RDU327915 RNQ327915 RXM327915 SHI327915 SRE327915 TBA327915 TKW327915 TUS327915 UEO327915 UOK327915 UYG327915 VIC327915 VRY327915 WBU327915 WLQ327915 WVM327915 E393451 JA393451 SW393451 ACS393451 AMO393451 AWK393451 BGG393451 BQC393451 BZY393451 CJU393451 CTQ393451 DDM393451 DNI393451 DXE393451 EHA393451 EQW393451 FAS393451 FKO393451 FUK393451 GEG393451 GOC393451 GXY393451 HHU393451 HRQ393451 IBM393451 ILI393451 IVE393451 JFA393451 JOW393451 JYS393451 KIO393451 KSK393451 LCG393451 LMC393451 LVY393451 MFU393451 MPQ393451 MZM393451 NJI393451 NTE393451 ODA393451 OMW393451 OWS393451 PGO393451 PQK393451 QAG393451 QKC393451 QTY393451 RDU393451 RNQ393451 RXM393451 SHI393451 SRE393451 TBA393451 TKW393451 TUS393451 UEO393451 UOK393451 UYG393451 VIC393451 VRY393451 WBU393451 WLQ393451 WVM393451 E458987 JA458987 SW458987 ACS458987 AMO458987 AWK458987 BGG458987 BQC458987 BZY458987 CJU458987 CTQ458987 DDM458987 DNI458987 DXE458987 EHA458987 EQW458987 FAS458987 FKO458987 FUK458987 GEG458987 GOC458987 GXY458987 HHU458987 HRQ458987 IBM458987 ILI458987 IVE458987 JFA458987 JOW458987 JYS458987 KIO458987 KSK458987 LCG458987 LMC458987 LVY458987 MFU458987 MPQ458987 MZM458987 NJI458987 NTE458987 ODA458987 OMW458987 OWS458987 PGO458987 PQK458987 QAG458987 QKC458987 QTY458987 RDU458987 RNQ458987 RXM458987 SHI458987 SRE458987 TBA458987 TKW458987 TUS458987 UEO458987 UOK458987 UYG458987 VIC458987 VRY458987 WBU458987 WLQ458987 WVM458987 E524523 JA524523 SW524523 ACS524523 AMO524523 AWK524523 BGG524523 BQC524523 BZY524523 CJU524523 CTQ524523 DDM524523 DNI524523 DXE524523 EHA524523 EQW524523 FAS524523 FKO524523 FUK524523 GEG524523 GOC524523 GXY524523 HHU524523 HRQ524523 IBM524523 ILI524523 IVE524523 JFA524523 JOW524523 JYS524523 KIO524523 KSK524523 LCG524523 LMC524523 LVY524523 MFU524523 MPQ524523 MZM524523 NJI524523 NTE524523 ODA524523 OMW524523 OWS524523 PGO524523 PQK524523 QAG524523 QKC524523 QTY524523 RDU524523 RNQ524523 RXM524523 SHI524523 SRE524523 TBA524523 TKW524523 TUS524523 UEO524523 UOK524523 UYG524523 VIC524523 VRY524523 WBU524523 WLQ524523 WVM524523 E590059 JA590059 SW590059 ACS590059 AMO590059 AWK590059 BGG590059 BQC590059 BZY590059 CJU590059 CTQ590059 DDM590059 DNI590059 DXE590059 EHA590059 EQW590059 FAS590059 FKO590059 FUK590059 GEG590059 GOC590059 GXY590059 HHU590059 HRQ590059 IBM590059 ILI590059 IVE590059 JFA590059 JOW590059 JYS590059 KIO590059 KSK590059 LCG590059 LMC590059 LVY590059 MFU590059 MPQ590059 MZM590059 NJI590059 NTE590059 ODA590059 OMW590059 OWS590059 PGO590059 PQK590059 QAG590059 QKC590059 QTY590059 RDU590059 RNQ590059 RXM590059 SHI590059 SRE590059 TBA590059 TKW590059 TUS590059 UEO590059 UOK590059 UYG590059 VIC590059 VRY590059 WBU590059 WLQ590059 WVM590059 E655595 JA655595 SW655595 ACS655595 AMO655595 AWK655595 BGG655595 BQC655595 BZY655595 CJU655595 CTQ655595 DDM655595 DNI655595 DXE655595 EHA655595 EQW655595 FAS655595 FKO655595 FUK655595 GEG655595 GOC655595 GXY655595 HHU655595 HRQ655595 IBM655595 ILI655595 IVE655595 JFA655595 JOW655595 JYS655595 KIO655595 KSK655595 LCG655595 LMC655595 LVY655595 MFU655595 MPQ655595 MZM655595 NJI655595 NTE655595 ODA655595 OMW655595 OWS655595 PGO655595 PQK655595 QAG655595 QKC655595 QTY655595 RDU655595 RNQ655595 RXM655595 SHI655595 SRE655595 TBA655595 TKW655595 TUS655595 UEO655595 UOK655595 UYG655595 VIC655595 VRY655595 WBU655595 WLQ655595 WVM655595 E721131 JA721131 SW721131 ACS721131 AMO721131 AWK721131 BGG721131 BQC721131 BZY721131 CJU721131 CTQ721131 DDM721131 DNI721131 DXE721131 EHA721131 EQW721131 FAS721131 FKO721131 FUK721131 GEG721131 GOC721131 GXY721131 HHU721131 HRQ721131 IBM721131 ILI721131 IVE721131 JFA721131 JOW721131 JYS721131 KIO721131 KSK721131 LCG721131 LMC721131 LVY721131 MFU721131 MPQ721131 MZM721131 NJI721131 NTE721131 ODA721131 OMW721131 OWS721131 PGO721131 PQK721131 QAG721131 QKC721131 QTY721131 RDU721131 RNQ721131 RXM721131 SHI721131 SRE721131 TBA721131 TKW721131 TUS721131 UEO721131 UOK721131 UYG721131 VIC721131 VRY721131 WBU721131 WLQ721131 WVM721131 E786667 JA786667 SW786667 ACS786667 AMO786667 AWK786667 BGG786667 BQC786667 BZY786667 CJU786667 CTQ786667 DDM786667 DNI786667 DXE786667 EHA786667 EQW786667 FAS786667 FKO786667 FUK786667 GEG786667 GOC786667 GXY786667 HHU786667 HRQ786667 IBM786667 ILI786667 IVE786667 JFA786667 JOW786667 JYS786667 KIO786667 KSK786667 LCG786667 LMC786667 LVY786667 MFU786667 MPQ786667 MZM786667 NJI786667 NTE786667 ODA786667 OMW786667 OWS786667 PGO786667 PQK786667 QAG786667 QKC786667 QTY786667 RDU786667 RNQ786667 RXM786667 SHI786667 SRE786667 TBA786667 TKW786667 TUS786667 UEO786667 UOK786667 UYG786667 VIC786667 VRY786667 WBU786667 WLQ786667 WVM786667 E852203 JA852203 SW852203 ACS852203 AMO852203 AWK852203 BGG852203 BQC852203 BZY852203 CJU852203 CTQ852203 DDM852203 DNI852203 DXE852203 EHA852203 EQW852203 FAS852203 FKO852203 FUK852203 GEG852203 GOC852203 GXY852203 HHU852203 HRQ852203 IBM852203 ILI852203 IVE852203 JFA852203 JOW852203 JYS852203 KIO852203 KSK852203 LCG852203 LMC852203 LVY852203 MFU852203 MPQ852203 MZM852203 NJI852203 NTE852203 ODA852203 OMW852203 OWS852203 PGO852203 PQK852203 QAG852203 QKC852203 QTY852203 RDU852203 RNQ852203 RXM852203 SHI852203 SRE852203 TBA852203 TKW852203 TUS852203 UEO852203 UOK852203 UYG852203 VIC852203 VRY852203 WBU852203 WLQ852203 WVM852203 E917739 JA917739 SW917739 ACS917739 AMO917739 AWK917739 BGG917739 BQC917739 BZY917739 CJU917739 CTQ917739 DDM917739 DNI917739 DXE917739 EHA917739 EQW917739 FAS917739 FKO917739 FUK917739 GEG917739 GOC917739 GXY917739 HHU917739 HRQ917739 IBM917739 ILI917739 IVE917739 JFA917739 JOW917739 JYS917739 KIO917739 KSK917739 LCG917739 LMC917739 LVY917739 MFU917739 MPQ917739 MZM917739 NJI917739 NTE917739 ODA917739 OMW917739 OWS917739 PGO917739 PQK917739 QAG917739 QKC917739 QTY917739 RDU917739 RNQ917739 RXM917739 SHI917739 SRE917739 TBA917739 TKW917739 TUS917739 UEO917739 UOK917739 UYG917739 VIC917739 VRY917739 WBU917739 WLQ917739 WVM917739 E983275 JA983275 SW983275 ACS983275 AMO983275 AWK983275 BGG983275 BQC983275 BZY983275 CJU983275 CTQ983275 DDM983275 DNI983275 DXE983275 EHA983275 EQW983275 FAS983275 FKO983275 FUK983275 GEG983275 GOC983275 GXY983275 HHU983275 HRQ983275 IBM983275 ILI983275 IVE983275 JFA983275 JOW983275 JYS983275 KIO983275 KSK983275 LCG983275 LMC983275 LVY983275 MFU983275 MPQ983275 MZM983275 NJI983275 NTE983275 ODA983275 OMW983275 OWS983275 PGO983275 PQK983275 QAG983275 QKC983275 QTY983275 RDU983275 RNQ983275 RXM983275 SHI983275 SRE983275 TBA983275 TKW983275 TUS983275 UEO983275 UOK983275 UYG983275 VIC983275 VRY983275 WBU983275 WLQ983275 WVM983275 E284 JA284 SW284 ACS284 AMO284 AWK284 BGG284 BQC284 BZY284 CJU284 CTQ284 DDM284 DNI284 DXE284 EHA284 EQW284 FAS284 FKO284 FUK284 GEG284 GOC284 GXY284 HHU284 HRQ284 IBM284 ILI284 IVE284 JFA284 JOW284 JYS284 KIO284 KSK284 LCG284 LMC284 LVY284 MFU284 MPQ284 MZM284 NJI284 NTE284 ODA284 OMW284 OWS284 PGO284 PQK284 QAG284 QKC284 QTY284 RDU284 RNQ284 RXM284 SHI284 SRE284 TBA284 TKW284 TUS284 UEO284 UOK284 UYG284 VIC284 VRY284 WBU284 WLQ284 WVM284 E65820 JA65820 SW65820 ACS65820 AMO65820 AWK65820 BGG65820 BQC65820 BZY65820 CJU65820 CTQ65820 DDM65820 DNI65820 DXE65820 EHA65820 EQW65820 FAS65820 FKO65820 FUK65820 GEG65820 GOC65820 GXY65820 HHU65820 HRQ65820 IBM65820 ILI65820 IVE65820 JFA65820 JOW65820 JYS65820 KIO65820 KSK65820 LCG65820 LMC65820 LVY65820 MFU65820 MPQ65820 MZM65820 NJI65820 NTE65820 ODA65820 OMW65820 OWS65820 PGO65820 PQK65820 QAG65820 QKC65820 QTY65820 RDU65820 RNQ65820 RXM65820 SHI65820 SRE65820 TBA65820 TKW65820 TUS65820 UEO65820 UOK65820 UYG65820 VIC65820 VRY65820 WBU65820 WLQ65820 WVM65820 E131356 JA131356 SW131356 ACS131356 AMO131356 AWK131356 BGG131356 BQC131356 BZY131356 CJU131356 CTQ131356 DDM131356 DNI131356 DXE131356 EHA131356 EQW131356 FAS131356 FKO131356 FUK131356 GEG131356 GOC131356 GXY131356 HHU131356 HRQ131356 IBM131356 ILI131356 IVE131356 JFA131356 JOW131356 JYS131356 KIO131356 KSK131356 LCG131356 LMC131356 LVY131356 MFU131356 MPQ131356 MZM131356 NJI131356 NTE131356 ODA131356 OMW131356 OWS131356 PGO131356 PQK131356 QAG131356 QKC131356 QTY131356 RDU131356 RNQ131356 RXM131356 SHI131356 SRE131356 TBA131356 TKW131356 TUS131356 UEO131356 UOK131356 UYG131356 VIC131356 VRY131356 WBU131356 WLQ131356 WVM131356 E196892 JA196892 SW196892 ACS196892 AMO196892 AWK196892 BGG196892 BQC196892 BZY196892 CJU196892 CTQ196892 DDM196892 DNI196892 DXE196892 EHA196892 EQW196892 FAS196892 FKO196892 FUK196892 GEG196892 GOC196892 GXY196892 HHU196892 HRQ196892 IBM196892 ILI196892 IVE196892 JFA196892 JOW196892 JYS196892 KIO196892 KSK196892 LCG196892 LMC196892 LVY196892 MFU196892 MPQ196892 MZM196892 NJI196892 NTE196892 ODA196892 OMW196892 OWS196892 PGO196892 PQK196892 QAG196892 QKC196892 QTY196892 RDU196892 RNQ196892 RXM196892 SHI196892 SRE196892 TBA196892 TKW196892 TUS196892 UEO196892 UOK196892 UYG196892 VIC196892 VRY196892 WBU196892 WLQ196892 WVM196892 E262428 JA262428 SW262428 ACS262428 AMO262428 AWK262428 BGG262428 BQC262428 BZY262428 CJU262428 CTQ262428 DDM262428 DNI262428 DXE262428 EHA262428 EQW262428 FAS262428 FKO262428 FUK262428 GEG262428 GOC262428 GXY262428 HHU262428 HRQ262428 IBM262428 ILI262428 IVE262428 JFA262428 JOW262428 JYS262428 KIO262428 KSK262428 LCG262428 LMC262428 LVY262428 MFU262428 MPQ262428 MZM262428 NJI262428 NTE262428 ODA262428 OMW262428 OWS262428 PGO262428 PQK262428 QAG262428 QKC262428 QTY262428 RDU262428 RNQ262428 RXM262428 SHI262428 SRE262428 TBA262428 TKW262428 TUS262428 UEO262428 UOK262428 UYG262428 VIC262428 VRY262428 WBU262428 WLQ262428 WVM262428 E327964 JA327964 SW327964 ACS327964 AMO327964 AWK327964 BGG327964 BQC327964 BZY327964 CJU327964 CTQ327964 DDM327964 DNI327964 DXE327964 EHA327964 EQW327964 FAS327964 FKO327964 FUK327964 GEG327964 GOC327964 GXY327964 HHU327964 HRQ327964 IBM327964 ILI327964 IVE327964 JFA327964 JOW327964 JYS327964 KIO327964 KSK327964 LCG327964 LMC327964 LVY327964 MFU327964 MPQ327964 MZM327964 NJI327964 NTE327964 ODA327964 OMW327964 OWS327964 PGO327964 PQK327964 QAG327964 QKC327964 QTY327964 RDU327964 RNQ327964 RXM327964 SHI327964 SRE327964 TBA327964 TKW327964 TUS327964 UEO327964 UOK327964 UYG327964 VIC327964 VRY327964 WBU327964 WLQ327964 WVM327964 E393500 JA393500 SW393500 ACS393500 AMO393500 AWK393500 BGG393500 BQC393500 BZY393500 CJU393500 CTQ393500 DDM393500 DNI393500 DXE393500 EHA393500 EQW393500 FAS393500 FKO393500 FUK393500 GEG393500 GOC393500 GXY393500 HHU393500 HRQ393500 IBM393500 ILI393500 IVE393500 JFA393500 JOW393500 JYS393500 KIO393500 KSK393500 LCG393500 LMC393500 LVY393500 MFU393500 MPQ393500 MZM393500 NJI393500 NTE393500 ODA393500 OMW393500 OWS393500 PGO393500 PQK393500 QAG393500 QKC393500 QTY393500 RDU393500 RNQ393500 RXM393500 SHI393500 SRE393500 TBA393500 TKW393500 TUS393500 UEO393500 UOK393500 UYG393500 VIC393500 VRY393500 WBU393500 WLQ393500 WVM393500 E459036 JA459036 SW459036 ACS459036 AMO459036 AWK459036 BGG459036 BQC459036 BZY459036 CJU459036 CTQ459036 DDM459036 DNI459036 DXE459036 EHA459036 EQW459036 FAS459036 FKO459036 FUK459036 GEG459036 GOC459036 GXY459036 HHU459036 HRQ459036 IBM459036 ILI459036 IVE459036 JFA459036 JOW459036 JYS459036 KIO459036 KSK459036 LCG459036 LMC459036 LVY459036 MFU459036 MPQ459036 MZM459036 NJI459036 NTE459036 ODA459036 OMW459036 OWS459036 PGO459036 PQK459036 QAG459036 QKC459036 QTY459036 RDU459036 RNQ459036 RXM459036 SHI459036 SRE459036 TBA459036 TKW459036 TUS459036 UEO459036 UOK459036 UYG459036 VIC459036 VRY459036 WBU459036 WLQ459036 WVM459036 E524572 JA524572 SW524572 ACS524572 AMO524572 AWK524572 BGG524572 BQC524572 BZY524572 CJU524572 CTQ524572 DDM524572 DNI524572 DXE524572 EHA524572 EQW524572 FAS524572 FKO524572 FUK524572 GEG524572 GOC524572 GXY524572 HHU524572 HRQ524572 IBM524572 ILI524572 IVE524572 JFA524572 JOW524572 JYS524572 KIO524572 KSK524572 LCG524572 LMC524572 LVY524572 MFU524572 MPQ524572 MZM524572 NJI524572 NTE524572 ODA524572 OMW524572 OWS524572 PGO524572 PQK524572 QAG524572 QKC524572 QTY524572 RDU524572 RNQ524572 RXM524572 SHI524572 SRE524572 TBA524572 TKW524572 TUS524572 UEO524572 UOK524572 UYG524572 VIC524572 VRY524572 WBU524572 WLQ524572 WVM524572 E590108 JA590108 SW590108 ACS590108 AMO590108 AWK590108 BGG590108 BQC590108 BZY590108 CJU590108 CTQ590108 DDM590108 DNI590108 DXE590108 EHA590108 EQW590108 FAS590108 FKO590108 FUK590108 GEG590108 GOC590108 GXY590108 HHU590108 HRQ590108 IBM590108 ILI590108 IVE590108 JFA590108 JOW590108 JYS590108 KIO590108 KSK590108 LCG590108 LMC590108 LVY590108 MFU590108 MPQ590108 MZM590108 NJI590108 NTE590108 ODA590108 OMW590108 OWS590108 PGO590108 PQK590108 QAG590108 QKC590108 QTY590108 RDU590108 RNQ590108 RXM590108 SHI590108 SRE590108 TBA590108 TKW590108 TUS590108 UEO590108 UOK590108 UYG590108 VIC590108 VRY590108 WBU590108 WLQ590108 WVM590108 E655644 JA655644 SW655644 ACS655644 AMO655644 AWK655644 BGG655644 BQC655644 BZY655644 CJU655644 CTQ655644 DDM655644 DNI655644 DXE655644 EHA655644 EQW655644 FAS655644 FKO655644 FUK655644 GEG655644 GOC655644 GXY655644 HHU655644 HRQ655644 IBM655644 ILI655644 IVE655644 JFA655644 JOW655644 JYS655644 KIO655644 KSK655644 LCG655644 LMC655644 LVY655644 MFU655644 MPQ655644 MZM655644 NJI655644 NTE655644 ODA655644 OMW655644 OWS655644 PGO655644 PQK655644 QAG655644 QKC655644 QTY655644 RDU655644 RNQ655644 RXM655644 SHI655644 SRE655644 TBA655644 TKW655644 TUS655644 UEO655644 UOK655644 UYG655644 VIC655644 VRY655644 WBU655644 WLQ655644 WVM655644 E721180 JA721180 SW721180 ACS721180 AMO721180 AWK721180 BGG721180 BQC721180 BZY721180 CJU721180 CTQ721180 DDM721180 DNI721180 DXE721180 EHA721180 EQW721180 FAS721180 FKO721180 FUK721180 GEG721180 GOC721180 GXY721180 HHU721180 HRQ721180 IBM721180 ILI721180 IVE721180 JFA721180 JOW721180 JYS721180 KIO721180 KSK721180 LCG721180 LMC721180 LVY721180 MFU721180 MPQ721180 MZM721180 NJI721180 NTE721180 ODA721180 OMW721180 OWS721180 PGO721180 PQK721180 QAG721180 QKC721180 QTY721180 RDU721180 RNQ721180 RXM721180 SHI721180 SRE721180 TBA721180 TKW721180 TUS721180 UEO721180 UOK721180 UYG721180 VIC721180 VRY721180 WBU721180 WLQ721180 WVM721180 E786716 JA786716 SW786716 ACS786716 AMO786716 AWK786716 BGG786716 BQC786716 BZY786716 CJU786716 CTQ786716 DDM786716 DNI786716 DXE786716 EHA786716 EQW786716 FAS786716 FKO786716 FUK786716 GEG786716 GOC786716 GXY786716 HHU786716 HRQ786716 IBM786716 ILI786716 IVE786716 JFA786716 JOW786716 JYS786716 KIO786716 KSK786716 LCG786716 LMC786716 LVY786716 MFU786716 MPQ786716 MZM786716 NJI786716 NTE786716 ODA786716 OMW786716 OWS786716 PGO786716 PQK786716 QAG786716 QKC786716 QTY786716 RDU786716 RNQ786716 RXM786716 SHI786716 SRE786716 TBA786716 TKW786716 TUS786716 UEO786716 UOK786716 UYG786716 VIC786716 VRY786716 WBU786716 WLQ786716 WVM786716 E852252 JA852252 SW852252 ACS852252 AMO852252 AWK852252 BGG852252 BQC852252 BZY852252 CJU852252 CTQ852252 DDM852252 DNI852252 DXE852252 EHA852252 EQW852252 FAS852252 FKO852252 FUK852252 GEG852252 GOC852252 GXY852252 HHU852252 HRQ852252 IBM852252 ILI852252 IVE852252 JFA852252 JOW852252 JYS852252 KIO852252 KSK852252 LCG852252 LMC852252 LVY852252 MFU852252 MPQ852252 MZM852252 NJI852252 NTE852252 ODA852252 OMW852252 OWS852252 PGO852252 PQK852252 QAG852252 QKC852252 QTY852252 RDU852252 RNQ852252 RXM852252 SHI852252 SRE852252 TBA852252 TKW852252 TUS852252 UEO852252 UOK852252 UYG852252 VIC852252 VRY852252 WBU852252 WLQ852252 WVM852252 E917788 JA917788 SW917788 ACS917788 AMO917788 AWK917788 BGG917788 BQC917788 BZY917788 CJU917788 CTQ917788 DDM917788 DNI917788 DXE917788 EHA917788 EQW917788 FAS917788 FKO917788 FUK917788 GEG917788 GOC917788 GXY917788 HHU917788 HRQ917788 IBM917788 ILI917788 IVE917788 JFA917788 JOW917788 JYS917788 KIO917788 KSK917788 LCG917788 LMC917788 LVY917788 MFU917788 MPQ917788 MZM917788 NJI917788 NTE917788 ODA917788 OMW917788 OWS917788 PGO917788 PQK917788 QAG917788 QKC917788 QTY917788 RDU917788 RNQ917788 RXM917788 SHI917788 SRE917788 TBA917788 TKW917788 TUS917788 UEO917788 UOK917788 UYG917788 VIC917788 VRY917788 WBU917788 WLQ917788 WVM917788 E983324 JA983324 SW983324 ACS983324 AMO983324 AWK983324 BGG983324 BQC983324 BZY983324 CJU983324 CTQ983324 DDM983324 DNI983324 DXE983324 EHA983324 EQW983324 FAS983324 FKO983324 FUK983324 GEG983324 GOC983324 GXY983324 HHU983324 HRQ983324 IBM983324 ILI983324 IVE983324 JFA983324 JOW983324 JYS983324 KIO983324 KSK983324 LCG983324 LMC983324 LVY983324 MFU983324 MPQ983324 MZM983324 NJI983324 NTE983324 ODA983324 OMW983324 OWS983324 PGO983324 PQK983324 QAG983324 QKC983324 QTY983324 RDU983324 RNQ983324 RXM983324 SHI983324 SRE983324 TBA983324 TKW983324 TUS983324 UEO983324 UOK983324 UYG983324 VIC983324 VRY983324 WBU983324 WLQ983324 WVM983324 E251 JA251 SW251 ACS251 AMO251 AWK251 BGG251 BQC251 BZY251 CJU251 CTQ251 DDM251 DNI251 DXE251 EHA251 EQW251 FAS251 FKO251 FUK251 GEG251 GOC251 GXY251 HHU251 HRQ251 IBM251 ILI251 IVE251 JFA251 JOW251 JYS251 KIO251 KSK251 LCG251 LMC251 LVY251 MFU251 MPQ251 MZM251 NJI251 NTE251 ODA251 OMW251 OWS251 PGO251 PQK251 QAG251 QKC251 QTY251 RDU251 RNQ251 RXM251 SHI251 SRE251 TBA251 TKW251 TUS251 UEO251 UOK251 UYG251 VIC251 VRY251 WBU251 WLQ251 WVM251 E65787 JA65787 SW65787 ACS65787 AMO65787 AWK65787 BGG65787 BQC65787 BZY65787 CJU65787 CTQ65787 DDM65787 DNI65787 DXE65787 EHA65787 EQW65787 FAS65787 FKO65787 FUK65787 GEG65787 GOC65787 GXY65787 HHU65787 HRQ65787 IBM65787 ILI65787 IVE65787 JFA65787 JOW65787 JYS65787 KIO65787 KSK65787 LCG65787 LMC65787 LVY65787 MFU65787 MPQ65787 MZM65787 NJI65787 NTE65787 ODA65787 OMW65787 OWS65787 PGO65787 PQK65787 QAG65787 QKC65787 QTY65787 RDU65787 RNQ65787 RXM65787 SHI65787 SRE65787 TBA65787 TKW65787 TUS65787 UEO65787 UOK65787 UYG65787 VIC65787 VRY65787 WBU65787 WLQ65787 WVM65787 E131323 JA131323 SW131323 ACS131323 AMO131323 AWK131323 BGG131323 BQC131323 BZY131323 CJU131323 CTQ131323 DDM131323 DNI131323 DXE131323 EHA131323 EQW131323 FAS131323 FKO131323 FUK131323 GEG131323 GOC131323 GXY131323 HHU131323 HRQ131323 IBM131323 ILI131323 IVE131323 JFA131323 JOW131323 JYS131323 KIO131323 KSK131323 LCG131323 LMC131323 LVY131323 MFU131323 MPQ131323 MZM131323 NJI131323 NTE131323 ODA131323 OMW131323 OWS131323 PGO131323 PQK131323 QAG131323 QKC131323 QTY131323 RDU131323 RNQ131323 RXM131323 SHI131323 SRE131323 TBA131323 TKW131323 TUS131323 UEO131323 UOK131323 UYG131323 VIC131323 VRY131323 WBU131323 WLQ131323 WVM131323 E196859 JA196859 SW196859 ACS196859 AMO196859 AWK196859 BGG196859 BQC196859 BZY196859 CJU196859 CTQ196859 DDM196859 DNI196859 DXE196859 EHA196859 EQW196859 FAS196859 FKO196859 FUK196859 GEG196859 GOC196859 GXY196859 HHU196859 HRQ196859 IBM196859 ILI196859 IVE196859 JFA196859 JOW196859 JYS196859 KIO196859 KSK196859 LCG196859 LMC196859 LVY196859 MFU196859 MPQ196859 MZM196859 NJI196859 NTE196859 ODA196859 OMW196859 OWS196859 PGO196859 PQK196859 QAG196859 QKC196859 QTY196859 RDU196859 RNQ196859 RXM196859 SHI196859 SRE196859 TBA196859 TKW196859 TUS196859 UEO196859 UOK196859 UYG196859 VIC196859 VRY196859 WBU196859 WLQ196859 WVM196859 E262395 JA262395 SW262395 ACS262395 AMO262395 AWK262395 BGG262395 BQC262395 BZY262395 CJU262395 CTQ262395 DDM262395 DNI262395 DXE262395 EHA262395 EQW262395 FAS262395 FKO262395 FUK262395 GEG262395 GOC262395 GXY262395 HHU262395 HRQ262395 IBM262395 ILI262395 IVE262395 JFA262395 JOW262395 JYS262395 KIO262395 KSK262395 LCG262395 LMC262395 LVY262395 MFU262395 MPQ262395 MZM262395 NJI262395 NTE262395 ODA262395 OMW262395 OWS262395 PGO262395 PQK262395 QAG262395 QKC262395 QTY262395 RDU262395 RNQ262395 RXM262395 SHI262395 SRE262395 TBA262395 TKW262395 TUS262395 UEO262395 UOK262395 UYG262395 VIC262395 VRY262395 WBU262395 WLQ262395 WVM262395 E327931 JA327931 SW327931 ACS327931 AMO327931 AWK327931 BGG327931 BQC327931 BZY327931 CJU327931 CTQ327931 DDM327931 DNI327931 DXE327931 EHA327931 EQW327931 FAS327931 FKO327931 FUK327931 GEG327931 GOC327931 GXY327931 HHU327931 HRQ327931 IBM327931 ILI327931 IVE327931 JFA327931 JOW327931 JYS327931 KIO327931 KSK327931 LCG327931 LMC327931 LVY327931 MFU327931 MPQ327931 MZM327931 NJI327931 NTE327931 ODA327931 OMW327931 OWS327931 PGO327931 PQK327931 QAG327931 QKC327931 QTY327931 RDU327931 RNQ327931 RXM327931 SHI327931 SRE327931 TBA327931 TKW327931 TUS327931 UEO327931 UOK327931 UYG327931 VIC327931 VRY327931 WBU327931 WLQ327931 WVM327931 E393467 JA393467 SW393467 ACS393467 AMO393467 AWK393467 BGG393467 BQC393467 BZY393467 CJU393467 CTQ393467 DDM393467 DNI393467 DXE393467 EHA393467 EQW393467 FAS393467 FKO393467 FUK393467 GEG393467 GOC393467 GXY393467 HHU393467 HRQ393467 IBM393467 ILI393467 IVE393467 JFA393467 JOW393467 JYS393467 KIO393467 KSK393467 LCG393467 LMC393467 LVY393467 MFU393467 MPQ393467 MZM393467 NJI393467 NTE393467 ODA393467 OMW393467 OWS393467 PGO393467 PQK393467 QAG393467 QKC393467 QTY393467 RDU393467 RNQ393467 RXM393467 SHI393467 SRE393467 TBA393467 TKW393467 TUS393467 UEO393467 UOK393467 UYG393467 VIC393467 VRY393467 WBU393467 WLQ393467 WVM393467 E459003 JA459003 SW459003 ACS459003 AMO459003 AWK459003 BGG459003 BQC459003 BZY459003 CJU459003 CTQ459003 DDM459003 DNI459003 DXE459003 EHA459003 EQW459003 FAS459003 FKO459003 FUK459003 GEG459003 GOC459003 GXY459003 HHU459003 HRQ459003 IBM459003 ILI459003 IVE459003 JFA459003 JOW459003 JYS459003 KIO459003 KSK459003 LCG459003 LMC459003 LVY459003 MFU459003 MPQ459003 MZM459003 NJI459003 NTE459003 ODA459003 OMW459003 OWS459003 PGO459003 PQK459003 QAG459003 QKC459003 QTY459003 RDU459003 RNQ459003 RXM459003 SHI459003 SRE459003 TBA459003 TKW459003 TUS459003 UEO459003 UOK459003 UYG459003 VIC459003 VRY459003 WBU459003 WLQ459003 WVM459003 E524539 JA524539 SW524539 ACS524539 AMO524539 AWK524539 BGG524539 BQC524539 BZY524539 CJU524539 CTQ524539 DDM524539 DNI524539 DXE524539 EHA524539 EQW524539 FAS524539 FKO524539 FUK524539 GEG524539 GOC524539 GXY524539 HHU524539 HRQ524539 IBM524539 ILI524539 IVE524539 JFA524539 JOW524539 JYS524539 KIO524539 KSK524539 LCG524539 LMC524539 LVY524539 MFU524539 MPQ524539 MZM524539 NJI524539 NTE524539 ODA524539 OMW524539 OWS524539 PGO524539 PQK524539 QAG524539 QKC524539 QTY524539 RDU524539 RNQ524539 RXM524539 SHI524539 SRE524539 TBA524539 TKW524539 TUS524539 UEO524539 UOK524539 UYG524539 VIC524539 VRY524539 WBU524539 WLQ524539 WVM524539 E590075 JA590075 SW590075 ACS590075 AMO590075 AWK590075 BGG590075 BQC590075 BZY590075 CJU590075 CTQ590075 DDM590075 DNI590075 DXE590075 EHA590075 EQW590075 FAS590075 FKO590075 FUK590075 GEG590075 GOC590075 GXY590075 HHU590075 HRQ590075 IBM590075 ILI590075 IVE590075 JFA590075 JOW590075 JYS590075 KIO590075 KSK590075 LCG590075 LMC590075 LVY590075 MFU590075 MPQ590075 MZM590075 NJI590075 NTE590075 ODA590075 OMW590075 OWS590075 PGO590075 PQK590075 QAG590075 QKC590075 QTY590075 RDU590075 RNQ590075 RXM590075 SHI590075 SRE590075 TBA590075 TKW590075 TUS590075 UEO590075 UOK590075 UYG590075 VIC590075 VRY590075 WBU590075 WLQ590075 WVM590075 E655611 JA655611 SW655611 ACS655611 AMO655611 AWK655611 BGG655611 BQC655611 BZY655611 CJU655611 CTQ655611 DDM655611 DNI655611 DXE655611 EHA655611 EQW655611 FAS655611 FKO655611 FUK655611 GEG655611 GOC655611 GXY655611 HHU655611 HRQ655611 IBM655611 ILI655611 IVE655611 JFA655611 JOW655611 JYS655611 KIO655611 KSK655611 LCG655611 LMC655611 LVY655611 MFU655611 MPQ655611 MZM655611 NJI655611 NTE655611 ODA655611 OMW655611 OWS655611 PGO655611 PQK655611 QAG655611 QKC655611 QTY655611 RDU655611 RNQ655611 RXM655611 SHI655611 SRE655611 TBA655611 TKW655611 TUS655611 UEO655611 UOK655611 UYG655611 VIC655611 VRY655611 WBU655611 WLQ655611 WVM655611 E721147 JA721147 SW721147 ACS721147 AMO721147 AWK721147 BGG721147 BQC721147 BZY721147 CJU721147 CTQ721147 DDM721147 DNI721147 DXE721147 EHA721147 EQW721147 FAS721147 FKO721147 FUK721147 GEG721147 GOC721147 GXY721147 HHU721147 HRQ721147 IBM721147 ILI721147 IVE721147 JFA721147 JOW721147 JYS721147 KIO721147 KSK721147 LCG721147 LMC721147 LVY721147 MFU721147 MPQ721147 MZM721147 NJI721147 NTE721147 ODA721147 OMW721147 OWS721147 PGO721147 PQK721147 QAG721147 QKC721147 QTY721147 RDU721147 RNQ721147 RXM721147 SHI721147 SRE721147 TBA721147 TKW721147 TUS721147 UEO721147 UOK721147 UYG721147 VIC721147 VRY721147 WBU721147 WLQ721147 WVM721147 E786683 JA786683 SW786683 ACS786683 AMO786683 AWK786683 BGG786683 BQC786683 BZY786683 CJU786683 CTQ786683 DDM786683 DNI786683 DXE786683 EHA786683 EQW786683 FAS786683 FKO786683 FUK786683 GEG786683 GOC786683 GXY786683 HHU786683 HRQ786683 IBM786683 ILI786683 IVE786683 JFA786683 JOW786683 JYS786683 KIO786683 KSK786683 LCG786683 LMC786683 LVY786683 MFU786683 MPQ786683 MZM786683 NJI786683 NTE786683 ODA786683 OMW786683 OWS786683 PGO786683 PQK786683 QAG786683 QKC786683 QTY786683 RDU786683 RNQ786683 RXM786683 SHI786683 SRE786683 TBA786683 TKW786683 TUS786683 UEO786683 UOK786683 UYG786683 VIC786683 VRY786683 WBU786683 WLQ786683 WVM786683 E852219 JA852219 SW852219 ACS852219 AMO852219 AWK852219 BGG852219 BQC852219 BZY852219 CJU852219 CTQ852219 DDM852219 DNI852219 DXE852219 EHA852219 EQW852219 FAS852219 FKO852219 FUK852219 GEG852219 GOC852219 GXY852219 HHU852219 HRQ852219 IBM852219 ILI852219 IVE852219 JFA852219 JOW852219 JYS852219 KIO852219 KSK852219 LCG852219 LMC852219 LVY852219 MFU852219 MPQ852219 MZM852219 NJI852219 NTE852219 ODA852219 OMW852219 OWS852219 PGO852219 PQK852219 QAG852219 QKC852219 QTY852219 RDU852219 RNQ852219 RXM852219 SHI852219 SRE852219 TBA852219 TKW852219 TUS852219 UEO852219 UOK852219 UYG852219 VIC852219 VRY852219 WBU852219 WLQ852219 WVM852219 E917755 JA917755 SW917755 ACS917755 AMO917755 AWK917755 BGG917755 BQC917755 BZY917755 CJU917755 CTQ917755 DDM917755 DNI917755 DXE917755 EHA917755 EQW917755 FAS917755 FKO917755 FUK917755 GEG917755 GOC917755 GXY917755 HHU917755 HRQ917755 IBM917755 ILI917755 IVE917755 JFA917755 JOW917755 JYS917755 KIO917755 KSK917755 LCG917755 LMC917755 LVY917755 MFU917755 MPQ917755 MZM917755 NJI917755 NTE917755 ODA917755 OMW917755 OWS917755 PGO917755 PQK917755 QAG917755 QKC917755 QTY917755 RDU917755 RNQ917755 RXM917755 SHI917755 SRE917755 TBA917755 TKW917755 TUS917755 UEO917755 UOK917755 UYG917755 VIC917755 VRY917755 WBU917755 WLQ917755 WVM917755 E983291 JA983291 SW983291 ACS983291 AMO983291 AWK983291 BGG983291 BQC983291 BZY983291 CJU983291 CTQ983291 DDM983291 DNI983291 DXE983291 EHA983291 EQW983291 FAS983291 FKO983291 FUK983291 GEG983291 GOC983291 GXY983291 HHU983291 HRQ983291 IBM983291 ILI983291 IVE983291 JFA983291 JOW983291 JYS983291 KIO983291 KSK983291 LCG983291 LMC983291 LVY983291 MFU983291 MPQ983291 MZM983291 NJI983291 NTE983291 ODA983291 OMW983291 OWS983291 PGO983291 PQK983291 QAG983291 QKC983291 QTY983291 RDU983291 RNQ983291 RXM983291 SHI983291 SRE983291 TBA983291 TKW983291 TUS983291 UEO983291 UOK983291 UYG983291 VIC983291 VRY983291 WBU983291 WLQ983291 WVM983291 E215 JA215 SW215 ACS215 AMO215 AWK215 BGG215 BQC215 BZY215 CJU215 CTQ215 DDM215 DNI215 DXE215 EHA215 EQW215 FAS215 FKO215 FUK215 GEG215 GOC215 GXY215 HHU215 HRQ215 IBM215 ILI215 IVE215 JFA215 JOW215 JYS215 KIO215 KSK215 LCG215 LMC215 LVY215 MFU215 MPQ215 MZM215 NJI215 NTE215 ODA215 OMW215 OWS215 PGO215 PQK215 QAG215 QKC215 QTY215 RDU215 RNQ215 RXM215 SHI215 SRE215 TBA215 TKW215 TUS215 UEO215 UOK215 UYG215 VIC215 VRY215 WBU215 WLQ215 WVM215 E65751 JA65751 SW65751 ACS65751 AMO65751 AWK65751 BGG65751 BQC65751 BZY65751 CJU65751 CTQ65751 DDM65751 DNI65751 DXE65751 EHA65751 EQW65751 FAS65751 FKO65751 FUK65751 GEG65751 GOC65751 GXY65751 HHU65751 HRQ65751 IBM65751 ILI65751 IVE65751 JFA65751 JOW65751 JYS65751 KIO65751 KSK65751 LCG65751 LMC65751 LVY65751 MFU65751 MPQ65751 MZM65751 NJI65751 NTE65751 ODA65751 OMW65751 OWS65751 PGO65751 PQK65751 QAG65751 QKC65751 QTY65751 RDU65751 RNQ65751 RXM65751 SHI65751 SRE65751 TBA65751 TKW65751 TUS65751 UEO65751 UOK65751 UYG65751 VIC65751 VRY65751 WBU65751 WLQ65751 WVM65751 E131287 JA131287 SW131287 ACS131287 AMO131287 AWK131287 BGG131287 BQC131287 BZY131287 CJU131287 CTQ131287 DDM131287 DNI131287 DXE131287 EHA131287 EQW131287 FAS131287 FKO131287 FUK131287 GEG131287 GOC131287 GXY131287 HHU131287 HRQ131287 IBM131287 ILI131287 IVE131287 JFA131287 JOW131287 JYS131287 KIO131287 KSK131287 LCG131287 LMC131287 LVY131287 MFU131287 MPQ131287 MZM131287 NJI131287 NTE131287 ODA131287 OMW131287 OWS131287 PGO131287 PQK131287 QAG131287 QKC131287 QTY131287 RDU131287 RNQ131287 RXM131287 SHI131287 SRE131287 TBA131287 TKW131287 TUS131287 UEO131287 UOK131287 UYG131287 VIC131287 VRY131287 WBU131287 WLQ131287 WVM131287 E196823 JA196823 SW196823 ACS196823 AMO196823 AWK196823 BGG196823 BQC196823 BZY196823 CJU196823 CTQ196823 DDM196823 DNI196823 DXE196823 EHA196823 EQW196823 FAS196823 FKO196823 FUK196823 GEG196823 GOC196823 GXY196823 HHU196823 HRQ196823 IBM196823 ILI196823 IVE196823 JFA196823 JOW196823 JYS196823 KIO196823 KSK196823 LCG196823 LMC196823 LVY196823 MFU196823 MPQ196823 MZM196823 NJI196823 NTE196823 ODA196823 OMW196823 OWS196823 PGO196823 PQK196823 QAG196823 QKC196823 QTY196823 RDU196823 RNQ196823 RXM196823 SHI196823 SRE196823 TBA196823 TKW196823 TUS196823 UEO196823 UOK196823 UYG196823 VIC196823 VRY196823 WBU196823 WLQ196823 WVM196823 E262359 JA262359 SW262359 ACS262359 AMO262359 AWK262359 BGG262359 BQC262359 BZY262359 CJU262359 CTQ262359 DDM262359 DNI262359 DXE262359 EHA262359 EQW262359 FAS262359 FKO262359 FUK262359 GEG262359 GOC262359 GXY262359 HHU262359 HRQ262359 IBM262359 ILI262359 IVE262359 JFA262359 JOW262359 JYS262359 KIO262359 KSK262359 LCG262359 LMC262359 LVY262359 MFU262359 MPQ262359 MZM262359 NJI262359 NTE262359 ODA262359 OMW262359 OWS262359 PGO262359 PQK262359 QAG262359 QKC262359 QTY262359 RDU262359 RNQ262359 RXM262359 SHI262359 SRE262359 TBA262359 TKW262359 TUS262359 UEO262359 UOK262359 UYG262359 VIC262359 VRY262359 WBU262359 WLQ262359 WVM262359 E327895 JA327895 SW327895 ACS327895 AMO327895 AWK327895 BGG327895 BQC327895 BZY327895 CJU327895 CTQ327895 DDM327895 DNI327895 DXE327895 EHA327895 EQW327895 FAS327895 FKO327895 FUK327895 GEG327895 GOC327895 GXY327895 HHU327895 HRQ327895 IBM327895 ILI327895 IVE327895 JFA327895 JOW327895 JYS327895 KIO327895 KSK327895 LCG327895 LMC327895 LVY327895 MFU327895 MPQ327895 MZM327895 NJI327895 NTE327895 ODA327895 OMW327895 OWS327895 PGO327895 PQK327895 QAG327895 QKC327895 QTY327895 RDU327895 RNQ327895 RXM327895 SHI327895 SRE327895 TBA327895 TKW327895 TUS327895 UEO327895 UOK327895 UYG327895 VIC327895 VRY327895 WBU327895 WLQ327895 WVM327895 E393431 JA393431 SW393431 ACS393431 AMO393431 AWK393431 BGG393431 BQC393431 BZY393431 CJU393431 CTQ393431 DDM393431 DNI393431 DXE393431 EHA393431 EQW393431 FAS393431 FKO393431 FUK393431 GEG393431 GOC393431 GXY393431 HHU393431 HRQ393431 IBM393431 ILI393431 IVE393431 JFA393431 JOW393431 JYS393431 KIO393431 KSK393431 LCG393431 LMC393431 LVY393431 MFU393431 MPQ393431 MZM393431 NJI393431 NTE393431 ODA393431 OMW393431 OWS393431 PGO393431 PQK393431 QAG393431 QKC393431 QTY393431 RDU393431 RNQ393431 RXM393431 SHI393431 SRE393431 TBA393431 TKW393431 TUS393431 UEO393431 UOK393431 UYG393431 VIC393431 VRY393431 WBU393431 WLQ393431 WVM393431 E458967 JA458967 SW458967 ACS458967 AMO458967 AWK458967 BGG458967 BQC458967 BZY458967 CJU458967 CTQ458967 DDM458967 DNI458967 DXE458967 EHA458967 EQW458967 FAS458967 FKO458967 FUK458967 GEG458967 GOC458967 GXY458967 HHU458967 HRQ458967 IBM458967 ILI458967 IVE458967 JFA458967 JOW458967 JYS458967 KIO458967 KSK458967 LCG458967 LMC458967 LVY458967 MFU458967 MPQ458967 MZM458967 NJI458967 NTE458967 ODA458967 OMW458967 OWS458967 PGO458967 PQK458967 QAG458967 QKC458967 QTY458967 RDU458967 RNQ458967 RXM458967 SHI458967 SRE458967 TBA458967 TKW458967 TUS458967 UEO458967 UOK458967 UYG458967 VIC458967 VRY458967 WBU458967 WLQ458967 WVM458967 E524503 JA524503 SW524503 ACS524503 AMO524503 AWK524503 BGG524503 BQC524503 BZY524503 CJU524503 CTQ524503 DDM524503 DNI524503 DXE524503 EHA524503 EQW524503 FAS524503 FKO524503 FUK524503 GEG524503 GOC524503 GXY524503 HHU524503 HRQ524503 IBM524503 ILI524503 IVE524503 JFA524503 JOW524503 JYS524503 KIO524503 KSK524503 LCG524503 LMC524503 LVY524503 MFU524503 MPQ524503 MZM524503 NJI524503 NTE524503 ODA524503 OMW524503 OWS524503 PGO524503 PQK524503 QAG524503 QKC524503 QTY524503 RDU524503 RNQ524503 RXM524503 SHI524503 SRE524503 TBA524503 TKW524503 TUS524503 UEO524503 UOK524503 UYG524503 VIC524503 VRY524503 WBU524503 WLQ524503 WVM524503 E590039 JA590039 SW590039 ACS590039 AMO590039 AWK590039 BGG590039 BQC590039 BZY590039 CJU590039 CTQ590039 DDM590039 DNI590039 DXE590039 EHA590039 EQW590039 FAS590039 FKO590039 FUK590039 GEG590039 GOC590039 GXY590039 HHU590039 HRQ590039 IBM590039 ILI590039 IVE590039 JFA590039 JOW590039 JYS590039 KIO590039 KSK590039 LCG590039 LMC590039 LVY590039 MFU590039 MPQ590039 MZM590039 NJI590039 NTE590039 ODA590039 OMW590039 OWS590039 PGO590039 PQK590039 QAG590039 QKC590039 QTY590039 RDU590039 RNQ590039 RXM590039 SHI590039 SRE590039 TBA590039 TKW590039 TUS590039 UEO590039 UOK590039 UYG590039 VIC590039 VRY590039 WBU590039 WLQ590039 WVM590039 E655575 JA655575 SW655575 ACS655575 AMO655575 AWK655575 BGG655575 BQC655575 BZY655575 CJU655575 CTQ655575 DDM655575 DNI655575 DXE655575 EHA655575 EQW655575 FAS655575 FKO655575 FUK655575 GEG655575 GOC655575 GXY655575 HHU655575 HRQ655575 IBM655575 ILI655575 IVE655575 JFA655575 JOW655575 JYS655575 KIO655575 KSK655575 LCG655575 LMC655575 LVY655575 MFU655575 MPQ655575 MZM655575 NJI655575 NTE655575 ODA655575 OMW655575 OWS655575 PGO655575 PQK655575 QAG655575 QKC655575 QTY655575 RDU655575 RNQ655575 RXM655575 SHI655575 SRE655575 TBA655575 TKW655575 TUS655575 UEO655575 UOK655575 UYG655575 VIC655575 VRY655575 WBU655575 WLQ655575 WVM655575 E721111 JA721111 SW721111 ACS721111 AMO721111 AWK721111 BGG721111 BQC721111 BZY721111 CJU721111 CTQ721111 DDM721111 DNI721111 DXE721111 EHA721111 EQW721111 FAS721111 FKO721111 FUK721111 GEG721111 GOC721111 GXY721111 HHU721111 HRQ721111 IBM721111 ILI721111 IVE721111 JFA721111 JOW721111 JYS721111 KIO721111 KSK721111 LCG721111 LMC721111 LVY721111 MFU721111 MPQ721111 MZM721111 NJI721111 NTE721111 ODA721111 OMW721111 OWS721111 PGO721111 PQK721111 QAG721111 QKC721111 QTY721111 RDU721111 RNQ721111 RXM721111 SHI721111 SRE721111 TBA721111 TKW721111 TUS721111 UEO721111 UOK721111 UYG721111 VIC721111 VRY721111 WBU721111 WLQ721111 WVM721111 E786647 JA786647 SW786647 ACS786647 AMO786647 AWK786647 BGG786647 BQC786647 BZY786647 CJU786647 CTQ786647 DDM786647 DNI786647 DXE786647 EHA786647 EQW786647 FAS786647 FKO786647 FUK786647 GEG786647 GOC786647 GXY786647 HHU786647 HRQ786647 IBM786647 ILI786647 IVE786647 JFA786647 JOW786647 JYS786647 KIO786647 KSK786647 LCG786647 LMC786647 LVY786647 MFU786647 MPQ786647 MZM786647 NJI786647 NTE786647 ODA786647 OMW786647 OWS786647 PGO786647 PQK786647 QAG786647 QKC786647 QTY786647 RDU786647 RNQ786647 RXM786647 SHI786647 SRE786647 TBA786647 TKW786647 TUS786647 UEO786647 UOK786647 UYG786647 VIC786647 VRY786647 WBU786647 WLQ786647 WVM786647 E852183 JA852183 SW852183 ACS852183 AMO852183 AWK852183 BGG852183 BQC852183 BZY852183 CJU852183 CTQ852183 DDM852183 DNI852183 DXE852183 EHA852183 EQW852183 FAS852183 FKO852183 FUK852183 GEG852183 GOC852183 GXY852183 HHU852183 HRQ852183 IBM852183 ILI852183 IVE852183 JFA852183 JOW852183 JYS852183 KIO852183 KSK852183 LCG852183 LMC852183 LVY852183 MFU852183 MPQ852183 MZM852183 NJI852183 NTE852183 ODA852183 OMW852183 OWS852183 PGO852183 PQK852183 QAG852183 QKC852183 QTY852183 RDU852183 RNQ852183 RXM852183 SHI852183 SRE852183 TBA852183 TKW852183 TUS852183 UEO852183 UOK852183 UYG852183 VIC852183 VRY852183 WBU852183 WLQ852183 WVM852183 E917719 JA917719 SW917719 ACS917719 AMO917719 AWK917719 BGG917719 BQC917719 BZY917719 CJU917719 CTQ917719 DDM917719 DNI917719 DXE917719 EHA917719 EQW917719 FAS917719 FKO917719 FUK917719 GEG917719 GOC917719 GXY917719 HHU917719 HRQ917719 IBM917719 ILI917719 IVE917719 JFA917719 JOW917719 JYS917719 KIO917719 KSK917719 LCG917719 LMC917719 LVY917719 MFU917719 MPQ917719 MZM917719 NJI917719 NTE917719 ODA917719 OMW917719 OWS917719 PGO917719 PQK917719 QAG917719 QKC917719 QTY917719 RDU917719 RNQ917719 RXM917719 SHI917719 SRE917719 TBA917719 TKW917719 TUS917719 UEO917719 UOK917719 UYG917719 VIC917719 VRY917719 WBU917719 WLQ917719 WVM917719 E983255 JA983255 SW983255 ACS983255 AMO983255 AWK983255 BGG983255 BQC983255 BZY983255 CJU983255 CTQ983255 DDM983255 DNI983255 DXE983255 EHA983255 EQW983255 FAS983255 FKO983255 FUK983255 GEG983255 GOC983255 GXY983255 HHU983255 HRQ983255 IBM983255 ILI983255 IVE983255 JFA983255 JOW983255 JYS983255 KIO983255 KSK983255 LCG983255 LMC983255 LVY983255 MFU983255 MPQ983255 MZM983255 NJI983255 NTE983255 ODA983255 OMW983255 OWS983255 PGO983255 PQK983255 QAG983255 QKC983255 QTY983255 RDU983255 RNQ983255 RXM983255 SHI983255 SRE983255 TBA983255 TKW983255 TUS983255 UEO983255 UOK983255 UYG983255 VIC983255 VRY983255 WBU983255 WLQ983255 WVM983255 E202 JA202 SW202 ACS202 AMO202 AWK202 BGG202 BQC202 BZY202 CJU202 CTQ202 DDM202 DNI202 DXE202 EHA202 EQW202 FAS202 FKO202 FUK202 GEG202 GOC202 GXY202 HHU202 HRQ202 IBM202 ILI202 IVE202 JFA202 JOW202 JYS202 KIO202 KSK202 LCG202 LMC202 LVY202 MFU202 MPQ202 MZM202 NJI202 NTE202 ODA202 OMW202 OWS202 PGO202 PQK202 QAG202 QKC202 QTY202 RDU202 RNQ202 RXM202 SHI202 SRE202 TBA202 TKW202 TUS202 UEO202 UOK202 UYG202 VIC202 VRY202 WBU202 WLQ202 WVM202 E65738 JA65738 SW65738 ACS65738 AMO65738 AWK65738 BGG65738 BQC65738 BZY65738 CJU65738 CTQ65738 DDM65738 DNI65738 DXE65738 EHA65738 EQW65738 FAS65738 FKO65738 FUK65738 GEG65738 GOC65738 GXY65738 HHU65738 HRQ65738 IBM65738 ILI65738 IVE65738 JFA65738 JOW65738 JYS65738 KIO65738 KSK65738 LCG65738 LMC65738 LVY65738 MFU65738 MPQ65738 MZM65738 NJI65738 NTE65738 ODA65738 OMW65738 OWS65738 PGO65738 PQK65738 QAG65738 QKC65738 QTY65738 RDU65738 RNQ65738 RXM65738 SHI65738 SRE65738 TBA65738 TKW65738 TUS65738 UEO65738 UOK65738 UYG65738 VIC65738 VRY65738 WBU65738 WLQ65738 WVM65738 E131274 JA131274 SW131274 ACS131274 AMO131274 AWK131274 BGG131274 BQC131274 BZY131274 CJU131274 CTQ131274 DDM131274 DNI131274 DXE131274 EHA131274 EQW131274 FAS131274 FKO131274 FUK131274 GEG131274 GOC131274 GXY131274 HHU131274 HRQ131274 IBM131274 ILI131274 IVE131274 JFA131274 JOW131274 JYS131274 KIO131274 KSK131274 LCG131274 LMC131274 LVY131274 MFU131274 MPQ131274 MZM131274 NJI131274 NTE131274 ODA131274 OMW131274 OWS131274 PGO131274 PQK131274 QAG131274 QKC131274 QTY131274 RDU131274 RNQ131274 RXM131274 SHI131274 SRE131274 TBA131274 TKW131274 TUS131274 UEO131274 UOK131274 UYG131274 VIC131274 VRY131274 WBU131274 WLQ131274 WVM131274 E196810 JA196810 SW196810 ACS196810 AMO196810 AWK196810 BGG196810 BQC196810 BZY196810 CJU196810 CTQ196810 DDM196810 DNI196810 DXE196810 EHA196810 EQW196810 FAS196810 FKO196810 FUK196810 GEG196810 GOC196810 GXY196810 HHU196810 HRQ196810 IBM196810 ILI196810 IVE196810 JFA196810 JOW196810 JYS196810 KIO196810 KSK196810 LCG196810 LMC196810 LVY196810 MFU196810 MPQ196810 MZM196810 NJI196810 NTE196810 ODA196810 OMW196810 OWS196810 PGO196810 PQK196810 QAG196810 QKC196810 QTY196810 RDU196810 RNQ196810 RXM196810 SHI196810 SRE196810 TBA196810 TKW196810 TUS196810 UEO196810 UOK196810 UYG196810 VIC196810 VRY196810 WBU196810 WLQ196810 WVM196810 E262346 JA262346 SW262346 ACS262346 AMO262346 AWK262346 BGG262346 BQC262346 BZY262346 CJU262346 CTQ262346 DDM262346 DNI262346 DXE262346 EHA262346 EQW262346 FAS262346 FKO262346 FUK262346 GEG262346 GOC262346 GXY262346 HHU262346 HRQ262346 IBM262346 ILI262346 IVE262346 JFA262346 JOW262346 JYS262346 KIO262346 KSK262346 LCG262346 LMC262346 LVY262346 MFU262346 MPQ262346 MZM262346 NJI262346 NTE262346 ODA262346 OMW262346 OWS262346 PGO262346 PQK262346 QAG262346 QKC262346 QTY262346 RDU262346 RNQ262346 RXM262346 SHI262346 SRE262346 TBA262346 TKW262346 TUS262346 UEO262346 UOK262346 UYG262346 VIC262346 VRY262346 WBU262346 WLQ262346 WVM262346 E327882 JA327882 SW327882 ACS327882 AMO327882 AWK327882 BGG327882 BQC327882 BZY327882 CJU327882 CTQ327882 DDM327882 DNI327882 DXE327882 EHA327882 EQW327882 FAS327882 FKO327882 FUK327882 GEG327882 GOC327882 GXY327882 HHU327882 HRQ327882 IBM327882 ILI327882 IVE327882 JFA327882 JOW327882 JYS327882 KIO327882 KSK327882 LCG327882 LMC327882 LVY327882 MFU327882 MPQ327882 MZM327882 NJI327882 NTE327882 ODA327882 OMW327882 OWS327882 PGO327882 PQK327882 QAG327882 QKC327882 QTY327882 RDU327882 RNQ327882 RXM327882 SHI327882 SRE327882 TBA327882 TKW327882 TUS327882 UEO327882 UOK327882 UYG327882 VIC327882 VRY327882 WBU327882 WLQ327882 WVM327882 E393418 JA393418 SW393418 ACS393418 AMO393418 AWK393418 BGG393418 BQC393418 BZY393418 CJU393418 CTQ393418 DDM393418 DNI393418 DXE393418 EHA393418 EQW393418 FAS393418 FKO393418 FUK393418 GEG393418 GOC393418 GXY393418 HHU393418 HRQ393418 IBM393418 ILI393418 IVE393418 JFA393418 JOW393418 JYS393418 KIO393418 KSK393418 LCG393418 LMC393418 LVY393418 MFU393418 MPQ393418 MZM393418 NJI393418 NTE393418 ODA393418 OMW393418 OWS393418 PGO393418 PQK393418 QAG393418 QKC393418 QTY393418 RDU393418 RNQ393418 RXM393418 SHI393418 SRE393418 TBA393418 TKW393418 TUS393418 UEO393418 UOK393418 UYG393418 VIC393418 VRY393418 WBU393418 WLQ393418 WVM393418 E458954 JA458954 SW458954 ACS458954 AMO458954 AWK458954 BGG458954 BQC458954 BZY458954 CJU458954 CTQ458954 DDM458954 DNI458954 DXE458954 EHA458954 EQW458954 FAS458954 FKO458954 FUK458954 GEG458954 GOC458954 GXY458954 HHU458954 HRQ458954 IBM458954 ILI458954 IVE458954 JFA458954 JOW458954 JYS458954 KIO458954 KSK458954 LCG458954 LMC458954 LVY458954 MFU458954 MPQ458954 MZM458954 NJI458954 NTE458954 ODA458954 OMW458954 OWS458954 PGO458954 PQK458954 QAG458954 QKC458954 QTY458954 RDU458954 RNQ458954 RXM458954 SHI458954 SRE458954 TBA458954 TKW458954 TUS458954 UEO458954 UOK458954 UYG458954 VIC458954 VRY458954 WBU458954 WLQ458954 WVM458954 E524490 JA524490 SW524490 ACS524490 AMO524490 AWK524490 BGG524490 BQC524490 BZY524490 CJU524490 CTQ524490 DDM524490 DNI524490 DXE524490 EHA524490 EQW524490 FAS524490 FKO524490 FUK524490 GEG524490 GOC524490 GXY524490 HHU524490 HRQ524490 IBM524490 ILI524490 IVE524490 JFA524490 JOW524490 JYS524490 KIO524490 KSK524490 LCG524490 LMC524490 LVY524490 MFU524490 MPQ524490 MZM524490 NJI524490 NTE524490 ODA524490 OMW524490 OWS524490 PGO524490 PQK524490 QAG524490 QKC524490 QTY524490 RDU524490 RNQ524490 RXM524490 SHI524490 SRE524490 TBA524490 TKW524490 TUS524490 UEO524490 UOK524490 UYG524490 VIC524490 VRY524490 WBU524490 WLQ524490 WVM524490 E590026 JA590026 SW590026 ACS590026 AMO590026 AWK590026 BGG590026 BQC590026 BZY590026 CJU590026 CTQ590026 DDM590026 DNI590026 DXE590026 EHA590026 EQW590026 FAS590026 FKO590026 FUK590026 GEG590026 GOC590026 GXY590026 HHU590026 HRQ590026 IBM590026 ILI590026 IVE590026 JFA590026 JOW590026 JYS590026 KIO590026 KSK590026 LCG590026 LMC590026 LVY590026 MFU590026 MPQ590026 MZM590026 NJI590026 NTE590026 ODA590026 OMW590026 OWS590026 PGO590026 PQK590026 QAG590026 QKC590026 QTY590026 RDU590026 RNQ590026 RXM590026 SHI590026 SRE590026 TBA590026 TKW590026 TUS590026 UEO590026 UOK590026 UYG590026 VIC590026 VRY590026 WBU590026 WLQ590026 WVM590026 E655562 JA655562 SW655562 ACS655562 AMO655562 AWK655562 BGG655562 BQC655562 BZY655562 CJU655562 CTQ655562 DDM655562 DNI655562 DXE655562 EHA655562 EQW655562 FAS655562 FKO655562 FUK655562 GEG655562 GOC655562 GXY655562 HHU655562 HRQ655562 IBM655562 ILI655562 IVE655562 JFA655562 JOW655562 JYS655562 KIO655562 KSK655562 LCG655562 LMC655562 LVY655562 MFU655562 MPQ655562 MZM655562 NJI655562 NTE655562 ODA655562 OMW655562 OWS655562 PGO655562 PQK655562 QAG655562 QKC655562 QTY655562 RDU655562 RNQ655562 RXM655562 SHI655562 SRE655562 TBA655562 TKW655562 TUS655562 UEO655562 UOK655562 UYG655562 VIC655562 VRY655562 WBU655562 WLQ655562 WVM655562 E721098 JA721098 SW721098 ACS721098 AMO721098 AWK721098 BGG721098 BQC721098 BZY721098 CJU721098 CTQ721098 DDM721098 DNI721098 DXE721098 EHA721098 EQW721098 FAS721098 FKO721098 FUK721098 GEG721098 GOC721098 GXY721098 HHU721098 HRQ721098 IBM721098 ILI721098 IVE721098 JFA721098 JOW721098 JYS721098 KIO721098 KSK721098 LCG721098 LMC721098 LVY721098 MFU721098 MPQ721098 MZM721098 NJI721098 NTE721098 ODA721098 OMW721098 OWS721098 PGO721098 PQK721098 QAG721098 QKC721098 QTY721098 RDU721098 RNQ721098 RXM721098 SHI721098 SRE721098 TBA721098 TKW721098 TUS721098 UEO721098 UOK721098 UYG721098 VIC721098 VRY721098 WBU721098 WLQ721098 WVM721098 E786634 JA786634 SW786634 ACS786634 AMO786634 AWK786634 BGG786634 BQC786634 BZY786634 CJU786634 CTQ786634 DDM786634 DNI786634 DXE786634 EHA786634 EQW786634 FAS786634 FKO786634 FUK786634 GEG786634 GOC786634 GXY786634 HHU786634 HRQ786634 IBM786634 ILI786634 IVE786634 JFA786634 JOW786634 JYS786634 KIO786634 KSK786634 LCG786634 LMC786634 LVY786634 MFU786634 MPQ786634 MZM786634 NJI786634 NTE786634 ODA786634 OMW786634 OWS786634 PGO786634 PQK786634 QAG786634 QKC786634 QTY786634 RDU786634 RNQ786634 RXM786634 SHI786634 SRE786634 TBA786634 TKW786634 TUS786634 UEO786634 UOK786634 UYG786634 VIC786634 VRY786634 WBU786634 WLQ786634 WVM786634 E852170 JA852170 SW852170 ACS852170 AMO852170 AWK852170 BGG852170 BQC852170 BZY852170 CJU852170 CTQ852170 DDM852170 DNI852170 DXE852170 EHA852170 EQW852170 FAS852170 FKO852170 FUK852170 GEG852170 GOC852170 GXY852170 HHU852170 HRQ852170 IBM852170 ILI852170 IVE852170 JFA852170 JOW852170 JYS852170 KIO852170 KSK852170 LCG852170 LMC852170 LVY852170 MFU852170 MPQ852170 MZM852170 NJI852170 NTE852170 ODA852170 OMW852170 OWS852170 PGO852170 PQK852170 QAG852170 QKC852170 QTY852170 RDU852170 RNQ852170 RXM852170 SHI852170 SRE852170 TBA852170 TKW852170 TUS852170 UEO852170 UOK852170 UYG852170 VIC852170 VRY852170 WBU852170 WLQ852170 WVM852170 E917706 JA917706 SW917706 ACS917706 AMO917706 AWK917706 BGG917706 BQC917706 BZY917706 CJU917706 CTQ917706 DDM917706 DNI917706 DXE917706 EHA917706 EQW917706 FAS917706 FKO917706 FUK917706 GEG917706 GOC917706 GXY917706 HHU917706 HRQ917706 IBM917706 ILI917706 IVE917706 JFA917706 JOW917706 JYS917706 KIO917706 KSK917706 LCG917706 LMC917706 LVY917706 MFU917706 MPQ917706 MZM917706 NJI917706 NTE917706 ODA917706 OMW917706 OWS917706 PGO917706 PQK917706 QAG917706 QKC917706 QTY917706 RDU917706 RNQ917706 RXM917706 SHI917706 SRE917706 TBA917706 TKW917706 TUS917706 UEO917706 UOK917706 UYG917706 VIC917706 VRY917706 WBU917706 WLQ917706 WVM917706 E983242 JA983242 SW983242 ACS983242 AMO983242 AWK983242 BGG983242 BQC983242 BZY983242 CJU983242 CTQ983242 DDM983242 DNI983242 DXE983242 EHA983242 EQW983242 FAS983242 FKO983242 FUK983242 GEG983242 GOC983242 GXY983242 HHU983242 HRQ983242 IBM983242 ILI983242 IVE983242 JFA983242 JOW983242 JYS983242 KIO983242 KSK983242 LCG983242 LMC983242 LVY983242 MFU983242 MPQ983242 MZM983242 NJI983242 NTE983242 ODA983242 OMW983242 OWS983242 PGO983242 PQK983242 QAG983242 QKC983242 QTY983242 RDU983242 RNQ983242 RXM983242 SHI983242 SRE983242 TBA983242 TKW983242 TUS983242 UEO983242 UOK983242 UYG983242 VIC983242 VRY983242 WBU983242 WLQ983242 WVM983242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G65620:G65621 JC65620:JC65621 SY65620:SY65621 ACU65620:ACU65621 AMQ65620:AMQ65621 AWM65620:AWM65621 BGI65620:BGI65621 BQE65620:BQE65621 CAA65620:CAA65621 CJW65620:CJW65621 CTS65620:CTS65621 DDO65620:DDO65621 DNK65620:DNK65621 DXG65620:DXG65621 EHC65620:EHC65621 EQY65620:EQY65621 FAU65620:FAU65621 FKQ65620:FKQ65621 FUM65620:FUM65621 GEI65620:GEI65621 GOE65620:GOE65621 GYA65620:GYA65621 HHW65620:HHW65621 HRS65620:HRS65621 IBO65620:IBO65621 ILK65620:ILK65621 IVG65620:IVG65621 JFC65620:JFC65621 JOY65620:JOY65621 JYU65620:JYU65621 KIQ65620:KIQ65621 KSM65620:KSM65621 LCI65620:LCI65621 LME65620:LME65621 LWA65620:LWA65621 MFW65620:MFW65621 MPS65620:MPS65621 MZO65620:MZO65621 NJK65620:NJK65621 NTG65620:NTG65621 ODC65620:ODC65621 OMY65620:OMY65621 OWU65620:OWU65621 PGQ65620:PGQ65621 PQM65620:PQM65621 QAI65620:QAI65621 QKE65620:QKE65621 QUA65620:QUA65621 RDW65620:RDW65621 RNS65620:RNS65621 RXO65620:RXO65621 SHK65620:SHK65621 SRG65620:SRG65621 TBC65620:TBC65621 TKY65620:TKY65621 TUU65620:TUU65621 UEQ65620:UEQ65621 UOM65620:UOM65621 UYI65620:UYI65621 VIE65620:VIE65621 VSA65620:VSA65621 WBW65620:WBW65621 WLS65620:WLS65621 WVO65620:WVO65621 G131156:G131157 JC131156:JC131157 SY131156:SY131157 ACU131156:ACU131157 AMQ131156:AMQ131157 AWM131156:AWM131157 BGI131156:BGI131157 BQE131156:BQE131157 CAA131156:CAA131157 CJW131156:CJW131157 CTS131156:CTS131157 DDO131156:DDO131157 DNK131156:DNK131157 DXG131156:DXG131157 EHC131156:EHC131157 EQY131156:EQY131157 FAU131156:FAU131157 FKQ131156:FKQ131157 FUM131156:FUM131157 GEI131156:GEI131157 GOE131156:GOE131157 GYA131156:GYA131157 HHW131156:HHW131157 HRS131156:HRS131157 IBO131156:IBO131157 ILK131156:ILK131157 IVG131156:IVG131157 JFC131156:JFC131157 JOY131156:JOY131157 JYU131156:JYU131157 KIQ131156:KIQ131157 KSM131156:KSM131157 LCI131156:LCI131157 LME131156:LME131157 LWA131156:LWA131157 MFW131156:MFW131157 MPS131156:MPS131157 MZO131156:MZO131157 NJK131156:NJK131157 NTG131156:NTG131157 ODC131156:ODC131157 OMY131156:OMY131157 OWU131156:OWU131157 PGQ131156:PGQ131157 PQM131156:PQM131157 QAI131156:QAI131157 QKE131156:QKE131157 QUA131156:QUA131157 RDW131156:RDW131157 RNS131156:RNS131157 RXO131156:RXO131157 SHK131156:SHK131157 SRG131156:SRG131157 TBC131156:TBC131157 TKY131156:TKY131157 TUU131156:TUU131157 UEQ131156:UEQ131157 UOM131156:UOM131157 UYI131156:UYI131157 VIE131156:VIE131157 VSA131156:VSA131157 WBW131156:WBW131157 WLS131156:WLS131157 WVO131156:WVO131157 G196692:G196693 JC196692:JC196693 SY196692:SY196693 ACU196692:ACU196693 AMQ196692:AMQ196693 AWM196692:AWM196693 BGI196692:BGI196693 BQE196692:BQE196693 CAA196692:CAA196693 CJW196692:CJW196693 CTS196692:CTS196693 DDO196692:DDO196693 DNK196692:DNK196693 DXG196692:DXG196693 EHC196692:EHC196693 EQY196692:EQY196693 FAU196692:FAU196693 FKQ196692:FKQ196693 FUM196692:FUM196693 GEI196692:GEI196693 GOE196692:GOE196693 GYA196692:GYA196693 HHW196692:HHW196693 HRS196692:HRS196693 IBO196692:IBO196693 ILK196692:ILK196693 IVG196692:IVG196693 JFC196692:JFC196693 JOY196692:JOY196693 JYU196692:JYU196693 KIQ196692:KIQ196693 KSM196692:KSM196693 LCI196692:LCI196693 LME196692:LME196693 LWA196692:LWA196693 MFW196692:MFW196693 MPS196692:MPS196693 MZO196692:MZO196693 NJK196692:NJK196693 NTG196692:NTG196693 ODC196692:ODC196693 OMY196692:OMY196693 OWU196692:OWU196693 PGQ196692:PGQ196693 PQM196692:PQM196693 QAI196692:QAI196693 QKE196692:QKE196693 QUA196692:QUA196693 RDW196692:RDW196693 RNS196692:RNS196693 RXO196692:RXO196693 SHK196692:SHK196693 SRG196692:SRG196693 TBC196692:TBC196693 TKY196692:TKY196693 TUU196692:TUU196693 UEQ196692:UEQ196693 UOM196692:UOM196693 UYI196692:UYI196693 VIE196692:VIE196693 VSA196692:VSA196693 WBW196692:WBW196693 WLS196692:WLS196693 WVO196692:WVO196693 G262228:G262229 JC262228:JC262229 SY262228:SY262229 ACU262228:ACU262229 AMQ262228:AMQ262229 AWM262228:AWM262229 BGI262228:BGI262229 BQE262228:BQE262229 CAA262228:CAA262229 CJW262228:CJW262229 CTS262228:CTS262229 DDO262228:DDO262229 DNK262228:DNK262229 DXG262228:DXG262229 EHC262228:EHC262229 EQY262228:EQY262229 FAU262228:FAU262229 FKQ262228:FKQ262229 FUM262228:FUM262229 GEI262228:GEI262229 GOE262228:GOE262229 GYA262228:GYA262229 HHW262228:HHW262229 HRS262228:HRS262229 IBO262228:IBO262229 ILK262228:ILK262229 IVG262228:IVG262229 JFC262228:JFC262229 JOY262228:JOY262229 JYU262228:JYU262229 KIQ262228:KIQ262229 KSM262228:KSM262229 LCI262228:LCI262229 LME262228:LME262229 LWA262228:LWA262229 MFW262228:MFW262229 MPS262228:MPS262229 MZO262228:MZO262229 NJK262228:NJK262229 NTG262228:NTG262229 ODC262228:ODC262229 OMY262228:OMY262229 OWU262228:OWU262229 PGQ262228:PGQ262229 PQM262228:PQM262229 QAI262228:QAI262229 QKE262228:QKE262229 QUA262228:QUA262229 RDW262228:RDW262229 RNS262228:RNS262229 RXO262228:RXO262229 SHK262228:SHK262229 SRG262228:SRG262229 TBC262228:TBC262229 TKY262228:TKY262229 TUU262228:TUU262229 UEQ262228:UEQ262229 UOM262228:UOM262229 UYI262228:UYI262229 VIE262228:VIE262229 VSA262228:VSA262229 WBW262228:WBW262229 WLS262228:WLS262229 WVO262228:WVO262229 G327764:G327765 JC327764:JC327765 SY327764:SY327765 ACU327764:ACU327765 AMQ327764:AMQ327765 AWM327764:AWM327765 BGI327764:BGI327765 BQE327764:BQE327765 CAA327764:CAA327765 CJW327764:CJW327765 CTS327764:CTS327765 DDO327764:DDO327765 DNK327764:DNK327765 DXG327764:DXG327765 EHC327764:EHC327765 EQY327764:EQY327765 FAU327764:FAU327765 FKQ327764:FKQ327765 FUM327764:FUM327765 GEI327764:GEI327765 GOE327764:GOE327765 GYA327764:GYA327765 HHW327764:HHW327765 HRS327764:HRS327765 IBO327764:IBO327765 ILK327764:ILK327765 IVG327764:IVG327765 JFC327764:JFC327765 JOY327764:JOY327765 JYU327764:JYU327765 KIQ327764:KIQ327765 KSM327764:KSM327765 LCI327764:LCI327765 LME327764:LME327765 LWA327764:LWA327765 MFW327764:MFW327765 MPS327764:MPS327765 MZO327764:MZO327765 NJK327764:NJK327765 NTG327764:NTG327765 ODC327764:ODC327765 OMY327764:OMY327765 OWU327764:OWU327765 PGQ327764:PGQ327765 PQM327764:PQM327765 QAI327764:QAI327765 QKE327764:QKE327765 QUA327764:QUA327765 RDW327764:RDW327765 RNS327764:RNS327765 RXO327764:RXO327765 SHK327764:SHK327765 SRG327764:SRG327765 TBC327764:TBC327765 TKY327764:TKY327765 TUU327764:TUU327765 UEQ327764:UEQ327765 UOM327764:UOM327765 UYI327764:UYI327765 VIE327764:VIE327765 VSA327764:VSA327765 WBW327764:WBW327765 WLS327764:WLS327765 WVO327764:WVO327765 G393300:G393301 JC393300:JC393301 SY393300:SY393301 ACU393300:ACU393301 AMQ393300:AMQ393301 AWM393300:AWM393301 BGI393300:BGI393301 BQE393300:BQE393301 CAA393300:CAA393301 CJW393300:CJW393301 CTS393300:CTS393301 DDO393300:DDO393301 DNK393300:DNK393301 DXG393300:DXG393301 EHC393300:EHC393301 EQY393300:EQY393301 FAU393300:FAU393301 FKQ393300:FKQ393301 FUM393300:FUM393301 GEI393300:GEI393301 GOE393300:GOE393301 GYA393300:GYA393301 HHW393300:HHW393301 HRS393300:HRS393301 IBO393300:IBO393301 ILK393300:ILK393301 IVG393300:IVG393301 JFC393300:JFC393301 JOY393300:JOY393301 JYU393300:JYU393301 KIQ393300:KIQ393301 KSM393300:KSM393301 LCI393300:LCI393301 LME393300:LME393301 LWA393300:LWA393301 MFW393300:MFW393301 MPS393300:MPS393301 MZO393300:MZO393301 NJK393300:NJK393301 NTG393300:NTG393301 ODC393300:ODC393301 OMY393300:OMY393301 OWU393300:OWU393301 PGQ393300:PGQ393301 PQM393300:PQM393301 QAI393300:QAI393301 QKE393300:QKE393301 QUA393300:QUA393301 RDW393300:RDW393301 RNS393300:RNS393301 RXO393300:RXO393301 SHK393300:SHK393301 SRG393300:SRG393301 TBC393300:TBC393301 TKY393300:TKY393301 TUU393300:TUU393301 UEQ393300:UEQ393301 UOM393300:UOM393301 UYI393300:UYI393301 VIE393300:VIE393301 VSA393300:VSA393301 WBW393300:WBW393301 WLS393300:WLS393301 WVO393300:WVO393301 G458836:G458837 JC458836:JC458837 SY458836:SY458837 ACU458836:ACU458837 AMQ458836:AMQ458837 AWM458836:AWM458837 BGI458836:BGI458837 BQE458836:BQE458837 CAA458836:CAA458837 CJW458836:CJW458837 CTS458836:CTS458837 DDO458836:DDO458837 DNK458836:DNK458837 DXG458836:DXG458837 EHC458836:EHC458837 EQY458836:EQY458837 FAU458836:FAU458837 FKQ458836:FKQ458837 FUM458836:FUM458837 GEI458836:GEI458837 GOE458836:GOE458837 GYA458836:GYA458837 HHW458836:HHW458837 HRS458836:HRS458837 IBO458836:IBO458837 ILK458836:ILK458837 IVG458836:IVG458837 JFC458836:JFC458837 JOY458836:JOY458837 JYU458836:JYU458837 KIQ458836:KIQ458837 KSM458836:KSM458837 LCI458836:LCI458837 LME458836:LME458837 LWA458836:LWA458837 MFW458836:MFW458837 MPS458836:MPS458837 MZO458836:MZO458837 NJK458836:NJK458837 NTG458836:NTG458837 ODC458836:ODC458837 OMY458836:OMY458837 OWU458836:OWU458837 PGQ458836:PGQ458837 PQM458836:PQM458837 QAI458836:QAI458837 QKE458836:QKE458837 QUA458836:QUA458837 RDW458836:RDW458837 RNS458836:RNS458837 RXO458836:RXO458837 SHK458836:SHK458837 SRG458836:SRG458837 TBC458836:TBC458837 TKY458836:TKY458837 TUU458836:TUU458837 UEQ458836:UEQ458837 UOM458836:UOM458837 UYI458836:UYI458837 VIE458836:VIE458837 VSA458836:VSA458837 WBW458836:WBW458837 WLS458836:WLS458837 WVO458836:WVO458837 G524372:G524373 JC524372:JC524373 SY524372:SY524373 ACU524372:ACU524373 AMQ524372:AMQ524373 AWM524372:AWM524373 BGI524372:BGI524373 BQE524372:BQE524373 CAA524372:CAA524373 CJW524372:CJW524373 CTS524372:CTS524373 DDO524372:DDO524373 DNK524372:DNK524373 DXG524372:DXG524373 EHC524372:EHC524373 EQY524372:EQY524373 FAU524372:FAU524373 FKQ524372:FKQ524373 FUM524372:FUM524373 GEI524372:GEI524373 GOE524372:GOE524373 GYA524372:GYA524373 HHW524372:HHW524373 HRS524372:HRS524373 IBO524372:IBO524373 ILK524372:ILK524373 IVG524372:IVG524373 JFC524372:JFC524373 JOY524372:JOY524373 JYU524372:JYU524373 KIQ524372:KIQ524373 KSM524372:KSM524373 LCI524372:LCI524373 LME524372:LME524373 LWA524372:LWA524373 MFW524372:MFW524373 MPS524372:MPS524373 MZO524372:MZO524373 NJK524372:NJK524373 NTG524372:NTG524373 ODC524372:ODC524373 OMY524372:OMY524373 OWU524372:OWU524373 PGQ524372:PGQ524373 PQM524372:PQM524373 QAI524372:QAI524373 QKE524372:QKE524373 QUA524372:QUA524373 RDW524372:RDW524373 RNS524372:RNS524373 RXO524372:RXO524373 SHK524372:SHK524373 SRG524372:SRG524373 TBC524372:TBC524373 TKY524372:TKY524373 TUU524372:TUU524373 UEQ524372:UEQ524373 UOM524372:UOM524373 UYI524372:UYI524373 VIE524372:VIE524373 VSA524372:VSA524373 WBW524372:WBW524373 WLS524372:WLS524373 WVO524372:WVO524373 G589908:G589909 JC589908:JC589909 SY589908:SY589909 ACU589908:ACU589909 AMQ589908:AMQ589909 AWM589908:AWM589909 BGI589908:BGI589909 BQE589908:BQE589909 CAA589908:CAA589909 CJW589908:CJW589909 CTS589908:CTS589909 DDO589908:DDO589909 DNK589908:DNK589909 DXG589908:DXG589909 EHC589908:EHC589909 EQY589908:EQY589909 FAU589908:FAU589909 FKQ589908:FKQ589909 FUM589908:FUM589909 GEI589908:GEI589909 GOE589908:GOE589909 GYA589908:GYA589909 HHW589908:HHW589909 HRS589908:HRS589909 IBO589908:IBO589909 ILK589908:ILK589909 IVG589908:IVG589909 JFC589908:JFC589909 JOY589908:JOY589909 JYU589908:JYU589909 KIQ589908:KIQ589909 KSM589908:KSM589909 LCI589908:LCI589909 LME589908:LME589909 LWA589908:LWA589909 MFW589908:MFW589909 MPS589908:MPS589909 MZO589908:MZO589909 NJK589908:NJK589909 NTG589908:NTG589909 ODC589908:ODC589909 OMY589908:OMY589909 OWU589908:OWU589909 PGQ589908:PGQ589909 PQM589908:PQM589909 QAI589908:QAI589909 QKE589908:QKE589909 QUA589908:QUA589909 RDW589908:RDW589909 RNS589908:RNS589909 RXO589908:RXO589909 SHK589908:SHK589909 SRG589908:SRG589909 TBC589908:TBC589909 TKY589908:TKY589909 TUU589908:TUU589909 UEQ589908:UEQ589909 UOM589908:UOM589909 UYI589908:UYI589909 VIE589908:VIE589909 VSA589908:VSA589909 WBW589908:WBW589909 WLS589908:WLS589909 WVO589908:WVO589909 G655444:G655445 JC655444:JC655445 SY655444:SY655445 ACU655444:ACU655445 AMQ655444:AMQ655445 AWM655444:AWM655445 BGI655444:BGI655445 BQE655444:BQE655445 CAA655444:CAA655445 CJW655444:CJW655445 CTS655444:CTS655445 DDO655444:DDO655445 DNK655444:DNK655445 DXG655444:DXG655445 EHC655444:EHC655445 EQY655444:EQY655445 FAU655444:FAU655445 FKQ655444:FKQ655445 FUM655444:FUM655445 GEI655444:GEI655445 GOE655444:GOE655445 GYA655444:GYA655445 HHW655444:HHW655445 HRS655444:HRS655445 IBO655444:IBO655445 ILK655444:ILK655445 IVG655444:IVG655445 JFC655444:JFC655445 JOY655444:JOY655445 JYU655444:JYU655445 KIQ655444:KIQ655445 KSM655444:KSM655445 LCI655444:LCI655445 LME655444:LME655445 LWA655444:LWA655445 MFW655444:MFW655445 MPS655444:MPS655445 MZO655444:MZO655445 NJK655444:NJK655445 NTG655444:NTG655445 ODC655444:ODC655445 OMY655444:OMY655445 OWU655444:OWU655445 PGQ655444:PGQ655445 PQM655444:PQM655445 QAI655444:QAI655445 QKE655444:QKE655445 QUA655444:QUA655445 RDW655444:RDW655445 RNS655444:RNS655445 RXO655444:RXO655445 SHK655444:SHK655445 SRG655444:SRG655445 TBC655444:TBC655445 TKY655444:TKY655445 TUU655444:TUU655445 UEQ655444:UEQ655445 UOM655444:UOM655445 UYI655444:UYI655445 VIE655444:VIE655445 VSA655444:VSA655445 WBW655444:WBW655445 WLS655444:WLS655445 WVO655444:WVO655445 G720980:G720981 JC720980:JC720981 SY720980:SY720981 ACU720980:ACU720981 AMQ720980:AMQ720981 AWM720980:AWM720981 BGI720980:BGI720981 BQE720980:BQE720981 CAA720980:CAA720981 CJW720980:CJW720981 CTS720980:CTS720981 DDO720980:DDO720981 DNK720980:DNK720981 DXG720980:DXG720981 EHC720980:EHC720981 EQY720980:EQY720981 FAU720980:FAU720981 FKQ720980:FKQ720981 FUM720980:FUM720981 GEI720980:GEI720981 GOE720980:GOE720981 GYA720980:GYA720981 HHW720980:HHW720981 HRS720980:HRS720981 IBO720980:IBO720981 ILK720980:ILK720981 IVG720980:IVG720981 JFC720980:JFC720981 JOY720980:JOY720981 JYU720980:JYU720981 KIQ720980:KIQ720981 KSM720980:KSM720981 LCI720980:LCI720981 LME720980:LME720981 LWA720980:LWA720981 MFW720980:MFW720981 MPS720980:MPS720981 MZO720980:MZO720981 NJK720980:NJK720981 NTG720980:NTG720981 ODC720980:ODC720981 OMY720980:OMY720981 OWU720980:OWU720981 PGQ720980:PGQ720981 PQM720980:PQM720981 QAI720980:QAI720981 QKE720980:QKE720981 QUA720980:QUA720981 RDW720980:RDW720981 RNS720980:RNS720981 RXO720980:RXO720981 SHK720980:SHK720981 SRG720980:SRG720981 TBC720980:TBC720981 TKY720980:TKY720981 TUU720980:TUU720981 UEQ720980:UEQ720981 UOM720980:UOM720981 UYI720980:UYI720981 VIE720980:VIE720981 VSA720980:VSA720981 WBW720980:WBW720981 WLS720980:WLS720981 WVO720980:WVO720981 G786516:G786517 JC786516:JC786517 SY786516:SY786517 ACU786516:ACU786517 AMQ786516:AMQ786517 AWM786516:AWM786517 BGI786516:BGI786517 BQE786516:BQE786517 CAA786516:CAA786517 CJW786516:CJW786517 CTS786516:CTS786517 DDO786516:DDO786517 DNK786516:DNK786517 DXG786516:DXG786517 EHC786516:EHC786517 EQY786516:EQY786517 FAU786516:FAU786517 FKQ786516:FKQ786517 FUM786516:FUM786517 GEI786516:GEI786517 GOE786516:GOE786517 GYA786516:GYA786517 HHW786516:HHW786517 HRS786516:HRS786517 IBO786516:IBO786517 ILK786516:ILK786517 IVG786516:IVG786517 JFC786516:JFC786517 JOY786516:JOY786517 JYU786516:JYU786517 KIQ786516:KIQ786517 KSM786516:KSM786517 LCI786516:LCI786517 LME786516:LME786517 LWA786516:LWA786517 MFW786516:MFW786517 MPS786516:MPS786517 MZO786516:MZO786517 NJK786516:NJK786517 NTG786516:NTG786517 ODC786516:ODC786517 OMY786516:OMY786517 OWU786516:OWU786517 PGQ786516:PGQ786517 PQM786516:PQM786517 QAI786516:QAI786517 QKE786516:QKE786517 QUA786516:QUA786517 RDW786516:RDW786517 RNS786516:RNS786517 RXO786516:RXO786517 SHK786516:SHK786517 SRG786516:SRG786517 TBC786516:TBC786517 TKY786516:TKY786517 TUU786516:TUU786517 UEQ786516:UEQ786517 UOM786516:UOM786517 UYI786516:UYI786517 VIE786516:VIE786517 VSA786516:VSA786517 WBW786516:WBW786517 WLS786516:WLS786517 WVO786516:WVO786517 G852052:G852053 JC852052:JC852053 SY852052:SY852053 ACU852052:ACU852053 AMQ852052:AMQ852053 AWM852052:AWM852053 BGI852052:BGI852053 BQE852052:BQE852053 CAA852052:CAA852053 CJW852052:CJW852053 CTS852052:CTS852053 DDO852052:DDO852053 DNK852052:DNK852053 DXG852052:DXG852053 EHC852052:EHC852053 EQY852052:EQY852053 FAU852052:FAU852053 FKQ852052:FKQ852053 FUM852052:FUM852053 GEI852052:GEI852053 GOE852052:GOE852053 GYA852052:GYA852053 HHW852052:HHW852053 HRS852052:HRS852053 IBO852052:IBO852053 ILK852052:ILK852053 IVG852052:IVG852053 JFC852052:JFC852053 JOY852052:JOY852053 JYU852052:JYU852053 KIQ852052:KIQ852053 KSM852052:KSM852053 LCI852052:LCI852053 LME852052:LME852053 LWA852052:LWA852053 MFW852052:MFW852053 MPS852052:MPS852053 MZO852052:MZO852053 NJK852052:NJK852053 NTG852052:NTG852053 ODC852052:ODC852053 OMY852052:OMY852053 OWU852052:OWU852053 PGQ852052:PGQ852053 PQM852052:PQM852053 QAI852052:QAI852053 QKE852052:QKE852053 QUA852052:QUA852053 RDW852052:RDW852053 RNS852052:RNS852053 RXO852052:RXO852053 SHK852052:SHK852053 SRG852052:SRG852053 TBC852052:TBC852053 TKY852052:TKY852053 TUU852052:TUU852053 UEQ852052:UEQ852053 UOM852052:UOM852053 UYI852052:UYI852053 VIE852052:VIE852053 VSA852052:VSA852053 WBW852052:WBW852053 WLS852052:WLS852053 WVO852052:WVO852053 G917588:G917589 JC917588:JC917589 SY917588:SY917589 ACU917588:ACU917589 AMQ917588:AMQ917589 AWM917588:AWM917589 BGI917588:BGI917589 BQE917588:BQE917589 CAA917588:CAA917589 CJW917588:CJW917589 CTS917588:CTS917589 DDO917588:DDO917589 DNK917588:DNK917589 DXG917588:DXG917589 EHC917588:EHC917589 EQY917588:EQY917589 FAU917588:FAU917589 FKQ917588:FKQ917589 FUM917588:FUM917589 GEI917588:GEI917589 GOE917588:GOE917589 GYA917588:GYA917589 HHW917588:HHW917589 HRS917588:HRS917589 IBO917588:IBO917589 ILK917588:ILK917589 IVG917588:IVG917589 JFC917588:JFC917589 JOY917588:JOY917589 JYU917588:JYU917589 KIQ917588:KIQ917589 KSM917588:KSM917589 LCI917588:LCI917589 LME917588:LME917589 LWA917588:LWA917589 MFW917588:MFW917589 MPS917588:MPS917589 MZO917588:MZO917589 NJK917588:NJK917589 NTG917588:NTG917589 ODC917588:ODC917589 OMY917588:OMY917589 OWU917588:OWU917589 PGQ917588:PGQ917589 PQM917588:PQM917589 QAI917588:QAI917589 QKE917588:QKE917589 QUA917588:QUA917589 RDW917588:RDW917589 RNS917588:RNS917589 RXO917588:RXO917589 SHK917588:SHK917589 SRG917588:SRG917589 TBC917588:TBC917589 TKY917588:TKY917589 TUU917588:TUU917589 UEQ917588:UEQ917589 UOM917588:UOM917589 UYI917588:UYI917589 VIE917588:VIE917589 VSA917588:VSA917589 WBW917588:WBW917589 WLS917588:WLS917589 WVO917588:WVO917589 G983124:G983125 JC983124:JC983125 SY983124:SY983125 ACU983124:ACU983125 AMQ983124:AMQ983125 AWM983124:AWM983125 BGI983124:BGI983125 BQE983124:BQE983125 CAA983124:CAA983125 CJW983124:CJW983125 CTS983124:CTS983125 DDO983124:DDO983125 DNK983124:DNK983125 DXG983124:DXG983125 EHC983124:EHC983125 EQY983124:EQY983125 FAU983124:FAU983125 FKQ983124:FKQ983125 FUM983124:FUM983125 GEI983124:GEI983125 GOE983124:GOE983125 GYA983124:GYA983125 HHW983124:HHW983125 HRS983124:HRS983125 IBO983124:IBO983125 ILK983124:ILK983125 IVG983124:IVG983125 JFC983124:JFC983125 JOY983124:JOY983125 JYU983124:JYU983125 KIQ983124:KIQ983125 KSM983124:KSM983125 LCI983124:LCI983125 LME983124:LME983125 LWA983124:LWA983125 MFW983124:MFW983125 MPS983124:MPS983125 MZO983124:MZO983125 NJK983124:NJK983125 NTG983124:NTG983125 ODC983124:ODC983125 OMY983124:OMY983125 OWU983124:OWU983125 PGQ983124:PGQ983125 PQM983124:PQM983125 QAI983124:QAI983125 QKE983124:QKE983125 QUA983124:QUA983125 RDW983124:RDW983125 RNS983124:RNS983125 RXO983124:RXO983125 SHK983124:SHK983125 SRG983124:SRG983125 TBC983124:TBC983125 TKY983124:TKY983125 TUU983124:TUU983125 UEQ983124:UEQ983125 UOM983124:UOM983125 UYI983124:UYI983125 VIE983124:VIE983125 VSA983124:VSA983125 WBW983124:WBW983125 WLS983124:WLS983125 WVO983124:WVO983125 D368:E372 IZ368:JA372 SV368:SW372 ACR368:ACS372 AMN368:AMO372 AWJ368:AWK372 BGF368:BGG372 BQB368:BQC372 BZX368:BZY372 CJT368:CJU372 CTP368:CTQ372 DDL368:DDM372 DNH368:DNI372 DXD368:DXE372 EGZ368:EHA372 EQV368:EQW372 FAR368:FAS372 FKN368:FKO372 FUJ368:FUK372 GEF368:GEG372 GOB368:GOC372 GXX368:GXY372 HHT368:HHU372 HRP368:HRQ372 IBL368:IBM372 ILH368:ILI372 IVD368:IVE372 JEZ368:JFA372 JOV368:JOW372 JYR368:JYS372 KIN368:KIO372 KSJ368:KSK372 LCF368:LCG372 LMB368:LMC372 LVX368:LVY372 MFT368:MFU372 MPP368:MPQ372 MZL368:MZM372 NJH368:NJI372 NTD368:NTE372 OCZ368:ODA372 OMV368:OMW372 OWR368:OWS372 PGN368:PGO372 PQJ368:PQK372 QAF368:QAG372 QKB368:QKC372 QTX368:QTY372 RDT368:RDU372 RNP368:RNQ372 RXL368:RXM372 SHH368:SHI372 SRD368:SRE372 TAZ368:TBA372 TKV368:TKW372 TUR368:TUS372 UEN368:UEO372 UOJ368:UOK372 UYF368:UYG372 VIB368:VIC372 VRX368:VRY372 WBT368:WBU372 WLP368:WLQ372 WVL368:WVM372 D65904:E65908 IZ65904:JA65908 SV65904:SW65908 ACR65904:ACS65908 AMN65904:AMO65908 AWJ65904:AWK65908 BGF65904:BGG65908 BQB65904:BQC65908 BZX65904:BZY65908 CJT65904:CJU65908 CTP65904:CTQ65908 DDL65904:DDM65908 DNH65904:DNI65908 DXD65904:DXE65908 EGZ65904:EHA65908 EQV65904:EQW65908 FAR65904:FAS65908 FKN65904:FKO65908 FUJ65904:FUK65908 GEF65904:GEG65908 GOB65904:GOC65908 GXX65904:GXY65908 HHT65904:HHU65908 HRP65904:HRQ65908 IBL65904:IBM65908 ILH65904:ILI65908 IVD65904:IVE65908 JEZ65904:JFA65908 JOV65904:JOW65908 JYR65904:JYS65908 KIN65904:KIO65908 KSJ65904:KSK65908 LCF65904:LCG65908 LMB65904:LMC65908 LVX65904:LVY65908 MFT65904:MFU65908 MPP65904:MPQ65908 MZL65904:MZM65908 NJH65904:NJI65908 NTD65904:NTE65908 OCZ65904:ODA65908 OMV65904:OMW65908 OWR65904:OWS65908 PGN65904:PGO65908 PQJ65904:PQK65908 QAF65904:QAG65908 QKB65904:QKC65908 QTX65904:QTY65908 RDT65904:RDU65908 RNP65904:RNQ65908 RXL65904:RXM65908 SHH65904:SHI65908 SRD65904:SRE65908 TAZ65904:TBA65908 TKV65904:TKW65908 TUR65904:TUS65908 UEN65904:UEO65908 UOJ65904:UOK65908 UYF65904:UYG65908 VIB65904:VIC65908 VRX65904:VRY65908 WBT65904:WBU65908 WLP65904:WLQ65908 WVL65904:WVM65908 D131440:E131444 IZ131440:JA131444 SV131440:SW131444 ACR131440:ACS131444 AMN131440:AMO131444 AWJ131440:AWK131444 BGF131440:BGG131444 BQB131440:BQC131444 BZX131440:BZY131444 CJT131440:CJU131444 CTP131440:CTQ131444 DDL131440:DDM131444 DNH131440:DNI131444 DXD131440:DXE131444 EGZ131440:EHA131444 EQV131440:EQW131444 FAR131440:FAS131444 FKN131440:FKO131444 FUJ131440:FUK131444 GEF131440:GEG131444 GOB131440:GOC131444 GXX131440:GXY131444 HHT131440:HHU131444 HRP131440:HRQ131444 IBL131440:IBM131444 ILH131440:ILI131444 IVD131440:IVE131444 JEZ131440:JFA131444 JOV131440:JOW131444 JYR131440:JYS131444 KIN131440:KIO131444 KSJ131440:KSK131444 LCF131440:LCG131444 LMB131440:LMC131444 LVX131440:LVY131444 MFT131440:MFU131444 MPP131440:MPQ131444 MZL131440:MZM131444 NJH131440:NJI131444 NTD131440:NTE131444 OCZ131440:ODA131444 OMV131440:OMW131444 OWR131440:OWS131444 PGN131440:PGO131444 PQJ131440:PQK131444 QAF131440:QAG131444 QKB131440:QKC131444 QTX131440:QTY131444 RDT131440:RDU131444 RNP131440:RNQ131444 RXL131440:RXM131444 SHH131440:SHI131444 SRD131440:SRE131444 TAZ131440:TBA131444 TKV131440:TKW131444 TUR131440:TUS131444 UEN131440:UEO131444 UOJ131440:UOK131444 UYF131440:UYG131444 VIB131440:VIC131444 VRX131440:VRY131444 WBT131440:WBU131444 WLP131440:WLQ131444 WVL131440:WVM131444 D196976:E196980 IZ196976:JA196980 SV196976:SW196980 ACR196976:ACS196980 AMN196976:AMO196980 AWJ196976:AWK196980 BGF196976:BGG196980 BQB196976:BQC196980 BZX196976:BZY196980 CJT196976:CJU196980 CTP196976:CTQ196980 DDL196976:DDM196980 DNH196976:DNI196980 DXD196976:DXE196980 EGZ196976:EHA196980 EQV196976:EQW196980 FAR196976:FAS196980 FKN196976:FKO196980 FUJ196976:FUK196980 GEF196976:GEG196980 GOB196976:GOC196980 GXX196976:GXY196980 HHT196976:HHU196980 HRP196976:HRQ196980 IBL196976:IBM196980 ILH196976:ILI196980 IVD196976:IVE196980 JEZ196976:JFA196980 JOV196976:JOW196980 JYR196976:JYS196980 KIN196976:KIO196980 KSJ196976:KSK196980 LCF196976:LCG196980 LMB196976:LMC196980 LVX196976:LVY196980 MFT196976:MFU196980 MPP196976:MPQ196980 MZL196976:MZM196980 NJH196976:NJI196980 NTD196976:NTE196980 OCZ196976:ODA196980 OMV196976:OMW196980 OWR196976:OWS196980 PGN196976:PGO196980 PQJ196976:PQK196980 QAF196976:QAG196980 QKB196976:QKC196980 QTX196976:QTY196980 RDT196976:RDU196980 RNP196976:RNQ196980 RXL196976:RXM196980 SHH196976:SHI196980 SRD196976:SRE196980 TAZ196976:TBA196980 TKV196976:TKW196980 TUR196976:TUS196980 UEN196976:UEO196980 UOJ196976:UOK196980 UYF196976:UYG196980 VIB196976:VIC196980 VRX196976:VRY196980 WBT196976:WBU196980 WLP196976:WLQ196980 WVL196976:WVM196980 D262512:E262516 IZ262512:JA262516 SV262512:SW262516 ACR262512:ACS262516 AMN262512:AMO262516 AWJ262512:AWK262516 BGF262512:BGG262516 BQB262512:BQC262516 BZX262512:BZY262516 CJT262512:CJU262516 CTP262512:CTQ262516 DDL262512:DDM262516 DNH262512:DNI262516 DXD262512:DXE262516 EGZ262512:EHA262516 EQV262512:EQW262516 FAR262512:FAS262516 FKN262512:FKO262516 FUJ262512:FUK262516 GEF262512:GEG262516 GOB262512:GOC262516 GXX262512:GXY262516 HHT262512:HHU262516 HRP262512:HRQ262516 IBL262512:IBM262516 ILH262512:ILI262516 IVD262512:IVE262516 JEZ262512:JFA262516 JOV262512:JOW262516 JYR262512:JYS262516 KIN262512:KIO262516 KSJ262512:KSK262516 LCF262512:LCG262516 LMB262512:LMC262516 LVX262512:LVY262516 MFT262512:MFU262516 MPP262512:MPQ262516 MZL262512:MZM262516 NJH262512:NJI262516 NTD262512:NTE262516 OCZ262512:ODA262516 OMV262512:OMW262516 OWR262512:OWS262516 PGN262512:PGO262516 PQJ262512:PQK262516 QAF262512:QAG262516 QKB262512:QKC262516 QTX262512:QTY262516 RDT262512:RDU262516 RNP262512:RNQ262516 RXL262512:RXM262516 SHH262512:SHI262516 SRD262512:SRE262516 TAZ262512:TBA262516 TKV262512:TKW262516 TUR262512:TUS262516 UEN262512:UEO262516 UOJ262512:UOK262516 UYF262512:UYG262516 VIB262512:VIC262516 VRX262512:VRY262516 WBT262512:WBU262516 WLP262512:WLQ262516 WVL262512:WVM262516 D328048:E328052 IZ328048:JA328052 SV328048:SW328052 ACR328048:ACS328052 AMN328048:AMO328052 AWJ328048:AWK328052 BGF328048:BGG328052 BQB328048:BQC328052 BZX328048:BZY328052 CJT328048:CJU328052 CTP328048:CTQ328052 DDL328048:DDM328052 DNH328048:DNI328052 DXD328048:DXE328052 EGZ328048:EHA328052 EQV328048:EQW328052 FAR328048:FAS328052 FKN328048:FKO328052 FUJ328048:FUK328052 GEF328048:GEG328052 GOB328048:GOC328052 GXX328048:GXY328052 HHT328048:HHU328052 HRP328048:HRQ328052 IBL328048:IBM328052 ILH328048:ILI328052 IVD328048:IVE328052 JEZ328048:JFA328052 JOV328048:JOW328052 JYR328048:JYS328052 KIN328048:KIO328052 KSJ328048:KSK328052 LCF328048:LCG328052 LMB328048:LMC328052 LVX328048:LVY328052 MFT328048:MFU328052 MPP328048:MPQ328052 MZL328048:MZM328052 NJH328048:NJI328052 NTD328048:NTE328052 OCZ328048:ODA328052 OMV328048:OMW328052 OWR328048:OWS328052 PGN328048:PGO328052 PQJ328048:PQK328052 QAF328048:QAG328052 QKB328048:QKC328052 QTX328048:QTY328052 RDT328048:RDU328052 RNP328048:RNQ328052 RXL328048:RXM328052 SHH328048:SHI328052 SRD328048:SRE328052 TAZ328048:TBA328052 TKV328048:TKW328052 TUR328048:TUS328052 UEN328048:UEO328052 UOJ328048:UOK328052 UYF328048:UYG328052 VIB328048:VIC328052 VRX328048:VRY328052 WBT328048:WBU328052 WLP328048:WLQ328052 WVL328048:WVM328052 D393584:E393588 IZ393584:JA393588 SV393584:SW393588 ACR393584:ACS393588 AMN393584:AMO393588 AWJ393584:AWK393588 BGF393584:BGG393588 BQB393584:BQC393588 BZX393584:BZY393588 CJT393584:CJU393588 CTP393584:CTQ393588 DDL393584:DDM393588 DNH393584:DNI393588 DXD393584:DXE393588 EGZ393584:EHA393588 EQV393584:EQW393588 FAR393584:FAS393588 FKN393584:FKO393588 FUJ393584:FUK393588 GEF393584:GEG393588 GOB393584:GOC393588 GXX393584:GXY393588 HHT393584:HHU393588 HRP393584:HRQ393588 IBL393584:IBM393588 ILH393584:ILI393588 IVD393584:IVE393588 JEZ393584:JFA393588 JOV393584:JOW393588 JYR393584:JYS393588 KIN393584:KIO393588 KSJ393584:KSK393588 LCF393584:LCG393588 LMB393584:LMC393588 LVX393584:LVY393588 MFT393584:MFU393588 MPP393584:MPQ393588 MZL393584:MZM393588 NJH393584:NJI393588 NTD393584:NTE393588 OCZ393584:ODA393588 OMV393584:OMW393588 OWR393584:OWS393588 PGN393584:PGO393588 PQJ393584:PQK393588 QAF393584:QAG393588 QKB393584:QKC393588 QTX393584:QTY393588 RDT393584:RDU393588 RNP393584:RNQ393588 RXL393584:RXM393588 SHH393584:SHI393588 SRD393584:SRE393588 TAZ393584:TBA393588 TKV393584:TKW393588 TUR393584:TUS393588 UEN393584:UEO393588 UOJ393584:UOK393588 UYF393584:UYG393588 VIB393584:VIC393588 VRX393584:VRY393588 WBT393584:WBU393588 WLP393584:WLQ393588 WVL393584:WVM393588 D459120:E459124 IZ459120:JA459124 SV459120:SW459124 ACR459120:ACS459124 AMN459120:AMO459124 AWJ459120:AWK459124 BGF459120:BGG459124 BQB459120:BQC459124 BZX459120:BZY459124 CJT459120:CJU459124 CTP459120:CTQ459124 DDL459120:DDM459124 DNH459120:DNI459124 DXD459120:DXE459124 EGZ459120:EHA459124 EQV459120:EQW459124 FAR459120:FAS459124 FKN459120:FKO459124 FUJ459120:FUK459124 GEF459120:GEG459124 GOB459120:GOC459124 GXX459120:GXY459124 HHT459120:HHU459124 HRP459120:HRQ459124 IBL459120:IBM459124 ILH459120:ILI459124 IVD459120:IVE459124 JEZ459120:JFA459124 JOV459120:JOW459124 JYR459120:JYS459124 KIN459120:KIO459124 KSJ459120:KSK459124 LCF459120:LCG459124 LMB459120:LMC459124 LVX459120:LVY459124 MFT459120:MFU459124 MPP459120:MPQ459124 MZL459120:MZM459124 NJH459120:NJI459124 NTD459120:NTE459124 OCZ459120:ODA459124 OMV459120:OMW459124 OWR459120:OWS459124 PGN459120:PGO459124 PQJ459120:PQK459124 QAF459120:QAG459124 QKB459120:QKC459124 QTX459120:QTY459124 RDT459120:RDU459124 RNP459120:RNQ459124 RXL459120:RXM459124 SHH459120:SHI459124 SRD459120:SRE459124 TAZ459120:TBA459124 TKV459120:TKW459124 TUR459120:TUS459124 UEN459120:UEO459124 UOJ459120:UOK459124 UYF459120:UYG459124 VIB459120:VIC459124 VRX459120:VRY459124 WBT459120:WBU459124 WLP459120:WLQ459124 WVL459120:WVM459124 D524656:E524660 IZ524656:JA524660 SV524656:SW524660 ACR524656:ACS524660 AMN524656:AMO524660 AWJ524656:AWK524660 BGF524656:BGG524660 BQB524656:BQC524660 BZX524656:BZY524660 CJT524656:CJU524660 CTP524656:CTQ524660 DDL524656:DDM524660 DNH524656:DNI524660 DXD524656:DXE524660 EGZ524656:EHA524660 EQV524656:EQW524660 FAR524656:FAS524660 FKN524656:FKO524660 FUJ524656:FUK524660 GEF524656:GEG524660 GOB524656:GOC524660 GXX524656:GXY524660 HHT524656:HHU524660 HRP524656:HRQ524660 IBL524656:IBM524660 ILH524656:ILI524660 IVD524656:IVE524660 JEZ524656:JFA524660 JOV524656:JOW524660 JYR524656:JYS524660 KIN524656:KIO524660 KSJ524656:KSK524660 LCF524656:LCG524660 LMB524656:LMC524660 LVX524656:LVY524660 MFT524656:MFU524660 MPP524656:MPQ524660 MZL524656:MZM524660 NJH524656:NJI524660 NTD524656:NTE524660 OCZ524656:ODA524660 OMV524656:OMW524660 OWR524656:OWS524660 PGN524656:PGO524660 PQJ524656:PQK524660 QAF524656:QAG524660 QKB524656:QKC524660 QTX524656:QTY524660 RDT524656:RDU524660 RNP524656:RNQ524660 RXL524656:RXM524660 SHH524656:SHI524660 SRD524656:SRE524660 TAZ524656:TBA524660 TKV524656:TKW524660 TUR524656:TUS524660 UEN524656:UEO524660 UOJ524656:UOK524660 UYF524656:UYG524660 VIB524656:VIC524660 VRX524656:VRY524660 WBT524656:WBU524660 WLP524656:WLQ524660 WVL524656:WVM524660 D590192:E590196 IZ590192:JA590196 SV590192:SW590196 ACR590192:ACS590196 AMN590192:AMO590196 AWJ590192:AWK590196 BGF590192:BGG590196 BQB590192:BQC590196 BZX590192:BZY590196 CJT590192:CJU590196 CTP590192:CTQ590196 DDL590192:DDM590196 DNH590192:DNI590196 DXD590192:DXE590196 EGZ590192:EHA590196 EQV590192:EQW590196 FAR590192:FAS590196 FKN590192:FKO590196 FUJ590192:FUK590196 GEF590192:GEG590196 GOB590192:GOC590196 GXX590192:GXY590196 HHT590192:HHU590196 HRP590192:HRQ590196 IBL590192:IBM590196 ILH590192:ILI590196 IVD590192:IVE590196 JEZ590192:JFA590196 JOV590192:JOW590196 JYR590192:JYS590196 KIN590192:KIO590196 KSJ590192:KSK590196 LCF590192:LCG590196 LMB590192:LMC590196 LVX590192:LVY590196 MFT590192:MFU590196 MPP590192:MPQ590196 MZL590192:MZM590196 NJH590192:NJI590196 NTD590192:NTE590196 OCZ590192:ODA590196 OMV590192:OMW590196 OWR590192:OWS590196 PGN590192:PGO590196 PQJ590192:PQK590196 QAF590192:QAG590196 QKB590192:QKC590196 QTX590192:QTY590196 RDT590192:RDU590196 RNP590192:RNQ590196 RXL590192:RXM590196 SHH590192:SHI590196 SRD590192:SRE590196 TAZ590192:TBA590196 TKV590192:TKW590196 TUR590192:TUS590196 UEN590192:UEO590196 UOJ590192:UOK590196 UYF590192:UYG590196 VIB590192:VIC590196 VRX590192:VRY590196 WBT590192:WBU590196 WLP590192:WLQ590196 WVL590192:WVM590196 D655728:E655732 IZ655728:JA655732 SV655728:SW655732 ACR655728:ACS655732 AMN655728:AMO655732 AWJ655728:AWK655732 BGF655728:BGG655732 BQB655728:BQC655732 BZX655728:BZY655732 CJT655728:CJU655732 CTP655728:CTQ655732 DDL655728:DDM655732 DNH655728:DNI655732 DXD655728:DXE655732 EGZ655728:EHA655732 EQV655728:EQW655732 FAR655728:FAS655732 FKN655728:FKO655732 FUJ655728:FUK655732 GEF655728:GEG655732 GOB655728:GOC655732 GXX655728:GXY655732 HHT655728:HHU655732 HRP655728:HRQ655732 IBL655728:IBM655732 ILH655728:ILI655732 IVD655728:IVE655732 JEZ655728:JFA655732 JOV655728:JOW655732 JYR655728:JYS655732 KIN655728:KIO655732 KSJ655728:KSK655732 LCF655728:LCG655732 LMB655728:LMC655732 LVX655728:LVY655732 MFT655728:MFU655732 MPP655728:MPQ655732 MZL655728:MZM655732 NJH655728:NJI655732 NTD655728:NTE655732 OCZ655728:ODA655732 OMV655728:OMW655732 OWR655728:OWS655732 PGN655728:PGO655732 PQJ655728:PQK655732 QAF655728:QAG655732 QKB655728:QKC655732 QTX655728:QTY655732 RDT655728:RDU655732 RNP655728:RNQ655732 RXL655728:RXM655732 SHH655728:SHI655732 SRD655728:SRE655732 TAZ655728:TBA655732 TKV655728:TKW655732 TUR655728:TUS655732 UEN655728:UEO655732 UOJ655728:UOK655732 UYF655728:UYG655732 VIB655728:VIC655732 VRX655728:VRY655732 WBT655728:WBU655732 WLP655728:WLQ655732 WVL655728:WVM655732 D721264:E721268 IZ721264:JA721268 SV721264:SW721268 ACR721264:ACS721268 AMN721264:AMO721268 AWJ721264:AWK721268 BGF721264:BGG721268 BQB721264:BQC721268 BZX721264:BZY721268 CJT721264:CJU721268 CTP721264:CTQ721268 DDL721264:DDM721268 DNH721264:DNI721268 DXD721264:DXE721268 EGZ721264:EHA721268 EQV721264:EQW721268 FAR721264:FAS721268 FKN721264:FKO721268 FUJ721264:FUK721268 GEF721264:GEG721268 GOB721264:GOC721268 GXX721264:GXY721268 HHT721264:HHU721268 HRP721264:HRQ721268 IBL721264:IBM721268 ILH721264:ILI721268 IVD721264:IVE721268 JEZ721264:JFA721268 JOV721264:JOW721268 JYR721264:JYS721268 KIN721264:KIO721268 KSJ721264:KSK721268 LCF721264:LCG721268 LMB721264:LMC721268 LVX721264:LVY721268 MFT721264:MFU721268 MPP721264:MPQ721268 MZL721264:MZM721268 NJH721264:NJI721268 NTD721264:NTE721268 OCZ721264:ODA721268 OMV721264:OMW721268 OWR721264:OWS721268 PGN721264:PGO721268 PQJ721264:PQK721268 QAF721264:QAG721268 QKB721264:QKC721268 QTX721264:QTY721268 RDT721264:RDU721268 RNP721264:RNQ721268 RXL721264:RXM721268 SHH721264:SHI721268 SRD721264:SRE721268 TAZ721264:TBA721268 TKV721264:TKW721268 TUR721264:TUS721268 UEN721264:UEO721268 UOJ721264:UOK721268 UYF721264:UYG721268 VIB721264:VIC721268 VRX721264:VRY721268 WBT721264:WBU721268 WLP721264:WLQ721268 WVL721264:WVM721268 D786800:E786804 IZ786800:JA786804 SV786800:SW786804 ACR786800:ACS786804 AMN786800:AMO786804 AWJ786800:AWK786804 BGF786800:BGG786804 BQB786800:BQC786804 BZX786800:BZY786804 CJT786800:CJU786804 CTP786800:CTQ786804 DDL786800:DDM786804 DNH786800:DNI786804 DXD786800:DXE786804 EGZ786800:EHA786804 EQV786800:EQW786804 FAR786800:FAS786804 FKN786800:FKO786804 FUJ786800:FUK786804 GEF786800:GEG786804 GOB786800:GOC786804 GXX786800:GXY786804 HHT786800:HHU786804 HRP786800:HRQ786804 IBL786800:IBM786804 ILH786800:ILI786804 IVD786800:IVE786804 JEZ786800:JFA786804 JOV786800:JOW786804 JYR786800:JYS786804 KIN786800:KIO786804 KSJ786800:KSK786804 LCF786800:LCG786804 LMB786800:LMC786804 LVX786800:LVY786804 MFT786800:MFU786804 MPP786800:MPQ786804 MZL786800:MZM786804 NJH786800:NJI786804 NTD786800:NTE786804 OCZ786800:ODA786804 OMV786800:OMW786804 OWR786800:OWS786804 PGN786800:PGO786804 PQJ786800:PQK786804 QAF786800:QAG786804 QKB786800:QKC786804 QTX786800:QTY786804 RDT786800:RDU786804 RNP786800:RNQ786804 RXL786800:RXM786804 SHH786800:SHI786804 SRD786800:SRE786804 TAZ786800:TBA786804 TKV786800:TKW786804 TUR786800:TUS786804 UEN786800:UEO786804 UOJ786800:UOK786804 UYF786800:UYG786804 VIB786800:VIC786804 VRX786800:VRY786804 WBT786800:WBU786804 WLP786800:WLQ786804 WVL786800:WVM786804 D852336:E852340 IZ852336:JA852340 SV852336:SW852340 ACR852336:ACS852340 AMN852336:AMO852340 AWJ852336:AWK852340 BGF852336:BGG852340 BQB852336:BQC852340 BZX852336:BZY852340 CJT852336:CJU852340 CTP852336:CTQ852340 DDL852336:DDM852340 DNH852336:DNI852340 DXD852336:DXE852340 EGZ852336:EHA852340 EQV852336:EQW852340 FAR852336:FAS852340 FKN852336:FKO852340 FUJ852336:FUK852340 GEF852336:GEG852340 GOB852336:GOC852340 GXX852336:GXY852340 HHT852336:HHU852340 HRP852336:HRQ852340 IBL852336:IBM852340 ILH852336:ILI852340 IVD852336:IVE852340 JEZ852336:JFA852340 JOV852336:JOW852340 JYR852336:JYS852340 KIN852336:KIO852340 KSJ852336:KSK852340 LCF852336:LCG852340 LMB852336:LMC852340 LVX852336:LVY852340 MFT852336:MFU852340 MPP852336:MPQ852340 MZL852336:MZM852340 NJH852336:NJI852340 NTD852336:NTE852340 OCZ852336:ODA852340 OMV852336:OMW852340 OWR852336:OWS852340 PGN852336:PGO852340 PQJ852336:PQK852340 QAF852336:QAG852340 QKB852336:QKC852340 QTX852336:QTY852340 RDT852336:RDU852340 RNP852336:RNQ852340 RXL852336:RXM852340 SHH852336:SHI852340 SRD852336:SRE852340 TAZ852336:TBA852340 TKV852336:TKW852340 TUR852336:TUS852340 UEN852336:UEO852340 UOJ852336:UOK852340 UYF852336:UYG852340 VIB852336:VIC852340 VRX852336:VRY852340 WBT852336:WBU852340 WLP852336:WLQ852340 WVL852336:WVM852340 D917872:E917876 IZ917872:JA917876 SV917872:SW917876 ACR917872:ACS917876 AMN917872:AMO917876 AWJ917872:AWK917876 BGF917872:BGG917876 BQB917872:BQC917876 BZX917872:BZY917876 CJT917872:CJU917876 CTP917872:CTQ917876 DDL917872:DDM917876 DNH917872:DNI917876 DXD917872:DXE917876 EGZ917872:EHA917876 EQV917872:EQW917876 FAR917872:FAS917876 FKN917872:FKO917876 FUJ917872:FUK917876 GEF917872:GEG917876 GOB917872:GOC917876 GXX917872:GXY917876 HHT917872:HHU917876 HRP917872:HRQ917876 IBL917872:IBM917876 ILH917872:ILI917876 IVD917872:IVE917876 JEZ917872:JFA917876 JOV917872:JOW917876 JYR917872:JYS917876 KIN917872:KIO917876 KSJ917872:KSK917876 LCF917872:LCG917876 LMB917872:LMC917876 LVX917872:LVY917876 MFT917872:MFU917876 MPP917872:MPQ917876 MZL917872:MZM917876 NJH917872:NJI917876 NTD917872:NTE917876 OCZ917872:ODA917876 OMV917872:OMW917876 OWR917872:OWS917876 PGN917872:PGO917876 PQJ917872:PQK917876 QAF917872:QAG917876 QKB917872:QKC917876 QTX917872:QTY917876 RDT917872:RDU917876 RNP917872:RNQ917876 RXL917872:RXM917876 SHH917872:SHI917876 SRD917872:SRE917876 TAZ917872:TBA917876 TKV917872:TKW917876 TUR917872:TUS917876 UEN917872:UEO917876 UOJ917872:UOK917876 UYF917872:UYG917876 VIB917872:VIC917876 VRX917872:VRY917876 WBT917872:WBU917876 WLP917872:WLQ917876 WVL917872:WVM917876 D983408:E983412 IZ983408:JA983412 SV983408:SW983412 ACR983408:ACS983412 AMN983408:AMO983412 AWJ983408:AWK983412 BGF983408:BGG983412 BQB983408:BQC983412 BZX983408:BZY983412 CJT983408:CJU983412 CTP983408:CTQ983412 DDL983408:DDM983412 DNH983408:DNI983412 DXD983408:DXE983412 EGZ983408:EHA983412 EQV983408:EQW983412 FAR983408:FAS983412 FKN983408:FKO983412 FUJ983408:FUK983412 GEF983408:GEG983412 GOB983408:GOC983412 GXX983408:GXY983412 HHT983408:HHU983412 HRP983408:HRQ983412 IBL983408:IBM983412 ILH983408:ILI983412 IVD983408:IVE983412 JEZ983408:JFA983412 JOV983408:JOW983412 JYR983408:JYS983412 KIN983408:KIO983412 KSJ983408:KSK983412 LCF983408:LCG983412 LMB983408:LMC983412 LVX983408:LVY983412 MFT983408:MFU983412 MPP983408:MPQ983412 MZL983408:MZM983412 NJH983408:NJI983412 NTD983408:NTE983412 OCZ983408:ODA983412 OMV983408:OMW983412 OWR983408:OWS983412 PGN983408:PGO983412 PQJ983408:PQK983412 QAF983408:QAG983412 QKB983408:QKC983412 QTX983408:QTY983412 RDT983408:RDU983412 RNP983408:RNQ983412 RXL983408:RXM983412 SHH983408:SHI983412 SRD983408:SRE983412 TAZ983408:TBA983412 TKV983408:TKW983412 TUR983408:TUS983412 UEN983408:UEO983412 UOJ983408:UOK983412 UYF983408:UYG983412 VIB983408:VIC983412 VRX983408:VRY983412 WBT983408:WBU983412 WLP983408:WLQ983412 WVL983408:WVM983412 I136 F101:I101 F143:I143 I132 I134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18" sqref="F18"/>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41.42578125" style="29" customWidth="1"/>
    <col min="6" max="7" width="24.28515625" style="120" customWidth="1"/>
    <col min="8" max="9" width="0" style="114" hidden="1" customWidth="1"/>
    <col min="10" max="15" width="0" style="25" hidden="1" customWidth="1"/>
    <col min="16" max="16384" width="9.140625" style="25"/>
  </cols>
  <sheetData>
    <row r="1" spans="1:9" s="77" customFormat="1" ht="22.5" customHeight="1">
      <c r="A1" s="1155" t="str">
        <f>'Attach 3(JV)'!A1</f>
        <v>Specification No.:CC/NT/W-TR/DOM/A04/24/04404</v>
      </c>
      <c r="B1" s="1155"/>
      <c r="C1" s="1155"/>
      <c r="D1" s="1155"/>
      <c r="E1" s="529"/>
      <c r="F1" s="530"/>
      <c r="G1" s="510" t="str">
        <f>"Attachment-4 " &amp; 'Attach 3(JV)'!AV1</f>
        <v xml:space="preserve">Attachment-4 </v>
      </c>
      <c r="H1" s="114"/>
      <c r="I1" s="114"/>
    </row>
    <row r="3" spans="1:9" ht="54" customHeight="1">
      <c r="A3" s="814" t="str">
        <f>'Attach 3(JV)'!A3</f>
        <v xml:space="preserve">765 kV Transformer Package –  LOT-7TR-04-BULK for 7X 500 MVA, 765/400/33kV, (1-Ph) ICT under "Bulk Procurement of Transformer &amp; Reactor packages associated with various projects under RTM &amp; TBCB route "  </v>
      </c>
      <c r="B3" s="815"/>
      <c r="C3" s="815"/>
      <c r="D3" s="815"/>
      <c r="E3" s="815"/>
      <c r="F3" s="815"/>
      <c r="G3" s="815"/>
    </row>
    <row r="4" spans="1:9" ht="20.100000000000001" customHeight="1">
      <c r="A4" s="28"/>
      <c r="H4" s="783"/>
    </row>
    <row r="5" spans="1:9" ht="20.100000000000001" customHeight="1">
      <c r="A5" s="843" t="s">
        <v>345</v>
      </c>
      <c r="B5" s="843"/>
      <c r="C5" s="843"/>
      <c r="D5" s="843"/>
      <c r="E5" s="843"/>
      <c r="F5" s="843"/>
      <c r="G5" s="843"/>
      <c r="H5" s="783"/>
    </row>
    <row r="6" spans="1:9" ht="20.100000000000001" customHeight="1">
      <c r="A6" s="32"/>
      <c r="H6" s="783"/>
    </row>
    <row r="7" spans="1:9" ht="20.100000000000001" customHeight="1">
      <c r="A7" s="33" t="str">
        <f>'Attach 3(JV)'!A7</f>
        <v>Bidder’s Name and Address  :</v>
      </c>
      <c r="F7" s="15" t="str">
        <f>'Attach 3(JV)'!E7</f>
        <v>To:</v>
      </c>
      <c r="H7" s="783"/>
    </row>
    <row r="8" spans="1:9" ht="36" customHeight="1">
      <c r="A8" s="849" t="str">
        <f>'Attach 3(JV)'!A8</f>
        <v/>
      </c>
      <c r="B8" s="849"/>
      <c r="C8" s="849"/>
      <c r="D8" s="849"/>
      <c r="F8" s="107" t="str">
        <f>'Attach 3(JV)'!E8</f>
        <v>Contract Services</v>
      </c>
      <c r="H8" s="783"/>
    </row>
    <row r="9" spans="1:9" ht="20.100000000000001" customHeight="1">
      <c r="A9" s="13" t="s">
        <v>55</v>
      </c>
      <c r="B9" s="846">
        <f>'Attach 3(JV)'!B9</f>
        <v>0</v>
      </c>
      <c r="C9" s="846"/>
      <c r="D9" s="846"/>
      <c r="F9" s="107" t="str">
        <f>'Attach 3(JV)'!E9</f>
        <v>Power Grid Corporation of India Ltd.,</v>
      </c>
      <c r="H9" s="783"/>
    </row>
    <row r="10" spans="1:9" ht="20.100000000000001" customHeight="1">
      <c r="A10" s="13" t="s">
        <v>57</v>
      </c>
      <c r="B10" s="846">
        <f>'Attach 3(JV)'!B10</f>
        <v>0</v>
      </c>
      <c r="C10" s="846"/>
      <c r="D10" s="846"/>
      <c r="F10" s="107" t="str">
        <f>'Attach 3(JV)'!E10</f>
        <v>"Saudamini", Plot No. 2, Sector 29</v>
      </c>
      <c r="H10" s="783"/>
    </row>
    <row r="11" spans="1:9" ht="20.100000000000001" customHeight="1">
      <c r="B11" s="846">
        <f>'Attach 3(JV)'!B11</f>
        <v>0</v>
      </c>
      <c r="C11" s="846"/>
      <c r="D11" s="846"/>
      <c r="F11" s="107" t="str">
        <f>'Attach 3(JV)'!E11</f>
        <v>Gurugram (Haryana) - 122001</v>
      </c>
    </row>
    <row r="12" spans="1:9" ht="20.100000000000001" customHeight="1">
      <c r="A12" s="32"/>
      <c r="B12" s="846">
        <f>'Attach 3(JV)'!B12</f>
        <v>0</v>
      </c>
      <c r="C12" s="846"/>
      <c r="D12" s="846"/>
      <c r="E12" s="15"/>
    </row>
    <row r="13" spans="1:9" ht="20.100000000000001" customHeight="1">
      <c r="A13" s="32"/>
      <c r="B13" s="102"/>
      <c r="C13" s="102"/>
      <c r="D13" s="102"/>
      <c r="E13" s="25"/>
      <c r="F13" s="121"/>
      <c r="G13" s="121"/>
    </row>
    <row r="14" spans="1:9" ht="20.100000000000001" customHeight="1">
      <c r="A14" s="32"/>
      <c r="B14" s="102"/>
      <c r="C14" s="102"/>
      <c r="D14" s="102"/>
    </row>
    <row r="15" spans="1:9" ht="20.100000000000001" customHeight="1">
      <c r="A15" s="29" t="s">
        <v>61</v>
      </c>
    </row>
    <row r="16" spans="1:9" ht="20.100000000000001" customHeight="1">
      <c r="A16" s="32"/>
    </row>
    <row r="17" spans="1:9" ht="50.1" customHeight="1">
      <c r="A17" s="1157" t="str">
        <f>"We hereby certify that equipment and materials to be supplied are produced in " &amp;H26 &amp; " eligible source " &amp; F26</f>
        <v>We hereby certify that equipment and materials to be supplied are produced in [Name of Countries],  eligible source country.</v>
      </c>
      <c r="B17" s="1157"/>
      <c r="C17" s="1157"/>
      <c r="D17" s="1157"/>
      <c r="E17" s="1157"/>
      <c r="F17" s="122" t="s">
        <v>346</v>
      </c>
      <c r="G17" s="122" t="s">
        <v>347</v>
      </c>
    </row>
    <row r="18" spans="1:9" ht="45" customHeight="1">
      <c r="A18" s="1156" t="str">
        <f>"We hereby certify that our company is incorporated and registered in " &amp;I26 &amp; " eligible source " &amp;G26</f>
        <v>We hereby certify that our company is incorporated and registered in [Name of Countries],  eligible source country.</v>
      </c>
      <c r="B18" s="1156"/>
      <c r="C18" s="1156"/>
      <c r="D18" s="1156"/>
      <c r="E18" s="1156"/>
      <c r="F18" s="126" t="s">
        <v>348</v>
      </c>
      <c r="G18" s="126" t="s">
        <v>348</v>
      </c>
      <c r="H18" s="112" t="str">
        <f t="shared" ref="H18:I25" si="0">IF(F18 = "", "", F18&amp; ", ")</f>
        <v xml:space="preserve">[Name of Countries], </v>
      </c>
      <c r="I18" s="112" t="str">
        <f t="shared" si="0"/>
        <v xml:space="preserve">[Name of Countries], </v>
      </c>
    </row>
    <row r="19" spans="1:9" ht="33" customHeight="1">
      <c r="A19" s="124"/>
      <c r="B19" s="124"/>
      <c r="C19" s="124"/>
      <c r="D19" s="124"/>
      <c r="E19" s="124"/>
      <c r="F19" s="126"/>
      <c r="G19" s="126"/>
      <c r="H19" s="112" t="str">
        <f t="shared" si="0"/>
        <v/>
      </c>
      <c r="I19" s="112" t="str">
        <f t="shared" si="0"/>
        <v/>
      </c>
    </row>
    <row r="20" spans="1:9" ht="33" customHeight="1">
      <c r="A20" s="124"/>
      <c r="B20" s="124"/>
      <c r="C20" s="124"/>
      <c r="D20" s="37"/>
      <c r="E20" s="124"/>
      <c r="F20" s="126"/>
      <c r="G20" s="126"/>
      <c r="H20" s="112" t="str">
        <f t="shared" si="0"/>
        <v/>
      </c>
      <c r="I20" s="112" t="str">
        <f t="shared" si="0"/>
        <v/>
      </c>
    </row>
    <row r="21" spans="1:9" ht="33" customHeight="1">
      <c r="A21" s="36" t="s">
        <v>63</v>
      </c>
      <c r="B21" s="62" t="str">
        <f>'Attach 3(JV)'!B24</f>
        <v>--</v>
      </c>
      <c r="D21" s="37" t="s">
        <v>64</v>
      </c>
      <c r="E21" s="199" t="str">
        <f>'Attach 3(JV)'!E24</f>
        <v/>
      </c>
      <c r="F21" s="126"/>
      <c r="G21" s="126"/>
      <c r="H21" s="112" t="str">
        <f t="shared" si="0"/>
        <v/>
      </c>
      <c r="I21" s="112" t="str">
        <f t="shared" si="0"/>
        <v/>
      </c>
    </row>
    <row r="22" spans="1:9" ht="33" customHeight="1">
      <c r="A22" s="36" t="s">
        <v>65</v>
      </c>
      <c r="B22" s="199" t="str">
        <f>'Attach 3(JV)'!B25</f>
        <v/>
      </c>
      <c r="D22" s="37" t="s">
        <v>66</v>
      </c>
      <c r="E22" s="199" t="str">
        <f>'Attach 3(JV)'!E25</f>
        <v/>
      </c>
      <c r="F22" s="126"/>
      <c r="G22" s="126"/>
      <c r="H22" s="112" t="str">
        <f t="shared" si="0"/>
        <v/>
      </c>
      <c r="I22" s="112" t="str">
        <f t="shared" si="0"/>
        <v/>
      </c>
    </row>
    <row r="23" spans="1:9" ht="33" customHeight="1">
      <c r="D23" s="37"/>
      <c r="F23" s="126"/>
      <c r="G23" s="126"/>
      <c r="H23" s="112" t="str">
        <f t="shared" si="0"/>
        <v/>
      </c>
      <c r="I23" s="112" t="str">
        <f t="shared" si="0"/>
        <v/>
      </c>
    </row>
    <row r="24" spans="1:9" ht="33" customHeight="1">
      <c r="D24" s="37"/>
      <c r="F24" s="126"/>
      <c r="G24" s="126"/>
      <c r="H24" s="112" t="str">
        <f t="shared" si="0"/>
        <v/>
      </c>
      <c r="I24" s="112" t="str">
        <f t="shared" si="0"/>
        <v/>
      </c>
    </row>
    <row r="25" spans="1:9" ht="33" customHeight="1">
      <c r="A25" s="25"/>
      <c r="B25" s="25"/>
      <c r="C25" s="25"/>
      <c r="D25" s="25"/>
      <c r="E25" s="25"/>
      <c r="F25" s="126"/>
      <c r="G25" s="126"/>
      <c r="H25" s="112" t="str">
        <f t="shared" si="0"/>
        <v/>
      </c>
      <c r="I25" s="112" t="str">
        <f t="shared" si="0"/>
        <v/>
      </c>
    </row>
    <row r="26" spans="1:9" ht="33" customHeight="1">
      <c r="A26" s="25"/>
      <c r="B26" s="25"/>
      <c r="C26" s="25"/>
      <c r="D26" s="25"/>
      <c r="E26" s="25"/>
      <c r="F26" s="123" t="str">
        <f>IF((8-COUNTBLANK(F18:F25)) &lt;2, "country.", "countries.")</f>
        <v>country.</v>
      </c>
      <c r="G26" s="123" t="str">
        <f>IF((8-COUNTBLANK(G18:G25)) &lt;2, "country.", "countries.")</f>
        <v>country.</v>
      </c>
      <c r="H26" s="112" t="str">
        <f>IF(COUNTBLANK(F18:F25) =8, "[Enter the name of country where from equipments &amp; material shall be supplied]",CONCATENATE(H18,H19,H20,H21,H22,H23,H24,H25))</f>
        <v xml:space="preserve">[Name of Countries], </v>
      </c>
      <c r="I26" s="112"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Qds99vsKjdh+ReWuFO/aGaPZ+4L/HtFuditBmoFwU6pLV2AbncGWSRuITf0I/Uja8/m3vX6QAFZLF6NPT+xxew==" saltValue="12NuAOdvhKbq9CKlgYc5cQ==" spinCount="100000" sheet="1" objects="1" scenarios="1" formatColumns="0" formatRows="0" selectLockedCells="1"/>
  <customSheetViews>
    <customSheetView guid="{51A6EE7B-1159-4743-BF27-95D329619B3B}" scale="80" showPageBreaks="1" showGridLines="0" zeroValues="0" printArea="1" hiddenColumns="1" view="pageBreakPreview" topLeftCell="A4">
      <selection activeCell="F18" sqref="F18"/>
      <pageMargins left="0" right="0" top="0" bottom="0" header="0" footer="0"/>
      <pageSetup scale="67" orientation="portrait" r:id="rId1"/>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 right="0" top="0" bottom="0" header="0" footer="0"/>
      <pageSetup scale="67" orientation="portrait" r:id="rId2"/>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 right="0" top="0" bottom="0" header="0" footer="0"/>
      <pageSetup scale="67" orientation="portrait" r:id="rId3"/>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 right="0" top="0" bottom="0" header="0" footer="0"/>
      <pageSetup scale="67" orientation="portrait" r:id="rId4"/>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 right="0" top="0" bottom="0" header="0" footer="0"/>
      <pageSetup scale="67" orientation="portrait" r:id="rId5"/>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 right="0" top="0" bottom="0" header="0" footer="0"/>
      <pageSetup scale="67" orientation="portrait" r:id="rId6"/>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 right="0" top="0" bottom="0" header="0" footer="0"/>
      <pageSetup scale="67" orientation="portrait" r:id="rId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 right="0" top="0" bottom="0" header="0" footer="0"/>
      <pageSetup scale="67" orientation="portrait" r:id="rId8"/>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9"/>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10"/>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11"/>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1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13"/>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1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selection activeCell="F18" sqref="F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16">
      <selection activeCell="F20" sqref="F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F18" sqref="F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2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6">
      <selection activeCell="F20" sqref="F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3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36"/>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3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38"/>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39"/>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 right="0" top="0" bottom="0" header="0" footer="0"/>
      <pageSetup scale="67" orientation="portrait" r:id="rId40"/>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41"/>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 right="0" top="0" bottom="0" header="0" footer="0"/>
      <pageSetup scale="67" orientation="portrait" r:id="rId4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 right="0" top="0" bottom="0" header="0" footer="0"/>
      <pageSetup scale="67" orientation="portrait" r:id="rId43"/>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 right="0" top="0" bottom="0" header="0" footer="0"/>
      <pageSetup scale="67" orientation="portrait" r:id="rId44"/>
      <headerFooter alignWithMargins="0">
        <oddFooter>&amp;R&amp;"Book Antiqua,Bold"&amp;8 Page &amp;P of &amp;N</oddFooter>
      </headerFooter>
    </customSheetView>
    <customSheetView guid="{B8284B7F-813C-4C59-8CB2-9F34C8EAC9F3}" scale="80" showPageBreaks="1" showGridLines="0" zeroValues="0" printArea="1" hiddenColumns="1" view="pageBreakPreview" topLeftCell="A4">
      <selection activeCell="F18" sqref="F18"/>
      <pageMargins left="0" right="0" top="0" bottom="0" header="0" footer="0"/>
      <pageSetup scale="67" orientation="portrait" r:id="rId4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6"/>
  <headerFooter alignWithMargins="0">
    <oddFooter>&amp;R&amp;"Book Antiqua,Bold"&amp;8 Page &amp;P of &amp;N</oddFooter>
  </headerFooter>
  <drawing r:id="rId4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topLeftCell="A7" zoomScaleSheetLayoutView="100" workbookViewId="0">
      <selection activeCell="B16" sqref="B16"/>
    </sheetView>
  </sheetViews>
  <sheetFormatPr defaultColWidth="9.140625"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169"/>
    <col min="9" max="38" width="9.140625" style="170"/>
    <col min="39" max="16384" width="9.140625" style="25"/>
  </cols>
  <sheetData>
    <row r="1" spans="1:38" s="518" customFormat="1" ht="20.25" customHeight="1">
      <c r="A1" s="1158" t="str">
        <f>'Attach 3(JV)'!A1</f>
        <v>Specification No.:CC/NT/W-TR/DOM/A04/24/04404</v>
      </c>
      <c r="B1" s="1158"/>
      <c r="C1" s="1158"/>
      <c r="D1" s="531"/>
      <c r="E1" s="532" t="str">
        <f>"Attachment-4(A) "&amp; 'Attach 3(JV)'!AT1</f>
        <v xml:space="preserve">Attachment-4(A) </v>
      </c>
      <c r="F1" s="533"/>
      <c r="G1" s="533"/>
      <c r="H1" s="533"/>
      <c r="I1" s="534"/>
      <c r="J1" s="534"/>
      <c r="K1" s="534"/>
      <c r="L1" s="534"/>
      <c r="M1" s="534"/>
      <c r="N1" s="534"/>
      <c r="O1" s="534"/>
      <c r="P1" s="534"/>
      <c r="Q1" s="534"/>
      <c r="R1" s="534"/>
      <c r="S1" s="534"/>
      <c r="T1" s="534"/>
      <c r="U1" s="534"/>
      <c r="V1" s="534"/>
      <c r="W1" s="534"/>
      <c r="X1" s="534"/>
      <c r="Y1" s="534"/>
      <c r="Z1" s="534"/>
      <c r="AA1" s="534"/>
      <c r="AB1" s="534"/>
      <c r="AC1" s="534"/>
      <c r="AD1" s="534"/>
      <c r="AE1" s="534"/>
      <c r="AF1" s="534"/>
      <c r="AG1" s="534"/>
      <c r="AH1" s="534"/>
      <c r="AI1" s="534"/>
      <c r="AJ1" s="534"/>
      <c r="AK1" s="534"/>
      <c r="AL1" s="534"/>
    </row>
    <row r="2" spans="1:38" ht="11.1" customHeight="1"/>
    <row r="3" spans="1:38" ht="63" customHeight="1">
      <c r="A3" s="814" t="str">
        <f>'Attach 3(JV)'!A3</f>
        <v xml:space="preserve">765 kV Transformer Package –  LOT-7TR-04-BULK for 7X 500 MVA, 765/400/33kV, (1-Ph) ICT under "Bulk Procurement of Transformer &amp; Reactor packages associated with various projects under RTM &amp; TBCB route "  </v>
      </c>
      <c r="B3" s="815"/>
      <c r="C3" s="815"/>
      <c r="D3" s="815"/>
      <c r="E3" s="815"/>
      <c r="F3" s="171"/>
      <c r="G3" s="172"/>
      <c r="H3" s="171"/>
    </row>
    <row r="4" spans="1:38" ht="11.1" customHeight="1">
      <c r="A4" s="28"/>
      <c r="H4" s="173"/>
      <c r="I4" s="174"/>
    </row>
    <row r="5" spans="1:38" ht="20.100000000000001" customHeight="1">
      <c r="A5" s="843" t="s">
        <v>349</v>
      </c>
      <c r="B5" s="843"/>
      <c r="C5" s="843"/>
      <c r="D5" s="843"/>
      <c r="E5" s="843"/>
      <c r="F5" s="171"/>
      <c r="H5" s="173"/>
      <c r="I5" s="174"/>
    </row>
    <row r="6" spans="1:38" ht="11.1" customHeight="1">
      <c r="A6" s="32"/>
      <c r="H6" s="173"/>
      <c r="I6" s="174"/>
    </row>
    <row r="7" spans="1:38" ht="20.100000000000001" customHeight="1">
      <c r="A7" s="33" t="str">
        <f>'Attach 3(JV)'!A7</f>
        <v>Bidder’s Name and Address  :</v>
      </c>
      <c r="D7" s="15" t="str">
        <f>'Attach 3(JV)'!E7</f>
        <v>To:</v>
      </c>
      <c r="H7" s="173"/>
      <c r="I7" s="174"/>
    </row>
    <row r="8" spans="1:38" s="125" customFormat="1" ht="36" customHeight="1">
      <c r="A8" s="849" t="str">
        <f>'Attach 3(JV)'!A8</f>
        <v/>
      </c>
      <c r="B8" s="849"/>
      <c r="C8" s="849"/>
      <c r="D8" s="12" t="str">
        <f>'Attach 3(JV)'!E8</f>
        <v>Contract Services</v>
      </c>
      <c r="E8" s="32"/>
      <c r="F8" s="175"/>
      <c r="G8" s="175"/>
      <c r="H8" s="176"/>
      <c r="I8" s="177"/>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row>
    <row r="9" spans="1:38" ht="20.100000000000001" customHeight="1">
      <c r="A9" s="13" t="s">
        <v>55</v>
      </c>
      <c r="B9" s="846">
        <f>'Attach 3(JV)'!B9</f>
        <v>0</v>
      </c>
      <c r="C9" s="846"/>
      <c r="D9" s="12" t="str">
        <f>'Attach 3(JV)'!E9</f>
        <v>Power Grid Corporation of India Ltd.,</v>
      </c>
      <c r="H9" s="173"/>
      <c r="I9" s="174"/>
    </row>
    <row r="10" spans="1:38" ht="20.100000000000001" customHeight="1">
      <c r="A10" s="13" t="s">
        <v>57</v>
      </c>
      <c r="B10" s="846">
        <f>'Attach 3(JV)'!B10</f>
        <v>0</v>
      </c>
      <c r="C10" s="846"/>
      <c r="D10" s="12" t="str">
        <f>'Attach 3(JV)'!E10</f>
        <v>"Saudamini", Plot No. 2, Sector 29</v>
      </c>
      <c r="H10" s="173"/>
      <c r="I10" s="174"/>
    </row>
    <row r="11" spans="1:38" ht="20.100000000000001" customHeight="1">
      <c r="B11" s="846">
        <f>'Attach 3(JV)'!B11</f>
        <v>0</v>
      </c>
      <c r="C11" s="846"/>
      <c r="D11" s="12" t="str">
        <f>'Attach 3(JV)'!E11</f>
        <v>Gurugram (Haryana) - 122001</v>
      </c>
    </row>
    <row r="12" spans="1:38" ht="15" customHeight="1">
      <c r="A12" s="32"/>
      <c r="B12" s="846">
        <f>'Attach 3(JV)'!B12</f>
        <v>0</v>
      </c>
      <c r="C12" s="846"/>
      <c r="D12" s="12"/>
    </row>
    <row r="13" spans="1:38" ht="20.100000000000001" customHeight="1">
      <c r="A13" s="29" t="s">
        <v>61</v>
      </c>
    </row>
    <row r="14" spans="1:38" ht="79.5" customHeight="1">
      <c r="A14" s="1159" t="s">
        <v>350</v>
      </c>
      <c r="B14" s="1159"/>
      <c r="C14" s="1159"/>
      <c r="D14" s="1159"/>
      <c r="E14" s="1159"/>
    </row>
    <row r="15" spans="1:38" ht="20.100000000000001" customHeight="1">
      <c r="A15" s="108" t="s">
        <v>351</v>
      </c>
      <c r="B15" s="108" t="s">
        <v>352</v>
      </c>
      <c r="C15" s="108" t="s">
        <v>353</v>
      </c>
      <c r="D15" s="108" t="s">
        <v>354</v>
      </c>
      <c r="E15" s="108" t="s">
        <v>355</v>
      </c>
    </row>
    <row r="16" spans="1:38" ht="20.100000000000001" customHeight="1">
      <c r="A16" s="109">
        <v>1</v>
      </c>
      <c r="B16" s="201"/>
      <c r="C16" s="201"/>
      <c r="D16" s="201"/>
      <c r="E16" s="201"/>
    </row>
    <row r="17" spans="1:5" ht="20.100000000000001" customHeight="1">
      <c r="A17" s="110">
        <v>2</v>
      </c>
      <c r="B17" s="202"/>
      <c r="C17" s="202"/>
      <c r="D17" s="202"/>
      <c r="E17" s="202"/>
    </row>
    <row r="18" spans="1:5" ht="20.100000000000001" customHeight="1">
      <c r="A18" s="110">
        <v>3</v>
      </c>
      <c r="B18" s="202"/>
      <c r="C18" s="202"/>
      <c r="D18" s="202"/>
      <c r="E18" s="202"/>
    </row>
    <row r="19" spans="1:5" ht="20.100000000000001" customHeight="1">
      <c r="A19" s="110">
        <v>4</v>
      </c>
      <c r="B19" s="202"/>
      <c r="C19" s="202"/>
      <c r="D19" s="202"/>
      <c r="E19" s="202"/>
    </row>
    <row r="20" spans="1:5" ht="19.5" customHeight="1">
      <c r="A20" s="111">
        <v>5</v>
      </c>
      <c r="B20" s="203"/>
      <c r="C20" s="203"/>
      <c r="D20" s="203"/>
      <c r="E20" s="203"/>
    </row>
    <row r="21" spans="1:5" ht="15" customHeight="1">
      <c r="A21" s="25"/>
      <c r="B21" s="25"/>
      <c r="C21" s="25"/>
      <c r="D21" s="25"/>
      <c r="E21" s="25"/>
    </row>
    <row r="22" spans="1:5" ht="62.25" customHeight="1">
      <c r="A22" s="1159" t="s">
        <v>356</v>
      </c>
      <c r="B22" s="1159"/>
      <c r="C22" s="1159"/>
      <c r="D22" s="1159"/>
      <c r="E22" s="1159"/>
    </row>
    <row r="23" spans="1:5" ht="15.95" customHeight="1"/>
    <row r="24" spans="1:5" ht="23.1" customHeight="1">
      <c r="C24" s="37"/>
    </row>
    <row r="25" spans="1:5" ht="23.1" customHeight="1">
      <c r="A25" s="36" t="s">
        <v>63</v>
      </c>
      <c r="B25" s="62" t="str">
        <f>'Attach 3(JV)'!B24</f>
        <v>--</v>
      </c>
      <c r="C25" s="37" t="s">
        <v>64</v>
      </c>
      <c r="D25" s="1160" t="str">
        <f>'Attach 3(JV)'!E24</f>
        <v/>
      </c>
      <c r="E25" s="1160"/>
    </row>
    <row r="26" spans="1:5" ht="23.1" customHeight="1">
      <c r="A26" s="36" t="s">
        <v>65</v>
      </c>
      <c r="B26" s="199" t="str">
        <f>'Attach 3(JV)'!B25</f>
        <v/>
      </c>
      <c r="C26" s="37" t="s">
        <v>66</v>
      </c>
      <c r="D26" s="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EohSp73pjJS+iqFEbR2df99uAXx3bSw6xyVUDCxF2yAYiEbaWWFfsEt6vmqxCiQYLb7MPUtNVkSKElxIHhgZ/w==" saltValue="76TMrhDpCnuXHik6VPY5AA==" spinCount="100000" sheet="1" objects="1" scenarios="1" formatColumns="0" formatRows="0" selectLockedCells="1"/>
  <customSheetViews>
    <customSheetView guid="{51A6EE7B-1159-4743-BF27-95D329619B3B}" showPageBreaks="1" showGridLines="0" zeroValues="0" fitToPage="1" printArea="1" view="pageBreakPreview">
      <selection activeCell="B16" sqref="B16"/>
      <pageMargins left="0" right="0" top="0" bottom="0" header="0" footer="0"/>
      <pageSetup orientation="portrait" r:id="rId1"/>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 right="0" top="0" bottom="0" header="0" footer="0"/>
      <pageSetup orientation="portrait" r:id="rId2"/>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 right="0" top="0" bottom="0" header="0" footer="0"/>
      <pageSetup orientation="portrait" r:id="rId3"/>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 right="0" top="0" bottom="0" header="0" footer="0"/>
      <pageSetup orientation="portrait" r:id="rId4"/>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 right="0" top="0" bottom="0" header="0" footer="0"/>
      <pageSetup orientation="portrait" r:id="rId5"/>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 right="0" top="0" bottom="0" header="0" footer="0"/>
      <pageSetup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 right="0" top="0" bottom="0" header="0" footer="0"/>
      <pageSetup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 right="0" top="0" bottom="0" header="0" footer="0"/>
      <pageSetup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1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topLeftCell="A7">
      <selection activeCell="B16" sqref="B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40">
      <selection activeCell="E20" sqref="E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topLeftCell="A2">
      <selection activeCell="B15" sqref="B15"/>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 right="0" top="0" bottom="0" header="0" footer="0"/>
      <pageSetup orientation="portrait" r:id="rId2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3">
      <selection activeCell="E20" sqref="E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36"/>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3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38"/>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39"/>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 right="0" top="0" bottom="0" header="0" footer="0"/>
      <pageSetup orientation="portrait" r:id="rId40"/>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41"/>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 right="0" top="0" bottom="0" header="0" footer="0"/>
      <pageSetup orientation="portrait" r:id="rId4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 right="0" top="0" bottom="0" header="0" footer="0"/>
      <pageSetup orientation="portrait" r:id="rId43"/>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 right="0" top="0" bottom="0" header="0" footer="0"/>
      <pageSetup orientation="portrait" r:id="rId44"/>
      <headerFooter alignWithMargins="0">
        <oddFooter>&amp;R&amp;"Book Antiqua,Bold"&amp;8 Page &amp;P of &amp;N</oddFooter>
      </headerFooter>
    </customSheetView>
    <customSheetView guid="{B8284B7F-813C-4C59-8CB2-9F34C8EAC9F3}" showPageBreaks="1" showGridLines="0" zeroValues="0" fitToPage="1" printArea="1" view="pageBreakPreview">
      <selection activeCell="B16" sqref="B16"/>
      <pageMargins left="0" right="0" top="0" bottom="0" header="0" footer="0"/>
      <pageSetup orientation="portrait" r:id="rId45"/>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46"/>
  <headerFooter alignWithMargins="0">
    <oddFooter>&amp;R&amp;"Book Antiqua,Bold"&amp;8 Page &amp;P of &amp;N</oddFooter>
  </headerFooter>
  <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72</vt:i4>
      </vt:variant>
    </vt:vector>
  </HeadingPairs>
  <TitlesOfParts>
    <vt:vector size="107"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Attach 23</vt:lpstr>
      <vt:lpstr>Attach 24</vt:lpstr>
      <vt:lpstr>Attach 26</vt:lpstr>
      <vt:lpstr>Attach 28</vt:lpstr>
      <vt:lpstr>Bid Form 1st Envelope </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23'!Print_Area</vt:lpstr>
      <vt:lpstr>'Attach 24'!Print_Area</vt:lpstr>
      <vt:lpstr>'Attach 26'!Print_Area</vt:lpstr>
      <vt:lpstr>'Attach 28'!Print_Area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Vikash Chandra {विकास चंद्र}</cp:lastModifiedBy>
  <cp:revision/>
  <dcterms:created xsi:type="dcterms:W3CDTF">2010-09-27T08:09:01Z</dcterms:created>
  <dcterms:modified xsi:type="dcterms:W3CDTF">2024-04-19T13:25:32Z</dcterms:modified>
  <cp:category/>
  <cp:contentStatus/>
</cp:coreProperties>
</file>