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drawings/drawing10.xml" ContentType="application/vnd.openxmlformats-officedocument.drawing+xml"/>
  <Override PartName="/xl/ctrlProps/ctrlProp2.xml" ContentType="application/vnd.ms-excel.controlproperties+xml"/>
  <Override PartName="/xl/drawings/drawing11.xml" ContentType="application/vnd.openxmlformats-officedocument.drawing+xml"/>
  <Override PartName="/xl/ctrlProps/ctrlProp3.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updateLinks="never" codeName="ThisWorkbook" defaultThemeVersion="124226"/>
  <mc:AlternateContent xmlns:mc="http://schemas.openxmlformats.org/markup-compatibility/2006">
    <mc:Choice Requires="x15">
      <x15ac:absPath xmlns:x15ac="http://schemas.microsoft.com/office/spreadsheetml/2010/11/ac" url="Z:\78_SS115\03 Bidding Document\"/>
    </mc:Choice>
  </mc:AlternateContent>
  <xr:revisionPtr revIDLastSave="0" documentId="13_ncr:1_{CC29A82B-6CC5-47FC-8CDB-8E1746CFE3C5}" xr6:coauthVersionLast="47" xr6:coauthVersionMax="47" xr10:uidLastSave="{00000000-0000-0000-0000-000000000000}"/>
  <workbookProtection workbookAlgorithmName="SHA-512" workbookHashValue="vZswDkBKB/yas76ygcWB96rp10yCY7+AvTTrCsuJfFgNEsnbUJGXgomI0ipeAV2zugfWzOgAOgKoSI7XyMkY4w==" workbookSaltValue="+8Hq+iSRdBoemRfOL/2cDg==" workbookSpinCount="100000" lockStructure="1"/>
  <bookViews>
    <workbookView xWindow="-120" yWindow="-120" windowWidth="29040" windowHeight="15720" tabRatio="871" firstSheet="22" activeTab="32" xr2:uid="{00000000-000D-0000-FFFF-FFFF00000000}"/>
  </bookViews>
  <sheets>
    <sheet name="Basic" sheetId="1" state="hidden" r:id="rId1"/>
    <sheet name="Cover" sheetId="2" r:id="rId2"/>
    <sheet name="Names of Bidder" sheetId="3" r:id="rId3"/>
    <sheet name="Tender Fee" sheetId="37" r:id="rId4"/>
    <sheet name="Attach 3(JV)" sheetId="4" r:id="rId5"/>
    <sheet name="Attach 3(QR)" sheetId="5" r:id="rId6"/>
    <sheet name="Attach 4" sheetId="6" r:id="rId7"/>
    <sheet name="Attach 4 (A)" sheetId="7" r:id="rId8"/>
    <sheet name="Attach 4 (B)" sheetId="8" r:id="rId9"/>
    <sheet name="Attach 5" sheetId="9" r:id="rId10"/>
    <sheet name="Attach 5A" sheetId="10" r:id="rId11"/>
    <sheet name="Attach 6" sheetId="11" r:id="rId12"/>
    <sheet name="Attach 7" sheetId="12" r:id="rId13"/>
    <sheet name="Attach 9" sheetId="13" r:id="rId14"/>
    <sheet name="Attach 10" sheetId="14" r:id="rId15"/>
    <sheet name="Attach 11" sheetId="15" r:id="rId16"/>
    <sheet name="Attach 12" sheetId="40" r:id="rId17"/>
    <sheet name="Attach 13" sheetId="17" r:id="rId18"/>
    <sheet name="Attach 14" sheetId="18" r:id="rId19"/>
    <sheet name="Attach 14-IP" sheetId="19" r:id="rId20"/>
    <sheet name="Attach 15" sheetId="20" r:id="rId21"/>
    <sheet name="Attach 16" sheetId="21" r:id="rId22"/>
    <sheet name="Attach 17" sheetId="22" r:id="rId23"/>
    <sheet name="Attach 18" sheetId="23" r:id="rId24"/>
    <sheet name="Attach 18 SP" sheetId="24" r:id="rId25"/>
    <sheet name="Attach 19" sheetId="25" r:id="rId26"/>
    <sheet name="Attach 20" sheetId="35" r:id="rId27"/>
    <sheet name="Attach 21" sheetId="29" r:id="rId28"/>
    <sheet name="Attach 22" sheetId="30" r:id="rId29"/>
    <sheet name="Attach 23" sheetId="32" r:id="rId30"/>
    <sheet name="Attach 24" sheetId="33" r:id="rId31"/>
    <sheet name="Attach 25" sheetId="34" r:id="rId32"/>
    <sheet name="Attach 26" sheetId="36" r:id="rId33"/>
    <sheet name="Bid Form 1st Envelope " sheetId="26" r:id="rId34"/>
    <sheet name="Bid Summary" sheetId="39" state="hidden" r:id="rId35"/>
    <sheet name="N to W" sheetId="27" state="hidden" r:id="rId36"/>
    <sheet name="Sheet1" sheetId="28" state="hidden"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A" localSheetId="16">#REF!</definedName>
    <definedName name="\A" localSheetId="22">#REF!</definedName>
    <definedName name="\A" localSheetId="23">#REF!</definedName>
    <definedName name="\A" localSheetId="10">#REF!</definedName>
    <definedName name="\A" localSheetId="2">#REF!</definedName>
    <definedName name="\A">#REF!</definedName>
    <definedName name="\aa" localSheetId="16">#REF!</definedName>
    <definedName name="\aa" localSheetId="24">#REF!</definedName>
    <definedName name="\aa" localSheetId="10">#REF!</definedName>
    <definedName name="\aa" localSheetId="2">#REF!</definedName>
    <definedName name="\aa">#REF!</definedName>
    <definedName name="\B" localSheetId="16">#REF!</definedName>
    <definedName name="\B" localSheetId="22">#REF!</definedName>
    <definedName name="\B" localSheetId="23">#REF!</definedName>
    <definedName name="\B" localSheetId="10">#REF!</definedName>
    <definedName name="\B" localSheetId="2">#REF!</definedName>
    <definedName name="\B">#REF!</definedName>
    <definedName name="\C" localSheetId="16">#REF!</definedName>
    <definedName name="\C" localSheetId="22">#REF!</definedName>
    <definedName name="\C" localSheetId="23">#REF!</definedName>
    <definedName name="\C" localSheetId="10">#REF!</definedName>
    <definedName name="\C" localSheetId="2">#REF!</definedName>
    <definedName name="\C">#REF!</definedName>
    <definedName name="\M" localSheetId="16">#REF!</definedName>
    <definedName name="\M" localSheetId="23">#REF!</definedName>
    <definedName name="\M" localSheetId="10">#REF!</definedName>
    <definedName name="\M" localSheetId="2">#REF!</definedName>
    <definedName name="\M">#REF!</definedName>
    <definedName name="\N" localSheetId="16">#REF!</definedName>
    <definedName name="\N" localSheetId="23">#REF!</definedName>
    <definedName name="\N" localSheetId="10">#REF!</definedName>
    <definedName name="\N" localSheetId="2">#REF!</definedName>
    <definedName name="\N">#REF!</definedName>
    <definedName name="\P" localSheetId="16">#REF!</definedName>
    <definedName name="\P" localSheetId="23">#REF!</definedName>
    <definedName name="\P" localSheetId="10">#REF!</definedName>
    <definedName name="\P" localSheetId="2">#REF!</definedName>
    <definedName name="\P">#REF!</definedName>
    <definedName name="\R" localSheetId="16">#REF!</definedName>
    <definedName name="\R" localSheetId="23">#REF!</definedName>
    <definedName name="\R" localSheetId="10">#REF!</definedName>
    <definedName name="\R" localSheetId="2">#REF!</definedName>
    <definedName name="\R">#REF!</definedName>
    <definedName name="\U" localSheetId="16">#REF!</definedName>
    <definedName name="\U" localSheetId="23">#REF!</definedName>
    <definedName name="\U" localSheetId="10">#REF!</definedName>
    <definedName name="\U" localSheetId="2">#REF!</definedName>
    <definedName name="\U">#REF!</definedName>
    <definedName name="\V" localSheetId="16">#REF!</definedName>
    <definedName name="\V" localSheetId="23">#REF!</definedName>
    <definedName name="\V" localSheetId="10">#REF!</definedName>
    <definedName name="\V" localSheetId="2">#REF!</definedName>
    <definedName name="\V">#REF!</definedName>
    <definedName name="\x" localSheetId="16">#REF!</definedName>
    <definedName name="\x" localSheetId="24">#REF!</definedName>
    <definedName name="\x" localSheetId="10">#REF!</definedName>
    <definedName name="\x" localSheetId="2">#REF!</definedName>
    <definedName name="\x">#REF!</definedName>
    <definedName name="_xlnm._FilterDatabase" localSheetId="2" hidden="1">'Names of Bidder'!$B$6:$G$11</definedName>
    <definedName name="ab" localSheetId="16">#REF!</definedName>
    <definedName name="ab" localSheetId="23">#REF!</definedName>
    <definedName name="ab" localSheetId="10">#REF!</definedName>
    <definedName name="ab" localSheetId="2">#REF!</definedName>
    <definedName name="ab">#REF!</definedName>
    <definedName name="abc" localSheetId="2">#REF!</definedName>
    <definedName name="abc">#REF!</definedName>
    <definedName name="biddername" localSheetId="16">#REF!</definedName>
    <definedName name="biddername" localSheetId="24">#REF!</definedName>
    <definedName name="biddername" localSheetId="10">#REF!</definedName>
    <definedName name="biddername" localSheetId="2">#REF!</definedName>
    <definedName name="biddername">#REF!</definedName>
    <definedName name="BL2A" localSheetId="16">'[1]Attach-3 (QR)'!#REF!</definedName>
    <definedName name="BL2A" localSheetId="10">'[2]Attach-3 (QR)'!#REF!</definedName>
    <definedName name="BL2A">#REF!</definedName>
    <definedName name="BL2A2" localSheetId="16">'[1]Attach-3 (QR)'!#REF!</definedName>
    <definedName name="BL2A2" localSheetId="24">'[3]Attach-3 (QR)'!#REF!</definedName>
    <definedName name="BL2A2" localSheetId="10">'[4]Attach-3 (QR)'!#REF!</definedName>
    <definedName name="BL2A2" localSheetId="2">'[5]Attach-3 (QR)'!#REF!</definedName>
    <definedName name="BL2A2">#REF!</definedName>
    <definedName name="BL2AA" localSheetId="16">'[1]Attach-3 (QR)'!#REF!</definedName>
    <definedName name="BL2AA" localSheetId="10">'[2]Attach-3 (QR)'!#REF!</definedName>
    <definedName name="BL2AA">#REF!</definedName>
    <definedName name="BL2AAA" localSheetId="16">'[1]Attach-3 (QR)'!#REF!</definedName>
    <definedName name="BL2AAA" localSheetId="22">'[6]Attach QR'!$J$785</definedName>
    <definedName name="BL2AAA" localSheetId="24">'[3]Attach-3 (QR)'!#REF!</definedName>
    <definedName name="BL2AAA" localSheetId="10">'[4]Attach-3 (QR)'!#REF!</definedName>
    <definedName name="BL2AAA" localSheetId="2">'[5]Attach-3 (QR)'!#REF!</definedName>
    <definedName name="BL2AAA">#REF!</definedName>
    <definedName name="BL2B" localSheetId="16">'[1]Attach-3 (QR)'!#REF!</definedName>
    <definedName name="BL2B" localSheetId="10">'[2]Attach-3 (QR)'!#REF!</definedName>
    <definedName name="BL2B">#REF!</definedName>
    <definedName name="BL2BB" localSheetId="16">'[1]Attach-3 (QR)'!#REF!</definedName>
    <definedName name="BL2BB" localSheetId="24">'[3]Attach-3 (QR)'!#REF!</definedName>
    <definedName name="BL2BB" localSheetId="10">'[4]Attach-3 (QR)'!#REF!</definedName>
    <definedName name="BL2BB" localSheetId="2">'[5]Attach-3 (QR)'!#REF!</definedName>
    <definedName name="BL2BB">#REF!</definedName>
    <definedName name="BL2BBB" localSheetId="16">'[1]Attach-3 (QR)'!#REF!</definedName>
    <definedName name="BL2BBB" localSheetId="22">'[6]Attach QR'!$K$785</definedName>
    <definedName name="BL2BBB" localSheetId="24">'[3]Attach-3 (QR)'!#REF!</definedName>
    <definedName name="BL2BBB" localSheetId="10">'[4]Attach-3 (QR)'!#REF!</definedName>
    <definedName name="BL2BBB" localSheetId="2">'[5]Attach-3 (QR)'!#REF!</definedName>
    <definedName name="BL2BBB">#REF!</definedName>
    <definedName name="BL2C" localSheetId="16">'[1]Attach-3 (QR)'!#REF!</definedName>
    <definedName name="BL2C" localSheetId="10">'[2]Attach-3 (QR)'!#REF!</definedName>
    <definedName name="BL2C">#REF!</definedName>
    <definedName name="BL2CC" localSheetId="16">'[1]Attach-3 (QR)'!#REF!</definedName>
    <definedName name="BL2CC" localSheetId="24">'[3]Attach-3 (QR)'!#REF!</definedName>
    <definedName name="BL2CC" localSheetId="10">'[4]Attach-3 (QR)'!#REF!</definedName>
    <definedName name="BL2CC" localSheetId="2">'[5]Attach-3 (QR)'!#REF!</definedName>
    <definedName name="BL2CC">#REF!</definedName>
    <definedName name="BL2CCC" localSheetId="16">'[1]Attach-3 (QR)'!#REF!</definedName>
    <definedName name="BL2CCC" localSheetId="22">'[6]Attach QR'!$L$785</definedName>
    <definedName name="BL2CCC" localSheetId="24">'[3]Attach-3 (QR)'!#REF!</definedName>
    <definedName name="BL2CCC" localSheetId="10">'[4]Attach-3 (QR)'!#REF!</definedName>
    <definedName name="BL2CCC" localSheetId="2">'[5]Attach-3 (QR)'!#REF!</definedName>
    <definedName name="BL2CCC">#REF!</definedName>
    <definedName name="BL3A" localSheetId="16">'[1]Attach-3 (QR)'!#REF!</definedName>
    <definedName name="BL3A" localSheetId="10">'[2]Attach-3 (QR)'!#REF!</definedName>
    <definedName name="BL3A">#REF!</definedName>
    <definedName name="BL3AA" localSheetId="16">'[1]Attach-3 (QR)'!#REF!</definedName>
    <definedName name="BL3AA" localSheetId="24">'[3]Attach-3 (QR)'!#REF!</definedName>
    <definedName name="BL3AA" localSheetId="10">'[4]Attach-3 (QR)'!#REF!</definedName>
    <definedName name="BL3AA" localSheetId="2">'[5]Attach-3 (QR)'!#REF!</definedName>
    <definedName name="BL3AA">#REF!</definedName>
    <definedName name="BL3AAA" localSheetId="16">'[1]Attach-3 (QR)'!#REF!</definedName>
    <definedName name="BL3AAA" localSheetId="22">'[6]Attach QR'!$J$788</definedName>
    <definedName name="BL3AAA" localSheetId="24">'[3]Attach-3 (QR)'!#REF!</definedName>
    <definedName name="BL3AAA" localSheetId="10">'[4]Attach-3 (QR)'!#REF!</definedName>
    <definedName name="BL3AAA" localSheetId="2">'[5]Attach-3 (QR)'!#REF!</definedName>
    <definedName name="BL3AAA">#REF!</definedName>
    <definedName name="BL3B" localSheetId="16">'[1]Attach-3 (QR)'!#REF!</definedName>
    <definedName name="BL3B" localSheetId="10">'[2]Attach-3 (QR)'!#REF!</definedName>
    <definedName name="BL3B">#REF!</definedName>
    <definedName name="BL3BB" localSheetId="16">'[1]Attach-3 (QR)'!#REF!</definedName>
    <definedName name="BL3BB" localSheetId="24">'[3]Attach-3 (QR)'!#REF!</definedName>
    <definedName name="BL3BB" localSheetId="10">'[4]Attach-3 (QR)'!#REF!</definedName>
    <definedName name="BL3BB" localSheetId="2">'[5]Attach-3 (QR)'!#REF!</definedName>
    <definedName name="BL3BB">#REF!</definedName>
    <definedName name="BL3BBB" localSheetId="16">'[1]Attach-3 (QR)'!#REF!</definedName>
    <definedName name="BL3BBB" localSheetId="22">'[6]Attach QR'!$K$788</definedName>
    <definedName name="BL3BBB" localSheetId="24">'[3]Attach-3 (QR)'!#REF!</definedName>
    <definedName name="BL3BBB" localSheetId="10">'[4]Attach-3 (QR)'!#REF!</definedName>
    <definedName name="BL3BBB" localSheetId="2">'[5]Attach-3 (QR)'!#REF!</definedName>
    <definedName name="BL3BBB">#REF!</definedName>
    <definedName name="BL3C" localSheetId="16">'[1]Attach-3 (QR)'!#REF!</definedName>
    <definedName name="BL3C" localSheetId="10">'[2]Attach-3 (QR)'!#REF!</definedName>
    <definedName name="BL3C">#REF!</definedName>
    <definedName name="BL3CC" localSheetId="16">'[1]Attach-3 (QR)'!#REF!</definedName>
    <definedName name="BL3CC" localSheetId="24">'[3]Attach-3 (QR)'!#REF!</definedName>
    <definedName name="BL3CC" localSheetId="10">'[4]Attach-3 (QR)'!#REF!</definedName>
    <definedName name="BL3CC" localSheetId="2">'[5]Attach-3 (QR)'!#REF!</definedName>
    <definedName name="BL3CC">#REF!</definedName>
    <definedName name="BL3CCC" localSheetId="16">'[1]Attach-3 (QR)'!#REF!</definedName>
    <definedName name="BL3CCC" localSheetId="22">'[6]Attach QR'!$L$788</definedName>
    <definedName name="BL3CCC" localSheetId="24">'[3]Attach-3 (QR)'!#REF!</definedName>
    <definedName name="BL3CCC" localSheetId="10">'[4]Attach-3 (QR)'!#REF!</definedName>
    <definedName name="BL3CCC" localSheetId="2">'[5]Attach-3 (QR)'!#REF!</definedName>
    <definedName name="BL3CCC">#REF!</definedName>
    <definedName name="BL4A" localSheetId="16">'[1]Attach-3 (QR)'!#REF!</definedName>
    <definedName name="BL4A" localSheetId="10">'[2]Attach-3 (QR)'!#REF!</definedName>
    <definedName name="BL4A">#REF!</definedName>
    <definedName name="BL4AA" localSheetId="16">'[1]Attach-3 (QR)'!#REF!</definedName>
    <definedName name="BL4AA" localSheetId="24">'[3]Attach-3 (QR)'!#REF!</definedName>
    <definedName name="BL4AA" localSheetId="10">'[4]Attach-3 (QR)'!#REF!</definedName>
    <definedName name="BL4AA" localSheetId="2">'[5]Attach-3 (QR)'!#REF!</definedName>
    <definedName name="BL4AA">#REF!</definedName>
    <definedName name="BL4AAA" localSheetId="16">'[1]Attach-3 (QR)'!#REF!</definedName>
    <definedName name="BL4AAA" localSheetId="22">'[6]Attach QR'!$J$791</definedName>
    <definedName name="BL4AAA" localSheetId="24">'[3]Attach-3 (QR)'!#REF!</definedName>
    <definedName name="BL4AAA" localSheetId="10">'[4]Attach-3 (QR)'!#REF!</definedName>
    <definedName name="BL4AAA" localSheetId="2">'[5]Attach-3 (QR)'!#REF!</definedName>
    <definedName name="BL4AAA">#REF!</definedName>
    <definedName name="BL4B" localSheetId="16">'[1]Attach-3 (QR)'!#REF!</definedName>
    <definedName name="BL4B" localSheetId="10">'[2]Attach-3 (QR)'!#REF!</definedName>
    <definedName name="BL4B">#REF!</definedName>
    <definedName name="BL4BB" localSheetId="16">'[1]Attach-3 (QR)'!#REF!</definedName>
    <definedName name="BL4BB" localSheetId="24">'[3]Attach-3 (QR)'!#REF!</definedName>
    <definedName name="BL4BB" localSheetId="10">'[4]Attach-3 (QR)'!#REF!</definedName>
    <definedName name="BL4BB" localSheetId="2">'[5]Attach-3 (QR)'!#REF!</definedName>
    <definedName name="BL4BB">#REF!</definedName>
    <definedName name="BL4BBB" localSheetId="16">'[1]Attach-3 (QR)'!#REF!</definedName>
    <definedName name="BL4BBB" localSheetId="22">'[6]Attach QR'!$K$791</definedName>
    <definedName name="BL4BBB" localSheetId="24">'[3]Attach-3 (QR)'!#REF!</definedName>
    <definedName name="BL4BBB" localSheetId="10">'[4]Attach-3 (QR)'!#REF!</definedName>
    <definedName name="BL4BBB" localSheetId="2">'[5]Attach-3 (QR)'!#REF!</definedName>
    <definedName name="BL4BBB">#REF!</definedName>
    <definedName name="BL4C" localSheetId="16">'[1]Attach-3 (QR)'!#REF!</definedName>
    <definedName name="BL4C" localSheetId="10">'[2]Attach-3 (QR)'!#REF!</definedName>
    <definedName name="BL4C">#REF!</definedName>
    <definedName name="BL4CC" localSheetId="16">'[1]Attach-3 (QR)'!#REF!</definedName>
    <definedName name="BL4CC" localSheetId="24">'[3]Attach-3 (QR)'!#REF!</definedName>
    <definedName name="BL4CC" localSheetId="10">'[4]Attach-3 (QR)'!#REF!</definedName>
    <definedName name="BL4CC" localSheetId="2">'[5]Attach-3 (QR)'!#REF!</definedName>
    <definedName name="BL4CC">#REF!</definedName>
    <definedName name="BL4CCC" localSheetId="16">'[1]Attach-3 (QR)'!#REF!</definedName>
    <definedName name="BL4CCC" localSheetId="22">'[6]Attach QR'!$L$791</definedName>
    <definedName name="BL4CCC" localSheetId="24">'[3]Attach-3 (QR)'!#REF!</definedName>
    <definedName name="BL4CCC" localSheetId="10">'[4]Attach-3 (QR)'!#REF!</definedName>
    <definedName name="BL4CCC" localSheetId="2">'[5]Attach-3 (QR)'!#REF!</definedName>
    <definedName name="BL4CCC">#REF!</definedName>
    <definedName name="BL5A" localSheetId="16">'[1]Attach-3 (QR)'!#REF!</definedName>
    <definedName name="BL5A" localSheetId="10">'[2]Attach-3 (QR)'!#REF!</definedName>
    <definedName name="BL5A">#REF!</definedName>
    <definedName name="BL5AA" localSheetId="16">'[1]Attach-3 (QR)'!#REF!</definedName>
    <definedName name="BL5AA" localSheetId="24">'[3]Attach-3 (QR)'!#REF!</definedName>
    <definedName name="BL5AA" localSheetId="10">'[4]Attach-3 (QR)'!#REF!</definedName>
    <definedName name="BL5AA" localSheetId="2">'[5]Attach-3 (QR)'!#REF!</definedName>
    <definedName name="BL5AA">#REF!</definedName>
    <definedName name="BL5AAA" localSheetId="16">'[1]Attach-3 (QR)'!#REF!</definedName>
    <definedName name="BL5AAA" localSheetId="22">'[6]Attach QR'!$J$794</definedName>
    <definedName name="BL5AAA" localSheetId="24">'[3]Attach-3 (QR)'!#REF!</definedName>
    <definedName name="BL5AAA" localSheetId="10">'[4]Attach-3 (QR)'!#REF!</definedName>
    <definedName name="BL5AAA" localSheetId="2">'[5]Attach-3 (QR)'!#REF!</definedName>
    <definedName name="BL5AAA">#REF!</definedName>
    <definedName name="BL5B" localSheetId="16">'[1]Attach-3 (QR)'!#REF!</definedName>
    <definedName name="BL5B" localSheetId="10">'[2]Attach-3 (QR)'!#REF!</definedName>
    <definedName name="BL5B">#REF!</definedName>
    <definedName name="BL5BB" localSheetId="16">'[1]Attach-3 (QR)'!#REF!</definedName>
    <definedName name="BL5BB" localSheetId="24">'[3]Attach-3 (QR)'!#REF!</definedName>
    <definedName name="BL5BB" localSheetId="10">'[4]Attach-3 (QR)'!#REF!</definedName>
    <definedName name="BL5BB" localSheetId="2">'[5]Attach-3 (QR)'!#REF!</definedName>
    <definedName name="BL5BB">#REF!</definedName>
    <definedName name="BL5BBB" localSheetId="16">'[1]Attach-3 (QR)'!#REF!</definedName>
    <definedName name="BL5BBB" localSheetId="22">'[6]Attach QR'!$K$794</definedName>
    <definedName name="BL5BBB" localSheetId="24">'[3]Attach-3 (QR)'!#REF!</definedName>
    <definedName name="BL5BBB" localSheetId="10">'[4]Attach-3 (QR)'!#REF!</definedName>
    <definedName name="BL5BBB" localSheetId="2">'[5]Attach-3 (QR)'!#REF!</definedName>
    <definedName name="BL5BBB">#REF!</definedName>
    <definedName name="BL5C" localSheetId="16">'[1]Attach-3 (QR)'!#REF!</definedName>
    <definedName name="BL5C" localSheetId="10">'[2]Attach-3 (QR)'!#REF!</definedName>
    <definedName name="BL5C">#REF!</definedName>
    <definedName name="BL5CC" localSheetId="16">'[1]Attach-3 (QR)'!#REF!</definedName>
    <definedName name="BL5CC" localSheetId="24">'[3]Attach-3 (QR)'!#REF!</definedName>
    <definedName name="BL5CC" localSheetId="10">'[4]Attach-3 (QR)'!#REF!</definedName>
    <definedName name="BL5CC" localSheetId="2">'[5]Attach-3 (QR)'!#REF!</definedName>
    <definedName name="BL5CC">#REF!</definedName>
    <definedName name="BL5CCC" localSheetId="16">'[1]Attach-3 (QR)'!#REF!</definedName>
    <definedName name="BL5CCC" localSheetId="22">'[6]Attach QR'!$L$794</definedName>
    <definedName name="BL5CCC" localSheetId="24">'[3]Attach-3 (QR)'!#REF!</definedName>
    <definedName name="BL5CCC" localSheetId="10">'[4]Attach-3 (QR)'!#REF!</definedName>
    <definedName name="BL5CCC" localSheetId="2">'[5]Attach-3 (QR)'!#REF!</definedName>
    <definedName name="BL5CCC">#REF!</definedName>
    <definedName name="CAPA1" localSheetId="16">'[1]Attach-3 (QR)'!#REF!</definedName>
    <definedName name="CAPA1" localSheetId="24">'[3]Attach-3 (QR)'!#REF!</definedName>
    <definedName name="CAPA1" localSheetId="10">'[4]Attach-3 (QR)'!#REF!</definedName>
    <definedName name="CAPA1" localSheetId="2">'[5]Attach-3 (QR)'!#REF!</definedName>
    <definedName name="CAPA1">#REF!</definedName>
    <definedName name="CAPA11" localSheetId="16">'[1]Attach-3 (QR)'!#REF!</definedName>
    <definedName name="CAPA11" localSheetId="24">'[3]Attach-3 (QR)'!#REF!</definedName>
    <definedName name="CAPA11" localSheetId="10">'[4]Attach-3 (QR)'!#REF!</definedName>
    <definedName name="CAPA11" localSheetId="2">'[5]Attach-3 (QR)'!#REF!</definedName>
    <definedName name="CAPA11">#REF!</definedName>
    <definedName name="CAPA111" localSheetId="16">'[1]Attach-3 (QR)'!#REF!</definedName>
    <definedName name="CAPA111" localSheetId="22">'[6]Attach QR'!$F$505</definedName>
    <definedName name="CAPA111" localSheetId="24">'[3]Attach-3 (QR)'!#REF!</definedName>
    <definedName name="CAPA111" localSheetId="10">'[4]Attach-3 (QR)'!#REF!</definedName>
    <definedName name="CAPA111" localSheetId="2">'[5]Attach-3 (QR)'!#REF!</definedName>
    <definedName name="CAPA111">#REF!</definedName>
    <definedName name="CAPA2" localSheetId="16">'[1]Attach-3 (QR)'!#REF!</definedName>
    <definedName name="CAPA2" localSheetId="24">'[3]Attach-3 (QR)'!#REF!</definedName>
    <definedName name="CAPA2" localSheetId="10">'[4]Attach-3 (QR)'!#REF!</definedName>
    <definedName name="CAPA2" localSheetId="2">'[5]Attach-3 (QR)'!#REF!</definedName>
    <definedName name="CAPA2">#REF!</definedName>
    <definedName name="CAPA22" localSheetId="16">'[1]Attach-3 (QR)'!#REF!</definedName>
    <definedName name="CAPA22" localSheetId="24">'[3]Attach-3 (QR)'!#REF!</definedName>
    <definedName name="CAPA22" localSheetId="10">'[4]Attach-3 (QR)'!#REF!</definedName>
    <definedName name="CAPA22" localSheetId="2">'[5]Attach-3 (QR)'!#REF!</definedName>
    <definedName name="CAPA22">#REF!</definedName>
    <definedName name="CAPA222" localSheetId="16">'[1]Attach-3 (QR)'!#REF!</definedName>
    <definedName name="CAPA222" localSheetId="22">'[6]Attach QR'!$I$505</definedName>
    <definedName name="CAPA222" localSheetId="24">'[3]Attach-3 (QR)'!#REF!</definedName>
    <definedName name="CAPA222" localSheetId="10">'[4]Attach-3 (QR)'!#REF!</definedName>
    <definedName name="CAPA222" localSheetId="2">'[5]Attach-3 (QR)'!#REF!</definedName>
    <definedName name="CAPA222">#REF!</definedName>
    <definedName name="CAPA3" localSheetId="16">'[1]Attach-3 (QR)'!#REF!</definedName>
    <definedName name="CAPA3" localSheetId="24">'[3]Attach-3 (QR)'!#REF!</definedName>
    <definedName name="CAPA3" localSheetId="10">'[4]Attach-3 (QR)'!#REF!</definedName>
    <definedName name="CAPA3" localSheetId="2">'[5]Attach-3 (QR)'!#REF!</definedName>
    <definedName name="CAPA3">#REF!</definedName>
    <definedName name="CAPA33" localSheetId="16">'[1]Attach-3 (QR)'!#REF!</definedName>
    <definedName name="CAPA33" localSheetId="24">'[3]Attach-3 (QR)'!#REF!</definedName>
    <definedName name="CAPA33" localSheetId="10">'[4]Attach-3 (QR)'!#REF!</definedName>
    <definedName name="CAPA33" localSheetId="2">'[5]Attach-3 (QR)'!#REF!</definedName>
    <definedName name="CAPA33">#REF!</definedName>
    <definedName name="CAPA333" localSheetId="16">'[1]Attach-3 (QR)'!#REF!</definedName>
    <definedName name="CAPA333" localSheetId="22">'[6]Attach QR'!$G$651</definedName>
    <definedName name="CAPA333" localSheetId="24">'[3]Attach-3 (QR)'!#REF!</definedName>
    <definedName name="CAPA333" localSheetId="10">'[4]Attach-3 (QR)'!#REF!</definedName>
    <definedName name="CAPA333" localSheetId="2">'[5]Attach-3 (QR)'!#REF!</definedName>
    <definedName name="CAPA333">#REF!</definedName>
    <definedName name="CAPA4" localSheetId="16">'[1]Attach-3 (QR)'!#REF!</definedName>
    <definedName name="CAPA4" localSheetId="24">'[3]Attach-3 (QR)'!#REF!</definedName>
    <definedName name="CAPA4" localSheetId="10">'[4]Attach-3 (QR)'!#REF!</definedName>
    <definedName name="CAPA4" localSheetId="2">'[5]Attach-3 (QR)'!#REF!</definedName>
    <definedName name="CAPA4">#REF!</definedName>
    <definedName name="CAPA44" localSheetId="16">'[1]Attach-3 (QR)'!#REF!</definedName>
    <definedName name="CAPA44" localSheetId="24">'[3]Attach-3 (QR)'!#REF!</definedName>
    <definedName name="CAPA44" localSheetId="10">'[4]Attach-3 (QR)'!#REF!</definedName>
    <definedName name="CAPA44" localSheetId="2">'[5]Attach-3 (QR)'!#REF!</definedName>
    <definedName name="CAPA44">#REF!</definedName>
    <definedName name="CAPA444" localSheetId="16">'[1]Attach-3 (QR)'!#REF!</definedName>
    <definedName name="CAPA444" localSheetId="22">'[6]Attach QR'!$I$651</definedName>
    <definedName name="CAPA444" localSheetId="24">'[3]Attach-3 (QR)'!#REF!</definedName>
    <definedName name="CAPA444" localSheetId="10">'[4]Attach-3 (QR)'!#REF!</definedName>
    <definedName name="CAPA444" localSheetId="2">'[5]Attach-3 (QR)'!#REF!</definedName>
    <definedName name="CAPA444">#REF!</definedName>
    <definedName name="CAPA7" localSheetId="16">'[1]Attach-3 (QR)'!#REF!</definedName>
    <definedName name="CAPA7" localSheetId="24">'[3]Attach-3 (QR)'!#REF!</definedName>
    <definedName name="CAPA7" localSheetId="10">'[4]Attach-3 (QR)'!#REF!</definedName>
    <definedName name="CAPA7" localSheetId="2">'[5]Attach-3 (QR)'!#REF!</definedName>
    <definedName name="CAPA7">#REF!</definedName>
    <definedName name="CAPA77" localSheetId="16">'[1]Attach-3 (QR)'!#REF!</definedName>
    <definedName name="CAPA77" localSheetId="24">'[3]Attach-3 (QR)'!#REF!</definedName>
    <definedName name="CAPA77" localSheetId="10">'[4]Attach-3 (QR)'!#REF!</definedName>
    <definedName name="CAPA77" localSheetId="2">'[5]Attach-3 (QR)'!#REF!</definedName>
    <definedName name="CAPA77">#REF!</definedName>
    <definedName name="CAPA777" localSheetId="16">'[1]Attach-3 (QR)'!#REF!</definedName>
    <definedName name="CAPA777" localSheetId="22">'[6]Attach QR'!$D$505</definedName>
    <definedName name="CAPA777" localSheetId="24">'[3]Attach-3 (QR)'!#REF!</definedName>
    <definedName name="CAPA777" localSheetId="10">'[4]Attach-3 (QR)'!#REF!</definedName>
    <definedName name="CAPA777" localSheetId="2">'[5]Attach-3 (QR)'!#REF!</definedName>
    <definedName name="CAPA777">#REF!</definedName>
    <definedName name="COO" localSheetId="16">'[7]Sch-1a'!#REF!</definedName>
    <definedName name="COO" localSheetId="10">'[8]Sch-1a'!#REF!</definedName>
    <definedName name="COO" localSheetId="2">'[9]Sch-1a'!#REF!</definedName>
    <definedName name="COO">'[8]Sch-1a'!#REF!</definedName>
    <definedName name="date" localSheetId="16">#REF!</definedName>
    <definedName name="date" localSheetId="24">#REF!</definedName>
    <definedName name="date" localSheetId="10">#REF!</definedName>
    <definedName name="date" localSheetId="2">#REF!</definedName>
    <definedName name="date">#REF!</definedName>
    <definedName name="iii" localSheetId="16">#REF!</definedName>
    <definedName name="iii" localSheetId="24">#REF!</definedName>
    <definedName name="iii" localSheetId="10">#REF!</definedName>
    <definedName name="iii" localSheetId="2">#REF!</definedName>
    <definedName name="iii">#REF!</definedName>
    <definedName name="LA">#REF!</definedName>
    <definedName name="logo1">"Picture 7"</definedName>
    <definedName name="MANU1" localSheetId="16">'[1]Attach-3 (QR)'!#REF!</definedName>
    <definedName name="MANU1" localSheetId="24">'[3]Attach-3 (QR)'!#REF!</definedName>
    <definedName name="MANU1" localSheetId="10">'[4]Attach-3 (QR)'!#REF!</definedName>
    <definedName name="MANU1" localSheetId="2">'[5]Attach-3 (QR)'!#REF!</definedName>
    <definedName name="MANU1">#REF!</definedName>
    <definedName name="MANU11" localSheetId="16">'[1]Attach-3 (QR)'!#REF!</definedName>
    <definedName name="MANU11" localSheetId="24">'[3]Attach-3 (QR)'!#REF!</definedName>
    <definedName name="MANU11" localSheetId="10">'[4]Attach-3 (QR)'!#REF!</definedName>
    <definedName name="MANU11" localSheetId="2">'[5]Attach-3 (QR)'!#REF!</definedName>
    <definedName name="MANU11">#REF!</definedName>
    <definedName name="MANU111" localSheetId="16">'[1]Attach-3 (QR)'!#REF!</definedName>
    <definedName name="MANU111" localSheetId="22">'[6]Attach QR'!$H$350</definedName>
    <definedName name="MANU111" localSheetId="24">'[3]Attach-3 (QR)'!#REF!</definedName>
    <definedName name="MANU111" localSheetId="10">'[4]Attach-3 (QR)'!#REF!</definedName>
    <definedName name="MANU111" localSheetId="2">'[5]Attach-3 (QR)'!#REF!</definedName>
    <definedName name="MANU111">#REF!</definedName>
    <definedName name="MANU2" localSheetId="16">'[1]Attach-3 (QR)'!#REF!</definedName>
    <definedName name="MANU2" localSheetId="24">'[3]Attach-3 (QR)'!#REF!</definedName>
    <definedName name="MANU2" localSheetId="10">'[4]Attach-3 (QR)'!#REF!</definedName>
    <definedName name="MANU2" localSheetId="2">'[5]Attach-3 (QR)'!#REF!</definedName>
    <definedName name="MANU2">#REF!</definedName>
    <definedName name="MANU22" localSheetId="16">'[1]Attach-3 (QR)'!#REF!</definedName>
    <definedName name="MANU22" localSheetId="24">'[3]Attach-3 (QR)'!#REF!</definedName>
    <definedName name="MANU22" localSheetId="10">'[4]Attach-3 (QR)'!#REF!</definedName>
    <definedName name="MANU22" localSheetId="2">'[5]Attach-3 (QR)'!#REF!</definedName>
    <definedName name="MANU22">#REF!</definedName>
    <definedName name="MANU222" localSheetId="16">'[1]Attach-3 (QR)'!#REF!</definedName>
    <definedName name="MANU222" localSheetId="22">'[6]Attach QR'!$H$419</definedName>
    <definedName name="MANU222" localSheetId="24">'[3]Attach-3 (QR)'!#REF!</definedName>
    <definedName name="MANU222" localSheetId="10">'[4]Attach-3 (QR)'!#REF!</definedName>
    <definedName name="MANU222" localSheetId="2">'[5]Attach-3 (QR)'!#REF!</definedName>
    <definedName name="MANU222">#REF!</definedName>
    <definedName name="MANU3" localSheetId="16">'[1]Attach-3 (QR)'!#REF!</definedName>
    <definedName name="MANU3" localSheetId="24">'[3]Attach-3 (QR)'!#REF!</definedName>
    <definedName name="MANU3" localSheetId="10">'[4]Attach-3 (QR)'!#REF!</definedName>
    <definedName name="MANU3" localSheetId="2">'[5]Attach-3 (QR)'!#REF!</definedName>
    <definedName name="MANU3">#REF!</definedName>
    <definedName name="MANU33" localSheetId="16">'[1]Attach-3 (QR)'!#REF!</definedName>
    <definedName name="MANU33" localSheetId="24">'[3]Attach-3 (QR)'!#REF!</definedName>
    <definedName name="MANU33" localSheetId="10">'[4]Attach-3 (QR)'!#REF!</definedName>
    <definedName name="MANU33" localSheetId="2">'[5]Attach-3 (QR)'!#REF!</definedName>
    <definedName name="MANU33">#REF!</definedName>
    <definedName name="MANU333" localSheetId="16">'[1]Attach-3 (QR)'!#REF!</definedName>
    <definedName name="MANU333" localSheetId="22">'[6]Attach QR'!$G$560</definedName>
    <definedName name="MANU333" localSheetId="24">'[3]Attach-3 (QR)'!#REF!</definedName>
    <definedName name="MANU333" localSheetId="10">'[4]Attach-3 (QR)'!#REF!</definedName>
    <definedName name="MANU333" localSheetId="2">'[5]Attach-3 (QR)'!#REF!</definedName>
    <definedName name="MANU333">#REF!</definedName>
    <definedName name="MANU4" localSheetId="16">'[1]Attach-3 (QR)'!#REF!</definedName>
    <definedName name="MANU4" localSheetId="24">'[3]Attach-3 (QR)'!#REF!</definedName>
    <definedName name="MANU4" localSheetId="10">'[4]Attach-3 (QR)'!#REF!</definedName>
    <definedName name="MANU4" localSheetId="2">'[5]Attach-3 (QR)'!#REF!</definedName>
    <definedName name="MANU4">#REF!</definedName>
    <definedName name="MANU44" localSheetId="16">'[1]Attach-3 (QR)'!#REF!</definedName>
    <definedName name="MANU44" localSheetId="24">'[3]Attach-3 (QR)'!#REF!</definedName>
    <definedName name="MANU44" localSheetId="10">'[4]Attach-3 (QR)'!#REF!</definedName>
    <definedName name="MANU44" localSheetId="2">'[5]Attach-3 (QR)'!#REF!</definedName>
    <definedName name="MANU44">#REF!</definedName>
    <definedName name="MANU444" localSheetId="16">'[1]Attach-3 (QR)'!#REF!</definedName>
    <definedName name="MANU444" localSheetId="22">'[6]Attach QR'!$I$560</definedName>
    <definedName name="MANU444" localSheetId="24">'[3]Attach-3 (QR)'!#REF!</definedName>
    <definedName name="MANU444" localSheetId="10">'[4]Attach-3 (QR)'!#REF!</definedName>
    <definedName name="MANU444" localSheetId="2">'[5]Attach-3 (QR)'!#REF!</definedName>
    <definedName name="MANU444">#REF!</definedName>
    <definedName name="MANU5" localSheetId="16">'[1]Attach-3 (QR)'!#REF!</definedName>
    <definedName name="MANU5" localSheetId="24">'[3]Attach-3 (QR)'!#REF!</definedName>
    <definedName name="MANU5" localSheetId="10">'[4]Attach-3 (QR)'!#REF!</definedName>
    <definedName name="MANU5" localSheetId="2">'[5]Attach-3 (QR)'!#REF!</definedName>
    <definedName name="MANU5">#REF!</definedName>
    <definedName name="MANU55" localSheetId="16">'[1]Attach-3 (QR)'!#REF!</definedName>
    <definedName name="MANU55" localSheetId="24">'[3]Attach-3 (QR)'!#REF!</definedName>
    <definedName name="MANU55" localSheetId="10">'[4]Attach-3 (QR)'!#REF!</definedName>
    <definedName name="MANU55" localSheetId="2">'[5]Attach-3 (QR)'!#REF!</definedName>
    <definedName name="MANU55">#REF!</definedName>
    <definedName name="MANU555" localSheetId="16">'[1]Attach-3 (QR)'!#REF!</definedName>
    <definedName name="MANU555" localSheetId="22">'[6]Attach QR'!$E$560</definedName>
    <definedName name="MANU555" localSheetId="24">'[3]Attach-3 (QR)'!#REF!</definedName>
    <definedName name="MANU555" localSheetId="10">'[4]Attach-3 (QR)'!#REF!</definedName>
    <definedName name="MANU555" localSheetId="2">'[5]Attach-3 (QR)'!#REF!</definedName>
    <definedName name="MANU555">#REF!</definedName>
    <definedName name="PATH1" localSheetId="16">'[1]Attach-3 (QR)'!#REF!</definedName>
    <definedName name="PATH1" localSheetId="24">'[3]Attach-3 (QR)'!#REF!</definedName>
    <definedName name="PATH1" localSheetId="10">'[4]Attach-3 (QR)'!#REF!</definedName>
    <definedName name="PATH1" localSheetId="2">'[5]Attach-3 (QR)'!#REF!</definedName>
    <definedName name="PATH1">#REF!</definedName>
    <definedName name="PATH11" localSheetId="16">'[1]Attach-3 (QR)'!#REF!</definedName>
    <definedName name="PATH11" localSheetId="24">'[3]Attach-3 (QR)'!#REF!</definedName>
    <definedName name="PATH11" localSheetId="10">'[4]Attach-3 (QR)'!#REF!</definedName>
    <definedName name="PATH11" localSheetId="2">'[5]Attach-3 (QR)'!#REF!</definedName>
    <definedName name="PATH11">#REF!</definedName>
    <definedName name="PATH111" localSheetId="16">'[1]Attach-3 (QR)'!#REF!</definedName>
    <definedName name="PATH111" localSheetId="22">'[6]Attach QR'!$G$170</definedName>
    <definedName name="PATH111" localSheetId="24">'[3]Attach-3 (QR)'!#REF!</definedName>
    <definedName name="PATH111" localSheetId="10">'[4]Attach-3 (QR)'!#REF!</definedName>
    <definedName name="PATH111" localSheetId="2">'[5]Attach-3 (QR)'!#REF!</definedName>
    <definedName name="PATH111">#REF!</definedName>
    <definedName name="PATH2" localSheetId="16">'[1]Attach-3 (QR)'!#REF!</definedName>
    <definedName name="PATH2" localSheetId="24">'[3]Attach-3 (QR)'!#REF!</definedName>
    <definedName name="PATH2" localSheetId="10">'[4]Attach-3 (QR)'!#REF!</definedName>
    <definedName name="PATH2" localSheetId="2">'[5]Attach-3 (QR)'!#REF!</definedName>
    <definedName name="PATH2">#REF!</definedName>
    <definedName name="PATH22" localSheetId="16">'[1]Attach-3 (QR)'!#REF!</definedName>
    <definedName name="PATH22" localSheetId="24">'[3]Attach-3 (QR)'!#REF!</definedName>
    <definedName name="PATH22" localSheetId="10">'[4]Attach-3 (QR)'!#REF!</definedName>
    <definedName name="PATH22" localSheetId="2">'[5]Attach-3 (QR)'!#REF!</definedName>
    <definedName name="PATH22">#REF!</definedName>
    <definedName name="PATH222" localSheetId="16">'[1]Attach-3 (QR)'!#REF!</definedName>
    <definedName name="PATH222" localSheetId="22">'[6]Attach QR'!$I$170</definedName>
    <definedName name="PATH222" localSheetId="24">'[3]Attach-3 (QR)'!#REF!</definedName>
    <definedName name="PATH222" localSheetId="10">'[4]Attach-3 (QR)'!#REF!</definedName>
    <definedName name="PATH222" localSheetId="2">'[5]Attach-3 (QR)'!#REF!</definedName>
    <definedName name="PATH222">#REF!</definedName>
    <definedName name="PATH3" localSheetId="16">'[1]Attach-3 (QR)'!#REF!</definedName>
    <definedName name="PATH3" localSheetId="24">'[3]Attach-3 (QR)'!#REF!</definedName>
    <definedName name="PATH3" localSheetId="10">'[4]Attach-3 (QR)'!#REF!</definedName>
    <definedName name="PATH3" localSheetId="2">'[5]Attach-3 (QR)'!#REF!</definedName>
    <definedName name="PATH3">#REF!</definedName>
    <definedName name="PATH33" localSheetId="16">'[1]Attach-3 (QR)'!#REF!</definedName>
    <definedName name="PATH33" localSheetId="24">'[3]Attach-3 (QR)'!#REF!</definedName>
    <definedName name="PATH33" localSheetId="10">'[4]Attach-3 (QR)'!#REF!</definedName>
    <definedName name="PATH33" localSheetId="2">'[5]Attach-3 (QR)'!#REF!</definedName>
    <definedName name="PATH33">#REF!</definedName>
    <definedName name="PATH333" localSheetId="16">'[1]Attach-3 (QR)'!#REF!</definedName>
    <definedName name="PATH333" localSheetId="22">'[6]Attach QR'!$G$246</definedName>
    <definedName name="PATH333" localSheetId="24">'[3]Attach-3 (QR)'!#REF!</definedName>
    <definedName name="PATH333" localSheetId="10">'[4]Attach-3 (QR)'!#REF!</definedName>
    <definedName name="PATH333" localSheetId="2">'[5]Attach-3 (QR)'!#REF!</definedName>
    <definedName name="PATH333">#REF!</definedName>
    <definedName name="PATH4" localSheetId="16">'[1]Attach-3 (QR)'!#REF!</definedName>
    <definedName name="PATH4" localSheetId="24">'[3]Attach-3 (QR)'!#REF!</definedName>
    <definedName name="PATH4" localSheetId="10">'[4]Attach-3 (QR)'!#REF!</definedName>
    <definedName name="PATH4" localSheetId="2">'[5]Attach-3 (QR)'!#REF!</definedName>
    <definedName name="PATH4">#REF!</definedName>
    <definedName name="PATH44" localSheetId="16">'[1]Attach-3 (QR)'!#REF!</definedName>
    <definedName name="PATH44" localSheetId="24">'[3]Attach-3 (QR)'!#REF!</definedName>
    <definedName name="PATH44" localSheetId="10">'[4]Attach-3 (QR)'!#REF!</definedName>
    <definedName name="PATH44" localSheetId="2">'[5]Attach-3 (QR)'!#REF!</definedName>
    <definedName name="PATH44">#REF!</definedName>
    <definedName name="PATH444" localSheetId="16">'[1]Attach-3 (QR)'!#REF!</definedName>
    <definedName name="PATH444" localSheetId="22">'[6]Attach QR'!$I$246</definedName>
    <definedName name="PATH444" localSheetId="24">'[3]Attach-3 (QR)'!#REF!</definedName>
    <definedName name="PATH444" localSheetId="10">'[4]Attach-3 (QR)'!#REF!</definedName>
    <definedName name="PATH444" localSheetId="2">'[5]Attach-3 (QR)'!#REF!</definedName>
    <definedName name="PATH444">#REF!</definedName>
    <definedName name="PATH5" localSheetId="16">'[1]Attach-3 (QR)'!#REF!</definedName>
    <definedName name="PATH5" localSheetId="24">'[3]Attach-3 (QR)'!#REF!</definedName>
    <definedName name="PATH5" localSheetId="10">'[4]Attach-3 (QR)'!#REF!</definedName>
    <definedName name="PATH5" localSheetId="2">'[5]Attach-3 (QR)'!#REF!</definedName>
    <definedName name="PATH5">#REF!</definedName>
    <definedName name="PATH55" localSheetId="16">'[1]Attach-3 (QR)'!#REF!</definedName>
    <definedName name="PATH55" localSheetId="24">'[3]Attach-3 (QR)'!#REF!</definedName>
    <definedName name="PATH55" localSheetId="10">'[4]Attach-3 (QR)'!#REF!</definedName>
    <definedName name="PATH55" localSheetId="2">'[5]Attach-3 (QR)'!#REF!</definedName>
    <definedName name="PATH55">#REF!</definedName>
    <definedName name="PATH555" localSheetId="16">'[1]Attach-3 (QR)'!#REF!</definedName>
    <definedName name="PATH555" localSheetId="24">'[3]Attach-3 (QR)'!#REF!</definedName>
    <definedName name="PATH555" localSheetId="10">'[4]Attach-3 (QR)'!#REF!</definedName>
    <definedName name="PATH555" localSheetId="2">'[5]Attach-3 (QR)'!#REF!</definedName>
    <definedName name="PATH555">#REF!</definedName>
    <definedName name="PATHAR1" localSheetId="16">'[1]Attach-3 (QR)'!#REF!</definedName>
    <definedName name="PATHAR1" localSheetId="10">'[2]Attach-3 (QR)'!#REF!</definedName>
    <definedName name="PATHAR1">#REF!</definedName>
    <definedName name="PATHAR2" localSheetId="16">'[1]Attach-3 (QR)'!#REF!</definedName>
    <definedName name="PATHAR2" localSheetId="10">'[2]Attach-3 (QR)'!#REF!</definedName>
    <definedName name="PATHAR2">#REF!</definedName>
    <definedName name="PATHAR3" localSheetId="16">'[1]Attach-3 (QR)'!#REF!</definedName>
    <definedName name="PATHAR3" localSheetId="22">'[6]Attach QR'!$AO$750</definedName>
    <definedName name="PATHAR3" localSheetId="10">'[2]Attach-3 (QR)'!#REF!</definedName>
    <definedName name="PATHAR3">#REF!</definedName>
    <definedName name="PATHJV1" localSheetId="16">'[1]Attach-3 (QR)'!#REF!</definedName>
    <definedName name="PATHJV1" localSheetId="24">'[3]Attach-3 (QR)'!#REF!</definedName>
    <definedName name="PATHJV1" localSheetId="10">'[4]Attach-3 (QR)'!#REF!</definedName>
    <definedName name="PATHJV1" localSheetId="2">'[5]Attach-3 (QR)'!#REF!</definedName>
    <definedName name="PATHJV1">#REF!</definedName>
    <definedName name="PATHJV11" localSheetId="16">'[1]Attach-3 (QR)'!#REF!</definedName>
    <definedName name="PATHJV11" localSheetId="24">'[3]Attach-3 (QR)'!#REF!</definedName>
    <definedName name="PATHJV11" localSheetId="10">'[4]Attach-3 (QR)'!#REF!</definedName>
    <definedName name="PATHJV11" localSheetId="2">'[5]Attach-3 (QR)'!#REF!</definedName>
    <definedName name="PATHJV11">#REF!</definedName>
    <definedName name="PATHJV111" localSheetId="16">'[1]Attach-3 (QR)'!#REF!</definedName>
    <definedName name="PATHJV111" localSheetId="24">'[3]Attach-3 (QR)'!#REF!</definedName>
    <definedName name="PATHJV111" localSheetId="10">'[4]Attach-3 (QR)'!#REF!</definedName>
    <definedName name="PATHJV111" localSheetId="2">'[5]Attach-3 (QR)'!#REF!</definedName>
    <definedName name="PATHJV111">#REF!</definedName>
    <definedName name="PATHJV2" localSheetId="16">'[1]Attach-3 (QR)'!#REF!</definedName>
    <definedName name="PATHJV2" localSheetId="24">'[3]Attach-3 (QR)'!#REF!</definedName>
    <definedName name="PATHJV2" localSheetId="10">'[4]Attach-3 (QR)'!#REF!</definedName>
    <definedName name="PATHJV2" localSheetId="2">'[5]Attach-3 (QR)'!#REF!</definedName>
    <definedName name="PATHJV2">#REF!</definedName>
    <definedName name="PATHJV22" localSheetId="16">'[1]Attach-3 (QR)'!#REF!</definedName>
    <definedName name="PATHJV22" localSheetId="24">'[3]Attach-3 (QR)'!#REF!</definedName>
    <definedName name="PATHJV22" localSheetId="10">'[4]Attach-3 (QR)'!#REF!</definedName>
    <definedName name="PATHJV22" localSheetId="2">'[5]Attach-3 (QR)'!#REF!</definedName>
    <definedName name="PATHJV22">#REF!</definedName>
    <definedName name="PATHJV222" localSheetId="16">'[1]Attach-3 (QR)'!#REF!</definedName>
    <definedName name="PATHJV222" localSheetId="24">'[3]Attach-3 (QR)'!#REF!</definedName>
    <definedName name="PATHJV222" localSheetId="10">'[4]Attach-3 (QR)'!#REF!</definedName>
    <definedName name="PATHJV222" localSheetId="2">'[5]Attach-3 (QR)'!#REF!</definedName>
    <definedName name="PATHJV222">#REF!</definedName>
    <definedName name="PATHJV3" localSheetId="16">'[1]Attach-3 (QR)'!#REF!</definedName>
    <definedName name="PATHJV3" localSheetId="22">'[6]Attach QR'!$I$61</definedName>
    <definedName name="PATHJV3" localSheetId="24">'[3]Attach-3 (QR)'!#REF!</definedName>
    <definedName name="PATHJV3" localSheetId="10">'[4]Attach-3 (QR)'!#REF!</definedName>
    <definedName name="PATHJV3" localSheetId="2">'[5]Attach-3 (QR)'!#REF!</definedName>
    <definedName name="PATHJV3">#REF!</definedName>
    <definedName name="PATHJV33" localSheetId="16">'[1]Attach-3 (QR)'!#REF!</definedName>
    <definedName name="PATHJV33" localSheetId="22">'[6]Attach QR'!$G$61</definedName>
    <definedName name="PATHJV33" localSheetId="24">'[3]Attach-3 (QR)'!#REF!</definedName>
    <definedName name="PATHJV33" localSheetId="10">'[4]Attach-3 (QR)'!#REF!</definedName>
    <definedName name="PATHJV33" localSheetId="2">'[5]Attach-3 (QR)'!#REF!</definedName>
    <definedName name="PATHJV33">#REF!</definedName>
    <definedName name="PATHJV333" localSheetId="16">'[1]Attach-3 (QR)'!#REF!</definedName>
    <definedName name="PATHJV333" localSheetId="22">'[6]Attach QR'!$E$61</definedName>
    <definedName name="PATHJV333" localSheetId="24">'[3]Attach-3 (QR)'!#REF!</definedName>
    <definedName name="PATHJV333" localSheetId="10">'[4]Attach-3 (QR)'!#REF!</definedName>
    <definedName name="PATHJV333" localSheetId="2">'[5]Attach-3 (QR)'!#REF!</definedName>
    <definedName name="PATHJV333">#REF!</definedName>
    <definedName name="PATHJVPR1" localSheetId="16">'[1]Attach-3 (QR)'!#REF!</definedName>
    <definedName name="PATHJVPR1" localSheetId="10">'[2]Attach-3 (QR)'!#REF!</definedName>
    <definedName name="PATHJVPR1">#REF!</definedName>
    <definedName name="PATHJVPR11" localSheetId="16">'[1]Attach-3 (QR)'!#REF!</definedName>
    <definedName name="PATHJVPR11" localSheetId="24">'[3]Attach-3 (QR)'!#REF!</definedName>
    <definedName name="PATHJVPR11" localSheetId="10">'[4]Attach-3 (QR)'!#REF!</definedName>
    <definedName name="PATHJVPR11" localSheetId="2">'[5]Attach-3 (QR)'!#REF!</definedName>
    <definedName name="PATHJVPR11">#REF!</definedName>
    <definedName name="PATHJVPR111" localSheetId="16">'[1]Attach-3 (QR)'!#REF!</definedName>
    <definedName name="PATHJVPR111" localSheetId="22">'[6]Attach QR'!$K$782</definedName>
    <definedName name="PATHJVPR111" localSheetId="24">'[3]Attach-3 (QR)'!#REF!</definedName>
    <definedName name="PATHJVPR111" localSheetId="10">'[4]Attach-3 (QR)'!#REF!</definedName>
    <definedName name="PATHJVPR111" localSheetId="2">'[5]Attach-3 (QR)'!#REF!</definedName>
    <definedName name="PATHJVPR111">#REF!</definedName>
    <definedName name="PATHJVPR2" localSheetId="16">'[1]Attach-3 (QR)'!#REF!</definedName>
    <definedName name="PATHJVPR2" localSheetId="10">'[2]Attach-3 (QR)'!#REF!</definedName>
    <definedName name="PATHJVPR2">#REF!</definedName>
    <definedName name="PATHJVPR22" localSheetId="16">'[1]Attach-3 (QR)'!#REF!</definedName>
    <definedName name="PATHJVPR22" localSheetId="24">'[3]Attach-3 (QR)'!#REF!</definedName>
    <definedName name="PATHJVPR22" localSheetId="10">'[4]Attach-3 (QR)'!#REF!</definedName>
    <definedName name="PATHJVPR22" localSheetId="2">'[5]Attach-3 (QR)'!#REF!</definedName>
    <definedName name="PATHJVPR22">#REF!</definedName>
    <definedName name="PATHJVPR222" localSheetId="16">'[1]Attach-3 (QR)'!#REF!</definedName>
    <definedName name="PATHJVPR222" localSheetId="22">'[6]Attach QR'!$L$782</definedName>
    <definedName name="PATHJVPR222" localSheetId="24">'[3]Attach-3 (QR)'!#REF!</definedName>
    <definedName name="PATHJVPR222" localSheetId="10">'[4]Attach-3 (QR)'!#REF!</definedName>
    <definedName name="PATHJVPR222" localSheetId="2">'[5]Attach-3 (QR)'!#REF!</definedName>
    <definedName name="PATHJVPR222">#REF!</definedName>
    <definedName name="PATHLA1" localSheetId="16">'[1]Attach-3 (QR)'!#REF!</definedName>
    <definedName name="PATHLA1" localSheetId="24">'[3]Attach-3 (QR)'!#REF!</definedName>
    <definedName name="PATHLA1" localSheetId="10">'[4]Attach-3 (QR)'!#REF!</definedName>
    <definedName name="PATHLA1" localSheetId="2">'[5]Attach-3 (QR)'!#REF!</definedName>
    <definedName name="PATHLA1">#REF!</definedName>
    <definedName name="PATHLA2" localSheetId="16">'[1]Attach-3 (QR)'!#REF!</definedName>
    <definedName name="PATHLA2" localSheetId="24">'[3]Attach-3 (QR)'!#REF!</definedName>
    <definedName name="PATHLA2" localSheetId="10">'[4]Attach-3 (QR)'!#REF!</definedName>
    <definedName name="PATHLA2" localSheetId="2">'[5]Attach-3 (QR)'!#REF!</definedName>
    <definedName name="PATHLA2">#REF!</definedName>
    <definedName name="PATHLA3" localSheetId="16">'[1]Attach-3 (QR)'!#REF!</definedName>
    <definedName name="PATHLA3" localSheetId="22">'[6]Attach QR'!$D$651</definedName>
    <definedName name="PATHLA3" localSheetId="24">'[3]Attach-3 (QR)'!#REF!</definedName>
    <definedName name="PATHLA3" localSheetId="10">'[4]Attach-3 (QR)'!#REF!</definedName>
    <definedName name="PATHLA3" localSheetId="2">'[5]Attach-3 (QR)'!#REF!</definedName>
    <definedName name="PATHLA3">#REF!</definedName>
    <definedName name="PATHLP1" localSheetId="16">'[1]Attach-3 (QR)'!#REF!</definedName>
    <definedName name="PATHLP1" localSheetId="10">'[2]Attach-3 (QR)'!#REF!</definedName>
    <definedName name="PATHLP1">#REF!</definedName>
    <definedName name="PATHLP2" localSheetId="16">'[1]Attach-3 (QR)'!#REF!</definedName>
    <definedName name="PATHLP2" localSheetId="24">'[3]Attach-3 (QR)'!#REF!</definedName>
    <definedName name="PATHLP2" localSheetId="10">'[4]Attach-3 (QR)'!#REF!</definedName>
    <definedName name="PATHLP2" localSheetId="2">'[5]Attach-3 (QR)'!#REF!</definedName>
    <definedName name="PATHLP2">#REF!</definedName>
    <definedName name="PATHLP3" localSheetId="16">'[1]Attach-3 (QR)'!#REF!</definedName>
    <definedName name="PATHLP3" localSheetId="22">'[6]Attach QR'!$J$782</definedName>
    <definedName name="PATHLP3" localSheetId="24">'[3]Attach-3 (QR)'!#REF!</definedName>
    <definedName name="PATHLP3" localSheetId="10">'[4]Attach-3 (QR)'!#REF!</definedName>
    <definedName name="PATHLP3" localSheetId="2">'[5]Attach-3 (QR)'!#REF!</definedName>
    <definedName name="PATHLP3">#REF!</definedName>
    <definedName name="PATHPR1" localSheetId="16">'[1]Attach-3 (QR)'!#REF!</definedName>
    <definedName name="PATHPR1" localSheetId="10">'[2]Attach-3 (QR)'!#REF!</definedName>
    <definedName name="PATHPR1">#REF!</definedName>
    <definedName name="PATHPR2" localSheetId="16">'[1]Attach-3 (QR)'!#REF!</definedName>
    <definedName name="PATHPR2" localSheetId="24">'[3]Attach-3 (QR)'!#REF!</definedName>
    <definedName name="PATHPR2" localSheetId="10">'[4]Attach-3 (QR)'!#REF!</definedName>
    <definedName name="PATHPR2" localSheetId="2">'[5]Attach-3 (QR)'!#REF!</definedName>
    <definedName name="PATHPR2">#REF!</definedName>
    <definedName name="_xlnm.Print_Area" localSheetId="14">'Attach 10'!$A$1:$F$18</definedName>
    <definedName name="_xlnm.Print_Area" localSheetId="15">'Attach 11'!$A$1:$E$29</definedName>
    <definedName name="_xlnm.Print_Area" localSheetId="16">'Attach 12'!$A$1:$F$117</definedName>
    <definedName name="_xlnm.Print_Area" localSheetId="17">'Attach 13'!$A$1:$E$27</definedName>
    <definedName name="_xlnm.Print_Area" localSheetId="18">'Attach 14'!$A$1:$E$29</definedName>
    <definedName name="_xlnm.Print_Area" localSheetId="19">'Attach 14-IP'!$A$8:$I$220</definedName>
    <definedName name="_xlnm.Print_Area" localSheetId="20">'Attach 15'!$A$1:$E$93</definedName>
    <definedName name="_xlnm.Print_Area" localSheetId="21">'Attach 16'!$A$1:$L$90</definedName>
    <definedName name="_xlnm.Print_Area" localSheetId="22">'Attach 17'!$A$1:$E$33</definedName>
    <definedName name="_xlnm.Print_Area" localSheetId="23">'Attach 18'!$A$1:$E$24</definedName>
    <definedName name="_xlnm.Print_Area" localSheetId="24">'Attach 18 SP'!$A$7:$I$157</definedName>
    <definedName name="_xlnm.Print_Area" localSheetId="25">'Attach 19'!$A$1:$E$31</definedName>
    <definedName name="_xlnm.Print_Area" localSheetId="26">'Attach 20'!$A$5:$E$174</definedName>
    <definedName name="_xlnm.Print_Area" localSheetId="27">'Attach 21'!$A$1:$E$21</definedName>
    <definedName name="_xlnm.Print_Area" localSheetId="28">'Attach 22'!$A$1:$E$26</definedName>
    <definedName name="_xlnm.Print_Area" localSheetId="29">'Attach 23'!$A$1:$E$28</definedName>
    <definedName name="_xlnm.Print_Area" localSheetId="30">'Attach 24'!$A$1:$E$34</definedName>
    <definedName name="_xlnm.Print_Area" localSheetId="31">'Attach 25'!$A$5:$E$118</definedName>
    <definedName name="_xlnm.Print_Area" localSheetId="32">'Attach 26'!$A$7:$H$174</definedName>
    <definedName name="_xlnm.Print_Area" localSheetId="4">'Attach 3(JV)'!$A$1:$E$28</definedName>
    <definedName name="_xlnm.Print_Area" localSheetId="5">'Attach 3(QR)'!$A$1:$E$28</definedName>
    <definedName name="_xlnm.Print_Area" localSheetId="6">'Attach 4'!$A$1:$G$25</definedName>
    <definedName name="_xlnm.Print_Area" localSheetId="7">'Attach 4 (A)'!$A$1:$E$27</definedName>
    <definedName name="_xlnm.Print_Area" localSheetId="8">'Attach 4 (B)'!$A$1:$E$26</definedName>
    <definedName name="_xlnm.Print_Area" localSheetId="9">'Attach 5'!$A$1:$E$34</definedName>
    <definedName name="_xlnm.Print_Area" localSheetId="10">'Attach 5A'!$A$1:$E$35</definedName>
    <definedName name="_xlnm.Print_Area" localSheetId="11">'Attach 6'!$A$1:$E$28</definedName>
    <definedName name="_xlnm.Print_Area" localSheetId="12">'Attach 7'!$A$1:$E$18</definedName>
    <definedName name="_xlnm.Print_Area" localSheetId="13">'Attach 9'!$A$1:$H$53</definedName>
    <definedName name="_xlnm.Print_Area" localSheetId="33">'Bid Form 1st Envelope '!$A$1:$F$114</definedName>
    <definedName name="_xlnm.Print_Area" localSheetId="1">Cover!$A$1:$F$17</definedName>
    <definedName name="_xlnm.Print_Area" localSheetId="2">'Names of Bidder'!$B$1:$G$47</definedName>
    <definedName name="_xlnm.Print_Area" localSheetId="3">'Tender Fee'!$A$1:$F$23</definedName>
    <definedName name="_xlnm.Print_Titles" localSheetId="13">'Attach 9'!$17:$17</definedName>
    <definedName name="printedname" localSheetId="16">#REF!</definedName>
    <definedName name="printedname" localSheetId="24">#REF!</definedName>
    <definedName name="printedname" localSheetId="10">#REF!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6">#REF!</definedName>
    <definedName name="_xlnm.Recorder" localSheetId="22">#REF!</definedName>
    <definedName name="_xlnm.Recorder" localSheetId="23">#REF!</definedName>
    <definedName name="_xlnm.Recorder" localSheetId="10">#REF!</definedName>
    <definedName name="_xlnm.Recorder" localSheetId="2">#REF!</definedName>
    <definedName name="_xlnm.Recorder">#REF!</definedName>
    <definedName name="sss" localSheetId="16">'[10]Attach-3 (QR)'!#REF!</definedName>
    <definedName name="sss" localSheetId="2">'[10]Attach-3 (QR)'!#REF!</definedName>
    <definedName name="sss">'[11]Attach-3 (QR)'!#REF!</definedName>
    <definedName name="TEST" localSheetId="16">#REF!</definedName>
    <definedName name="TEST" localSheetId="22">#REF!</definedName>
    <definedName name="TEST" localSheetId="23">#REF!</definedName>
    <definedName name="TEST" localSheetId="10">#REF!</definedName>
    <definedName name="TEST" localSheetId="2">#REF!</definedName>
    <definedName name="TEST">#REF!</definedName>
    <definedName name="TO">#REF!</definedName>
    <definedName name="ttt" localSheetId="16">#REF!</definedName>
    <definedName name="ttt" localSheetId="24">#REF!</definedName>
    <definedName name="ttt" localSheetId="10">#REF!</definedName>
    <definedName name="ttt" localSheetId="2">#REF!</definedName>
    <definedName name="ttt">#REF!</definedName>
    <definedName name="typeofbidder" localSheetId="16">#REF!</definedName>
    <definedName name="typeofbidder" localSheetId="24">#REF!</definedName>
    <definedName name="typeofbidder" localSheetId="10">#REF!</definedName>
    <definedName name="typeofbidder" localSheetId="2">#REF!</definedName>
    <definedName name="typeofbidder">#REF!</definedName>
    <definedName name="uuu" localSheetId="16">#REF!</definedName>
    <definedName name="uuu" localSheetId="24">#REF!</definedName>
    <definedName name="uuu" localSheetId="10">#REF!</definedName>
    <definedName name="uuu" localSheetId="2">#REF!</definedName>
    <definedName name="uuu">#REF!</definedName>
    <definedName name="yyy" localSheetId="16">#REF!</definedName>
    <definedName name="yyy" localSheetId="24">#REF!</definedName>
    <definedName name="yyy" localSheetId="10">#REF!</definedName>
    <definedName name="yyy" localSheetId="2">#REF!</definedName>
    <definedName name="yyy">#REF!</definedName>
    <definedName name="Z_01ACF2E1_8E61_4459_ABC1_B6C183DEED61_.wvu.PrintArea" localSheetId="2" hidden="1">'Names of Bidder'!$B$1:$E$45</definedName>
    <definedName name="Z_05855B4F_D61E_4C97_B759_B2F96767F6F8_.wvu.Cols" localSheetId="20" hidden="1">'Attach 15'!$H:$H</definedName>
    <definedName name="Z_05855B4F_D61E_4C97_B759_B2F96767F6F8_.wvu.Cols" localSheetId="24" hidden="1">'Attach 18 SP'!$J:$P</definedName>
    <definedName name="Z_05855B4F_D61E_4C97_B759_B2F96767F6F8_.wvu.Cols" localSheetId="4" hidden="1">'Attach 3(JV)'!$G:$H</definedName>
    <definedName name="Z_05855B4F_D61E_4C97_B759_B2F96767F6F8_.wvu.Cols" localSheetId="6" hidden="1">'Attach 4'!$H:$O</definedName>
    <definedName name="Z_05855B4F_D61E_4C97_B759_B2F96767F6F8_.wvu.Cols" localSheetId="9" hidden="1">'Attach 5'!$H:$H</definedName>
    <definedName name="Z_05855B4F_D61E_4C97_B759_B2F96767F6F8_.wvu.Cols" localSheetId="10" hidden="1">'Attach 5A'!$H:$H</definedName>
    <definedName name="Z_05855B4F_D61E_4C97_B759_B2F96767F6F8_.wvu.Cols" localSheetId="11" hidden="1">'Attach 6'!$H:$H</definedName>
    <definedName name="Z_05855B4F_D61E_4C97_B759_B2F96767F6F8_.wvu.Cols" localSheetId="33"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Bidder'!$B$6:$G$11</definedName>
    <definedName name="Z_05855B4F_D61E_4C97_B759_B2F96767F6F8_.wvu.PrintArea" localSheetId="14" hidden="1">'Attach 10'!$A$1:$F$18</definedName>
    <definedName name="Z_05855B4F_D61E_4C97_B759_B2F96767F6F8_.wvu.PrintArea" localSheetId="15" hidden="1">'Attach 11'!$A$1:$E$29</definedName>
    <definedName name="Z_05855B4F_D61E_4C97_B759_B2F96767F6F8_.wvu.PrintArea" localSheetId="17" hidden="1">'Attach 13'!$A$1:$E$27</definedName>
    <definedName name="Z_05855B4F_D61E_4C97_B759_B2F96767F6F8_.wvu.PrintArea" localSheetId="18" hidden="1">'Attach 14'!$A$1:$E$29</definedName>
    <definedName name="Z_05855B4F_D61E_4C97_B759_B2F96767F6F8_.wvu.PrintArea" localSheetId="19" hidden="1">'Attach 14-IP'!$A$8:$I$220</definedName>
    <definedName name="Z_05855B4F_D61E_4C97_B759_B2F96767F6F8_.wvu.PrintArea" localSheetId="20" hidden="1">'Attach 15'!$A$1:$E$93</definedName>
    <definedName name="Z_05855B4F_D61E_4C97_B759_B2F96767F6F8_.wvu.PrintArea" localSheetId="21" hidden="1">'Attach 16'!$A$1:$L$90</definedName>
    <definedName name="Z_05855B4F_D61E_4C97_B759_B2F96767F6F8_.wvu.PrintArea" localSheetId="22" hidden="1">'Attach 17'!$A$1:$E$33</definedName>
    <definedName name="Z_05855B4F_D61E_4C97_B759_B2F96767F6F8_.wvu.PrintArea" localSheetId="23" hidden="1">'Attach 18'!$A$1:$E$24</definedName>
    <definedName name="Z_05855B4F_D61E_4C97_B759_B2F96767F6F8_.wvu.PrintArea" localSheetId="24" hidden="1">'Attach 18 SP'!$A$7:$I$157</definedName>
    <definedName name="Z_05855B4F_D61E_4C97_B759_B2F96767F6F8_.wvu.PrintArea" localSheetId="25" hidden="1">'Attach 19'!$A$1:$E$31</definedName>
    <definedName name="Z_05855B4F_D61E_4C97_B759_B2F96767F6F8_.wvu.PrintArea" localSheetId="26" hidden="1">'Attach 20'!$A$5:$E$53</definedName>
    <definedName name="Z_05855B4F_D61E_4C97_B759_B2F96767F6F8_.wvu.PrintArea" localSheetId="27" hidden="1">'Attach 21'!$A$1:$E$21</definedName>
    <definedName name="Z_05855B4F_D61E_4C97_B759_B2F96767F6F8_.wvu.PrintArea" localSheetId="28" hidden="1">'Attach 22'!$A$1:$E$26</definedName>
    <definedName name="Z_05855B4F_D61E_4C97_B759_B2F96767F6F8_.wvu.PrintArea" localSheetId="29" hidden="1">'Attach 23'!$A$1:$E$28</definedName>
    <definedName name="Z_05855B4F_D61E_4C97_B759_B2F96767F6F8_.wvu.PrintArea" localSheetId="30" hidden="1">'Attach 24'!$A$1:$E$34</definedName>
    <definedName name="Z_05855B4F_D61E_4C97_B759_B2F96767F6F8_.wvu.PrintArea" localSheetId="31" hidden="1">'Attach 25'!$A$5:$E$42</definedName>
    <definedName name="Z_05855B4F_D61E_4C97_B759_B2F96767F6F8_.wvu.PrintArea" localSheetId="32" hidden="1">'Attach 26'!$A$7:$H$58</definedName>
    <definedName name="Z_05855B4F_D61E_4C97_B759_B2F96767F6F8_.wvu.PrintArea" localSheetId="4" hidden="1">'Attach 3(JV)'!$A$1:$E$28</definedName>
    <definedName name="Z_05855B4F_D61E_4C97_B759_B2F96767F6F8_.wvu.PrintArea" localSheetId="5" hidden="1">'Attach 3(QR)'!$A$1:$E$28</definedName>
    <definedName name="Z_05855B4F_D61E_4C97_B759_B2F96767F6F8_.wvu.PrintArea" localSheetId="6" hidden="1">'Attach 4'!$A$1:$G$25</definedName>
    <definedName name="Z_05855B4F_D61E_4C97_B759_B2F96767F6F8_.wvu.PrintArea" localSheetId="7" hidden="1">'Attach 4 (A)'!$A$1:$E$27</definedName>
    <definedName name="Z_05855B4F_D61E_4C97_B759_B2F96767F6F8_.wvu.PrintArea" localSheetId="8" hidden="1">'Attach 4 (B)'!$A$1:$E$26</definedName>
    <definedName name="Z_05855B4F_D61E_4C97_B759_B2F96767F6F8_.wvu.PrintArea" localSheetId="9" hidden="1">'Attach 5'!$A$1:$E$34</definedName>
    <definedName name="Z_05855B4F_D61E_4C97_B759_B2F96767F6F8_.wvu.PrintArea" localSheetId="10" hidden="1">'Attach 5A'!$A$1:$E$73</definedName>
    <definedName name="Z_05855B4F_D61E_4C97_B759_B2F96767F6F8_.wvu.PrintArea" localSheetId="11" hidden="1">'Attach 6'!$A$1:$E$28</definedName>
    <definedName name="Z_05855B4F_D61E_4C97_B759_B2F96767F6F8_.wvu.PrintArea" localSheetId="12" hidden="1">'Attach 7'!$A$1:$E$18</definedName>
    <definedName name="Z_05855B4F_D61E_4C97_B759_B2F96767F6F8_.wvu.PrintArea" localSheetId="13" hidden="1">'Attach 9'!$A$1:$H$53</definedName>
    <definedName name="Z_05855B4F_D61E_4C97_B759_B2F96767F6F8_.wvu.PrintArea" localSheetId="33" hidden="1">'Bid Form 1st Envelope '!$A$1:$F$114</definedName>
    <definedName name="Z_05855B4F_D61E_4C97_B759_B2F96767F6F8_.wvu.PrintArea" localSheetId="1" hidden="1">Cover!$A$1:$F$17</definedName>
    <definedName name="Z_05855B4F_D61E_4C97_B759_B2F96767F6F8_.wvu.PrintArea" localSheetId="2" hidden="1">'Names of Bidder'!$B$1:$G$48</definedName>
    <definedName name="Z_05855B4F_D61E_4C97_B759_B2F96767F6F8_.wvu.PrintArea" localSheetId="3" hidden="1">'Tender Fee'!$A$1:$F$23</definedName>
    <definedName name="Z_05855B4F_D61E_4C97_B759_B2F96767F6F8_.wvu.PrintTitles" localSheetId="13" hidden="1">'Attach 9'!$17:$17</definedName>
    <definedName name="Z_05855B4F_D61E_4C97_B759_B2F96767F6F8_.wvu.Rows" localSheetId="20" hidden="1">'Attach 15'!$16:$16</definedName>
    <definedName name="Z_05855B4F_D61E_4C97_B759_B2F96767F6F8_.wvu.Rows" localSheetId="22" hidden="1">'Attach 17'!$26:$26,'Attach 17'!$32:$209</definedName>
    <definedName name="Z_05855B4F_D61E_4C97_B759_B2F96767F6F8_.wvu.Rows" localSheetId="24" hidden="1">'Attach 18 SP'!$149:$153</definedName>
    <definedName name="Z_05855B4F_D61E_4C97_B759_B2F96767F6F8_.wvu.Rows" localSheetId="25" hidden="1">'Attach 19'!$13:$13,'Attach 19'!$20:$28</definedName>
    <definedName name="Z_05855B4F_D61E_4C97_B759_B2F96767F6F8_.wvu.Rows" localSheetId="26" hidden="1">'Attach 20'!$17:$17,'Attach 20'!#REF!</definedName>
    <definedName name="Z_05855B4F_D61E_4C97_B759_B2F96767F6F8_.wvu.Rows" localSheetId="27" hidden="1">'Attach 21'!$13:$13,'Attach 21'!#REF!</definedName>
    <definedName name="Z_05855B4F_D61E_4C97_B759_B2F96767F6F8_.wvu.Rows" localSheetId="28" hidden="1">'Attach 22'!$13:$13,'Attach 22'!#REF!</definedName>
    <definedName name="Z_05855B4F_D61E_4C97_B759_B2F96767F6F8_.wvu.Rows" localSheetId="29" hidden="1">'Attach 23'!$13:$13,'Attach 23'!#REF!</definedName>
    <definedName name="Z_05855B4F_D61E_4C97_B759_B2F96767F6F8_.wvu.Rows" localSheetId="30" hidden="1">'Attach 24'!$12:$12,'Attach 24'!#REF!</definedName>
    <definedName name="Z_05855B4F_D61E_4C97_B759_B2F96767F6F8_.wvu.Rows" localSheetId="31" hidden="1">'Attach 25'!#REF!,'Attach 25'!#REF!</definedName>
    <definedName name="Z_05855B4F_D61E_4C97_B759_B2F96767F6F8_.wvu.Rows" localSheetId="9" hidden="1">'Attach 5'!$4:$4</definedName>
    <definedName name="Z_05855B4F_D61E_4C97_B759_B2F96767F6F8_.wvu.Rows" localSheetId="10" hidden="1">'Attach 5A'!$25:$30</definedName>
    <definedName name="Z_05855B4F_D61E_4C97_B759_B2F96767F6F8_.wvu.Rows" localSheetId="33" hidden="1">'Bid Form 1st Envelope '!$26:$27,'Bid Form 1st Envelope '!$97:$97,'Bid Form 1st Envelope '!$100:$101</definedName>
    <definedName name="Z_0664780A_E8AC_4BA6_9C3B_53B9085473D3_.wvu.Cols" localSheetId="24" hidden="1">'Attach 18 SP'!$J:$P</definedName>
    <definedName name="Z_0664780A_E8AC_4BA6_9C3B_53B9085473D3_.wvu.PrintArea" localSheetId="24" hidden="1">'Attach 18 SP'!$A$8:$I$157</definedName>
    <definedName name="Z_0664780A_E8AC_4BA6_9C3B_53B9085473D3_.wvu.Rows" localSheetId="24" hidden="1">'Attach 18 SP'!#REF!,'Attach 18 SP'!#REF!,'Attach 18 SP'!#REF!,'Attach 18 SP'!#REF!,'Attach 18 SP'!#REF!,'Attach 18 SP'!$149:$153</definedName>
    <definedName name="Z_091A6405_72DB_46E0_B81A_EC53A5C58396_.wvu.Cols" localSheetId="2" hidden="1">'Names of Bidder'!$L:$L</definedName>
    <definedName name="Z_091A6405_72DB_46E0_B81A_EC53A5C58396_.wvu.PrintArea" localSheetId="2" hidden="1">'Names of Bidder'!$B$1:$E$45</definedName>
    <definedName name="Z_10C5F276_B641_4058_B015_CD9DBF21498B_.wvu.Cols" localSheetId="16" hidden="1">'Attach 12'!$G:$G,'Attach 12'!$I:$I</definedName>
    <definedName name="Z_10C5F276_B641_4058_B015_CD9DBF21498B_.wvu.PrintArea" localSheetId="16" hidden="1">'Attach 12'!$A$1:$F$29</definedName>
    <definedName name="Z_10C5F276_B641_4058_B015_CD9DBF21498B_.wvu.Rows" localSheetId="16" hidden="1">'Attach 12'!#REF!,'Attach 12'!#REF!,'Attach 12'!#REF!,'Attach 12'!#REF!,'Attach 12'!#REF!,'Attach 12'!#REF!,'Attach 12'!#REF!,'Attach 12'!#REF!,'Attach 12'!#REF!,'Attach 12'!#REF!,'Attach 12'!$114:$201</definedName>
    <definedName name="Z_14D7F02E_BCCA_4517_ABC7_537FF4AEB67A_.wvu.PrintArea" localSheetId="2" hidden="1">'Names of Bidder'!$B$1:$E$45</definedName>
    <definedName name="Z_15A19D23_A9FD_4FC1_B7B0_F2D16BDFC729_.wvu.Cols" localSheetId="20" hidden="1">'Attach 15'!$H:$H</definedName>
    <definedName name="Z_15A19D23_A9FD_4FC1_B7B0_F2D16BDFC729_.wvu.Cols" localSheetId="9" hidden="1">'Attach 5'!$H:$H</definedName>
    <definedName name="Z_15A19D23_A9FD_4FC1_B7B0_F2D16BDFC729_.wvu.Cols" localSheetId="11" hidden="1">'Attach 6'!$H:$H</definedName>
    <definedName name="Z_15A19D23_A9FD_4FC1_B7B0_F2D16BDFC729_.wvu.PrintArea" localSheetId="14" hidden="1">'Attach 10'!$A$1:$E$18</definedName>
    <definedName name="Z_15A19D23_A9FD_4FC1_B7B0_F2D16BDFC729_.wvu.PrintArea" localSheetId="15" hidden="1">'Attach 11'!$A$1:$E$29</definedName>
    <definedName name="Z_15A19D23_A9FD_4FC1_B7B0_F2D16BDFC729_.wvu.PrintArea" localSheetId="17" hidden="1">'Attach 13'!$A$1:$E$27</definedName>
    <definedName name="Z_15A19D23_A9FD_4FC1_B7B0_F2D16BDFC729_.wvu.PrintArea" localSheetId="18" hidden="1">'Attach 14'!$A$1:$E$29</definedName>
    <definedName name="Z_15A19D23_A9FD_4FC1_B7B0_F2D16BDFC729_.wvu.PrintArea" localSheetId="19" hidden="1">'Attach 14-IP'!$A$8:$I$220</definedName>
    <definedName name="Z_15A19D23_A9FD_4FC1_B7B0_F2D16BDFC729_.wvu.PrintArea" localSheetId="20" hidden="1">'Attach 15'!$A$1:$E$93</definedName>
    <definedName name="Z_15A19D23_A9FD_4FC1_B7B0_F2D16BDFC729_.wvu.PrintArea" localSheetId="21" hidden="1">'Attach 16'!$A$1:$L$90</definedName>
    <definedName name="Z_15A19D23_A9FD_4FC1_B7B0_F2D16BDFC729_.wvu.PrintArea" localSheetId="22" hidden="1">'Attach 17'!$A$1:$E$33</definedName>
    <definedName name="Z_15A19D23_A9FD_4FC1_B7B0_F2D16BDFC729_.wvu.PrintArea" localSheetId="23" hidden="1">'Attach 18'!$A$1:$E$24</definedName>
    <definedName name="Z_15A19D23_A9FD_4FC1_B7B0_F2D16BDFC729_.wvu.PrintArea" localSheetId="25" hidden="1">'Attach 19'!$A$1:$E$31</definedName>
    <definedName name="Z_15A19D23_A9FD_4FC1_B7B0_F2D16BDFC729_.wvu.PrintArea" localSheetId="26" hidden="1">'Attach 20'!$A$5:$E$53</definedName>
    <definedName name="Z_15A19D23_A9FD_4FC1_B7B0_F2D16BDFC729_.wvu.PrintArea" localSheetId="27" hidden="1">'Attach 21'!$A$1:$E$21</definedName>
    <definedName name="Z_15A19D23_A9FD_4FC1_B7B0_F2D16BDFC729_.wvu.PrintArea" localSheetId="28" hidden="1">'Attach 22'!$A$1:$E$26</definedName>
    <definedName name="Z_15A19D23_A9FD_4FC1_B7B0_F2D16BDFC729_.wvu.PrintArea" localSheetId="29" hidden="1">'Attach 23'!$A$1:$E$28</definedName>
    <definedName name="Z_15A19D23_A9FD_4FC1_B7B0_F2D16BDFC729_.wvu.PrintArea" localSheetId="30" hidden="1">'Attach 24'!$A$1:$E$34</definedName>
    <definedName name="Z_15A19D23_A9FD_4FC1_B7B0_F2D16BDFC729_.wvu.PrintArea" localSheetId="31" hidden="1">'Attach 25'!$A$5:$E$42</definedName>
    <definedName name="Z_15A19D23_A9FD_4FC1_B7B0_F2D16BDFC729_.wvu.PrintArea" localSheetId="32" hidden="1">'Attach 26'!$A$7:$H$58</definedName>
    <definedName name="Z_15A19D23_A9FD_4FC1_B7B0_F2D16BDFC729_.wvu.PrintArea" localSheetId="4" hidden="1">'Attach 3(JV)'!$A$1:$E$28</definedName>
    <definedName name="Z_15A19D23_A9FD_4FC1_B7B0_F2D16BDFC729_.wvu.PrintArea" localSheetId="5" hidden="1">'Attach 3(QR)'!$A$1:$E$28</definedName>
    <definedName name="Z_15A19D23_A9FD_4FC1_B7B0_F2D16BDFC729_.wvu.PrintArea" localSheetId="6" hidden="1">'Attach 4'!$A$1:$G$25</definedName>
    <definedName name="Z_15A19D23_A9FD_4FC1_B7B0_F2D16BDFC729_.wvu.PrintArea" localSheetId="7" hidden="1">'Attach 4 (A)'!$A$1:$E$27</definedName>
    <definedName name="Z_15A19D23_A9FD_4FC1_B7B0_F2D16BDFC729_.wvu.PrintArea" localSheetId="8" hidden="1">'Attach 4 (B)'!$A$1:$E$26</definedName>
    <definedName name="Z_15A19D23_A9FD_4FC1_B7B0_F2D16BDFC729_.wvu.PrintArea" localSheetId="9" hidden="1">'Attach 5'!$A$1:$E$34</definedName>
    <definedName name="Z_15A19D23_A9FD_4FC1_B7B0_F2D16BDFC729_.wvu.PrintArea" localSheetId="11" hidden="1">'Attach 6'!$A$1:$E$28</definedName>
    <definedName name="Z_15A19D23_A9FD_4FC1_B7B0_F2D16BDFC729_.wvu.PrintArea" localSheetId="12" hidden="1">'Attach 7'!$A$1:$E$18</definedName>
    <definedName name="Z_15A19D23_A9FD_4FC1_B7B0_F2D16BDFC729_.wvu.PrintArea" localSheetId="13" hidden="1">'Attach 9'!$A$1:$H$54</definedName>
    <definedName name="Z_15A19D23_A9FD_4FC1_B7B0_F2D16BDFC729_.wvu.PrintArea" localSheetId="33" hidden="1">'Bid Form 1st Envelope '!$A$1:$F$114</definedName>
    <definedName name="Z_15A19D23_A9FD_4FC1_B7B0_F2D16BDFC729_.wvu.PrintArea" localSheetId="3" hidden="1">'Tender Fee'!$A$1:$E$23</definedName>
    <definedName name="Z_15A19D23_A9FD_4FC1_B7B0_F2D16BDFC729_.wvu.PrintTitles" localSheetId="13" hidden="1">'Attach 9'!$17:$17</definedName>
    <definedName name="Z_15A19D23_A9FD_4FC1_B7B0_F2D16BDFC729_.wvu.Rows" localSheetId="20" hidden="1">'Attach 15'!$16:$16</definedName>
    <definedName name="Z_15A19D23_A9FD_4FC1_B7B0_F2D16BDFC729_.wvu.Rows" localSheetId="22" hidden="1">'Attach 17'!$26:$26,'Attach 17'!$32:$209</definedName>
    <definedName name="Z_15A19D23_A9FD_4FC1_B7B0_F2D16BDFC729_.wvu.Rows" localSheetId="25" hidden="1">'Attach 19'!$13:$13,'Attach 19'!$20:$28</definedName>
    <definedName name="Z_15A19D23_A9FD_4FC1_B7B0_F2D16BDFC729_.wvu.Rows" localSheetId="26" hidden="1">'Attach 20'!$17:$17,'Attach 20'!#REF!</definedName>
    <definedName name="Z_15A19D23_A9FD_4FC1_B7B0_F2D16BDFC729_.wvu.Rows" localSheetId="27" hidden="1">'Attach 21'!$13:$13,'Attach 21'!#REF!</definedName>
    <definedName name="Z_15A19D23_A9FD_4FC1_B7B0_F2D16BDFC729_.wvu.Rows" localSheetId="28" hidden="1">'Attach 22'!$13:$13,'Attach 22'!#REF!</definedName>
    <definedName name="Z_15A19D23_A9FD_4FC1_B7B0_F2D16BDFC729_.wvu.Rows" localSheetId="29" hidden="1">'Attach 23'!$13:$13,'Attach 23'!#REF!</definedName>
    <definedName name="Z_15A19D23_A9FD_4FC1_B7B0_F2D16BDFC729_.wvu.Rows" localSheetId="30" hidden="1">'Attach 24'!$12:$12,'Attach 24'!#REF!</definedName>
    <definedName name="Z_15A19D23_A9FD_4FC1_B7B0_F2D16BDFC729_.wvu.Rows" localSheetId="31" hidden="1">'Attach 25'!#REF!,'Attach 25'!#REF!</definedName>
    <definedName name="Z_15A19D23_A9FD_4FC1_B7B0_F2D16BDFC729_.wvu.Rows" localSheetId="9" hidden="1">'Attach 5'!$4:$4</definedName>
    <definedName name="Z_1A6C211D_477E_416D_87F8_1BF3866A431B_.wvu.Cols" localSheetId="16" hidden="1">'Attach 12'!$G:$I</definedName>
    <definedName name="Z_1A6C211D_477E_416D_87F8_1BF3866A431B_.wvu.Cols" localSheetId="20" hidden="1">'Attach 15'!$H:$H,'Attach 15'!$J:$J</definedName>
    <definedName name="Z_1A6C211D_477E_416D_87F8_1BF3866A431B_.wvu.Cols" localSheetId="24" hidden="1">'Attach 18 SP'!$J:$AO</definedName>
    <definedName name="Z_1A6C211D_477E_416D_87F8_1BF3866A431B_.wvu.Cols" localSheetId="4" hidden="1">'Attach 3(JV)'!$G:$H</definedName>
    <definedName name="Z_1A6C211D_477E_416D_87F8_1BF3866A431B_.wvu.Cols" localSheetId="6" hidden="1">'Attach 4'!$H:$O</definedName>
    <definedName name="Z_1A6C211D_477E_416D_87F8_1BF3866A431B_.wvu.Cols" localSheetId="9" hidden="1">'Attach 5'!$H:$H</definedName>
    <definedName name="Z_1A6C211D_477E_416D_87F8_1BF3866A431B_.wvu.Cols" localSheetId="10" hidden="1">'Attach 5A'!$G:$H</definedName>
    <definedName name="Z_1A6C211D_477E_416D_87F8_1BF3866A431B_.wvu.Cols" localSheetId="11" hidden="1">'Attach 6'!$H:$H</definedName>
    <definedName name="Z_1A6C211D_477E_416D_87F8_1BF3866A431B_.wvu.Cols" localSheetId="33" hidden="1">'Bid Form 1st Envelope '!$L:$L,'Bid Form 1st Envelope '!$AA:$AI</definedName>
    <definedName name="Z_1A6C211D_477E_416D_87F8_1BF3866A431B_.wvu.Cols" localSheetId="2" hidden="1">'Names of Bidder'!$I:$AB</definedName>
    <definedName name="Z_1A6C211D_477E_416D_87F8_1BF3866A431B_.wvu.FilterData" localSheetId="2" hidden="1">'Names of Bidder'!$B$6:$G$11</definedName>
    <definedName name="Z_1A6C211D_477E_416D_87F8_1BF3866A431B_.wvu.PrintArea" localSheetId="14" hidden="1">'Attach 10'!$A$1:$F$18</definedName>
    <definedName name="Z_1A6C211D_477E_416D_87F8_1BF3866A431B_.wvu.PrintArea" localSheetId="15" hidden="1">'Attach 11'!$A$1:$E$29</definedName>
    <definedName name="Z_1A6C211D_477E_416D_87F8_1BF3866A431B_.wvu.PrintArea" localSheetId="16" hidden="1">'Attach 12'!$A$1:$F$117</definedName>
    <definedName name="Z_1A6C211D_477E_416D_87F8_1BF3866A431B_.wvu.PrintArea" localSheetId="17" hidden="1">'Attach 13'!$A$1:$E$27</definedName>
    <definedName name="Z_1A6C211D_477E_416D_87F8_1BF3866A431B_.wvu.PrintArea" localSheetId="18" hidden="1">'Attach 14'!$A$1:$E$29</definedName>
    <definedName name="Z_1A6C211D_477E_416D_87F8_1BF3866A431B_.wvu.PrintArea" localSheetId="19" hidden="1">'Attach 14-IP'!$A$8:$I$220</definedName>
    <definedName name="Z_1A6C211D_477E_416D_87F8_1BF3866A431B_.wvu.PrintArea" localSheetId="20" hidden="1">'Attach 15'!$A$1:$E$93</definedName>
    <definedName name="Z_1A6C211D_477E_416D_87F8_1BF3866A431B_.wvu.PrintArea" localSheetId="21" hidden="1">'Attach 16'!$A$1:$L$90</definedName>
    <definedName name="Z_1A6C211D_477E_416D_87F8_1BF3866A431B_.wvu.PrintArea" localSheetId="22" hidden="1">'Attach 17'!$A$1:$E$33</definedName>
    <definedName name="Z_1A6C211D_477E_416D_87F8_1BF3866A431B_.wvu.PrintArea" localSheetId="23" hidden="1">'Attach 18'!$A$1:$E$24</definedName>
    <definedName name="Z_1A6C211D_477E_416D_87F8_1BF3866A431B_.wvu.PrintArea" localSheetId="24" hidden="1">'Attach 18 SP'!$A$7:$I$157</definedName>
    <definedName name="Z_1A6C211D_477E_416D_87F8_1BF3866A431B_.wvu.PrintArea" localSheetId="25" hidden="1">'Attach 19'!$A$1:$E$31</definedName>
    <definedName name="Z_1A6C211D_477E_416D_87F8_1BF3866A431B_.wvu.PrintArea" localSheetId="26" hidden="1">'Attach 20'!$A$5:$E$53</definedName>
    <definedName name="Z_1A6C211D_477E_416D_87F8_1BF3866A431B_.wvu.PrintArea" localSheetId="27" hidden="1">'Attach 21'!$A$1:$E$21</definedName>
    <definedName name="Z_1A6C211D_477E_416D_87F8_1BF3866A431B_.wvu.PrintArea" localSheetId="28" hidden="1">'Attach 22'!$A$1:$E$26</definedName>
    <definedName name="Z_1A6C211D_477E_416D_87F8_1BF3866A431B_.wvu.PrintArea" localSheetId="29" hidden="1">'Attach 23'!$A$1:$E$28</definedName>
    <definedName name="Z_1A6C211D_477E_416D_87F8_1BF3866A431B_.wvu.PrintArea" localSheetId="30" hidden="1">'Attach 24'!$A$1:$E$34</definedName>
    <definedName name="Z_1A6C211D_477E_416D_87F8_1BF3866A431B_.wvu.PrintArea" localSheetId="31" hidden="1">'Attach 25'!$A$5:$E$42</definedName>
    <definedName name="Z_1A6C211D_477E_416D_87F8_1BF3866A431B_.wvu.PrintArea" localSheetId="32" hidden="1">'Attach 26'!$A$7:$H$58</definedName>
    <definedName name="Z_1A6C211D_477E_416D_87F8_1BF3866A431B_.wvu.PrintArea" localSheetId="4" hidden="1">'Attach 3(JV)'!$A$1:$E$28</definedName>
    <definedName name="Z_1A6C211D_477E_416D_87F8_1BF3866A431B_.wvu.PrintArea" localSheetId="5" hidden="1">'Attach 3(QR)'!$A$1:$E$28</definedName>
    <definedName name="Z_1A6C211D_477E_416D_87F8_1BF3866A431B_.wvu.PrintArea" localSheetId="6" hidden="1">'Attach 4'!$A$1:$G$25</definedName>
    <definedName name="Z_1A6C211D_477E_416D_87F8_1BF3866A431B_.wvu.PrintArea" localSheetId="7" hidden="1">'Attach 4 (A)'!$A$1:$E$27</definedName>
    <definedName name="Z_1A6C211D_477E_416D_87F8_1BF3866A431B_.wvu.PrintArea" localSheetId="8" hidden="1">'Attach 4 (B)'!$A$1:$E$26</definedName>
    <definedName name="Z_1A6C211D_477E_416D_87F8_1BF3866A431B_.wvu.PrintArea" localSheetId="9" hidden="1">'Attach 5'!$A$1:$E$34</definedName>
    <definedName name="Z_1A6C211D_477E_416D_87F8_1BF3866A431B_.wvu.PrintArea" localSheetId="10" hidden="1">'Attach 5A'!$A$1:$E$35</definedName>
    <definedName name="Z_1A6C211D_477E_416D_87F8_1BF3866A431B_.wvu.PrintArea" localSheetId="11" hidden="1">'Attach 6'!$A$1:$E$28</definedName>
    <definedName name="Z_1A6C211D_477E_416D_87F8_1BF3866A431B_.wvu.PrintArea" localSheetId="12" hidden="1">'Attach 7'!$A$1:$E$18</definedName>
    <definedName name="Z_1A6C211D_477E_416D_87F8_1BF3866A431B_.wvu.PrintArea" localSheetId="13" hidden="1">'Attach 9'!$A$1:$H$53</definedName>
    <definedName name="Z_1A6C211D_477E_416D_87F8_1BF3866A431B_.wvu.PrintArea" localSheetId="33" hidden="1">'Bid Form 1st Envelope '!$A$1:$F$114</definedName>
    <definedName name="Z_1A6C211D_477E_416D_87F8_1BF3866A431B_.wvu.PrintArea" localSheetId="1" hidden="1">Cover!$A$1:$F$17</definedName>
    <definedName name="Z_1A6C211D_477E_416D_87F8_1BF3866A431B_.wvu.PrintArea" localSheetId="2" hidden="1">'Names of Bidder'!$B$1:$G$47</definedName>
    <definedName name="Z_1A6C211D_477E_416D_87F8_1BF3866A431B_.wvu.PrintArea" localSheetId="3" hidden="1">'Tender Fee'!$A$1:$F$23</definedName>
    <definedName name="Z_1A6C211D_477E_416D_87F8_1BF3866A431B_.wvu.PrintTitles" localSheetId="13" hidden="1">'Attach 9'!$17:$17</definedName>
    <definedName name="Z_1A6C211D_477E_416D_87F8_1BF3866A431B_.wvu.Rows" localSheetId="16" hidden="1">'Attach 12'!$38:$45,'Attach 12'!$96:$100</definedName>
    <definedName name="Z_1A6C211D_477E_416D_87F8_1BF3866A431B_.wvu.Rows" localSheetId="20" hidden="1">'Attach 15'!$16:$16</definedName>
    <definedName name="Z_1A6C211D_477E_416D_87F8_1BF3866A431B_.wvu.Rows" localSheetId="22" hidden="1">'Attach 17'!$26:$26,'Attach 17'!$32:$209</definedName>
    <definedName name="Z_1A6C211D_477E_416D_87F8_1BF3866A431B_.wvu.Rows" localSheetId="24" hidden="1">'Attach 18 SP'!$149:$153</definedName>
    <definedName name="Z_1A6C211D_477E_416D_87F8_1BF3866A431B_.wvu.Rows" localSheetId="25" hidden="1">'Attach 19'!$13:$13,'Attach 19'!$20:$28</definedName>
    <definedName name="Z_1A6C211D_477E_416D_87F8_1BF3866A431B_.wvu.Rows" localSheetId="26" hidden="1">'Attach 20'!$17:$17,'Attach 20'!#REF!</definedName>
    <definedName name="Z_1A6C211D_477E_416D_87F8_1BF3866A431B_.wvu.Rows" localSheetId="27" hidden="1">'Attach 21'!$13:$13,'Attach 21'!#REF!</definedName>
    <definedName name="Z_1A6C211D_477E_416D_87F8_1BF3866A431B_.wvu.Rows" localSheetId="28" hidden="1">'Attach 22'!$13:$13,'Attach 22'!#REF!</definedName>
    <definedName name="Z_1A6C211D_477E_416D_87F8_1BF3866A431B_.wvu.Rows" localSheetId="29" hidden="1">'Attach 23'!$13:$13,'Attach 23'!#REF!</definedName>
    <definedName name="Z_1A6C211D_477E_416D_87F8_1BF3866A431B_.wvu.Rows" localSheetId="30" hidden="1">'Attach 24'!$12:$12,'Attach 24'!#REF!</definedName>
    <definedName name="Z_1A6C211D_477E_416D_87F8_1BF3866A431B_.wvu.Rows" localSheetId="31" hidden="1">'Attach 25'!#REF!,'Attach 25'!#REF!</definedName>
    <definedName name="Z_1A6C211D_477E_416D_87F8_1BF3866A431B_.wvu.Rows" localSheetId="9" hidden="1">'Attach 5'!$4:$4</definedName>
    <definedName name="Z_1A6C211D_477E_416D_87F8_1BF3866A431B_.wvu.Rows" localSheetId="10" hidden="1">'Attach 5A'!$25:$30</definedName>
    <definedName name="Z_1A6C211D_477E_416D_87F8_1BF3866A431B_.wvu.Rows" localSheetId="13" hidden="1">'Attach 9'!#REF!</definedName>
    <definedName name="Z_1A6C211D_477E_416D_87F8_1BF3866A431B_.wvu.Rows" localSheetId="33" hidden="1">'Bid Form 1st Envelope '!$22:$23,'Bid Form 1st Envelope '!$26:$27,'Bid Form 1st Envelope '!$97:$97,'Bid Form 1st Envelope '!$100:$101</definedName>
    <definedName name="Z_1C70608C_646A_4043_A222_6253B5006A93_.wvu.Cols" localSheetId="16" hidden="1">'Attach 12'!$I:$J</definedName>
    <definedName name="Z_1C70608C_646A_4043_A222_6253B5006A93_.wvu.Cols" localSheetId="10" hidden="1">'Attach 5A'!$H:$H</definedName>
    <definedName name="Z_1C70608C_646A_4043_A222_6253B5006A93_.wvu.PrintArea" localSheetId="16" hidden="1">'Attach 12'!$B$1:$G$29</definedName>
    <definedName name="Z_1C70608C_646A_4043_A222_6253B5006A93_.wvu.PrintArea" localSheetId="24" hidden="1">'Attach 18 SP'!$A$8:$I$170</definedName>
    <definedName name="Z_1C70608C_646A_4043_A222_6253B5006A93_.wvu.PrintArea" localSheetId="10" hidden="1">'Attach 5A'!$A$1:$E$73</definedName>
    <definedName name="Z_1C70608C_646A_4043_A222_6253B5006A93_.wvu.PrintTitles" localSheetId="16" hidden="1">'Attach 12'!#REF!</definedName>
    <definedName name="Z_1C70608C_646A_4043_A222_6253B5006A93_.wvu.Rows" localSheetId="16" hidden="1">'Attach 12'!#REF!</definedName>
    <definedName name="Z_1C70608C_646A_4043_A222_6253B5006A93_.wvu.Rows" localSheetId="24" hidden="1">'Attach 18 SP'!$41:$41</definedName>
    <definedName name="Z_1C70608C_646A_4043_A222_6253B5006A93_.wvu.Rows" localSheetId="10" hidden="1">'Attach 5A'!$25:$30</definedName>
    <definedName name="Z_1FD9ACA5_802E_4240_ABEA_3FAA854014ED_.wvu.PrintArea" localSheetId="22" hidden="1">'Attach 17'!$A$1:$E$33</definedName>
    <definedName name="Z_1FD9ACA5_802E_4240_ABEA_3FAA854014ED_.wvu.Rows" localSheetId="22" hidden="1">'Attach 17'!$26:$26,'Attach 17'!$32:$209</definedName>
    <definedName name="Z_20D926F7_8B81_49E9_8147_6E74B4884E5B_.wvu.Cols" localSheetId="2" hidden="1">'Names of Bidder'!$H:$N</definedName>
    <definedName name="Z_20D926F7_8B81_49E9_8147_6E74B4884E5B_.wvu.FilterData" localSheetId="2" hidden="1">'Names of Bidder'!$B$6:$G$11</definedName>
    <definedName name="Z_20D926F7_8B81_49E9_8147_6E74B4884E5B_.wvu.PrintArea" localSheetId="2" hidden="1">'Names of Bidder'!$B$1:$G$48</definedName>
    <definedName name="Z_237D8718_39ED_4FFE_B3B2_D1192F8D2E87_.wvu.Cols" localSheetId="16" hidden="1">'Attach 12'!$I:$J</definedName>
    <definedName name="Z_237D8718_39ED_4FFE_B3B2_D1192F8D2E87_.wvu.Cols" localSheetId="10" hidden="1">'Attach 5A'!$H:$H</definedName>
    <definedName name="Z_237D8718_39ED_4FFE_B3B2_D1192F8D2E87_.wvu.PrintArea" localSheetId="16" hidden="1">'Attach 12'!$B$1:$G$29</definedName>
    <definedName name="Z_237D8718_39ED_4FFE_B3B2_D1192F8D2E87_.wvu.PrintArea" localSheetId="24" hidden="1">'Attach 18 SP'!$A$8:$I$170</definedName>
    <definedName name="Z_237D8718_39ED_4FFE_B3B2_D1192F8D2E87_.wvu.PrintArea" localSheetId="10" hidden="1">'Attach 5A'!$A$1:$E$73</definedName>
    <definedName name="Z_237D8718_39ED_4FFE_B3B2_D1192F8D2E87_.wvu.PrintTitles" localSheetId="16" hidden="1">'Attach 12'!#REF!</definedName>
    <definedName name="Z_237D8718_39ED_4FFE_B3B2_D1192F8D2E87_.wvu.Rows" localSheetId="24" hidden="1">'Attach 18 SP'!$41:$41</definedName>
    <definedName name="Z_237D8718_39ED_4FFE_B3B2_D1192F8D2E87_.wvu.Rows" localSheetId="10" hidden="1">'Attach 5A'!$25:$30</definedName>
    <definedName name="Z_240327DD_375F_45D4_BA52_89AFD79FE6A1_.wvu.Cols" localSheetId="20" hidden="1">'Attach 15'!$H:$H</definedName>
    <definedName name="Z_240327DD_375F_45D4_BA52_89AFD79FE6A1_.wvu.Cols" localSheetId="9" hidden="1">'Attach 5'!$H:$H</definedName>
    <definedName name="Z_240327DD_375F_45D4_BA52_89AFD79FE6A1_.wvu.Cols" localSheetId="11" hidden="1">'Attach 6'!$H:$H</definedName>
    <definedName name="Z_240327DD_375F_45D4_BA52_89AFD79FE6A1_.wvu.PrintArea" localSheetId="14" hidden="1">'Attach 10'!$A$1:$E$18</definedName>
    <definedName name="Z_240327DD_375F_45D4_BA52_89AFD79FE6A1_.wvu.PrintArea" localSheetId="15" hidden="1">'Attach 11'!$A$1:$E$29</definedName>
    <definedName name="Z_240327DD_375F_45D4_BA52_89AFD79FE6A1_.wvu.PrintArea" localSheetId="17" hidden="1">'Attach 13'!$A$1:$E$29</definedName>
    <definedName name="Z_240327DD_375F_45D4_BA52_89AFD79FE6A1_.wvu.PrintArea" localSheetId="18" hidden="1">'Attach 14'!$A$1:$E$29</definedName>
    <definedName name="Z_240327DD_375F_45D4_BA52_89AFD79FE6A1_.wvu.PrintArea" localSheetId="19" hidden="1">'Attach 14-IP'!$A$8:$I$220</definedName>
    <definedName name="Z_240327DD_375F_45D4_BA52_89AFD79FE6A1_.wvu.PrintArea" localSheetId="20" hidden="1">'Attach 15'!$A$1:$E$93</definedName>
    <definedName name="Z_240327DD_375F_45D4_BA52_89AFD79FE6A1_.wvu.PrintArea" localSheetId="21" hidden="1">'Attach 16'!$A$1:$L$90</definedName>
    <definedName name="Z_240327DD_375F_45D4_BA52_89AFD79FE6A1_.wvu.PrintArea" localSheetId="22" hidden="1">'Attach 17'!$A$1:$E$33</definedName>
    <definedName name="Z_240327DD_375F_45D4_BA52_89AFD79FE6A1_.wvu.PrintArea" localSheetId="23" hidden="1">'Attach 18'!$A$1:$E$24</definedName>
    <definedName name="Z_240327DD_375F_45D4_BA52_89AFD79FE6A1_.wvu.PrintArea" localSheetId="25" hidden="1">'Attach 19'!$A$1:$E$31</definedName>
    <definedName name="Z_240327DD_375F_45D4_BA52_89AFD79FE6A1_.wvu.PrintArea" localSheetId="26" hidden="1">'Attach 20'!$A$5:$E$53</definedName>
    <definedName name="Z_240327DD_375F_45D4_BA52_89AFD79FE6A1_.wvu.PrintArea" localSheetId="27" hidden="1">'Attach 21'!$A$1:$E$21</definedName>
    <definedName name="Z_240327DD_375F_45D4_BA52_89AFD79FE6A1_.wvu.PrintArea" localSheetId="28" hidden="1">'Attach 22'!$A$1:$E$26</definedName>
    <definedName name="Z_240327DD_375F_45D4_BA52_89AFD79FE6A1_.wvu.PrintArea" localSheetId="29" hidden="1">'Attach 23'!$A$1:$E$28</definedName>
    <definedName name="Z_240327DD_375F_45D4_BA52_89AFD79FE6A1_.wvu.PrintArea" localSheetId="30" hidden="1">'Attach 24'!$A$1:$E$34</definedName>
    <definedName name="Z_240327DD_375F_45D4_BA52_89AFD79FE6A1_.wvu.PrintArea" localSheetId="31" hidden="1">'Attach 25'!$A$5:$E$42</definedName>
    <definedName name="Z_240327DD_375F_45D4_BA52_89AFD79FE6A1_.wvu.PrintArea" localSheetId="32" hidden="1">'Attach 26'!$A$7:$H$58</definedName>
    <definedName name="Z_240327DD_375F_45D4_BA52_89AFD79FE6A1_.wvu.PrintArea" localSheetId="4" hidden="1">'Attach 3(JV)'!$A$1:$E$28</definedName>
    <definedName name="Z_240327DD_375F_45D4_BA52_89AFD79FE6A1_.wvu.PrintArea" localSheetId="5" hidden="1">'Attach 3(QR)'!$A$1:$E$28</definedName>
    <definedName name="Z_240327DD_375F_45D4_BA52_89AFD79FE6A1_.wvu.PrintArea" localSheetId="6" hidden="1">'Attach 4'!$A$1:$E$25</definedName>
    <definedName name="Z_240327DD_375F_45D4_BA52_89AFD79FE6A1_.wvu.PrintArea" localSheetId="7" hidden="1">'Attach 4 (A)'!$A$1:$E$27</definedName>
    <definedName name="Z_240327DD_375F_45D4_BA52_89AFD79FE6A1_.wvu.PrintArea" localSheetId="8" hidden="1">'Attach 4 (B)'!$A$1:$E$26</definedName>
    <definedName name="Z_240327DD_375F_45D4_BA52_89AFD79FE6A1_.wvu.PrintArea" localSheetId="9" hidden="1">'Attach 5'!$A$1:$E$34</definedName>
    <definedName name="Z_240327DD_375F_45D4_BA52_89AFD79FE6A1_.wvu.PrintArea" localSheetId="11" hidden="1">'Attach 6'!$A$1:$E$28</definedName>
    <definedName name="Z_240327DD_375F_45D4_BA52_89AFD79FE6A1_.wvu.PrintArea" localSheetId="12" hidden="1">'Attach 7'!$A$1:$E$18</definedName>
    <definedName name="Z_240327DD_375F_45D4_BA52_89AFD79FE6A1_.wvu.PrintArea" localSheetId="13" hidden="1">'Attach 9'!$A$1:$H$54</definedName>
    <definedName name="Z_240327DD_375F_45D4_BA52_89AFD79FE6A1_.wvu.PrintArea" localSheetId="33" hidden="1">'Bid Form 1st Envelope '!$A$1:$F$114</definedName>
    <definedName name="Z_240327DD_375F_45D4_BA52_89AFD79FE6A1_.wvu.PrintArea" localSheetId="3" hidden="1">'Tender Fee'!$A$1:$E$23</definedName>
    <definedName name="Z_240327DD_375F_45D4_BA52_89AFD79FE6A1_.wvu.PrintTitles" localSheetId="13" hidden="1">'Attach 9'!$17:$17</definedName>
    <definedName name="Z_240327DD_375F_45D4_BA52_89AFD79FE6A1_.wvu.Rows" localSheetId="20" hidden="1">'Attach 15'!$16:$16</definedName>
    <definedName name="Z_240327DD_375F_45D4_BA52_89AFD79FE6A1_.wvu.Rows" localSheetId="22" hidden="1">'Attach 17'!$26:$26,'Attach 17'!$32:$209</definedName>
    <definedName name="Z_240327DD_375F_45D4_BA52_89AFD79FE6A1_.wvu.Rows" localSheetId="25" hidden="1">'Attach 19'!$13:$13,'Attach 19'!$20:$28</definedName>
    <definedName name="Z_240327DD_375F_45D4_BA52_89AFD79FE6A1_.wvu.Rows" localSheetId="26" hidden="1">'Attach 20'!$17:$17,'Attach 20'!#REF!</definedName>
    <definedName name="Z_240327DD_375F_45D4_BA52_89AFD79FE6A1_.wvu.Rows" localSheetId="27" hidden="1">'Attach 21'!$13:$13,'Attach 21'!#REF!</definedName>
    <definedName name="Z_240327DD_375F_45D4_BA52_89AFD79FE6A1_.wvu.Rows" localSheetId="28" hidden="1">'Attach 22'!$13:$13,'Attach 22'!#REF!</definedName>
    <definedName name="Z_240327DD_375F_45D4_BA52_89AFD79FE6A1_.wvu.Rows" localSheetId="29" hidden="1">'Attach 23'!$13:$13,'Attach 23'!#REF!</definedName>
    <definedName name="Z_240327DD_375F_45D4_BA52_89AFD79FE6A1_.wvu.Rows" localSheetId="30" hidden="1">'Attach 24'!$12:$12,'Attach 24'!#REF!</definedName>
    <definedName name="Z_240327DD_375F_45D4_BA52_89AFD79FE6A1_.wvu.Rows" localSheetId="31" hidden="1">'Attach 25'!#REF!,'Attach 25'!#REF!</definedName>
    <definedName name="Z_240327DD_375F_45D4_BA52_89AFD79FE6A1_.wvu.Rows" localSheetId="9" hidden="1">'Attach 5'!$4:$4</definedName>
    <definedName name="Z_2648A02A_7B8C_446F_A14E_7410EA5360FE_.wvu.Cols" localSheetId="24" hidden="1">'Attach 18 SP'!$J:$P</definedName>
    <definedName name="Z_2648A02A_7B8C_446F_A14E_7410EA5360FE_.wvu.Cols" localSheetId="2" hidden="1">'Names of Bidder'!$L:$L</definedName>
    <definedName name="Z_2648A02A_7B8C_446F_A14E_7410EA5360FE_.wvu.PrintArea" localSheetId="24" hidden="1">'Attach 18 SP'!$A$8:$I$157</definedName>
    <definedName name="Z_2648A02A_7B8C_446F_A14E_7410EA5360FE_.wvu.PrintArea" localSheetId="2" hidden="1">'Names of Bidder'!$B$1:$G$48</definedName>
    <definedName name="Z_265106DA_0305_46BE_8A98_0935A189448A_.wvu.Cols" localSheetId="16" hidden="1">'Attach 12'!$G:$I</definedName>
    <definedName name="Z_265106DA_0305_46BE_8A98_0935A189448A_.wvu.PrintArea" localSheetId="16" hidden="1">'Attach 12'!$A$1:$F$117</definedName>
    <definedName name="Z_265106DA_0305_46BE_8A98_0935A189448A_.wvu.Rows" localSheetId="16" hidden="1">'Attach 12'!#REF!</definedName>
    <definedName name="Z_26C9F440_2701_423F_9FDB_7DFF079DC7F8_.wvu.Cols" localSheetId="16" hidden="1">'Attach 12'!$G:$I</definedName>
    <definedName name="Z_26C9F440_2701_423F_9FDB_7DFF079DC7F8_.wvu.PrintArea" localSheetId="16" hidden="1">'Attach 12'!$A$1:$F$117</definedName>
    <definedName name="Z_26C9F440_2701_423F_9FDB_7DFF079DC7F8_.wvu.Rows" localSheetId="16" hidden="1">'Attach 12'!#REF!</definedName>
    <definedName name="Z_27A45B7A_04F2_4516_B80B_5ED0825D4ED3_.wvu.Cols" localSheetId="2" hidden="1">'Names of Bidder'!$L:$L</definedName>
    <definedName name="Z_27A45B7A_04F2_4516_B80B_5ED0825D4ED3_.wvu.PrintArea" localSheetId="2" hidden="1">'Names of Bidder'!$B$1:$E$45</definedName>
    <definedName name="Z_28358ADF_83C9_480A_8EF5_E9DA8FAE77A0_.wvu.Cols" localSheetId="24" hidden="1">'Attach 18 SP'!$J:$P</definedName>
    <definedName name="Z_28358ADF_83C9_480A_8EF5_E9DA8FAE77A0_.wvu.PrintArea" localSheetId="24" hidden="1">'Attach 18 SP'!$A$8:$I$157</definedName>
    <definedName name="Z_28358ADF_83C9_480A_8EF5_E9DA8FAE77A0_.wvu.Rows" localSheetId="24" hidden="1">'Attach 18 SP'!#REF!,'Attach 18 SP'!#REF!,'Attach 18 SP'!#REF!,'Attach 18 SP'!#REF!,'Attach 18 SP'!#REF!,'Attach 18 SP'!$149:$153</definedName>
    <definedName name="Z_2A2FB930_C663_4A04_A0CA_73AD259C762E_.wvu.Cols" localSheetId="10" hidden="1">'Attach 5A'!$H:$H</definedName>
    <definedName name="Z_2A2FB930_C663_4A04_A0CA_73AD259C762E_.wvu.PrintArea" localSheetId="10" hidden="1">'Attach 5A'!$A$1:$E$73</definedName>
    <definedName name="Z_2A2FB930_C663_4A04_A0CA_73AD259C762E_.wvu.Rows" localSheetId="10" hidden="1">'Attach 5A'!$25:$30</definedName>
    <definedName name="Z_308F00E9_5A71_4486_BCFD_DF8513C1906D_.wvu.Cols" localSheetId="16" hidden="1">'Attach 12'!$I:$I</definedName>
    <definedName name="Z_308F00E9_5A71_4486_BCFD_DF8513C1906D_.wvu.PrintArea" localSheetId="16" hidden="1">'Attach 12'!$A$1:$F$29</definedName>
    <definedName name="Z_308F00E9_5A71_4486_BCFD_DF8513C1906D_.wvu.Rows" localSheetId="16" hidden="1">'Attach 12'!$17:$19,'Attach 12'!#REF!,'Attach 12'!#REF!,'Attach 12'!#REF!,'Attach 12'!#REF!,'Attach 12'!#REF!,'Attach 12'!#REF!,'Attach 12'!#REF!,'Attach 12'!#REF!,'Attach 12'!$114:$201</definedName>
    <definedName name="Z_30E57F47_2338_458C_930A_44F048960490_.wvu.Cols" localSheetId="16" hidden="1">'Attach 12'!$G:$G,'Attach 12'!$I:$I</definedName>
    <definedName name="Z_30E57F47_2338_458C_930A_44F048960490_.wvu.PrintArea" localSheetId="16" hidden="1">'Attach 12'!$A$1:$F$29</definedName>
    <definedName name="Z_30E57F47_2338_458C_930A_44F048960490_.wvu.Rows" localSheetId="16" hidden="1">'Attach 12'!#REF!,'Attach 12'!#REF!,'Attach 12'!#REF!,'Attach 12'!#REF!,'Attach 12'!#REF!,'Attach 12'!#REF!,'Attach 12'!#REF!,'Attach 12'!#REF!,'Attach 12'!#REF!,'Attach 12'!#REF!,'Attach 12'!#REF!,'Attach 12'!#REF!,'Attach 12'!#REF!,'Attach 12'!$114:$201</definedName>
    <definedName name="Z_310C668A_8F32_46E5_8798_717B86834286_.wvu.Cols" localSheetId="16" hidden="1">'Attach 12'!$I:$I</definedName>
    <definedName name="Z_310C668A_8F32_46E5_8798_717B86834286_.wvu.PrintArea" localSheetId="16" hidden="1">'Attach 12'!$A$1:$F$29</definedName>
    <definedName name="Z_310C668A_8F32_46E5_8798_717B86834286_.wvu.Rows" localSheetId="16" hidden="1">'Attach 12'!#REF!,'Attach 12'!#REF!,'Attach 12'!#REF!,'Attach 12'!#REF!,'Attach 12'!$114:$201</definedName>
    <definedName name="Z_3365131F_6BE7_432A_859B_F41B794BB9E6_.wvu.Cols" localSheetId="16" hidden="1">'Attach 12'!$I:$I</definedName>
    <definedName name="Z_3365131F_6BE7_432A_859B_F41B794BB9E6_.wvu.PrintArea" localSheetId="16" hidden="1">'Attach 12'!$A$1:$F$29</definedName>
    <definedName name="Z_3365131F_6BE7_432A_859B_F41B794BB9E6_.wvu.Rows" localSheetId="16" hidden="1">'Attach 12'!#REF!,'Attach 12'!#REF!,'Attach 12'!#REF!,'Attach 12'!#REF!,'Attach 12'!#REF!,'Attach 12'!#REF!,'Attach 12'!#REF!,'Attach 12'!$114:$201</definedName>
    <definedName name="Z_340562B9_6CEE_4962_8D7D_CA1C6778F52C_.wvu.Cols" localSheetId="20" hidden="1">'Attach 15'!$H:$H</definedName>
    <definedName name="Z_340562B9_6CEE_4962_8D7D_CA1C6778F52C_.wvu.Cols" localSheetId="9" hidden="1">'Attach 5'!$H:$H</definedName>
    <definedName name="Z_340562B9_6CEE_4962_8D7D_CA1C6778F52C_.wvu.Cols" localSheetId="11" hidden="1">'Attach 6'!$H:$H</definedName>
    <definedName name="Z_340562B9_6CEE_4962_8D7D_CA1C6778F52C_.wvu.PrintArea" localSheetId="14" hidden="1">'Attach 10'!$A$1:$E$18</definedName>
    <definedName name="Z_340562B9_6CEE_4962_8D7D_CA1C6778F52C_.wvu.PrintArea" localSheetId="15" hidden="1">'Attach 11'!$A$1:$E$29</definedName>
    <definedName name="Z_340562B9_6CEE_4962_8D7D_CA1C6778F52C_.wvu.PrintArea" localSheetId="17" hidden="1">'Attach 13'!$A$1:$E$27</definedName>
    <definedName name="Z_340562B9_6CEE_4962_8D7D_CA1C6778F52C_.wvu.PrintArea" localSheetId="18" hidden="1">'Attach 14'!$A$1:$E$29</definedName>
    <definedName name="Z_340562B9_6CEE_4962_8D7D_CA1C6778F52C_.wvu.PrintArea" localSheetId="19" hidden="1">'Attach 14-IP'!$A$8:$I$220</definedName>
    <definedName name="Z_340562B9_6CEE_4962_8D7D_CA1C6778F52C_.wvu.PrintArea" localSheetId="20" hidden="1">'Attach 15'!$A$1:$E$93</definedName>
    <definedName name="Z_340562B9_6CEE_4962_8D7D_CA1C6778F52C_.wvu.PrintArea" localSheetId="21" hidden="1">'Attach 16'!$A$1:$L$90</definedName>
    <definedName name="Z_340562B9_6CEE_4962_8D7D_CA1C6778F52C_.wvu.PrintArea" localSheetId="22" hidden="1">'Attach 17'!$A$1:$E$33</definedName>
    <definedName name="Z_340562B9_6CEE_4962_8D7D_CA1C6778F52C_.wvu.PrintArea" localSheetId="23" hidden="1">'Attach 18'!$A$1:$E$24</definedName>
    <definedName name="Z_340562B9_6CEE_4962_8D7D_CA1C6778F52C_.wvu.PrintArea" localSheetId="25" hidden="1">'Attach 19'!$A$1:$E$31</definedName>
    <definedName name="Z_340562B9_6CEE_4962_8D7D_CA1C6778F52C_.wvu.PrintArea" localSheetId="26" hidden="1">'Attach 20'!$A$5:$E$53</definedName>
    <definedName name="Z_340562B9_6CEE_4962_8D7D_CA1C6778F52C_.wvu.PrintArea" localSheetId="27" hidden="1">'Attach 21'!$A$1:$E$21</definedName>
    <definedName name="Z_340562B9_6CEE_4962_8D7D_CA1C6778F52C_.wvu.PrintArea" localSheetId="28" hidden="1">'Attach 22'!$A$1:$E$26</definedName>
    <definedName name="Z_340562B9_6CEE_4962_8D7D_CA1C6778F52C_.wvu.PrintArea" localSheetId="29" hidden="1">'Attach 23'!$A$1:$E$28</definedName>
    <definedName name="Z_340562B9_6CEE_4962_8D7D_CA1C6778F52C_.wvu.PrintArea" localSheetId="30" hidden="1">'Attach 24'!$A$1:$E$34</definedName>
    <definedName name="Z_340562B9_6CEE_4962_8D7D_CA1C6778F52C_.wvu.PrintArea" localSheetId="31" hidden="1">'Attach 25'!$A$5:$E$42</definedName>
    <definedName name="Z_340562B9_6CEE_4962_8D7D_CA1C6778F52C_.wvu.PrintArea" localSheetId="32" hidden="1">'Attach 26'!$A$7:$H$58</definedName>
    <definedName name="Z_340562B9_6CEE_4962_8D7D_CA1C6778F52C_.wvu.PrintArea" localSheetId="4" hidden="1">'Attach 3(JV)'!$A$1:$E$28</definedName>
    <definedName name="Z_340562B9_6CEE_4962_8D7D_CA1C6778F52C_.wvu.PrintArea" localSheetId="5" hidden="1">'Attach 3(QR)'!$A$1:$E$28</definedName>
    <definedName name="Z_340562B9_6CEE_4962_8D7D_CA1C6778F52C_.wvu.PrintArea" localSheetId="6" hidden="1">'Attach 4'!$A$1:$G$25</definedName>
    <definedName name="Z_340562B9_6CEE_4962_8D7D_CA1C6778F52C_.wvu.PrintArea" localSheetId="7" hidden="1">'Attach 4 (A)'!$A$1:$E$27</definedName>
    <definedName name="Z_340562B9_6CEE_4962_8D7D_CA1C6778F52C_.wvu.PrintArea" localSheetId="8" hidden="1">'Attach 4 (B)'!$A$1:$E$26</definedName>
    <definedName name="Z_340562B9_6CEE_4962_8D7D_CA1C6778F52C_.wvu.PrintArea" localSheetId="9" hidden="1">'Attach 5'!$A$1:$E$34</definedName>
    <definedName name="Z_340562B9_6CEE_4962_8D7D_CA1C6778F52C_.wvu.PrintArea" localSheetId="11" hidden="1">'Attach 6'!$A$1:$E$28</definedName>
    <definedName name="Z_340562B9_6CEE_4962_8D7D_CA1C6778F52C_.wvu.PrintArea" localSheetId="12" hidden="1">'Attach 7'!$A$1:$E$18</definedName>
    <definedName name="Z_340562B9_6CEE_4962_8D7D_CA1C6778F52C_.wvu.PrintArea" localSheetId="13" hidden="1">'Attach 9'!$A$1:$H$54</definedName>
    <definedName name="Z_340562B9_6CEE_4962_8D7D_CA1C6778F52C_.wvu.PrintArea" localSheetId="33" hidden="1">'Bid Form 1st Envelope '!$A$1:$F$114</definedName>
    <definedName name="Z_340562B9_6CEE_4962_8D7D_CA1C6778F52C_.wvu.PrintArea" localSheetId="3" hidden="1">'Tender Fee'!$A$1:$E$23</definedName>
    <definedName name="Z_340562B9_6CEE_4962_8D7D_CA1C6778F52C_.wvu.PrintTitles" localSheetId="13" hidden="1">'Attach 9'!$17:$17</definedName>
    <definedName name="Z_340562B9_6CEE_4962_8D7D_CA1C6778F52C_.wvu.Rows" localSheetId="20" hidden="1">'Attach 15'!$16:$16</definedName>
    <definedName name="Z_340562B9_6CEE_4962_8D7D_CA1C6778F52C_.wvu.Rows" localSheetId="22" hidden="1">'Attach 17'!$26:$26,'Attach 17'!$32:$209</definedName>
    <definedName name="Z_340562B9_6CEE_4962_8D7D_CA1C6778F52C_.wvu.Rows" localSheetId="25" hidden="1">'Attach 19'!$13:$13,'Attach 19'!$20:$28</definedName>
    <definedName name="Z_340562B9_6CEE_4962_8D7D_CA1C6778F52C_.wvu.Rows" localSheetId="26" hidden="1">'Attach 20'!$17:$17,'Attach 20'!#REF!</definedName>
    <definedName name="Z_340562B9_6CEE_4962_8D7D_CA1C6778F52C_.wvu.Rows" localSheetId="27" hidden="1">'Attach 21'!$13:$13,'Attach 21'!#REF!</definedName>
    <definedName name="Z_340562B9_6CEE_4962_8D7D_CA1C6778F52C_.wvu.Rows" localSheetId="28" hidden="1">'Attach 22'!$13:$13,'Attach 22'!#REF!</definedName>
    <definedName name="Z_340562B9_6CEE_4962_8D7D_CA1C6778F52C_.wvu.Rows" localSheetId="29" hidden="1">'Attach 23'!$13:$13,'Attach 23'!#REF!</definedName>
    <definedName name="Z_340562B9_6CEE_4962_8D7D_CA1C6778F52C_.wvu.Rows" localSheetId="30" hidden="1">'Attach 24'!$12:$12,'Attach 24'!#REF!</definedName>
    <definedName name="Z_340562B9_6CEE_4962_8D7D_CA1C6778F52C_.wvu.Rows" localSheetId="31" hidden="1">'Attach 25'!#REF!,'Attach 25'!#REF!</definedName>
    <definedName name="Z_340562B9_6CEE_4962_8D7D_CA1C6778F52C_.wvu.Rows" localSheetId="9" hidden="1">'Attach 5'!$4:$4</definedName>
    <definedName name="Z_347D9A5E_5167_4CD7_A121_BEAF211F64E4_.wvu.Cols" localSheetId="20" hidden="1">'Attach 15'!$H:$H,'Attach 15'!$J:$J</definedName>
    <definedName name="Z_347D9A5E_5167_4CD7_A121_BEAF211F64E4_.wvu.Cols" localSheetId="24" hidden="1">'Attach 18 SP'!$J:$P</definedName>
    <definedName name="Z_347D9A5E_5167_4CD7_A121_BEAF211F64E4_.wvu.Cols" localSheetId="4" hidden="1">'Attach 3(JV)'!$G:$H</definedName>
    <definedName name="Z_347D9A5E_5167_4CD7_A121_BEAF211F64E4_.wvu.Cols" localSheetId="6" hidden="1">'Attach 4'!$H:$O</definedName>
    <definedName name="Z_347D9A5E_5167_4CD7_A121_BEAF211F64E4_.wvu.Cols" localSheetId="9" hidden="1">'Attach 5'!$H:$H</definedName>
    <definedName name="Z_347D9A5E_5167_4CD7_A121_BEAF211F64E4_.wvu.Cols" localSheetId="10" hidden="1">'Attach 5A'!$G:$H</definedName>
    <definedName name="Z_347D9A5E_5167_4CD7_A121_BEAF211F64E4_.wvu.Cols" localSheetId="11" hidden="1">'Attach 6'!$H:$H</definedName>
    <definedName name="Z_347D9A5E_5167_4CD7_A121_BEAF211F64E4_.wvu.Cols" localSheetId="33" hidden="1">'Bid Form 1st Envelope '!$L:$L,'Bid Form 1st Envelope '!$AA:$AI</definedName>
    <definedName name="Z_347D9A5E_5167_4CD7_A121_BEAF211F64E4_.wvu.Cols" localSheetId="2" hidden="1">'Names of Bidder'!$H:$AC</definedName>
    <definedName name="Z_347D9A5E_5167_4CD7_A121_BEAF211F64E4_.wvu.FilterData" localSheetId="2" hidden="1">'Names of Bidder'!$B$6:$G$11</definedName>
    <definedName name="Z_347D9A5E_5167_4CD7_A121_BEAF211F64E4_.wvu.PrintArea" localSheetId="14" hidden="1">'Attach 10'!$A$1:$F$18</definedName>
    <definedName name="Z_347D9A5E_5167_4CD7_A121_BEAF211F64E4_.wvu.PrintArea" localSheetId="15" hidden="1">'Attach 11'!$A$1:$E$29</definedName>
    <definedName name="Z_347D9A5E_5167_4CD7_A121_BEAF211F64E4_.wvu.PrintArea" localSheetId="17" hidden="1">'Attach 13'!$A$1:$E$27</definedName>
    <definedName name="Z_347D9A5E_5167_4CD7_A121_BEAF211F64E4_.wvu.PrintArea" localSheetId="18" hidden="1">'Attach 14'!$A$1:$E$29</definedName>
    <definedName name="Z_347D9A5E_5167_4CD7_A121_BEAF211F64E4_.wvu.PrintArea" localSheetId="19" hidden="1">'Attach 14-IP'!$A$8:$I$220</definedName>
    <definedName name="Z_347D9A5E_5167_4CD7_A121_BEAF211F64E4_.wvu.PrintArea" localSheetId="20" hidden="1">'Attach 15'!$A$1:$E$93</definedName>
    <definedName name="Z_347D9A5E_5167_4CD7_A121_BEAF211F64E4_.wvu.PrintArea" localSheetId="21" hidden="1">'Attach 16'!$A$1:$L$90</definedName>
    <definedName name="Z_347D9A5E_5167_4CD7_A121_BEAF211F64E4_.wvu.PrintArea" localSheetId="22" hidden="1">'Attach 17'!$A$1:$E$33</definedName>
    <definedName name="Z_347D9A5E_5167_4CD7_A121_BEAF211F64E4_.wvu.PrintArea" localSheetId="23" hidden="1">'Attach 18'!$A$1:$E$24</definedName>
    <definedName name="Z_347D9A5E_5167_4CD7_A121_BEAF211F64E4_.wvu.PrintArea" localSheetId="24" hidden="1">'Attach 18 SP'!$A$7:$I$157</definedName>
    <definedName name="Z_347D9A5E_5167_4CD7_A121_BEAF211F64E4_.wvu.PrintArea" localSheetId="25" hidden="1">'Attach 19'!$A$1:$E$31</definedName>
    <definedName name="Z_347D9A5E_5167_4CD7_A121_BEAF211F64E4_.wvu.PrintArea" localSheetId="26" hidden="1">'Attach 20'!$A$5:$E$53</definedName>
    <definedName name="Z_347D9A5E_5167_4CD7_A121_BEAF211F64E4_.wvu.PrintArea" localSheetId="27" hidden="1">'Attach 21'!$A$1:$E$21</definedName>
    <definedName name="Z_347D9A5E_5167_4CD7_A121_BEAF211F64E4_.wvu.PrintArea" localSheetId="28" hidden="1">'Attach 22'!$A$1:$E$26</definedName>
    <definedName name="Z_347D9A5E_5167_4CD7_A121_BEAF211F64E4_.wvu.PrintArea" localSheetId="29" hidden="1">'Attach 23'!$A$1:$E$28</definedName>
    <definedName name="Z_347D9A5E_5167_4CD7_A121_BEAF211F64E4_.wvu.PrintArea" localSheetId="30" hidden="1">'Attach 24'!$A$1:$E$34</definedName>
    <definedName name="Z_347D9A5E_5167_4CD7_A121_BEAF211F64E4_.wvu.PrintArea" localSheetId="31" hidden="1">'Attach 25'!$A$5:$E$42</definedName>
    <definedName name="Z_347D9A5E_5167_4CD7_A121_BEAF211F64E4_.wvu.PrintArea" localSheetId="32" hidden="1">'Attach 26'!$A$7:$H$58</definedName>
    <definedName name="Z_347D9A5E_5167_4CD7_A121_BEAF211F64E4_.wvu.PrintArea" localSheetId="4" hidden="1">'Attach 3(JV)'!$A$1:$E$28</definedName>
    <definedName name="Z_347D9A5E_5167_4CD7_A121_BEAF211F64E4_.wvu.PrintArea" localSheetId="5" hidden="1">'Attach 3(QR)'!$A$1:$E$28</definedName>
    <definedName name="Z_347D9A5E_5167_4CD7_A121_BEAF211F64E4_.wvu.PrintArea" localSheetId="6" hidden="1">'Attach 4'!$A$1:$G$25</definedName>
    <definedName name="Z_347D9A5E_5167_4CD7_A121_BEAF211F64E4_.wvu.PrintArea" localSheetId="7" hidden="1">'Attach 4 (A)'!$A$1:$E$27</definedName>
    <definedName name="Z_347D9A5E_5167_4CD7_A121_BEAF211F64E4_.wvu.PrintArea" localSheetId="8" hidden="1">'Attach 4 (B)'!$A$1:$E$26</definedName>
    <definedName name="Z_347D9A5E_5167_4CD7_A121_BEAF211F64E4_.wvu.PrintArea" localSheetId="9" hidden="1">'Attach 5'!$A$1:$E$110</definedName>
    <definedName name="Z_347D9A5E_5167_4CD7_A121_BEAF211F64E4_.wvu.PrintArea" localSheetId="10" hidden="1">'Attach 5A'!$A$1:$E$73</definedName>
    <definedName name="Z_347D9A5E_5167_4CD7_A121_BEAF211F64E4_.wvu.PrintArea" localSheetId="11" hidden="1">'Attach 6'!$A$1:$E$28</definedName>
    <definedName name="Z_347D9A5E_5167_4CD7_A121_BEAF211F64E4_.wvu.PrintArea" localSheetId="12" hidden="1">'Attach 7'!$A$1:$E$18</definedName>
    <definedName name="Z_347D9A5E_5167_4CD7_A121_BEAF211F64E4_.wvu.PrintArea" localSheetId="13" hidden="1">'Attach 9'!$A$1:$H$53</definedName>
    <definedName name="Z_347D9A5E_5167_4CD7_A121_BEAF211F64E4_.wvu.PrintArea" localSheetId="33" hidden="1">'Bid Form 1st Envelope '!$A$1:$J$114</definedName>
    <definedName name="Z_347D9A5E_5167_4CD7_A121_BEAF211F64E4_.wvu.PrintArea" localSheetId="1" hidden="1">Cover!$A$1:$F$17</definedName>
    <definedName name="Z_347D9A5E_5167_4CD7_A121_BEAF211F64E4_.wvu.PrintArea" localSheetId="2" hidden="1">'Names of Bidder'!$B$1:$G$48</definedName>
    <definedName name="Z_347D9A5E_5167_4CD7_A121_BEAF211F64E4_.wvu.PrintArea" localSheetId="3" hidden="1">'Tender Fee'!$A$1:$F$23</definedName>
    <definedName name="Z_347D9A5E_5167_4CD7_A121_BEAF211F64E4_.wvu.PrintTitles" localSheetId="13" hidden="1">'Attach 9'!$17:$17</definedName>
    <definedName name="Z_347D9A5E_5167_4CD7_A121_BEAF211F64E4_.wvu.Rows" localSheetId="20" hidden="1">'Attach 15'!$16:$16</definedName>
    <definedName name="Z_347D9A5E_5167_4CD7_A121_BEAF211F64E4_.wvu.Rows" localSheetId="22" hidden="1">'Attach 17'!$26:$26,'Attach 17'!$32:$209</definedName>
    <definedName name="Z_347D9A5E_5167_4CD7_A121_BEAF211F64E4_.wvu.Rows" localSheetId="24" hidden="1">'Attach 18 SP'!$149:$153</definedName>
    <definedName name="Z_347D9A5E_5167_4CD7_A121_BEAF211F64E4_.wvu.Rows" localSheetId="25" hidden="1">'Attach 19'!$13:$13,'Attach 19'!$20:$28</definedName>
    <definedName name="Z_347D9A5E_5167_4CD7_A121_BEAF211F64E4_.wvu.Rows" localSheetId="26" hidden="1">'Attach 20'!$17:$17,'Attach 20'!#REF!</definedName>
    <definedName name="Z_347D9A5E_5167_4CD7_A121_BEAF211F64E4_.wvu.Rows" localSheetId="27" hidden="1">'Attach 21'!$13:$13,'Attach 21'!#REF!</definedName>
    <definedName name="Z_347D9A5E_5167_4CD7_A121_BEAF211F64E4_.wvu.Rows" localSheetId="28" hidden="1">'Attach 22'!$13:$13,'Attach 22'!#REF!</definedName>
    <definedName name="Z_347D9A5E_5167_4CD7_A121_BEAF211F64E4_.wvu.Rows" localSheetId="29" hidden="1">'Attach 23'!$13:$13,'Attach 23'!#REF!</definedName>
    <definedName name="Z_347D9A5E_5167_4CD7_A121_BEAF211F64E4_.wvu.Rows" localSheetId="30" hidden="1">'Attach 24'!$12:$12,'Attach 24'!#REF!</definedName>
    <definedName name="Z_347D9A5E_5167_4CD7_A121_BEAF211F64E4_.wvu.Rows" localSheetId="31" hidden="1">'Attach 25'!#REF!,'Attach 25'!#REF!</definedName>
    <definedName name="Z_347D9A5E_5167_4CD7_A121_BEAF211F64E4_.wvu.Rows" localSheetId="9" hidden="1">'Attach 5'!$4:$4</definedName>
    <definedName name="Z_347D9A5E_5167_4CD7_A121_BEAF211F64E4_.wvu.Rows" localSheetId="10" hidden="1">'Attach 5A'!$25:$30</definedName>
    <definedName name="Z_347D9A5E_5167_4CD7_A121_BEAF211F64E4_.wvu.Rows" localSheetId="33" hidden="1">'Bid Form 1st Envelope '!$26:$27,'Bid Form 1st Envelope '!$97:$97,'Bid Form 1st Envelope '!$100:$101</definedName>
    <definedName name="Z_38BECF6E_1A53_4F98_87B9_44F2C5F77E08_.wvu.Cols" localSheetId="20" hidden="1">'Attach 15'!$H:$H</definedName>
    <definedName name="Z_38BECF6E_1A53_4F98_87B9_44F2C5F77E08_.wvu.Cols" localSheetId="9" hidden="1">'Attach 5'!$H:$H</definedName>
    <definedName name="Z_38BECF6E_1A53_4F98_87B9_44F2C5F77E08_.wvu.Cols" localSheetId="11" hidden="1">'Attach 6'!$H:$H</definedName>
    <definedName name="Z_38BECF6E_1A53_4F98_87B9_44F2C5F77E08_.wvu.PrintArea" localSheetId="14" hidden="1">'Attach 10'!$A$1:$E$18</definedName>
    <definedName name="Z_38BECF6E_1A53_4F98_87B9_44F2C5F77E08_.wvu.PrintArea" localSheetId="15" hidden="1">'Attach 11'!$A$1:$E$29</definedName>
    <definedName name="Z_38BECF6E_1A53_4F98_87B9_44F2C5F77E08_.wvu.PrintArea" localSheetId="17" hidden="1">'Attach 13'!$A$1:$E$27</definedName>
    <definedName name="Z_38BECF6E_1A53_4F98_87B9_44F2C5F77E08_.wvu.PrintArea" localSheetId="18" hidden="1">'Attach 14'!$A$1:$E$29</definedName>
    <definedName name="Z_38BECF6E_1A53_4F98_87B9_44F2C5F77E08_.wvu.PrintArea" localSheetId="19" hidden="1">'Attach 14-IP'!$A$8:$I$220</definedName>
    <definedName name="Z_38BECF6E_1A53_4F98_87B9_44F2C5F77E08_.wvu.PrintArea" localSheetId="20" hidden="1">'Attach 15'!$A$1:$E$93</definedName>
    <definedName name="Z_38BECF6E_1A53_4F98_87B9_44F2C5F77E08_.wvu.PrintArea" localSheetId="21" hidden="1">'Attach 16'!$A$1:$L$90</definedName>
    <definedName name="Z_38BECF6E_1A53_4F98_87B9_44F2C5F77E08_.wvu.PrintArea" localSheetId="22" hidden="1">'Attach 17'!$A$1:$E$33</definedName>
    <definedName name="Z_38BECF6E_1A53_4F98_87B9_44F2C5F77E08_.wvu.PrintArea" localSheetId="23" hidden="1">'Attach 18'!$A$1:$E$24</definedName>
    <definedName name="Z_38BECF6E_1A53_4F98_87B9_44F2C5F77E08_.wvu.PrintArea" localSheetId="25" hidden="1">'Attach 19'!$A$1:$E$31</definedName>
    <definedName name="Z_38BECF6E_1A53_4F98_87B9_44F2C5F77E08_.wvu.PrintArea" localSheetId="26" hidden="1">'Attach 20'!$A$5:$E$53</definedName>
    <definedName name="Z_38BECF6E_1A53_4F98_87B9_44F2C5F77E08_.wvu.PrintArea" localSheetId="27" hidden="1">'Attach 21'!$A$1:$E$21</definedName>
    <definedName name="Z_38BECF6E_1A53_4F98_87B9_44F2C5F77E08_.wvu.PrintArea" localSheetId="28" hidden="1">'Attach 22'!$A$1:$E$26</definedName>
    <definedName name="Z_38BECF6E_1A53_4F98_87B9_44F2C5F77E08_.wvu.PrintArea" localSheetId="29" hidden="1">'Attach 23'!$A$1:$E$28</definedName>
    <definedName name="Z_38BECF6E_1A53_4F98_87B9_44F2C5F77E08_.wvu.PrintArea" localSheetId="30" hidden="1">'Attach 24'!$A$1:$E$34</definedName>
    <definedName name="Z_38BECF6E_1A53_4F98_87B9_44F2C5F77E08_.wvu.PrintArea" localSheetId="31" hidden="1">'Attach 25'!$A$5:$E$42</definedName>
    <definedName name="Z_38BECF6E_1A53_4F98_87B9_44F2C5F77E08_.wvu.PrintArea" localSheetId="32" hidden="1">'Attach 26'!$A$7:$H$58</definedName>
    <definedName name="Z_38BECF6E_1A53_4F98_87B9_44F2C5F77E08_.wvu.PrintArea" localSheetId="4" hidden="1">'Attach 3(JV)'!$A$1:$E$28</definedName>
    <definedName name="Z_38BECF6E_1A53_4F98_87B9_44F2C5F77E08_.wvu.PrintArea" localSheetId="5" hidden="1">'Attach 3(QR)'!$A$1:$E$28</definedName>
    <definedName name="Z_38BECF6E_1A53_4F98_87B9_44F2C5F77E08_.wvu.PrintArea" localSheetId="6" hidden="1">'Attach 4'!$A$1:$G$25</definedName>
    <definedName name="Z_38BECF6E_1A53_4F98_87B9_44F2C5F77E08_.wvu.PrintArea" localSheetId="7" hidden="1">'Attach 4 (A)'!$A$1:$E$27</definedName>
    <definedName name="Z_38BECF6E_1A53_4F98_87B9_44F2C5F77E08_.wvu.PrintArea" localSheetId="8" hidden="1">'Attach 4 (B)'!$A$1:$E$26</definedName>
    <definedName name="Z_38BECF6E_1A53_4F98_87B9_44F2C5F77E08_.wvu.PrintArea" localSheetId="9" hidden="1">'Attach 5'!$A$1:$E$34</definedName>
    <definedName name="Z_38BECF6E_1A53_4F98_87B9_44F2C5F77E08_.wvu.PrintArea" localSheetId="11" hidden="1">'Attach 6'!$A$1:$E$28</definedName>
    <definedName name="Z_38BECF6E_1A53_4F98_87B9_44F2C5F77E08_.wvu.PrintArea" localSheetId="12" hidden="1">'Attach 7'!$A$1:$E$18</definedName>
    <definedName name="Z_38BECF6E_1A53_4F98_87B9_44F2C5F77E08_.wvu.PrintArea" localSheetId="13" hidden="1">'Attach 9'!$A$1:$H$54</definedName>
    <definedName name="Z_38BECF6E_1A53_4F98_87B9_44F2C5F77E08_.wvu.PrintArea" localSheetId="33" hidden="1">'Bid Form 1st Envelope '!$A$1:$F$114</definedName>
    <definedName name="Z_38BECF6E_1A53_4F98_87B9_44F2C5F77E08_.wvu.PrintArea" localSheetId="3" hidden="1">'Tender Fee'!$A$1:$E$23</definedName>
    <definedName name="Z_38BECF6E_1A53_4F98_87B9_44F2C5F77E08_.wvu.PrintTitles" localSheetId="13" hidden="1">'Attach 9'!$17:$17</definedName>
    <definedName name="Z_38BECF6E_1A53_4F98_87B9_44F2C5F77E08_.wvu.Rows" localSheetId="20" hidden="1">'Attach 15'!$16:$16</definedName>
    <definedName name="Z_38BECF6E_1A53_4F98_87B9_44F2C5F77E08_.wvu.Rows" localSheetId="22" hidden="1">'Attach 17'!$26:$26,'Attach 17'!$32:$209</definedName>
    <definedName name="Z_38BECF6E_1A53_4F98_87B9_44F2C5F77E08_.wvu.Rows" localSheetId="25" hidden="1">'Attach 19'!$13:$13,'Attach 19'!$20:$28</definedName>
    <definedName name="Z_38BECF6E_1A53_4F98_87B9_44F2C5F77E08_.wvu.Rows" localSheetId="26" hidden="1">'Attach 20'!$17:$17,'Attach 20'!#REF!</definedName>
    <definedName name="Z_38BECF6E_1A53_4F98_87B9_44F2C5F77E08_.wvu.Rows" localSheetId="27" hidden="1">'Attach 21'!$13:$13,'Attach 21'!#REF!</definedName>
    <definedName name="Z_38BECF6E_1A53_4F98_87B9_44F2C5F77E08_.wvu.Rows" localSheetId="28" hidden="1">'Attach 22'!$13:$13,'Attach 22'!#REF!</definedName>
    <definedName name="Z_38BECF6E_1A53_4F98_87B9_44F2C5F77E08_.wvu.Rows" localSheetId="29" hidden="1">'Attach 23'!$13:$13,'Attach 23'!#REF!</definedName>
    <definedName name="Z_38BECF6E_1A53_4F98_87B9_44F2C5F77E08_.wvu.Rows" localSheetId="30" hidden="1">'Attach 24'!$12:$12,'Attach 24'!#REF!</definedName>
    <definedName name="Z_38BECF6E_1A53_4F98_87B9_44F2C5F77E08_.wvu.Rows" localSheetId="31" hidden="1">'Attach 25'!#REF!,'Attach 25'!#REF!</definedName>
    <definedName name="Z_38BECF6E_1A53_4F98_87B9_44F2C5F77E08_.wvu.Rows" localSheetId="9" hidden="1">'Attach 5'!$4:$4</definedName>
    <definedName name="Z_3AF5D368_0F40_4903_B06B_A4E8DE0BBD2F_.wvu.Cols" localSheetId="2" hidden="1">'Names of Bidder'!$L:$L</definedName>
    <definedName name="Z_3AF5D368_0F40_4903_B06B_A4E8DE0BBD2F_.wvu.PrintArea" localSheetId="2" hidden="1">'Names of Bidder'!$B$1:$E$45</definedName>
    <definedName name="Z_42E95D05_5FE4_4BDE_99D8_8A5175191762_.wvu.Cols" localSheetId="16" hidden="1">'Attach 12'!$G:$G,'Attach 12'!$I:$I</definedName>
    <definedName name="Z_42E95D05_5FE4_4BDE_99D8_8A5175191762_.wvu.PrintArea" localSheetId="16" hidden="1">'Attach 12'!$A$1:$F$29</definedName>
    <definedName name="Z_42E95D05_5FE4_4BDE_99D8_8A5175191762_.wvu.Rows" localSheetId="16" hidden="1">'Attach 12'!$17:$29,'Attach 12'!#REF!,'Attach 12'!#REF!,'Attach 12'!$114:$201</definedName>
    <definedName name="Z_43BCBF1E_CDCF_4541_8D79_87EDCECBC1FD_.wvu.Cols" localSheetId="20" hidden="1">'Attach 15'!$H:$H</definedName>
    <definedName name="Z_43BCBF1E_CDCF_4541_8D79_87EDCECBC1FD_.wvu.Cols" localSheetId="9" hidden="1">'Attach 5'!$H:$H</definedName>
    <definedName name="Z_43BCBF1E_CDCF_4541_8D79_87EDCECBC1FD_.wvu.Cols" localSheetId="11" hidden="1">'Attach 6'!$H:$H</definedName>
    <definedName name="Z_43BCBF1E_CDCF_4541_8D79_87EDCECBC1FD_.wvu.PrintArea" localSheetId="14" hidden="1">'Attach 10'!$A$1:$E$18</definedName>
    <definedName name="Z_43BCBF1E_CDCF_4541_8D79_87EDCECBC1FD_.wvu.PrintArea" localSheetId="15" hidden="1">'Attach 11'!$A$1:$E$29</definedName>
    <definedName name="Z_43BCBF1E_CDCF_4541_8D79_87EDCECBC1FD_.wvu.PrintArea" localSheetId="17" hidden="1">'Attach 13'!$A$1:$E$29</definedName>
    <definedName name="Z_43BCBF1E_CDCF_4541_8D79_87EDCECBC1FD_.wvu.PrintArea" localSheetId="18" hidden="1">'Attach 14'!$A$1:$E$29</definedName>
    <definedName name="Z_43BCBF1E_CDCF_4541_8D79_87EDCECBC1FD_.wvu.PrintArea" localSheetId="20" hidden="1">'Attach 15'!$A$1:$E$94</definedName>
    <definedName name="Z_43BCBF1E_CDCF_4541_8D79_87EDCECBC1FD_.wvu.PrintArea" localSheetId="21" hidden="1">'Attach 16'!$A$1:$L$90</definedName>
    <definedName name="Z_43BCBF1E_CDCF_4541_8D79_87EDCECBC1FD_.wvu.PrintArea" localSheetId="23" hidden="1">'Attach 18'!$A$1:$E$24</definedName>
    <definedName name="Z_43BCBF1E_CDCF_4541_8D79_87EDCECBC1FD_.wvu.PrintArea" localSheetId="25" hidden="1">'Attach 19'!$A$1:$E$35</definedName>
    <definedName name="Z_43BCBF1E_CDCF_4541_8D79_87EDCECBC1FD_.wvu.PrintArea" localSheetId="26" hidden="1">'Attach 20'!$A$5:$E$57</definedName>
    <definedName name="Z_43BCBF1E_CDCF_4541_8D79_87EDCECBC1FD_.wvu.PrintArea" localSheetId="27" hidden="1">'Attach 21'!$A$1:$E$25</definedName>
    <definedName name="Z_43BCBF1E_CDCF_4541_8D79_87EDCECBC1FD_.wvu.PrintArea" localSheetId="28" hidden="1">'Attach 22'!$A$1:$E$30</definedName>
    <definedName name="Z_43BCBF1E_CDCF_4541_8D79_87EDCECBC1FD_.wvu.PrintArea" localSheetId="29" hidden="1">'Attach 23'!$A$1:$E$32</definedName>
    <definedName name="Z_43BCBF1E_CDCF_4541_8D79_87EDCECBC1FD_.wvu.PrintArea" localSheetId="30" hidden="1">'Attach 24'!$A$1:$E$38</definedName>
    <definedName name="Z_43BCBF1E_CDCF_4541_8D79_87EDCECBC1FD_.wvu.PrintArea" localSheetId="31" hidden="1">'Attach 25'!$A$5:$E$45</definedName>
    <definedName name="Z_43BCBF1E_CDCF_4541_8D79_87EDCECBC1FD_.wvu.PrintArea" localSheetId="4" hidden="1">'Attach 3(JV)'!$A$1:$E$28</definedName>
    <definedName name="Z_43BCBF1E_CDCF_4541_8D79_87EDCECBC1FD_.wvu.PrintArea" localSheetId="5" hidden="1">'Attach 3(QR)'!$A$1:$E$28</definedName>
    <definedName name="Z_43BCBF1E_CDCF_4541_8D79_87EDCECBC1FD_.wvu.PrintArea" localSheetId="6" hidden="1">'Attach 4'!$A$1:$E$25</definedName>
    <definedName name="Z_43BCBF1E_CDCF_4541_8D79_87EDCECBC1FD_.wvu.PrintArea" localSheetId="7" hidden="1">'Attach 4 (A)'!$A$1:$E$27</definedName>
    <definedName name="Z_43BCBF1E_CDCF_4541_8D79_87EDCECBC1FD_.wvu.PrintArea" localSheetId="8" hidden="1">'Attach 4 (B)'!$A$1:$E$26</definedName>
    <definedName name="Z_43BCBF1E_CDCF_4541_8D79_87EDCECBC1FD_.wvu.PrintArea" localSheetId="9" hidden="1">'Attach 5'!$A$1:$E$109</definedName>
    <definedName name="Z_43BCBF1E_CDCF_4541_8D79_87EDCECBC1FD_.wvu.PrintArea" localSheetId="11" hidden="1">'Attach 6'!$A$1:$E$51</definedName>
    <definedName name="Z_43BCBF1E_CDCF_4541_8D79_87EDCECBC1FD_.wvu.PrintArea" localSheetId="12" hidden="1">'Attach 7'!$A$1:$E$18</definedName>
    <definedName name="Z_43BCBF1E_CDCF_4541_8D79_87EDCECBC1FD_.wvu.PrintArea" localSheetId="13" hidden="1">'Attach 9'!$A$1:$H$60</definedName>
    <definedName name="Z_43BCBF1E_CDCF_4541_8D79_87EDCECBC1FD_.wvu.PrintArea" localSheetId="33" hidden="1">'Bid Form 1st Envelope '!$A$1:$F$114</definedName>
    <definedName name="Z_43BCBF1E_CDCF_4541_8D79_87EDCECBC1FD_.wvu.PrintArea" localSheetId="3" hidden="1">'Tender Fee'!$A$1:$E$23</definedName>
    <definedName name="Z_43BCBF1E_CDCF_4541_8D79_87EDCECBC1FD_.wvu.PrintTitles" localSheetId="13" hidden="1">'Attach 9'!$17:$17</definedName>
    <definedName name="Z_43BCBF1E_CDCF_4541_8D79_87EDCECBC1FD_.wvu.Rows" localSheetId="20" hidden="1">'Attach 15'!$13:$14,'Attach 15'!$16:$16</definedName>
    <definedName name="Z_477F7E43_D393_45BA_B99B_D838E4629B5D_.wvu.Cols" localSheetId="20" hidden="1">'Attach 15'!$H:$H</definedName>
    <definedName name="Z_477F7E43_D393_45BA_B99B_D838E4629B5D_.wvu.Cols" localSheetId="9" hidden="1">'Attach 5'!$H:$H</definedName>
    <definedName name="Z_477F7E43_D393_45BA_B99B_D838E4629B5D_.wvu.Cols" localSheetId="11" hidden="1">'Attach 6'!$H:$H</definedName>
    <definedName name="Z_477F7E43_D393_45BA_B99B_D838E4629B5D_.wvu.PrintArea" localSheetId="14" hidden="1">'Attach 10'!$A$1:$E$18</definedName>
    <definedName name="Z_477F7E43_D393_45BA_B99B_D838E4629B5D_.wvu.PrintArea" localSheetId="15" hidden="1">'Attach 11'!$A$1:$E$29</definedName>
    <definedName name="Z_477F7E43_D393_45BA_B99B_D838E4629B5D_.wvu.PrintArea" localSheetId="17" hidden="1">'Attach 13'!$A$1:$E$27</definedName>
    <definedName name="Z_477F7E43_D393_45BA_B99B_D838E4629B5D_.wvu.PrintArea" localSheetId="18" hidden="1">'Attach 14'!$A$1:$E$29</definedName>
    <definedName name="Z_477F7E43_D393_45BA_B99B_D838E4629B5D_.wvu.PrintArea" localSheetId="19" hidden="1">'Attach 14-IP'!$A$8:$I$220</definedName>
    <definedName name="Z_477F7E43_D393_45BA_B99B_D838E4629B5D_.wvu.PrintArea" localSheetId="20" hidden="1">'Attach 15'!$A$1:$E$93</definedName>
    <definedName name="Z_477F7E43_D393_45BA_B99B_D838E4629B5D_.wvu.PrintArea" localSheetId="21" hidden="1">'Attach 16'!$A$1:$L$90</definedName>
    <definedName name="Z_477F7E43_D393_45BA_B99B_D838E4629B5D_.wvu.PrintArea" localSheetId="22" hidden="1">'Attach 17'!$A$1:$E$33</definedName>
    <definedName name="Z_477F7E43_D393_45BA_B99B_D838E4629B5D_.wvu.PrintArea" localSheetId="23" hidden="1">'Attach 18'!$A$1:$E$24</definedName>
    <definedName name="Z_477F7E43_D393_45BA_B99B_D838E4629B5D_.wvu.PrintArea" localSheetId="25" hidden="1">'Attach 19'!$A$1:$E$31</definedName>
    <definedName name="Z_477F7E43_D393_45BA_B99B_D838E4629B5D_.wvu.PrintArea" localSheetId="26" hidden="1">'Attach 20'!$A$5:$E$53</definedName>
    <definedName name="Z_477F7E43_D393_45BA_B99B_D838E4629B5D_.wvu.PrintArea" localSheetId="27" hidden="1">'Attach 21'!$A$1:$E$21</definedName>
    <definedName name="Z_477F7E43_D393_45BA_B99B_D838E4629B5D_.wvu.PrintArea" localSheetId="28" hidden="1">'Attach 22'!$A$1:$E$26</definedName>
    <definedName name="Z_477F7E43_D393_45BA_B99B_D838E4629B5D_.wvu.PrintArea" localSheetId="29" hidden="1">'Attach 23'!$A$1:$E$28</definedName>
    <definedName name="Z_477F7E43_D393_45BA_B99B_D838E4629B5D_.wvu.PrintArea" localSheetId="30" hidden="1">'Attach 24'!$A$1:$E$34</definedName>
    <definedName name="Z_477F7E43_D393_45BA_B99B_D838E4629B5D_.wvu.PrintArea" localSheetId="31" hidden="1">'Attach 25'!$A$5:$E$42</definedName>
    <definedName name="Z_477F7E43_D393_45BA_B99B_D838E4629B5D_.wvu.PrintArea" localSheetId="32" hidden="1">'Attach 26'!$A$7:$H$58</definedName>
    <definedName name="Z_477F7E43_D393_45BA_B99B_D838E4629B5D_.wvu.PrintArea" localSheetId="4" hidden="1">'Attach 3(JV)'!$A$1:$E$28</definedName>
    <definedName name="Z_477F7E43_D393_45BA_B99B_D838E4629B5D_.wvu.PrintArea" localSheetId="5" hidden="1">'Attach 3(QR)'!$A$1:$E$28</definedName>
    <definedName name="Z_477F7E43_D393_45BA_B99B_D838E4629B5D_.wvu.PrintArea" localSheetId="6" hidden="1">'Attach 4'!$A$1:$G$25</definedName>
    <definedName name="Z_477F7E43_D393_45BA_B99B_D838E4629B5D_.wvu.PrintArea" localSheetId="7" hidden="1">'Attach 4 (A)'!$A$1:$E$27</definedName>
    <definedName name="Z_477F7E43_D393_45BA_B99B_D838E4629B5D_.wvu.PrintArea" localSheetId="8" hidden="1">'Attach 4 (B)'!$A$1:$E$26</definedName>
    <definedName name="Z_477F7E43_D393_45BA_B99B_D838E4629B5D_.wvu.PrintArea" localSheetId="9" hidden="1">'Attach 5'!$A$1:$E$34</definedName>
    <definedName name="Z_477F7E43_D393_45BA_B99B_D838E4629B5D_.wvu.PrintArea" localSheetId="11" hidden="1">'Attach 6'!$A$1:$E$28</definedName>
    <definedName name="Z_477F7E43_D393_45BA_B99B_D838E4629B5D_.wvu.PrintArea" localSheetId="12" hidden="1">'Attach 7'!$A$1:$E$18</definedName>
    <definedName name="Z_477F7E43_D393_45BA_B99B_D838E4629B5D_.wvu.PrintArea" localSheetId="13" hidden="1">'Attach 9'!$A$1:$H$54</definedName>
    <definedName name="Z_477F7E43_D393_45BA_B99B_D838E4629B5D_.wvu.PrintArea" localSheetId="33" hidden="1">'Bid Form 1st Envelope '!$A$1:$F$114</definedName>
    <definedName name="Z_477F7E43_D393_45BA_B99B_D838E4629B5D_.wvu.PrintArea" localSheetId="3" hidden="1">'Tender Fee'!$A$1:$E$23</definedName>
    <definedName name="Z_477F7E43_D393_45BA_B99B_D838E4629B5D_.wvu.PrintTitles" localSheetId="13" hidden="1">'Attach 9'!$17:$17</definedName>
    <definedName name="Z_477F7E43_D393_45BA_B99B_D838E4629B5D_.wvu.Rows" localSheetId="20" hidden="1">'Attach 15'!$16:$16</definedName>
    <definedName name="Z_477F7E43_D393_45BA_B99B_D838E4629B5D_.wvu.Rows" localSheetId="22" hidden="1">'Attach 17'!$26:$26,'Attach 17'!$32:$209</definedName>
    <definedName name="Z_477F7E43_D393_45BA_B99B_D838E4629B5D_.wvu.Rows" localSheetId="25" hidden="1">'Attach 19'!$13:$13,'Attach 19'!$20:$28</definedName>
    <definedName name="Z_477F7E43_D393_45BA_B99B_D838E4629B5D_.wvu.Rows" localSheetId="26" hidden="1">'Attach 20'!$17:$17,'Attach 20'!#REF!</definedName>
    <definedName name="Z_477F7E43_D393_45BA_B99B_D838E4629B5D_.wvu.Rows" localSheetId="27" hidden="1">'Attach 21'!$13:$13,'Attach 21'!#REF!</definedName>
    <definedName name="Z_477F7E43_D393_45BA_B99B_D838E4629B5D_.wvu.Rows" localSheetId="28" hidden="1">'Attach 22'!$13:$13,'Attach 22'!#REF!</definedName>
    <definedName name="Z_477F7E43_D393_45BA_B99B_D838E4629B5D_.wvu.Rows" localSheetId="29" hidden="1">'Attach 23'!$13:$13,'Attach 23'!#REF!</definedName>
    <definedName name="Z_477F7E43_D393_45BA_B99B_D838E4629B5D_.wvu.Rows" localSheetId="30" hidden="1">'Attach 24'!$12:$12,'Attach 24'!#REF!</definedName>
    <definedName name="Z_477F7E43_D393_45BA_B99B_D838E4629B5D_.wvu.Rows" localSheetId="31" hidden="1">'Attach 25'!#REF!,'Attach 25'!#REF!</definedName>
    <definedName name="Z_477F7E43_D393_45BA_B99B_D838E4629B5D_.wvu.Rows" localSheetId="9" hidden="1">'Attach 5'!$4:$4</definedName>
    <definedName name="Z_47D52ECC_373D_4A7A_838F_7112A4A0A94F_.wvu.Cols" localSheetId="20" hidden="1">'Attach 15'!$H:$H,'Attach 15'!$J:$J</definedName>
    <definedName name="Z_47D52ECC_373D_4A7A_838F_7112A4A0A94F_.wvu.Cols" localSheetId="24" hidden="1">'Attach 18 SP'!$J:$P</definedName>
    <definedName name="Z_47D52ECC_373D_4A7A_838F_7112A4A0A94F_.wvu.Cols" localSheetId="4" hidden="1">'Attach 3(JV)'!$G:$H</definedName>
    <definedName name="Z_47D52ECC_373D_4A7A_838F_7112A4A0A94F_.wvu.Cols" localSheetId="6" hidden="1">'Attach 4'!$H:$O</definedName>
    <definedName name="Z_47D52ECC_373D_4A7A_838F_7112A4A0A94F_.wvu.Cols" localSheetId="9" hidden="1">'Attach 5'!$H:$H</definedName>
    <definedName name="Z_47D52ECC_373D_4A7A_838F_7112A4A0A94F_.wvu.Cols" localSheetId="10" hidden="1">'Attach 5A'!$G:$H</definedName>
    <definedName name="Z_47D52ECC_373D_4A7A_838F_7112A4A0A94F_.wvu.Cols" localSheetId="11" hidden="1">'Attach 6'!$H:$H</definedName>
    <definedName name="Z_47D52ECC_373D_4A7A_838F_7112A4A0A94F_.wvu.Cols" localSheetId="33" hidden="1">'Bid Form 1st Envelope '!$L:$L,'Bid Form 1st Envelope '!$AA:$AI</definedName>
    <definedName name="Z_47D52ECC_373D_4A7A_838F_7112A4A0A94F_.wvu.Cols" localSheetId="2" hidden="1">'Names of Bidder'!$H:$AC</definedName>
    <definedName name="Z_47D52ECC_373D_4A7A_838F_7112A4A0A94F_.wvu.FilterData" localSheetId="2" hidden="1">'Names of Bidder'!$B$6:$G$11</definedName>
    <definedName name="Z_47D52ECC_373D_4A7A_838F_7112A4A0A94F_.wvu.PrintArea" localSheetId="14" hidden="1">'Attach 10'!$A$1:$F$18</definedName>
    <definedName name="Z_47D52ECC_373D_4A7A_838F_7112A4A0A94F_.wvu.PrintArea" localSheetId="15" hidden="1">'Attach 11'!$A$1:$E$29</definedName>
    <definedName name="Z_47D52ECC_373D_4A7A_838F_7112A4A0A94F_.wvu.PrintArea" localSheetId="17" hidden="1">'Attach 13'!$A$1:$E$27</definedName>
    <definedName name="Z_47D52ECC_373D_4A7A_838F_7112A4A0A94F_.wvu.PrintArea" localSheetId="18" hidden="1">'Attach 14'!$A$1:$E$29</definedName>
    <definedName name="Z_47D52ECC_373D_4A7A_838F_7112A4A0A94F_.wvu.PrintArea" localSheetId="19" hidden="1">'Attach 14-IP'!$A$8:$I$220</definedName>
    <definedName name="Z_47D52ECC_373D_4A7A_838F_7112A4A0A94F_.wvu.PrintArea" localSheetId="20" hidden="1">'Attach 15'!$A$1:$E$93</definedName>
    <definedName name="Z_47D52ECC_373D_4A7A_838F_7112A4A0A94F_.wvu.PrintArea" localSheetId="21" hidden="1">'Attach 16'!$A$1:$L$90</definedName>
    <definedName name="Z_47D52ECC_373D_4A7A_838F_7112A4A0A94F_.wvu.PrintArea" localSheetId="22" hidden="1">'Attach 17'!$A$1:$E$33</definedName>
    <definedName name="Z_47D52ECC_373D_4A7A_838F_7112A4A0A94F_.wvu.PrintArea" localSheetId="23" hidden="1">'Attach 18'!$A$1:$E$24</definedName>
    <definedName name="Z_47D52ECC_373D_4A7A_838F_7112A4A0A94F_.wvu.PrintArea" localSheetId="24" hidden="1">'Attach 18 SP'!$A$7:$I$157</definedName>
    <definedName name="Z_47D52ECC_373D_4A7A_838F_7112A4A0A94F_.wvu.PrintArea" localSheetId="25" hidden="1">'Attach 19'!$A$1:$E$31</definedName>
    <definedName name="Z_47D52ECC_373D_4A7A_838F_7112A4A0A94F_.wvu.PrintArea" localSheetId="26" hidden="1">'Attach 20'!$A$5:$E$53</definedName>
    <definedName name="Z_47D52ECC_373D_4A7A_838F_7112A4A0A94F_.wvu.PrintArea" localSheetId="27" hidden="1">'Attach 21'!$A$1:$E$21</definedName>
    <definedName name="Z_47D52ECC_373D_4A7A_838F_7112A4A0A94F_.wvu.PrintArea" localSheetId="28" hidden="1">'Attach 22'!$A$1:$E$26</definedName>
    <definedName name="Z_47D52ECC_373D_4A7A_838F_7112A4A0A94F_.wvu.PrintArea" localSheetId="29" hidden="1">'Attach 23'!$A$1:$E$28</definedName>
    <definedName name="Z_47D52ECC_373D_4A7A_838F_7112A4A0A94F_.wvu.PrintArea" localSheetId="30" hidden="1">'Attach 24'!$A$1:$E$34</definedName>
    <definedName name="Z_47D52ECC_373D_4A7A_838F_7112A4A0A94F_.wvu.PrintArea" localSheetId="31" hidden="1">'Attach 25'!$A$5:$E$42</definedName>
    <definedName name="Z_47D52ECC_373D_4A7A_838F_7112A4A0A94F_.wvu.PrintArea" localSheetId="32" hidden="1">'Attach 26'!$A$7:$H$58</definedName>
    <definedName name="Z_47D52ECC_373D_4A7A_838F_7112A4A0A94F_.wvu.PrintArea" localSheetId="4" hidden="1">'Attach 3(JV)'!$A$1:$E$28</definedName>
    <definedName name="Z_47D52ECC_373D_4A7A_838F_7112A4A0A94F_.wvu.PrintArea" localSheetId="5" hidden="1">'Attach 3(QR)'!$A$1:$E$28</definedName>
    <definedName name="Z_47D52ECC_373D_4A7A_838F_7112A4A0A94F_.wvu.PrintArea" localSheetId="6" hidden="1">'Attach 4'!$A$1:$G$25</definedName>
    <definedName name="Z_47D52ECC_373D_4A7A_838F_7112A4A0A94F_.wvu.PrintArea" localSheetId="7" hidden="1">'Attach 4 (A)'!$A$1:$E$27</definedName>
    <definedName name="Z_47D52ECC_373D_4A7A_838F_7112A4A0A94F_.wvu.PrintArea" localSheetId="8" hidden="1">'Attach 4 (B)'!$A$1:$E$26</definedName>
    <definedName name="Z_47D52ECC_373D_4A7A_838F_7112A4A0A94F_.wvu.PrintArea" localSheetId="9" hidden="1">'Attach 5'!$A$1:$E$110</definedName>
    <definedName name="Z_47D52ECC_373D_4A7A_838F_7112A4A0A94F_.wvu.PrintArea" localSheetId="10" hidden="1">'Attach 5A'!$A$1:$E$73</definedName>
    <definedName name="Z_47D52ECC_373D_4A7A_838F_7112A4A0A94F_.wvu.PrintArea" localSheetId="11" hidden="1">'Attach 6'!$A$1:$E$28</definedName>
    <definedName name="Z_47D52ECC_373D_4A7A_838F_7112A4A0A94F_.wvu.PrintArea" localSheetId="12" hidden="1">'Attach 7'!$A$1:$E$18</definedName>
    <definedName name="Z_47D52ECC_373D_4A7A_838F_7112A4A0A94F_.wvu.PrintArea" localSheetId="13" hidden="1">'Attach 9'!$A$1:$H$53</definedName>
    <definedName name="Z_47D52ECC_373D_4A7A_838F_7112A4A0A94F_.wvu.PrintArea" localSheetId="33" hidden="1">'Bid Form 1st Envelope '!$A$1:$J$114</definedName>
    <definedName name="Z_47D52ECC_373D_4A7A_838F_7112A4A0A94F_.wvu.PrintArea" localSheetId="1" hidden="1">Cover!$A$1:$F$17</definedName>
    <definedName name="Z_47D52ECC_373D_4A7A_838F_7112A4A0A94F_.wvu.PrintArea" localSheetId="2" hidden="1">'Names of Bidder'!$B$1:$G$48</definedName>
    <definedName name="Z_47D52ECC_373D_4A7A_838F_7112A4A0A94F_.wvu.PrintArea" localSheetId="3" hidden="1">'Tender Fee'!$A$1:$F$23</definedName>
    <definedName name="Z_47D52ECC_373D_4A7A_838F_7112A4A0A94F_.wvu.PrintTitles" localSheetId="13" hidden="1">'Attach 9'!$17:$17</definedName>
    <definedName name="Z_47D52ECC_373D_4A7A_838F_7112A4A0A94F_.wvu.Rows" localSheetId="20" hidden="1">'Attach 15'!$16:$16</definedName>
    <definedName name="Z_47D52ECC_373D_4A7A_838F_7112A4A0A94F_.wvu.Rows" localSheetId="22" hidden="1">'Attach 17'!$26:$26,'Attach 17'!$32:$209</definedName>
    <definedName name="Z_47D52ECC_373D_4A7A_838F_7112A4A0A94F_.wvu.Rows" localSheetId="24" hidden="1">'Attach 18 SP'!$149:$153</definedName>
    <definedName name="Z_47D52ECC_373D_4A7A_838F_7112A4A0A94F_.wvu.Rows" localSheetId="25" hidden="1">'Attach 19'!$13:$13,'Attach 19'!$20:$28</definedName>
    <definedName name="Z_47D52ECC_373D_4A7A_838F_7112A4A0A94F_.wvu.Rows" localSheetId="26" hidden="1">'Attach 20'!$17:$17,'Attach 20'!#REF!</definedName>
    <definedName name="Z_47D52ECC_373D_4A7A_838F_7112A4A0A94F_.wvu.Rows" localSheetId="27" hidden="1">'Attach 21'!$13:$13,'Attach 21'!#REF!</definedName>
    <definedName name="Z_47D52ECC_373D_4A7A_838F_7112A4A0A94F_.wvu.Rows" localSheetId="28" hidden="1">'Attach 22'!$13:$13,'Attach 22'!#REF!</definedName>
    <definedName name="Z_47D52ECC_373D_4A7A_838F_7112A4A0A94F_.wvu.Rows" localSheetId="29" hidden="1">'Attach 23'!$13:$13,'Attach 23'!#REF!</definedName>
    <definedName name="Z_47D52ECC_373D_4A7A_838F_7112A4A0A94F_.wvu.Rows" localSheetId="30" hidden="1">'Attach 24'!$12:$12,'Attach 24'!#REF!</definedName>
    <definedName name="Z_47D52ECC_373D_4A7A_838F_7112A4A0A94F_.wvu.Rows" localSheetId="31" hidden="1">'Attach 25'!#REF!,'Attach 25'!#REF!</definedName>
    <definedName name="Z_47D52ECC_373D_4A7A_838F_7112A4A0A94F_.wvu.Rows" localSheetId="9" hidden="1">'Attach 5'!$4:$4</definedName>
    <definedName name="Z_47D52ECC_373D_4A7A_838F_7112A4A0A94F_.wvu.Rows" localSheetId="10" hidden="1">'Attach 5A'!$25:$30</definedName>
    <definedName name="Z_47D52ECC_373D_4A7A_838F_7112A4A0A94F_.wvu.Rows" localSheetId="33" hidden="1">'Bid Form 1st Envelope '!$26:$27,'Bid Form 1st Envelope '!$97:$97,'Bid Form 1st Envelope '!$100:$101</definedName>
    <definedName name="Z_494F6778_23FE_4AAC_B37D_6C7543FC13B9_.wvu.Cols" localSheetId="20" hidden="1">'Attach 15'!$H:$H</definedName>
    <definedName name="Z_494F6778_23FE_4AAC_B37D_6C7543FC13B9_.wvu.Cols" localSheetId="9" hidden="1">'Attach 5'!$H:$H</definedName>
    <definedName name="Z_494F6778_23FE_4AAC_B37D_6C7543FC13B9_.wvu.Cols" localSheetId="11" hidden="1">'Attach 6'!$H:$H</definedName>
    <definedName name="Z_494F6778_23FE_4AAC_B37D_6C7543FC13B9_.wvu.PrintArea" localSheetId="14" hidden="1">'Attach 10'!$A$1:$E$18</definedName>
    <definedName name="Z_494F6778_23FE_4AAC_B37D_6C7543FC13B9_.wvu.PrintArea" localSheetId="15" hidden="1">'Attach 11'!$A$1:$E$29</definedName>
    <definedName name="Z_494F6778_23FE_4AAC_B37D_6C7543FC13B9_.wvu.PrintArea" localSheetId="17" hidden="1">'Attach 13'!$A$1:$E$29</definedName>
    <definedName name="Z_494F6778_23FE_4AAC_B37D_6C7543FC13B9_.wvu.PrintArea" localSheetId="18" hidden="1">'Attach 14'!$A$1:$E$29</definedName>
    <definedName name="Z_494F6778_23FE_4AAC_B37D_6C7543FC13B9_.wvu.PrintArea" localSheetId="19" hidden="1">'Attach 14-IP'!$A$8:$I$220</definedName>
    <definedName name="Z_494F6778_23FE_4AAC_B37D_6C7543FC13B9_.wvu.PrintArea" localSheetId="20" hidden="1">'Attach 15'!$A$1:$E$93</definedName>
    <definedName name="Z_494F6778_23FE_4AAC_B37D_6C7543FC13B9_.wvu.PrintArea" localSheetId="21" hidden="1">'Attach 16'!$A$1:$L$90</definedName>
    <definedName name="Z_494F6778_23FE_4AAC_B37D_6C7543FC13B9_.wvu.PrintArea" localSheetId="23" hidden="1">'Attach 18'!$A$1:$E$24</definedName>
    <definedName name="Z_494F6778_23FE_4AAC_B37D_6C7543FC13B9_.wvu.PrintArea" localSheetId="25" hidden="1">'Attach 19'!$A$1:$E$35</definedName>
    <definedName name="Z_494F6778_23FE_4AAC_B37D_6C7543FC13B9_.wvu.PrintArea" localSheetId="26" hidden="1">'Attach 20'!$A$5:$E$57</definedName>
    <definedName name="Z_494F6778_23FE_4AAC_B37D_6C7543FC13B9_.wvu.PrintArea" localSheetId="27" hidden="1">'Attach 21'!$A$1:$E$25</definedName>
    <definedName name="Z_494F6778_23FE_4AAC_B37D_6C7543FC13B9_.wvu.PrintArea" localSheetId="28" hidden="1">'Attach 22'!$A$1:$E$30</definedName>
    <definedName name="Z_494F6778_23FE_4AAC_B37D_6C7543FC13B9_.wvu.PrintArea" localSheetId="29" hidden="1">'Attach 23'!$A$1:$E$32</definedName>
    <definedName name="Z_494F6778_23FE_4AAC_B37D_6C7543FC13B9_.wvu.PrintArea" localSheetId="30" hidden="1">'Attach 24'!$A$1:$E$38</definedName>
    <definedName name="Z_494F6778_23FE_4AAC_B37D_6C7543FC13B9_.wvu.PrintArea" localSheetId="31" hidden="1">'Attach 25'!$A$5:$E$45</definedName>
    <definedName name="Z_494F6778_23FE_4AAC_B37D_6C7543FC13B9_.wvu.PrintArea" localSheetId="32" hidden="1">'Attach 26'!$A$7:$H$58</definedName>
    <definedName name="Z_494F6778_23FE_4AAC_B37D_6C7543FC13B9_.wvu.PrintArea" localSheetId="4" hidden="1">'Attach 3(JV)'!$A$1:$E$28</definedName>
    <definedName name="Z_494F6778_23FE_4AAC_B37D_6C7543FC13B9_.wvu.PrintArea" localSheetId="5" hidden="1">'Attach 3(QR)'!$A$1:$E$28</definedName>
    <definedName name="Z_494F6778_23FE_4AAC_B37D_6C7543FC13B9_.wvu.PrintArea" localSheetId="6" hidden="1">'Attach 4'!$A$1:$E$25</definedName>
    <definedName name="Z_494F6778_23FE_4AAC_B37D_6C7543FC13B9_.wvu.PrintArea" localSheetId="7" hidden="1">'Attach 4 (A)'!$A$1:$E$27</definedName>
    <definedName name="Z_494F6778_23FE_4AAC_B37D_6C7543FC13B9_.wvu.PrintArea" localSheetId="8" hidden="1">'Attach 4 (B)'!$A$1:$E$26</definedName>
    <definedName name="Z_494F6778_23FE_4AAC_B37D_6C7543FC13B9_.wvu.PrintArea" localSheetId="9" hidden="1">'Attach 5'!$A$1:$E$109</definedName>
    <definedName name="Z_494F6778_23FE_4AAC_B37D_6C7543FC13B9_.wvu.PrintArea" localSheetId="11" hidden="1">'Attach 6'!$A$1:$E$51</definedName>
    <definedName name="Z_494F6778_23FE_4AAC_B37D_6C7543FC13B9_.wvu.PrintArea" localSheetId="12" hidden="1">'Attach 7'!$A$1:$E$18</definedName>
    <definedName name="Z_494F6778_23FE_4AAC_B37D_6C7543FC13B9_.wvu.PrintArea" localSheetId="13" hidden="1">'Attach 9'!$A$1:$H$60</definedName>
    <definedName name="Z_494F6778_23FE_4AAC_B37D_6C7543FC13B9_.wvu.PrintArea" localSheetId="33" hidden="1">'Bid Form 1st Envelope '!$A$1:$F$114</definedName>
    <definedName name="Z_494F6778_23FE_4AAC_B37D_6C7543FC13B9_.wvu.PrintArea" localSheetId="3" hidden="1">'Tender Fee'!$A$1:$E$23</definedName>
    <definedName name="Z_494F6778_23FE_4AAC_B37D_6C7543FC13B9_.wvu.PrintTitles" localSheetId="13" hidden="1">'Attach 9'!$17:$17</definedName>
    <definedName name="Z_494F6778_23FE_4AAC_B37D_6C7543FC13B9_.wvu.Rows" localSheetId="20" hidden="1">'Attach 15'!$16:$16</definedName>
    <definedName name="Z_4A248946_722A_4651_AEA1_DE3476F52461_.wvu.Cols" localSheetId="10" hidden="1">'Attach 5A'!$H:$H</definedName>
    <definedName name="Z_4A248946_722A_4651_AEA1_DE3476F52461_.wvu.PrintArea" localSheetId="10" hidden="1">'Attach 5A'!$A$1:$E$73</definedName>
    <definedName name="Z_4A248946_722A_4651_AEA1_DE3476F52461_.wvu.Rows" localSheetId="10" hidden="1">'Attach 5A'!$25:$30</definedName>
    <definedName name="Z_4F65FF32_EC61_4022_A399_2986D7B6B8B3_.wvu.PrintArea" localSheetId="2" hidden="1">'Names of Bidder'!$B$1:$E$45</definedName>
    <definedName name="Z_4FC0AD0E_817E_4CA2_8399_B627A39139DF_.wvu.Cols" localSheetId="24" hidden="1">'Attach 18 SP'!$J:$P</definedName>
    <definedName name="Z_4FC0AD0E_817E_4CA2_8399_B627A39139DF_.wvu.PrintArea" localSheetId="24" hidden="1">'Attach 18 SP'!$A$8:$I$157</definedName>
    <definedName name="Z_564AA8DD_E850_4E6F_BA1D_8F79D1361145_.wvu.Cols" localSheetId="16" hidden="1">'Attach 12'!$I:$I</definedName>
    <definedName name="Z_564AA8DD_E850_4E6F_BA1D_8F79D1361145_.wvu.PrintArea" localSheetId="16" hidden="1">'Attach 12'!$A$1:$F$29</definedName>
    <definedName name="Z_564AA8DD_E850_4E6F_BA1D_8F79D1361145_.wvu.Rows" localSheetId="16" hidden="1">'Attach 12'!$18:$19,'Attach 12'!#REF!,'Attach 12'!#REF!,'Attach 12'!#REF!,'Attach 12'!#REF!,'Attach 12'!#REF!,'Attach 12'!#REF!,'Attach 12'!$114:$201</definedName>
    <definedName name="Z_57A1126F_C815_44AF_BD70_07C9EB2E1554_.wvu.Cols" localSheetId="10" hidden="1">'Attach 5A'!$H:$H</definedName>
    <definedName name="Z_57A1126F_C815_44AF_BD70_07C9EB2E1554_.wvu.PrintArea" localSheetId="10" hidden="1">'Attach 5A'!$A$1:$E$73</definedName>
    <definedName name="Z_57A1126F_C815_44AF_BD70_07C9EB2E1554_.wvu.Rows" localSheetId="10" hidden="1">'Attach 5A'!$25:$30</definedName>
    <definedName name="Z_57EC2AB3_459C_475C_AFE6_EBB6882FA67E_.wvu.Cols" localSheetId="16" hidden="1">'Attach 12'!$H:$I</definedName>
    <definedName name="Z_57EC2AB3_459C_475C_AFE6_EBB6882FA67E_.wvu.PrintArea" localSheetId="16" hidden="1">'Attach 12'!$A$1:$G$29</definedName>
    <definedName name="Z_57EC2AB3_459C_475C_AFE6_EBB6882FA67E_.wvu.Rows" localSheetId="16" hidden="1">'Attach 12'!$4:$4,'Attach 12'!#REF!,'Attach 12'!$114:$201</definedName>
    <definedName name="Z_582CF44B_0703_4CA2_AB84_00685031CD39_.wvu.Cols" localSheetId="16" hidden="1">'Attach 12'!$I:$I</definedName>
    <definedName name="Z_582CF44B_0703_4CA2_AB84_00685031CD39_.wvu.PrintArea" localSheetId="16" hidden="1">'Attach 12'!$A$1:$F$29</definedName>
    <definedName name="Z_582CF44B_0703_4CA2_AB84_00685031CD39_.wvu.Rows" localSheetId="16" hidden="1">'Attach 12'!$17:$19,'Attach 12'!#REF!,'Attach 12'!#REF!,'Attach 12'!#REF!,'Attach 12'!#REF!,'Attach 12'!#REF!,'Attach 12'!#REF!,'Attach 12'!#REF!,'Attach 12'!#REF!,'Attach 12'!#REF!,'Attach 12'!$114:$201</definedName>
    <definedName name="Z_58E3016B_91DE_45B1_ADEB_496391BDEDAF_.wvu.Cols" localSheetId="24" hidden="1">'Attach 18 SP'!$J:$P</definedName>
    <definedName name="Z_58E3016B_91DE_45B1_ADEB_496391BDEDAF_.wvu.PrintArea" localSheetId="24" hidden="1">'Attach 18 SP'!$A$8:$I$157</definedName>
    <definedName name="Z_58E3016B_91DE_45B1_ADEB_496391BDEDAF_.wvu.Rows" localSheetId="24" hidden="1">'Attach 18 SP'!#REF!,'Attach 18 SP'!#REF!,'Attach 18 SP'!#REF!,'Attach 18 SP'!#REF!,'Attach 18 SP'!#REF!,'Attach 18 SP'!$149:$153</definedName>
    <definedName name="Z_5B8D5D4A_E3F3_4270_9E8A_31566626E806_.wvu.Cols" localSheetId="2" hidden="1">'Names of Bidder'!$L:$L</definedName>
    <definedName name="Z_5B8D5D4A_E3F3_4270_9E8A_31566626E806_.wvu.PrintArea" localSheetId="2" hidden="1">'Names of Bidder'!$B$1:$G$48</definedName>
    <definedName name="Z_5DC8802C_6CD8_4623_90B5_A2B66DEC93B5_.wvu.Cols" localSheetId="24" hidden="1">'Attach 18 SP'!$J:$P</definedName>
    <definedName name="Z_5DC8802C_6CD8_4623_90B5_A2B66DEC93B5_.wvu.PrintArea" localSheetId="24" hidden="1">'Attach 18 SP'!$A$8:$I$157</definedName>
    <definedName name="Z_5DC8802C_6CD8_4623_90B5_A2B66DEC93B5_.wvu.Rows" localSheetId="24" hidden="1">'Attach 18 SP'!#REF!,'Attach 18 SP'!#REF!,'Attach 18 SP'!#REF!,'Attach 18 SP'!#REF!,'Attach 18 SP'!#REF!,'Attach 18 SP'!$149:$153</definedName>
    <definedName name="Z_5FD74E67_DB24_44D3_983B_19D633AA18A1_.wvu.Cols" localSheetId="2" hidden="1">'Names of Bidder'!$L:$L</definedName>
    <definedName name="Z_5FD74E67_DB24_44D3_983B_19D633AA18A1_.wvu.PrintArea" localSheetId="2" hidden="1">'Names of Bidder'!$B$1:$G$48</definedName>
    <definedName name="Z_611D8B62_9C40_451B_ABB4_92F111B2BF43_.wvu.Cols" localSheetId="24" hidden="1">'Attach 18 SP'!$J:$P</definedName>
    <definedName name="Z_611D8B62_9C40_451B_ABB4_92F111B2BF43_.wvu.Cols" localSheetId="2" hidden="1">'Names of Bidder'!$L:$L</definedName>
    <definedName name="Z_611D8B62_9C40_451B_ABB4_92F111B2BF43_.wvu.PrintArea" localSheetId="24" hidden="1">'Attach 18 SP'!$A$8:$I$157</definedName>
    <definedName name="Z_611D8B62_9C40_451B_ABB4_92F111B2BF43_.wvu.PrintArea" localSheetId="2" hidden="1">'Names of Bidder'!$B$1:$E$45</definedName>
    <definedName name="Z_611D8B62_9C40_451B_ABB4_92F111B2BF43_.wvu.Rows" localSheetId="24" hidden="1">'Attach 18 SP'!#REF!,'Attach 18 SP'!#REF!,'Attach 18 SP'!#REF!,'Attach 18 SP'!#REF!,'Attach 18 SP'!#REF!,'Attach 18 SP'!$149:$153</definedName>
    <definedName name="Z_6B2C1320_5106_401D_86E8_03FFC7419150_.wvu.Cols" localSheetId="16" hidden="1">'Attach 12'!$I:$I</definedName>
    <definedName name="Z_6B2C1320_5106_401D_86E8_03FFC7419150_.wvu.Cols" localSheetId="24" hidden="1">'Attach 18 SP'!$K:$P</definedName>
    <definedName name="Z_6B2C1320_5106_401D_86E8_03FFC7419150_.wvu.PrintArea" localSheetId="16" hidden="1">'Attach 12'!$A$1:$F$29</definedName>
    <definedName name="Z_6B2C1320_5106_401D_86E8_03FFC7419150_.wvu.PrintArea" localSheetId="24" hidden="1">'Attach 18 SP'!$A$8:$I$157</definedName>
    <definedName name="Z_6B2C1320_5106_401D_86E8_03FFC7419150_.wvu.Rows" localSheetId="16" hidden="1">'Attach 12'!#REF!,'Attach 12'!#REF!,'Attach 12'!#REF!,'Attach 12'!#REF!,'Attach 12'!$114:$201</definedName>
    <definedName name="Z_6B2C1320_5106_401D_86E8_03FFC7419150_.wvu.Rows" localSheetId="24" hidden="1">'Attach 18 SP'!$41:$41</definedName>
    <definedName name="Z_6FD3A41D_DEEE_48F5_96DB_6021F0BEBAF6_.wvu.Cols" localSheetId="16" hidden="1">'Attach 12'!$I:$I</definedName>
    <definedName name="Z_6FD3A41D_DEEE_48F5_96DB_6021F0BEBAF6_.wvu.PrintArea" localSheetId="16" hidden="1">'Attach 12'!$A$1:$F$29</definedName>
    <definedName name="Z_6FD3A41D_DEEE_48F5_96DB_6021F0BEBAF6_.wvu.Rows" localSheetId="16" hidden="1">'Attach 12'!$18:$19,'Attach 12'!#REF!,'Attach 12'!#REF!,'Attach 12'!#REF!,'Attach 12'!#REF!,'Attach 12'!#REF!,'Attach 12'!#REF!,'Attach 12'!$114:$201</definedName>
    <definedName name="Z_70A80C84_CC07_4E4D_A598_BF928357D74F_.wvu.Cols" localSheetId="10" hidden="1">'Attach 5A'!$H:$H</definedName>
    <definedName name="Z_70A80C84_CC07_4E4D_A598_BF928357D74F_.wvu.PrintArea" localSheetId="10" hidden="1">'Attach 5A'!$A$1:$E$73</definedName>
    <definedName name="Z_70A80C84_CC07_4E4D_A598_BF928357D74F_.wvu.Rows" localSheetId="10" hidden="1">'Attach 5A'!$25:$30</definedName>
    <definedName name="Z_71CED947_16BC_4420_B977_41F665B59AFF_.wvu.Cols" localSheetId="2" hidden="1">'Names of Bidder'!$L:$L</definedName>
    <definedName name="Z_71CED947_16BC_4420_B977_41F665B59AFF_.wvu.PrintArea" localSheetId="2" hidden="1">'Names of Bidder'!$B$1:$G$48</definedName>
    <definedName name="Z_728AEB16_F9CD_4198_B4E9_2E28A5E42262_.wvu.Cols" localSheetId="16" hidden="1">'Attach 12'!$I:$I</definedName>
    <definedName name="Z_728AEB16_F9CD_4198_B4E9_2E28A5E42262_.wvu.PrintArea" localSheetId="16" hidden="1">'Attach 12'!$A$1:$F$29</definedName>
    <definedName name="Z_728AEB16_F9CD_4198_B4E9_2E28A5E42262_.wvu.Rows" localSheetId="16" hidden="1">'Attach 12'!$18:$19,'Attach 12'!#REF!,'Attach 12'!#REF!,'Attach 12'!#REF!,'Attach 12'!#REF!,'Attach 12'!#REF!,'Attach 12'!#REF!,'Attach 12'!$114:$201</definedName>
    <definedName name="Z_72B383D4_8341_48BE_BBCC_63C6785ABF81_.wvu.Cols" localSheetId="20" hidden="1">'Attach 15'!$H:$H,'Attach 15'!$J:$J</definedName>
    <definedName name="Z_72B383D4_8341_48BE_BBCC_63C6785ABF81_.wvu.Cols" localSheetId="24" hidden="1">'Attach 18 SP'!$J:$AO</definedName>
    <definedName name="Z_72B383D4_8341_48BE_BBCC_63C6785ABF81_.wvu.Cols" localSheetId="4" hidden="1">'Attach 3(JV)'!$G:$H</definedName>
    <definedName name="Z_72B383D4_8341_48BE_BBCC_63C6785ABF81_.wvu.Cols" localSheetId="6" hidden="1">'Attach 4'!$H:$O</definedName>
    <definedName name="Z_72B383D4_8341_48BE_BBCC_63C6785ABF81_.wvu.Cols" localSheetId="9" hidden="1">'Attach 5'!$H:$H</definedName>
    <definedName name="Z_72B383D4_8341_48BE_BBCC_63C6785ABF81_.wvu.Cols" localSheetId="10" hidden="1">'Attach 5A'!$G:$H</definedName>
    <definedName name="Z_72B383D4_8341_48BE_BBCC_63C6785ABF81_.wvu.Cols" localSheetId="11" hidden="1">'Attach 6'!$H:$H</definedName>
    <definedName name="Z_72B383D4_8341_48BE_BBCC_63C6785ABF81_.wvu.Cols" localSheetId="33" hidden="1">'Bid Form 1st Envelope '!$L:$L,'Bid Form 1st Envelope '!$AA:$AI</definedName>
    <definedName name="Z_72B383D4_8341_48BE_BBCC_63C6785ABF81_.wvu.Cols" localSheetId="2" hidden="1">'Names of Bidder'!$I:$AB</definedName>
    <definedName name="Z_72B383D4_8341_48BE_BBCC_63C6785ABF81_.wvu.FilterData" localSheetId="2" hidden="1">'Names of Bidder'!$B$6:$G$11</definedName>
    <definedName name="Z_72B383D4_8341_48BE_BBCC_63C6785ABF81_.wvu.PrintArea" localSheetId="14" hidden="1">'Attach 10'!$A$1:$F$18</definedName>
    <definedName name="Z_72B383D4_8341_48BE_BBCC_63C6785ABF81_.wvu.PrintArea" localSheetId="15" hidden="1">'Attach 11'!$A$1:$E$29</definedName>
    <definedName name="Z_72B383D4_8341_48BE_BBCC_63C6785ABF81_.wvu.PrintArea" localSheetId="17" hidden="1">'Attach 13'!$A$1:$E$27</definedName>
    <definedName name="Z_72B383D4_8341_48BE_BBCC_63C6785ABF81_.wvu.PrintArea" localSheetId="18" hidden="1">'Attach 14'!$A$1:$E$29</definedName>
    <definedName name="Z_72B383D4_8341_48BE_BBCC_63C6785ABF81_.wvu.PrintArea" localSheetId="19" hidden="1">'Attach 14-IP'!$A$8:$I$220</definedName>
    <definedName name="Z_72B383D4_8341_48BE_BBCC_63C6785ABF81_.wvu.PrintArea" localSheetId="20" hidden="1">'Attach 15'!$A$1:$E$93</definedName>
    <definedName name="Z_72B383D4_8341_48BE_BBCC_63C6785ABF81_.wvu.PrintArea" localSheetId="21" hidden="1">'Attach 16'!$A$1:$L$90</definedName>
    <definedName name="Z_72B383D4_8341_48BE_BBCC_63C6785ABF81_.wvu.PrintArea" localSheetId="22" hidden="1">'Attach 17'!$A$1:$E$33</definedName>
    <definedName name="Z_72B383D4_8341_48BE_BBCC_63C6785ABF81_.wvu.PrintArea" localSheetId="23" hidden="1">'Attach 18'!$A$1:$E$24</definedName>
    <definedName name="Z_72B383D4_8341_48BE_BBCC_63C6785ABF81_.wvu.PrintArea" localSheetId="24" hidden="1">'Attach 18 SP'!$A$7:$I$157</definedName>
    <definedName name="Z_72B383D4_8341_48BE_BBCC_63C6785ABF81_.wvu.PrintArea" localSheetId="25" hidden="1">'Attach 19'!$A$1:$E$31</definedName>
    <definedName name="Z_72B383D4_8341_48BE_BBCC_63C6785ABF81_.wvu.PrintArea" localSheetId="26" hidden="1">'Attach 20'!$A$5:$E$53</definedName>
    <definedName name="Z_72B383D4_8341_48BE_BBCC_63C6785ABF81_.wvu.PrintArea" localSheetId="27" hidden="1">'Attach 21'!$A$1:$E$21</definedName>
    <definedName name="Z_72B383D4_8341_48BE_BBCC_63C6785ABF81_.wvu.PrintArea" localSheetId="28" hidden="1">'Attach 22'!$A$1:$E$26</definedName>
    <definedName name="Z_72B383D4_8341_48BE_BBCC_63C6785ABF81_.wvu.PrintArea" localSheetId="29" hidden="1">'Attach 23'!$A$1:$E$28</definedName>
    <definedName name="Z_72B383D4_8341_48BE_BBCC_63C6785ABF81_.wvu.PrintArea" localSheetId="30" hidden="1">'Attach 24'!$A$1:$E$34</definedName>
    <definedName name="Z_72B383D4_8341_48BE_BBCC_63C6785ABF81_.wvu.PrintArea" localSheetId="31" hidden="1">'Attach 25'!$A$5:$E$42</definedName>
    <definedName name="Z_72B383D4_8341_48BE_BBCC_63C6785ABF81_.wvu.PrintArea" localSheetId="32" hidden="1">'Attach 26'!$A$7:$H$58</definedName>
    <definedName name="Z_72B383D4_8341_48BE_BBCC_63C6785ABF81_.wvu.PrintArea" localSheetId="4" hidden="1">'Attach 3(JV)'!$A$1:$E$28</definedName>
    <definedName name="Z_72B383D4_8341_48BE_BBCC_63C6785ABF81_.wvu.PrintArea" localSheetId="5" hidden="1">'Attach 3(QR)'!$A$1:$E$28</definedName>
    <definedName name="Z_72B383D4_8341_48BE_BBCC_63C6785ABF81_.wvu.PrintArea" localSheetId="6" hidden="1">'Attach 4'!$A$1:$G$25</definedName>
    <definedName name="Z_72B383D4_8341_48BE_BBCC_63C6785ABF81_.wvu.PrintArea" localSheetId="7" hidden="1">'Attach 4 (A)'!$A$1:$E$27</definedName>
    <definedName name="Z_72B383D4_8341_48BE_BBCC_63C6785ABF81_.wvu.PrintArea" localSheetId="8" hidden="1">'Attach 4 (B)'!$A$1:$E$26</definedName>
    <definedName name="Z_72B383D4_8341_48BE_BBCC_63C6785ABF81_.wvu.PrintArea" localSheetId="9" hidden="1">'Attach 5'!$A$1:$E$110</definedName>
    <definedName name="Z_72B383D4_8341_48BE_BBCC_63C6785ABF81_.wvu.PrintArea" localSheetId="10" hidden="1">'Attach 5A'!$A$1:$E$73</definedName>
    <definedName name="Z_72B383D4_8341_48BE_BBCC_63C6785ABF81_.wvu.PrintArea" localSheetId="11" hidden="1">'Attach 6'!$A$1:$E$28</definedName>
    <definedName name="Z_72B383D4_8341_48BE_BBCC_63C6785ABF81_.wvu.PrintArea" localSheetId="12" hidden="1">'Attach 7'!$A$1:$E$18</definedName>
    <definedName name="Z_72B383D4_8341_48BE_BBCC_63C6785ABF81_.wvu.PrintArea" localSheetId="13" hidden="1">'Attach 9'!$A$1:$H$53</definedName>
    <definedName name="Z_72B383D4_8341_48BE_BBCC_63C6785ABF81_.wvu.PrintArea" localSheetId="33" hidden="1">'Bid Form 1st Envelope '!$A$1:$J$114</definedName>
    <definedName name="Z_72B383D4_8341_48BE_BBCC_63C6785ABF81_.wvu.PrintArea" localSheetId="1" hidden="1">Cover!$A$1:$F$17</definedName>
    <definedName name="Z_72B383D4_8341_48BE_BBCC_63C6785ABF81_.wvu.PrintArea" localSheetId="2" hidden="1">'Names of Bidder'!$B$1:$G$48</definedName>
    <definedName name="Z_72B383D4_8341_48BE_BBCC_63C6785ABF81_.wvu.PrintArea" localSheetId="3" hidden="1">'Tender Fee'!$A$1:$F$23</definedName>
    <definedName name="Z_72B383D4_8341_48BE_BBCC_63C6785ABF81_.wvu.PrintTitles" localSheetId="13" hidden="1">'Attach 9'!$17:$17</definedName>
    <definedName name="Z_72B383D4_8341_48BE_BBCC_63C6785ABF81_.wvu.Rows" localSheetId="20" hidden="1">'Attach 15'!$16:$16</definedName>
    <definedName name="Z_72B383D4_8341_48BE_BBCC_63C6785ABF81_.wvu.Rows" localSheetId="22" hidden="1">'Attach 17'!$26:$26,'Attach 17'!$32:$209</definedName>
    <definedName name="Z_72B383D4_8341_48BE_BBCC_63C6785ABF81_.wvu.Rows" localSheetId="24" hidden="1">'Attach 18 SP'!$149:$153</definedName>
    <definedName name="Z_72B383D4_8341_48BE_BBCC_63C6785ABF81_.wvu.Rows" localSheetId="25" hidden="1">'Attach 19'!$13:$13,'Attach 19'!$20:$28</definedName>
    <definedName name="Z_72B383D4_8341_48BE_BBCC_63C6785ABF81_.wvu.Rows" localSheetId="26" hidden="1">'Attach 20'!$17:$17,'Attach 20'!#REF!</definedName>
    <definedName name="Z_72B383D4_8341_48BE_BBCC_63C6785ABF81_.wvu.Rows" localSheetId="27" hidden="1">'Attach 21'!$13:$13,'Attach 21'!#REF!</definedName>
    <definedName name="Z_72B383D4_8341_48BE_BBCC_63C6785ABF81_.wvu.Rows" localSheetId="28" hidden="1">'Attach 22'!$13:$13,'Attach 22'!#REF!</definedName>
    <definedName name="Z_72B383D4_8341_48BE_BBCC_63C6785ABF81_.wvu.Rows" localSheetId="29" hidden="1">'Attach 23'!$13:$13,'Attach 23'!#REF!</definedName>
    <definedName name="Z_72B383D4_8341_48BE_BBCC_63C6785ABF81_.wvu.Rows" localSheetId="30" hidden="1">'Attach 24'!$12:$12,'Attach 24'!#REF!</definedName>
    <definedName name="Z_72B383D4_8341_48BE_BBCC_63C6785ABF81_.wvu.Rows" localSheetId="31" hidden="1">'Attach 25'!#REF!,'Attach 25'!#REF!</definedName>
    <definedName name="Z_72B383D4_8341_48BE_BBCC_63C6785ABF81_.wvu.Rows" localSheetId="9" hidden="1">'Attach 5'!$4:$4</definedName>
    <definedName name="Z_72B383D4_8341_48BE_BBCC_63C6785ABF81_.wvu.Rows" localSheetId="10" hidden="1">'Attach 5A'!$25:$30</definedName>
    <definedName name="Z_72B383D4_8341_48BE_BBCC_63C6785ABF81_.wvu.Rows" localSheetId="13" hidden="1">'Attach 9'!#REF!</definedName>
    <definedName name="Z_72B383D4_8341_48BE_BBCC_63C6785ABF81_.wvu.Rows" localSheetId="33" hidden="1">'Bid Form 1st Envelope '!$26:$27,'Bid Form 1st Envelope '!$97:$97,'Bid Form 1st Envelope '!$100:$101</definedName>
    <definedName name="Z_72E27F64_009C_4321_B742_209DBE340E6D_.wvu.Cols" localSheetId="16" hidden="1">'Attach 12'!$G:$I</definedName>
    <definedName name="Z_72E27F64_009C_4321_B742_209DBE340E6D_.wvu.PrintArea" localSheetId="16" hidden="1">'Attach 12'!$A$1:$F$117</definedName>
    <definedName name="Z_72E27F64_009C_4321_B742_209DBE340E6D_.wvu.Rows" localSheetId="16" hidden="1">'Attach 12'!#REF!,'Attach 12'!#REF!</definedName>
    <definedName name="Z_7450D003_2D71_4937_8099_C282E69FF570_.wvu.Cols" localSheetId="24" hidden="1">'Attach 18 SP'!$J:$P</definedName>
    <definedName name="Z_7450D003_2D71_4937_8099_C282E69FF570_.wvu.Cols" localSheetId="10" hidden="1">'Attach 5A'!$H:$H</definedName>
    <definedName name="Z_7450D003_2D71_4937_8099_C282E69FF570_.wvu.PrintArea" localSheetId="24" hidden="1">'Attach 18 SP'!$A$8:$I$157</definedName>
    <definedName name="Z_7450D003_2D71_4937_8099_C282E69FF570_.wvu.PrintArea" localSheetId="10" hidden="1">'Attach 5A'!$A$1:$E$73</definedName>
    <definedName name="Z_7450D003_2D71_4937_8099_C282E69FF570_.wvu.Rows" localSheetId="24" hidden="1">'Attach 18 SP'!#REF!,'Attach 18 SP'!#REF!,'Attach 18 SP'!#REF!,'Attach 18 SP'!#REF!,'Attach 18 SP'!#REF!,'Attach 18 SP'!$149:$153</definedName>
    <definedName name="Z_7450D003_2D71_4937_8099_C282E69FF570_.wvu.Rows" localSheetId="10" hidden="1">'Attach 5A'!$25:$30</definedName>
    <definedName name="Z_7706378E_40E2_4583_90AF_E6E1DCB3696C_.wvu.Cols" localSheetId="16" hidden="1">'Attach 12'!$G:$I</definedName>
    <definedName name="Z_7706378E_40E2_4583_90AF_E6E1DCB3696C_.wvu.Cols" localSheetId="20" hidden="1">'Attach 15'!$H:$H,'Attach 15'!$J:$J</definedName>
    <definedName name="Z_7706378E_40E2_4583_90AF_E6E1DCB3696C_.wvu.Cols" localSheetId="24" hidden="1">'Attach 18 SP'!$J:$AO</definedName>
    <definedName name="Z_7706378E_40E2_4583_90AF_E6E1DCB3696C_.wvu.Cols" localSheetId="4" hidden="1">'Attach 3(JV)'!$G:$H</definedName>
    <definedName name="Z_7706378E_40E2_4583_90AF_E6E1DCB3696C_.wvu.Cols" localSheetId="6" hidden="1">'Attach 4'!$H:$O</definedName>
    <definedName name="Z_7706378E_40E2_4583_90AF_E6E1DCB3696C_.wvu.Cols" localSheetId="9" hidden="1">'Attach 5'!$H:$H</definedName>
    <definedName name="Z_7706378E_40E2_4583_90AF_E6E1DCB3696C_.wvu.Cols" localSheetId="10" hidden="1">'Attach 5A'!$G:$H</definedName>
    <definedName name="Z_7706378E_40E2_4583_90AF_E6E1DCB3696C_.wvu.Cols" localSheetId="11" hidden="1">'Attach 6'!$H:$H</definedName>
    <definedName name="Z_7706378E_40E2_4583_90AF_E6E1DCB3696C_.wvu.Cols" localSheetId="33" hidden="1">'Bid Form 1st Envelope '!$L:$L,'Bid Form 1st Envelope '!$AA:$AI</definedName>
    <definedName name="Z_7706378E_40E2_4583_90AF_E6E1DCB3696C_.wvu.Cols" localSheetId="2" hidden="1">'Names of Bidder'!$I:$AB</definedName>
    <definedName name="Z_7706378E_40E2_4583_90AF_E6E1DCB3696C_.wvu.FilterData" localSheetId="2" hidden="1">'Names of Bidder'!$B$6:$G$11</definedName>
    <definedName name="Z_7706378E_40E2_4583_90AF_E6E1DCB3696C_.wvu.PrintArea" localSheetId="14" hidden="1">'Attach 10'!$A$1:$F$18</definedName>
    <definedName name="Z_7706378E_40E2_4583_90AF_E6E1DCB3696C_.wvu.PrintArea" localSheetId="15" hidden="1">'Attach 11'!$A$1:$E$29</definedName>
    <definedName name="Z_7706378E_40E2_4583_90AF_E6E1DCB3696C_.wvu.PrintArea" localSheetId="16" hidden="1">'Attach 12'!$A$1:$F$117</definedName>
    <definedName name="Z_7706378E_40E2_4583_90AF_E6E1DCB3696C_.wvu.PrintArea" localSheetId="17" hidden="1">'Attach 13'!$A$1:$E$27</definedName>
    <definedName name="Z_7706378E_40E2_4583_90AF_E6E1DCB3696C_.wvu.PrintArea" localSheetId="18" hidden="1">'Attach 14'!$A$1:$E$29</definedName>
    <definedName name="Z_7706378E_40E2_4583_90AF_E6E1DCB3696C_.wvu.PrintArea" localSheetId="19" hidden="1">'Attach 14-IP'!$A$8:$I$220</definedName>
    <definedName name="Z_7706378E_40E2_4583_90AF_E6E1DCB3696C_.wvu.PrintArea" localSheetId="20" hidden="1">'Attach 15'!$A$1:$E$93</definedName>
    <definedName name="Z_7706378E_40E2_4583_90AF_E6E1DCB3696C_.wvu.PrintArea" localSheetId="21" hidden="1">'Attach 16'!$A$1:$L$90</definedName>
    <definedName name="Z_7706378E_40E2_4583_90AF_E6E1DCB3696C_.wvu.PrintArea" localSheetId="22" hidden="1">'Attach 17'!$A$1:$E$33</definedName>
    <definedName name="Z_7706378E_40E2_4583_90AF_E6E1DCB3696C_.wvu.PrintArea" localSheetId="23" hidden="1">'Attach 18'!$A$1:$E$24</definedName>
    <definedName name="Z_7706378E_40E2_4583_90AF_E6E1DCB3696C_.wvu.PrintArea" localSheetId="24" hidden="1">'Attach 18 SP'!$A$7:$I$157</definedName>
    <definedName name="Z_7706378E_40E2_4583_90AF_E6E1DCB3696C_.wvu.PrintArea" localSheetId="25" hidden="1">'Attach 19'!$A$1:$E$31</definedName>
    <definedName name="Z_7706378E_40E2_4583_90AF_E6E1DCB3696C_.wvu.PrintArea" localSheetId="26" hidden="1">'Attach 20'!$A$5:$E$53</definedName>
    <definedName name="Z_7706378E_40E2_4583_90AF_E6E1DCB3696C_.wvu.PrintArea" localSheetId="27" hidden="1">'Attach 21'!$A$1:$E$21</definedName>
    <definedName name="Z_7706378E_40E2_4583_90AF_E6E1DCB3696C_.wvu.PrintArea" localSheetId="28" hidden="1">'Attach 22'!$A$1:$E$26</definedName>
    <definedName name="Z_7706378E_40E2_4583_90AF_E6E1DCB3696C_.wvu.PrintArea" localSheetId="29" hidden="1">'Attach 23'!$A$1:$E$28</definedName>
    <definedName name="Z_7706378E_40E2_4583_90AF_E6E1DCB3696C_.wvu.PrintArea" localSheetId="30" hidden="1">'Attach 24'!$A$1:$E$34</definedName>
    <definedName name="Z_7706378E_40E2_4583_90AF_E6E1DCB3696C_.wvu.PrintArea" localSheetId="31" hidden="1">'Attach 25'!$A$5:$E$42</definedName>
    <definedName name="Z_7706378E_40E2_4583_90AF_E6E1DCB3696C_.wvu.PrintArea" localSheetId="32" hidden="1">'Attach 26'!$A$7:$H$58</definedName>
    <definedName name="Z_7706378E_40E2_4583_90AF_E6E1DCB3696C_.wvu.PrintArea" localSheetId="4" hidden="1">'Attach 3(JV)'!$A$1:$E$28</definedName>
    <definedName name="Z_7706378E_40E2_4583_90AF_E6E1DCB3696C_.wvu.PrintArea" localSheetId="5" hidden="1">'Attach 3(QR)'!$A$1:$E$28</definedName>
    <definedName name="Z_7706378E_40E2_4583_90AF_E6E1DCB3696C_.wvu.PrintArea" localSheetId="6" hidden="1">'Attach 4'!$A$1:$G$25</definedName>
    <definedName name="Z_7706378E_40E2_4583_90AF_E6E1DCB3696C_.wvu.PrintArea" localSheetId="7" hidden="1">'Attach 4 (A)'!$A$1:$E$27</definedName>
    <definedName name="Z_7706378E_40E2_4583_90AF_E6E1DCB3696C_.wvu.PrintArea" localSheetId="8" hidden="1">'Attach 4 (B)'!$A$1:$E$26</definedName>
    <definedName name="Z_7706378E_40E2_4583_90AF_E6E1DCB3696C_.wvu.PrintArea" localSheetId="9" hidden="1">'Attach 5'!$A$1:$E$34</definedName>
    <definedName name="Z_7706378E_40E2_4583_90AF_E6E1DCB3696C_.wvu.PrintArea" localSheetId="10" hidden="1">'Attach 5A'!$A$1:$E$35</definedName>
    <definedName name="Z_7706378E_40E2_4583_90AF_E6E1DCB3696C_.wvu.PrintArea" localSheetId="11" hidden="1">'Attach 6'!$A$1:$E$28</definedName>
    <definedName name="Z_7706378E_40E2_4583_90AF_E6E1DCB3696C_.wvu.PrintArea" localSheetId="12" hidden="1">'Attach 7'!$A$1:$E$18</definedName>
    <definedName name="Z_7706378E_40E2_4583_90AF_E6E1DCB3696C_.wvu.PrintArea" localSheetId="13" hidden="1">'Attach 9'!$A$1:$H$53</definedName>
    <definedName name="Z_7706378E_40E2_4583_90AF_E6E1DCB3696C_.wvu.PrintArea" localSheetId="33" hidden="1">'Bid Form 1st Envelope '!$A$1:$F$114</definedName>
    <definedName name="Z_7706378E_40E2_4583_90AF_E6E1DCB3696C_.wvu.PrintArea" localSheetId="1" hidden="1">Cover!$A$1:$F$17</definedName>
    <definedName name="Z_7706378E_40E2_4583_90AF_E6E1DCB3696C_.wvu.PrintArea" localSheetId="2" hidden="1">'Names of Bidder'!$B$1:$G$47</definedName>
    <definedName name="Z_7706378E_40E2_4583_90AF_E6E1DCB3696C_.wvu.PrintArea" localSheetId="3" hidden="1">'Tender Fee'!$A$1:$F$23</definedName>
    <definedName name="Z_7706378E_40E2_4583_90AF_E6E1DCB3696C_.wvu.PrintTitles" localSheetId="13" hidden="1">'Attach 9'!$17:$17</definedName>
    <definedName name="Z_7706378E_40E2_4583_90AF_E6E1DCB3696C_.wvu.Rows" localSheetId="16" hidden="1">'Attach 12'!$38:$45,'Attach 12'!$96:$100</definedName>
    <definedName name="Z_7706378E_40E2_4583_90AF_E6E1DCB3696C_.wvu.Rows" localSheetId="20" hidden="1">'Attach 15'!$16:$16</definedName>
    <definedName name="Z_7706378E_40E2_4583_90AF_E6E1DCB3696C_.wvu.Rows" localSheetId="22" hidden="1">'Attach 17'!$26:$26,'Attach 17'!$32:$209</definedName>
    <definedName name="Z_7706378E_40E2_4583_90AF_E6E1DCB3696C_.wvu.Rows" localSheetId="24" hidden="1">'Attach 18 SP'!$149:$153</definedName>
    <definedName name="Z_7706378E_40E2_4583_90AF_E6E1DCB3696C_.wvu.Rows" localSheetId="25" hidden="1">'Attach 19'!$13:$13,'Attach 19'!$20:$28</definedName>
    <definedName name="Z_7706378E_40E2_4583_90AF_E6E1DCB3696C_.wvu.Rows" localSheetId="26" hidden="1">'Attach 20'!$17:$17,'Attach 20'!#REF!</definedName>
    <definedName name="Z_7706378E_40E2_4583_90AF_E6E1DCB3696C_.wvu.Rows" localSheetId="27" hidden="1">'Attach 21'!$13:$13,'Attach 21'!#REF!</definedName>
    <definedName name="Z_7706378E_40E2_4583_90AF_E6E1DCB3696C_.wvu.Rows" localSheetId="28" hidden="1">'Attach 22'!$13:$13,'Attach 22'!#REF!</definedName>
    <definedName name="Z_7706378E_40E2_4583_90AF_E6E1DCB3696C_.wvu.Rows" localSheetId="29" hidden="1">'Attach 23'!$13:$13,'Attach 23'!#REF!</definedName>
    <definedName name="Z_7706378E_40E2_4583_90AF_E6E1DCB3696C_.wvu.Rows" localSheetId="30" hidden="1">'Attach 24'!$12:$12,'Attach 24'!#REF!</definedName>
    <definedName name="Z_7706378E_40E2_4583_90AF_E6E1DCB3696C_.wvu.Rows" localSheetId="31" hidden="1">'Attach 25'!#REF!,'Attach 25'!#REF!</definedName>
    <definedName name="Z_7706378E_40E2_4583_90AF_E6E1DCB3696C_.wvu.Rows" localSheetId="9" hidden="1">'Attach 5'!$4:$4</definedName>
    <definedName name="Z_7706378E_40E2_4583_90AF_E6E1DCB3696C_.wvu.Rows" localSheetId="10" hidden="1">'Attach 5A'!$25:$30</definedName>
    <definedName name="Z_7706378E_40E2_4583_90AF_E6E1DCB3696C_.wvu.Rows" localSheetId="13" hidden="1">'Attach 9'!#REF!</definedName>
    <definedName name="Z_7706378E_40E2_4583_90AF_E6E1DCB3696C_.wvu.Rows" localSheetId="33" hidden="1">'Bid Form 1st Envelope '!$26:$27,'Bid Form 1st Envelope '!$97:$97,'Bid Form 1st Envelope '!$100:$101</definedName>
    <definedName name="Z_77F6FFF9_F41A_43A9_8242_690DB1C4DD1E_.wvu.Cols" localSheetId="24" hidden="1">'Attach 18 SP'!$J:$P</definedName>
    <definedName name="Z_77F6FFF9_F41A_43A9_8242_690DB1C4DD1E_.wvu.PrintArea" localSheetId="24" hidden="1">'Attach 18 SP'!$A$8:$I$157</definedName>
    <definedName name="Z_77F6FFF9_F41A_43A9_8242_690DB1C4DD1E_.wvu.Rows" localSheetId="24" hidden="1">'Attach 18 SP'!#REF!,'Attach 18 SP'!#REF!,'Attach 18 SP'!#REF!,'Attach 18 SP'!#REF!,'Attach 18 SP'!#REF!,'Attach 18 SP'!$149:$153</definedName>
    <definedName name="Z_7951453C_4A9A_41E1_B5EB_C9032A630325_.wvu.Cols" localSheetId="24" hidden="1">'Attach 18 SP'!$J:$P</definedName>
    <definedName name="Z_7951453C_4A9A_41E1_B5EB_C9032A630325_.wvu.Cols" localSheetId="10" hidden="1">'Attach 5A'!$H:$H</definedName>
    <definedName name="Z_7951453C_4A9A_41E1_B5EB_C9032A630325_.wvu.PrintArea" localSheetId="24" hidden="1">'Attach 18 SP'!$A$8:$I$157</definedName>
    <definedName name="Z_7951453C_4A9A_41E1_B5EB_C9032A630325_.wvu.PrintArea" localSheetId="10" hidden="1">'Attach 5A'!$A$1:$E$73</definedName>
    <definedName name="Z_7951453C_4A9A_41E1_B5EB_C9032A630325_.wvu.Rows" localSheetId="24" hidden="1">'Attach 18 SP'!#REF!,'Attach 18 SP'!#REF!,'Attach 18 SP'!#REF!,'Attach 18 SP'!#REF!,'Attach 18 SP'!#REF!,'Attach 18 SP'!$149:$153</definedName>
    <definedName name="Z_7951453C_4A9A_41E1_B5EB_C9032A630325_.wvu.Rows" localSheetId="10" hidden="1">'Attach 5A'!$25:$30</definedName>
    <definedName name="Z_7A9EA6D6_4DDF_43D9_92E6_C6AFAD14E266_.wvu.Cols" localSheetId="20" hidden="1">'Attach 15'!$H:$H</definedName>
    <definedName name="Z_7A9EA6D6_4DDF_43D9_92E6_C6AFAD14E266_.wvu.Cols" localSheetId="9" hidden="1">'Attach 5'!$H:$H</definedName>
    <definedName name="Z_7A9EA6D6_4DDF_43D9_92E6_C6AFAD14E266_.wvu.Cols" localSheetId="11" hidden="1">'Attach 6'!$H:$H</definedName>
    <definedName name="Z_7A9EA6D6_4DDF_43D9_92E6_C6AFAD14E266_.wvu.PrintArea" localSheetId="14" hidden="1">'Attach 10'!$A$1:$E$18</definedName>
    <definedName name="Z_7A9EA6D6_4DDF_43D9_92E6_C6AFAD14E266_.wvu.PrintArea" localSheetId="15" hidden="1">'Attach 11'!$A$1:$E$29</definedName>
    <definedName name="Z_7A9EA6D6_4DDF_43D9_92E6_C6AFAD14E266_.wvu.PrintArea" localSheetId="17" hidden="1">'Attach 13'!$A$1:$E$29</definedName>
    <definedName name="Z_7A9EA6D6_4DDF_43D9_92E6_C6AFAD14E266_.wvu.PrintArea" localSheetId="18" hidden="1">'Attach 14'!$A$1:$E$29</definedName>
    <definedName name="Z_7A9EA6D6_4DDF_43D9_92E6_C6AFAD14E266_.wvu.PrintArea" localSheetId="19" hidden="1">'Attach 14-IP'!$A$8:$I$220</definedName>
    <definedName name="Z_7A9EA6D6_4DDF_43D9_92E6_C6AFAD14E266_.wvu.PrintArea" localSheetId="20" hidden="1">'Attach 15'!$A$1:$E$93</definedName>
    <definedName name="Z_7A9EA6D6_4DDF_43D9_92E6_C6AFAD14E266_.wvu.PrintArea" localSheetId="21" hidden="1">'Attach 16'!$A$1:$L$90</definedName>
    <definedName name="Z_7A9EA6D6_4DDF_43D9_92E6_C6AFAD14E266_.wvu.PrintArea" localSheetId="22" hidden="1">'Attach 17'!$A$1:$E$33</definedName>
    <definedName name="Z_7A9EA6D6_4DDF_43D9_92E6_C6AFAD14E266_.wvu.PrintArea" localSheetId="23" hidden="1">'Attach 18'!$A$1:$E$24</definedName>
    <definedName name="Z_7A9EA6D6_4DDF_43D9_92E6_C6AFAD14E266_.wvu.PrintArea" localSheetId="25" hidden="1">'Attach 19'!$A$1:$E$31</definedName>
    <definedName name="Z_7A9EA6D6_4DDF_43D9_92E6_C6AFAD14E266_.wvu.PrintArea" localSheetId="26" hidden="1">'Attach 20'!$A$5:$E$53</definedName>
    <definedName name="Z_7A9EA6D6_4DDF_43D9_92E6_C6AFAD14E266_.wvu.PrintArea" localSheetId="27" hidden="1">'Attach 21'!$A$1:$E$21</definedName>
    <definedName name="Z_7A9EA6D6_4DDF_43D9_92E6_C6AFAD14E266_.wvu.PrintArea" localSheetId="28" hidden="1">'Attach 22'!$A$1:$E$26</definedName>
    <definedName name="Z_7A9EA6D6_4DDF_43D9_92E6_C6AFAD14E266_.wvu.PrintArea" localSheetId="29" hidden="1">'Attach 23'!$A$1:$E$28</definedName>
    <definedName name="Z_7A9EA6D6_4DDF_43D9_92E6_C6AFAD14E266_.wvu.PrintArea" localSheetId="30" hidden="1">'Attach 24'!$A$1:$E$34</definedName>
    <definedName name="Z_7A9EA6D6_4DDF_43D9_92E6_C6AFAD14E266_.wvu.PrintArea" localSheetId="31" hidden="1">'Attach 25'!$A$5:$E$42</definedName>
    <definedName name="Z_7A9EA6D6_4DDF_43D9_92E6_C6AFAD14E266_.wvu.PrintArea" localSheetId="32" hidden="1">'Attach 26'!$A$7:$H$58</definedName>
    <definedName name="Z_7A9EA6D6_4DDF_43D9_92E6_C6AFAD14E266_.wvu.PrintArea" localSheetId="4" hidden="1">'Attach 3(JV)'!$A$1:$E$28</definedName>
    <definedName name="Z_7A9EA6D6_4DDF_43D9_92E6_C6AFAD14E266_.wvu.PrintArea" localSheetId="5" hidden="1">'Attach 3(QR)'!$A$1:$E$28</definedName>
    <definedName name="Z_7A9EA6D6_4DDF_43D9_92E6_C6AFAD14E266_.wvu.PrintArea" localSheetId="6" hidden="1">'Attach 4'!$A$1:$E$25</definedName>
    <definedName name="Z_7A9EA6D6_4DDF_43D9_92E6_C6AFAD14E266_.wvu.PrintArea" localSheetId="7" hidden="1">'Attach 4 (A)'!$A$1:$E$27</definedName>
    <definedName name="Z_7A9EA6D6_4DDF_43D9_92E6_C6AFAD14E266_.wvu.PrintArea" localSheetId="8" hidden="1">'Attach 4 (B)'!$A$1:$E$26</definedName>
    <definedName name="Z_7A9EA6D6_4DDF_43D9_92E6_C6AFAD14E266_.wvu.PrintArea" localSheetId="9" hidden="1">'Attach 5'!$A$1:$E$34</definedName>
    <definedName name="Z_7A9EA6D6_4DDF_43D9_92E6_C6AFAD14E266_.wvu.PrintArea" localSheetId="11" hidden="1">'Attach 6'!$A$1:$E$28</definedName>
    <definedName name="Z_7A9EA6D6_4DDF_43D9_92E6_C6AFAD14E266_.wvu.PrintArea" localSheetId="12" hidden="1">'Attach 7'!$A$1:$E$18</definedName>
    <definedName name="Z_7A9EA6D6_4DDF_43D9_92E6_C6AFAD14E266_.wvu.PrintArea" localSheetId="13" hidden="1">'Attach 9'!$A$1:$H$60</definedName>
    <definedName name="Z_7A9EA6D6_4DDF_43D9_92E6_C6AFAD14E266_.wvu.PrintArea" localSheetId="33" hidden="1">'Bid Form 1st Envelope '!$A$1:$F$114</definedName>
    <definedName name="Z_7A9EA6D6_4DDF_43D9_92E6_C6AFAD14E266_.wvu.PrintArea" localSheetId="3" hidden="1">'Tender Fee'!$A$1:$E$23</definedName>
    <definedName name="Z_7A9EA6D6_4DDF_43D9_92E6_C6AFAD14E266_.wvu.PrintTitles" localSheetId="13" hidden="1">'Attach 9'!$17:$17</definedName>
    <definedName name="Z_7A9EA6D6_4DDF_43D9_92E6_C6AFAD14E266_.wvu.Rows" localSheetId="20" hidden="1">'Attach 15'!$16:$16</definedName>
    <definedName name="Z_7A9EA6D6_4DDF_43D9_92E6_C6AFAD14E266_.wvu.Rows" localSheetId="22" hidden="1">'Attach 17'!$26:$26,'Attach 17'!$32:$209</definedName>
    <definedName name="Z_7A9EA6D6_4DDF_43D9_92E6_C6AFAD14E266_.wvu.Rows" localSheetId="25" hidden="1">'Attach 19'!$13:$13,'Attach 19'!$20:$28</definedName>
    <definedName name="Z_7A9EA6D6_4DDF_43D9_92E6_C6AFAD14E266_.wvu.Rows" localSheetId="26" hidden="1">'Attach 20'!$17:$17,'Attach 20'!#REF!</definedName>
    <definedName name="Z_7A9EA6D6_4DDF_43D9_92E6_C6AFAD14E266_.wvu.Rows" localSheetId="27" hidden="1">'Attach 21'!$13:$13,'Attach 21'!#REF!</definedName>
    <definedName name="Z_7A9EA6D6_4DDF_43D9_92E6_C6AFAD14E266_.wvu.Rows" localSheetId="28" hidden="1">'Attach 22'!$13:$13,'Attach 22'!#REF!</definedName>
    <definedName name="Z_7A9EA6D6_4DDF_43D9_92E6_C6AFAD14E266_.wvu.Rows" localSheetId="29" hidden="1">'Attach 23'!$13:$13,'Attach 23'!#REF!</definedName>
    <definedName name="Z_7A9EA6D6_4DDF_43D9_92E6_C6AFAD14E266_.wvu.Rows" localSheetId="30" hidden="1">'Attach 24'!$12:$12,'Attach 24'!#REF!</definedName>
    <definedName name="Z_7A9EA6D6_4DDF_43D9_92E6_C6AFAD14E266_.wvu.Rows" localSheetId="31" hidden="1">'Attach 25'!#REF!,'Attach 25'!#REF!</definedName>
    <definedName name="Z_7A9EA6D6_4DDF_43D9_92E6_C6AFAD14E266_.wvu.Rows" localSheetId="9" hidden="1">'Attach 5'!$4:$4</definedName>
    <definedName name="Z_7AB19D08_66F0_4286_83C5_279B475AE3A4_.wvu.Cols" localSheetId="10" hidden="1">'Attach 5A'!$H:$H</definedName>
    <definedName name="Z_7AB19D08_66F0_4286_83C5_279B475AE3A4_.wvu.PrintArea" localSheetId="10" hidden="1">'Attach 5A'!$A$1:$E$73</definedName>
    <definedName name="Z_7AB19D08_66F0_4286_83C5_279B475AE3A4_.wvu.Rows" localSheetId="10" hidden="1">'Attach 5A'!$25:$30</definedName>
    <definedName name="Z_7DC13EB1_5F25_4667_BD87_340DAD4F0E72_.wvu.Cols" localSheetId="16" hidden="1">'Attach 12'!$I:$I</definedName>
    <definedName name="Z_7DC13EB1_5F25_4667_BD87_340DAD4F0E72_.wvu.PrintArea" localSheetId="16" hidden="1">'Attach 12'!$A$1:$F$29</definedName>
    <definedName name="Z_7DC13EB1_5F25_4667_BD87_340DAD4F0E72_.wvu.Rows" localSheetId="16" hidden="1">'Attach 12'!#REF!,'Attach 12'!#REF!,'Attach 12'!#REF!,'Attach 12'!#REF!,'Attach 12'!#REF!,'Attach 12'!#REF!,'Attach 12'!#REF!,'Attach 12'!#REF!,'Attach 12'!#REF!,'Attach 12'!#REF!,'Attach 12'!$114:$201</definedName>
    <definedName name="Z_82E8A0F5_0020_4355_95CF_28601763A783_.wvu.Cols" localSheetId="20" hidden="1">'Attach 15'!$H:$H</definedName>
    <definedName name="Z_82E8A0F5_0020_4355_95CF_28601763A783_.wvu.Cols" localSheetId="9" hidden="1">'Attach 5'!$H:$H</definedName>
    <definedName name="Z_82E8A0F5_0020_4355_95CF_28601763A783_.wvu.Cols" localSheetId="11" hidden="1">'Attach 6'!$H:$H</definedName>
    <definedName name="Z_82E8A0F5_0020_4355_95CF_28601763A783_.wvu.Cols" localSheetId="13" hidden="1">'Attach 9'!#REF!</definedName>
    <definedName name="Z_82E8A0F5_0020_4355_95CF_28601763A783_.wvu.PrintArea" localSheetId="14" hidden="1">'Attach 10'!$A$1:$E$18</definedName>
    <definedName name="Z_82E8A0F5_0020_4355_95CF_28601763A783_.wvu.PrintArea" localSheetId="15" hidden="1">'Attach 11'!$A$1:$E$29</definedName>
    <definedName name="Z_82E8A0F5_0020_4355_95CF_28601763A783_.wvu.PrintArea" localSheetId="17" hidden="1">'Attach 13'!$A$1:$E$27</definedName>
    <definedName name="Z_82E8A0F5_0020_4355_95CF_28601763A783_.wvu.PrintArea" localSheetId="18" hidden="1">'Attach 14'!$A$1:$E$29</definedName>
    <definedName name="Z_82E8A0F5_0020_4355_95CF_28601763A783_.wvu.PrintArea" localSheetId="19" hidden="1">'Attach 14-IP'!$A$8:$I$220</definedName>
    <definedName name="Z_82E8A0F5_0020_4355_95CF_28601763A783_.wvu.PrintArea" localSheetId="20" hidden="1">'Attach 15'!$A$1:$E$93</definedName>
    <definedName name="Z_82E8A0F5_0020_4355_95CF_28601763A783_.wvu.PrintArea" localSheetId="21" hidden="1">'Attach 16'!$A$1:$L$90</definedName>
    <definedName name="Z_82E8A0F5_0020_4355_95CF_28601763A783_.wvu.PrintArea" localSheetId="22" hidden="1">'Attach 17'!$A$1:$E$33</definedName>
    <definedName name="Z_82E8A0F5_0020_4355_95CF_28601763A783_.wvu.PrintArea" localSheetId="23" hidden="1">'Attach 18'!$A$1:$E$24</definedName>
    <definedName name="Z_82E8A0F5_0020_4355_95CF_28601763A783_.wvu.PrintArea" localSheetId="25" hidden="1">'Attach 19'!$A$1:$E$31</definedName>
    <definedName name="Z_82E8A0F5_0020_4355_95CF_28601763A783_.wvu.PrintArea" localSheetId="26" hidden="1">'Attach 20'!$A$5:$E$53</definedName>
    <definedName name="Z_82E8A0F5_0020_4355_95CF_28601763A783_.wvu.PrintArea" localSheetId="27" hidden="1">'Attach 21'!$A$1:$E$21</definedName>
    <definedName name="Z_82E8A0F5_0020_4355_95CF_28601763A783_.wvu.PrintArea" localSheetId="28" hidden="1">'Attach 22'!$A$1:$E$26</definedName>
    <definedName name="Z_82E8A0F5_0020_4355_95CF_28601763A783_.wvu.PrintArea" localSheetId="29" hidden="1">'Attach 23'!$A$1:$E$28</definedName>
    <definedName name="Z_82E8A0F5_0020_4355_95CF_28601763A783_.wvu.PrintArea" localSheetId="30" hidden="1">'Attach 24'!$A$1:$E$34</definedName>
    <definedName name="Z_82E8A0F5_0020_4355_95CF_28601763A783_.wvu.PrintArea" localSheetId="31" hidden="1">'Attach 25'!$A$5:$E$42</definedName>
    <definedName name="Z_82E8A0F5_0020_4355_95CF_28601763A783_.wvu.PrintArea" localSheetId="32" hidden="1">'Attach 26'!$A$7:$H$58</definedName>
    <definedName name="Z_82E8A0F5_0020_4355_95CF_28601763A783_.wvu.PrintArea" localSheetId="4" hidden="1">'Attach 3(JV)'!$A$1:$E$28</definedName>
    <definedName name="Z_82E8A0F5_0020_4355_95CF_28601763A783_.wvu.PrintArea" localSheetId="5" hidden="1">'Attach 3(QR)'!$A$1:$E$28</definedName>
    <definedName name="Z_82E8A0F5_0020_4355_95CF_28601763A783_.wvu.PrintArea" localSheetId="6" hidden="1">'Attach 4'!$A$1:$G$25</definedName>
    <definedName name="Z_82E8A0F5_0020_4355_95CF_28601763A783_.wvu.PrintArea" localSheetId="7" hidden="1">'Attach 4 (A)'!$A$1:$E$27</definedName>
    <definedName name="Z_82E8A0F5_0020_4355_95CF_28601763A783_.wvu.PrintArea" localSheetId="8" hidden="1">'Attach 4 (B)'!$A$1:$E$26</definedName>
    <definedName name="Z_82E8A0F5_0020_4355_95CF_28601763A783_.wvu.PrintArea" localSheetId="9" hidden="1">'Attach 5'!$A$1:$E$34</definedName>
    <definedName name="Z_82E8A0F5_0020_4355_95CF_28601763A783_.wvu.PrintArea" localSheetId="11" hidden="1">'Attach 6'!$A$1:$E$28</definedName>
    <definedName name="Z_82E8A0F5_0020_4355_95CF_28601763A783_.wvu.PrintArea" localSheetId="12" hidden="1">'Attach 7'!$A$1:$E$18</definedName>
    <definedName name="Z_82E8A0F5_0020_4355_95CF_28601763A783_.wvu.PrintArea" localSheetId="13" hidden="1">'Attach 9'!$A$1:$H$53</definedName>
    <definedName name="Z_82E8A0F5_0020_4355_95CF_28601763A783_.wvu.PrintArea" localSheetId="33" hidden="1">'Bid Form 1st Envelope '!$A$1:$F$114</definedName>
    <definedName name="Z_82E8A0F5_0020_4355_95CF_28601763A783_.wvu.PrintArea" localSheetId="3" hidden="1">'Tender Fee'!$A$1:$E$23</definedName>
    <definedName name="Z_82E8A0F5_0020_4355_95CF_28601763A783_.wvu.PrintTitles" localSheetId="13" hidden="1">'Attach 9'!$17:$17</definedName>
    <definedName name="Z_82E8A0F5_0020_4355_95CF_28601763A783_.wvu.Rows" localSheetId="20" hidden="1">'Attach 15'!$16:$16</definedName>
    <definedName name="Z_82E8A0F5_0020_4355_95CF_28601763A783_.wvu.Rows" localSheetId="22" hidden="1">'Attach 17'!$26:$26,'Attach 17'!$32:$209</definedName>
    <definedName name="Z_82E8A0F5_0020_4355_95CF_28601763A783_.wvu.Rows" localSheetId="25" hidden="1">'Attach 19'!$13:$13,'Attach 19'!$20:$28</definedName>
    <definedName name="Z_82E8A0F5_0020_4355_95CF_28601763A783_.wvu.Rows" localSheetId="26" hidden="1">'Attach 20'!$17:$17,'Attach 20'!#REF!</definedName>
    <definedName name="Z_82E8A0F5_0020_4355_95CF_28601763A783_.wvu.Rows" localSheetId="27" hidden="1">'Attach 21'!$13:$13,'Attach 21'!#REF!</definedName>
    <definedName name="Z_82E8A0F5_0020_4355_95CF_28601763A783_.wvu.Rows" localSheetId="28" hidden="1">'Attach 22'!$13:$13,'Attach 22'!#REF!</definedName>
    <definedName name="Z_82E8A0F5_0020_4355_95CF_28601763A783_.wvu.Rows" localSheetId="29" hidden="1">'Attach 23'!$13:$13,'Attach 23'!#REF!</definedName>
    <definedName name="Z_82E8A0F5_0020_4355_95CF_28601763A783_.wvu.Rows" localSheetId="30" hidden="1">'Attach 24'!$12:$12,'Attach 24'!#REF!</definedName>
    <definedName name="Z_82E8A0F5_0020_4355_95CF_28601763A783_.wvu.Rows" localSheetId="31" hidden="1">'Attach 25'!#REF!,'Attach 25'!#REF!</definedName>
    <definedName name="Z_82E8A0F5_0020_4355_95CF_28601763A783_.wvu.Rows" localSheetId="9" hidden="1">'Attach 5'!$4:$4</definedName>
    <definedName name="Z_83E639F0_925C_438D_A777_FD99BFFD55B2_.wvu.Cols" localSheetId="2" hidden="1">'Names of Bidder'!$L:$L</definedName>
    <definedName name="Z_83E639F0_925C_438D_A777_FD99BFFD55B2_.wvu.PrintArea" localSheetId="2" hidden="1">'Names of Bidder'!$B$1:$G$48</definedName>
    <definedName name="Z_8E3ED18F_7B8F_4A1C_969D_A70DC3B696C3_.wvu.Cols" localSheetId="20" hidden="1">'Attach 15'!$H:$H</definedName>
    <definedName name="Z_8E3ED18F_7B8F_4A1C_969D_A70DC3B696C3_.wvu.Cols" localSheetId="9" hidden="1">'Attach 5'!$H:$H</definedName>
    <definedName name="Z_8E3ED18F_7B8F_4A1C_969D_A70DC3B696C3_.wvu.Cols" localSheetId="11" hidden="1">'Attach 6'!$H:$H</definedName>
    <definedName name="Z_8E3ED18F_7B8F_4A1C_969D_A70DC3B696C3_.wvu.PrintArea" localSheetId="14" hidden="1">'Attach 10'!$A$1:$E$18</definedName>
    <definedName name="Z_8E3ED18F_7B8F_4A1C_969D_A70DC3B696C3_.wvu.PrintArea" localSheetId="15" hidden="1">'Attach 11'!$A$1:$E$29</definedName>
    <definedName name="Z_8E3ED18F_7B8F_4A1C_969D_A70DC3B696C3_.wvu.PrintArea" localSheetId="17" hidden="1">'Attach 13'!$A$1:$E$27</definedName>
    <definedName name="Z_8E3ED18F_7B8F_4A1C_969D_A70DC3B696C3_.wvu.PrintArea" localSheetId="18" hidden="1">'Attach 14'!$A$1:$E$29</definedName>
    <definedName name="Z_8E3ED18F_7B8F_4A1C_969D_A70DC3B696C3_.wvu.PrintArea" localSheetId="19" hidden="1">'Attach 14-IP'!$A$8:$I$220</definedName>
    <definedName name="Z_8E3ED18F_7B8F_4A1C_969D_A70DC3B696C3_.wvu.PrintArea" localSheetId="20" hidden="1">'Attach 15'!$A$1:$E$93</definedName>
    <definedName name="Z_8E3ED18F_7B8F_4A1C_969D_A70DC3B696C3_.wvu.PrintArea" localSheetId="21" hidden="1">'Attach 16'!$A$1:$L$90</definedName>
    <definedName name="Z_8E3ED18F_7B8F_4A1C_969D_A70DC3B696C3_.wvu.PrintArea" localSheetId="22" hidden="1">'Attach 17'!$A$1:$E$33</definedName>
    <definedName name="Z_8E3ED18F_7B8F_4A1C_969D_A70DC3B696C3_.wvu.PrintArea" localSheetId="23" hidden="1">'Attach 18'!$A$1:$E$24</definedName>
    <definedName name="Z_8E3ED18F_7B8F_4A1C_969D_A70DC3B696C3_.wvu.PrintArea" localSheetId="25" hidden="1">'Attach 19'!$A$1:$E$31</definedName>
    <definedName name="Z_8E3ED18F_7B8F_4A1C_969D_A70DC3B696C3_.wvu.PrintArea" localSheetId="26" hidden="1">'Attach 20'!$A$5:$E$53</definedName>
    <definedName name="Z_8E3ED18F_7B8F_4A1C_969D_A70DC3B696C3_.wvu.PrintArea" localSheetId="27" hidden="1">'Attach 21'!$A$1:$E$21</definedName>
    <definedName name="Z_8E3ED18F_7B8F_4A1C_969D_A70DC3B696C3_.wvu.PrintArea" localSheetId="28" hidden="1">'Attach 22'!$A$1:$E$26</definedName>
    <definedName name="Z_8E3ED18F_7B8F_4A1C_969D_A70DC3B696C3_.wvu.PrintArea" localSheetId="29" hidden="1">'Attach 23'!$A$1:$E$28</definedName>
    <definedName name="Z_8E3ED18F_7B8F_4A1C_969D_A70DC3B696C3_.wvu.PrintArea" localSheetId="30" hidden="1">'Attach 24'!$A$1:$E$34</definedName>
    <definedName name="Z_8E3ED18F_7B8F_4A1C_969D_A70DC3B696C3_.wvu.PrintArea" localSheetId="31" hidden="1">'Attach 25'!$A$5:$E$42</definedName>
    <definedName name="Z_8E3ED18F_7B8F_4A1C_969D_A70DC3B696C3_.wvu.PrintArea" localSheetId="32" hidden="1">'Attach 26'!$A$7:$H$58</definedName>
    <definedName name="Z_8E3ED18F_7B8F_4A1C_969D_A70DC3B696C3_.wvu.PrintArea" localSheetId="4" hidden="1">'Attach 3(JV)'!$A$1:$E$28</definedName>
    <definedName name="Z_8E3ED18F_7B8F_4A1C_969D_A70DC3B696C3_.wvu.PrintArea" localSheetId="5" hidden="1">'Attach 3(QR)'!$A$1:$E$28</definedName>
    <definedName name="Z_8E3ED18F_7B8F_4A1C_969D_A70DC3B696C3_.wvu.PrintArea" localSheetId="6" hidden="1">'Attach 4'!$A$1:$G$25</definedName>
    <definedName name="Z_8E3ED18F_7B8F_4A1C_969D_A70DC3B696C3_.wvu.PrintArea" localSheetId="7" hidden="1">'Attach 4 (A)'!$A$1:$E$27</definedName>
    <definedName name="Z_8E3ED18F_7B8F_4A1C_969D_A70DC3B696C3_.wvu.PrintArea" localSheetId="8" hidden="1">'Attach 4 (B)'!$A$1:$E$26</definedName>
    <definedName name="Z_8E3ED18F_7B8F_4A1C_969D_A70DC3B696C3_.wvu.PrintArea" localSheetId="9" hidden="1">'Attach 5'!$A$1:$E$34</definedName>
    <definedName name="Z_8E3ED18F_7B8F_4A1C_969D_A70DC3B696C3_.wvu.PrintArea" localSheetId="11" hidden="1">'Attach 6'!$A$1:$E$28</definedName>
    <definedName name="Z_8E3ED18F_7B8F_4A1C_969D_A70DC3B696C3_.wvu.PrintArea" localSheetId="12" hidden="1">'Attach 7'!$A$1:$E$18</definedName>
    <definedName name="Z_8E3ED18F_7B8F_4A1C_969D_A70DC3B696C3_.wvu.PrintArea" localSheetId="13" hidden="1">'Attach 9'!$A$1:$H$54</definedName>
    <definedName name="Z_8E3ED18F_7B8F_4A1C_969D_A70DC3B696C3_.wvu.PrintArea" localSheetId="33" hidden="1">'Bid Form 1st Envelope '!$A$1:$F$114</definedName>
    <definedName name="Z_8E3ED18F_7B8F_4A1C_969D_A70DC3B696C3_.wvu.PrintArea" localSheetId="3" hidden="1">'Tender Fee'!$A$1:$E$23</definedName>
    <definedName name="Z_8E3ED18F_7B8F_4A1C_969D_A70DC3B696C3_.wvu.PrintTitles" localSheetId="13" hidden="1">'Attach 9'!$17:$17</definedName>
    <definedName name="Z_8E3ED18F_7B8F_4A1C_969D_A70DC3B696C3_.wvu.Rows" localSheetId="20" hidden="1">'Attach 15'!$16:$16</definedName>
    <definedName name="Z_8E3ED18F_7B8F_4A1C_969D_A70DC3B696C3_.wvu.Rows" localSheetId="22" hidden="1">'Attach 17'!$26:$26,'Attach 17'!$32:$209</definedName>
    <definedName name="Z_8E3ED18F_7B8F_4A1C_969D_A70DC3B696C3_.wvu.Rows" localSheetId="25" hidden="1">'Attach 19'!$13:$13,'Attach 19'!$20:$28</definedName>
    <definedName name="Z_8E3ED18F_7B8F_4A1C_969D_A70DC3B696C3_.wvu.Rows" localSheetId="26" hidden="1">'Attach 20'!$17:$17,'Attach 20'!#REF!</definedName>
    <definedName name="Z_8E3ED18F_7B8F_4A1C_969D_A70DC3B696C3_.wvu.Rows" localSheetId="27" hidden="1">'Attach 21'!$13:$13,'Attach 21'!#REF!</definedName>
    <definedName name="Z_8E3ED18F_7B8F_4A1C_969D_A70DC3B696C3_.wvu.Rows" localSheetId="28" hidden="1">'Attach 22'!$13:$13,'Attach 22'!#REF!</definedName>
    <definedName name="Z_8E3ED18F_7B8F_4A1C_969D_A70DC3B696C3_.wvu.Rows" localSheetId="29" hidden="1">'Attach 23'!$13:$13,'Attach 23'!#REF!</definedName>
    <definedName name="Z_8E3ED18F_7B8F_4A1C_969D_A70DC3B696C3_.wvu.Rows" localSheetId="30" hidden="1">'Attach 24'!$12:$12,'Attach 24'!#REF!</definedName>
    <definedName name="Z_8E3ED18F_7B8F_4A1C_969D_A70DC3B696C3_.wvu.Rows" localSheetId="31" hidden="1">'Attach 25'!#REF!,'Attach 25'!#REF!</definedName>
    <definedName name="Z_8E3ED18F_7B8F_4A1C_969D_A70DC3B696C3_.wvu.Rows" localSheetId="9" hidden="1">'Attach 5'!$4:$4</definedName>
    <definedName name="Z_8E7B022F_1113_4BA2_B2BA_8EDBE02A2557_.wvu.PrintArea" localSheetId="14" hidden="1">'Attach 10'!$A$1:$E$18</definedName>
    <definedName name="Z_8E7B022F_1113_4BA2_B2BA_8EDBE02A2557_.wvu.PrintArea" localSheetId="15" hidden="1">'Attach 11'!$A$1:$E$29</definedName>
    <definedName name="Z_8E7B022F_1113_4BA2_B2BA_8EDBE02A2557_.wvu.PrintArea" localSheetId="16" hidden="1">'Attach 12'!$B$1:$G$29</definedName>
    <definedName name="Z_8E7B022F_1113_4BA2_B2BA_8EDBE02A2557_.wvu.PrintArea" localSheetId="17" hidden="1">'Attach 13'!$A$1:$E$29</definedName>
    <definedName name="Z_8E7B022F_1113_4BA2_B2BA_8EDBE02A2557_.wvu.PrintArea" localSheetId="18" hidden="1">'Attach 14'!$A$1:$E$29</definedName>
    <definedName name="Z_8E7B022F_1113_4BA2_B2BA_8EDBE02A2557_.wvu.PrintArea" localSheetId="20" hidden="1">'Attach 15'!$A$1:$E$94</definedName>
    <definedName name="Z_8E7B022F_1113_4BA2_B2BA_8EDBE02A2557_.wvu.PrintArea" localSheetId="21" hidden="1">'Attach 16'!$A$1:$L$90</definedName>
    <definedName name="Z_8E7B022F_1113_4BA2_B2BA_8EDBE02A2557_.wvu.PrintArea" localSheetId="23" hidden="1">'Attach 18'!$A$1:$E$24</definedName>
    <definedName name="Z_8E7B022F_1113_4BA2_B2BA_8EDBE02A2557_.wvu.PrintArea" localSheetId="25" hidden="1">'Attach 19'!$A$1:$E$35</definedName>
    <definedName name="Z_8E7B022F_1113_4BA2_B2BA_8EDBE02A2557_.wvu.PrintArea" localSheetId="26" hidden="1">'Attach 20'!$A$5:$E$57</definedName>
    <definedName name="Z_8E7B022F_1113_4BA2_B2BA_8EDBE02A2557_.wvu.PrintArea" localSheetId="27" hidden="1">'Attach 21'!$A$1:$E$25</definedName>
    <definedName name="Z_8E7B022F_1113_4BA2_B2BA_8EDBE02A2557_.wvu.PrintArea" localSheetId="28" hidden="1">'Attach 22'!$A$1:$E$30</definedName>
    <definedName name="Z_8E7B022F_1113_4BA2_B2BA_8EDBE02A2557_.wvu.PrintArea" localSheetId="29" hidden="1">'Attach 23'!$A$1:$E$32</definedName>
    <definedName name="Z_8E7B022F_1113_4BA2_B2BA_8EDBE02A2557_.wvu.PrintArea" localSheetId="30" hidden="1">'Attach 24'!$A$1:$E$38</definedName>
    <definedName name="Z_8E7B022F_1113_4BA2_B2BA_8EDBE02A2557_.wvu.PrintArea" localSheetId="31" hidden="1">'Attach 25'!$A$5:$E$45</definedName>
    <definedName name="Z_8E7B022F_1113_4BA2_B2BA_8EDBE02A2557_.wvu.PrintArea" localSheetId="4" hidden="1">'Attach 3(JV)'!$A$1:$E$28</definedName>
    <definedName name="Z_8E7B022F_1113_4BA2_B2BA_8EDBE02A2557_.wvu.PrintArea" localSheetId="5" hidden="1">'Attach 3(QR)'!$A$1:$E$28</definedName>
    <definedName name="Z_8E7B022F_1113_4BA2_B2BA_8EDBE02A2557_.wvu.PrintArea" localSheetId="6" hidden="1">'Attach 4'!$A$1:$E$25</definedName>
    <definedName name="Z_8E7B022F_1113_4BA2_B2BA_8EDBE02A2557_.wvu.PrintArea" localSheetId="7" hidden="1">'Attach 4 (A)'!$A$1:$E$27</definedName>
    <definedName name="Z_8E7B022F_1113_4BA2_B2BA_8EDBE02A2557_.wvu.PrintArea" localSheetId="8" hidden="1">'Attach 4 (B)'!$A$1:$E$26</definedName>
    <definedName name="Z_8E7B022F_1113_4BA2_B2BA_8EDBE02A2557_.wvu.PrintArea" localSheetId="9" hidden="1">'Attach 5'!$A$1:$E$109</definedName>
    <definedName name="Z_8E7B022F_1113_4BA2_B2BA_8EDBE02A2557_.wvu.PrintArea" localSheetId="10" hidden="1">'Attach 5A'!$A$1:$E$73</definedName>
    <definedName name="Z_8E7B022F_1113_4BA2_B2BA_8EDBE02A2557_.wvu.PrintArea" localSheetId="11" hidden="1">'Attach 6'!$A$1:$E$51</definedName>
    <definedName name="Z_8E7B022F_1113_4BA2_B2BA_8EDBE02A2557_.wvu.PrintArea" localSheetId="12" hidden="1">'Attach 7'!$A$1:$E$18</definedName>
    <definedName name="Z_8E7B022F_1113_4BA2_B2BA_8EDBE02A2557_.wvu.PrintArea" localSheetId="13" hidden="1">'Attach 9'!$A$1:$H$60</definedName>
    <definedName name="Z_8E7B022F_1113_4BA2_B2BA_8EDBE02A2557_.wvu.PrintArea" localSheetId="33" hidden="1">'Bid Form 1st Envelope '!$A$1:$F$114</definedName>
    <definedName name="Z_8E7B022F_1113_4BA2_B2BA_8EDBE02A2557_.wvu.PrintArea" localSheetId="3" hidden="1">'Tender Fee'!$A$1:$E$23</definedName>
    <definedName name="Z_8E7B022F_1113_4BA2_B2BA_8EDBE02A2557_.wvu.PrintTitles" localSheetId="16" hidden="1">'Attach 12'!#REF!</definedName>
    <definedName name="Z_8E7B022F_1113_4BA2_B2BA_8EDBE02A2557_.wvu.PrintTitles" localSheetId="13" hidden="1">'Attach 9'!$17:$17</definedName>
    <definedName name="Z_8FC0B3D6_A78E_4DDC_99E8_A5E9B8E73FA3_.wvu.Cols" localSheetId="24" hidden="1">'Attach 18 SP'!$J:$P</definedName>
    <definedName name="Z_8FC0B3D6_A78E_4DDC_99E8_A5E9B8E73FA3_.wvu.PrintArea" localSheetId="24" hidden="1">'Attach 18 SP'!$A$8:$I$157</definedName>
    <definedName name="Z_8FC0B3D6_A78E_4DDC_99E8_A5E9B8E73FA3_.wvu.Rows" localSheetId="24" hidden="1">'Attach 18 SP'!#REF!,'Attach 18 SP'!#REF!,'Attach 18 SP'!#REF!,'Attach 18 SP'!#REF!,'Attach 18 SP'!#REF!,'Attach 18 SP'!$149:$153</definedName>
    <definedName name="Z_906C1F80_87B7_4777_98E9_010D55358499_.wvu.Cols" localSheetId="16" hidden="1">'Attach 12'!$G:$G,'Attach 12'!$I:$I</definedName>
    <definedName name="Z_906C1F80_87B7_4777_98E9_010D55358499_.wvu.PrintArea" localSheetId="16" hidden="1">'Attach 12'!$A$1:$F$29</definedName>
    <definedName name="Z_906C1F80_87B7_4777_98E9_010D55358499_.wvu.Rows" localSheetId="16" hidden="1">'Attach 12'!$17:$29,'Attach 12'!#REF!,'Attach 12'!#REF!,'Attach 12'!$114:$201</definedName>
    <definedName name="Z_97C0FC0E_800C_45C9_895E_E91A3F1ADBA4_.wvu.Cols" localSheetId="20" hidden="1">'Attach 15'!$H:$H</definedName>
    <definedName name="Z_97C0FC0E_800C_45C9_895E_E91A3F1ADBA4_.wvu.Cols" localSheetId="9" hidden="1">'Attach 5'!$H:$H</definedName>
    <definedName name="Z_97C0FC0E_800C_45C9_895E_E91A3F1ADBA4_.wvu.Cols" localSheetId="11" hidden="1">'Attach 6'!$H:$H</definedName>
    <definedName name="Z_97C0FC0E_800C_45C9_895E_E91A3F1ADBA4_.wvu.PrintArea" localSheetId="14" hidden="1">'Attach 10'!$A$1:$E$18</definedName>
    <definedName name="Z_97C0FC0E_800C_45C9_895E_E91A3F1ADBA4_.wvu.PrintArea" localSheetId="15" hidden="1">'Attach 11'!$A$1:$E$29</definedName>
    <definedName name="Z_97C0FC0E_800C_45C9_895E_E91A3F1ADBA4_.wvu.PrintArea" localSheetId="17" hidden="1">'Attach 13'!$A$1:$E$27</definedName>
    <definedName name="Z_97C0FC0E_800C_45C9_895E_E91A3F1ADBA4_.wvu.PrintArea" localSheetId="18" hidden="1">'Attach 14'!$A$1:$E$29</definedName>
    <definedName name="Z_97C0FC0E_800C_45C9_895E_E91A3F1ADBA4_.wvu.PrintArea" localSheetId="19" hidden="1">'Attach 14-IP'!$A$8:$I$220</definedName>
    <definedName name="Z_97C0FC0E_800C_45C9_895E_E91A3F1ADBA4_.wvu.PrintArea" localSheetId="20" hidden="1">'Attach 15'!$A$1:$E$93</definedName>
    <definedName name="Z_97C0FC0E_800C_45C9_895E_E91A3F1ADBA4_.wvu.PrintArea" localSheetId="21" hidden="1">'Attach 16'!$A$1:$L$90</definedName>
    <definedName name="Z_97C0FC0E_800C_45C9_895E_E91A3F1ADBA4_.wvu.PrintArea" localSheetId="22" hidden="1">'Attach 17'!$A$1:$E$33</definedName>
    <definedName name="Z_97C0FC0E_800C_45C9_895E_E91A3F1ADBA4_.wvu.PrintArea" localSheetId="23" hidden="1">'Attach 18'!$A$1:$E$24</definedName>
    <definedName name="Z_97C0FC0E_800C_45C9_895E_E91A3F1ADBA4_.wvu.PrintArea" localSheetId="25" hidden="1">'Attach 19'!$A$1:$E$31</definedName>
    <definedName name="Z_97C0FC0E_800C_45C9_895E_E91A3F1ADBA4_.wvu.PrintArea" localSheetId="26" hidden="1">'Attach 20'!$A$5:$E$53</definedName>
    <definedName name="Z_97C0FC0E_800C_45C9_895E_E91A3F1ADBA4_.wvu.PrintArea" localSheetId="27" hidden="1">'Attach 21'!$A$1:$E$21</definedName>
    <definedName name="Z_97C0FC0E_800C_45C9_895E_E91A3F1ADBA4_.wvu.PrintArea" localSheetId="28" hidden="1">'Attach 22'!$A$1:$E$26</definedName>
    <definedName name="Z_97C0FC0E_800C_45C9_895E_E91A3F1ADBA4_.wvu.PrintArea" localSheetId="29" hidden="1">'Attach 23'!$A$1:$E$28</definedName>
    <definedName name="Z_97C0FC0E_800C_45C9_895E_E91A3F1ADBA4_.wvu.PrintArea" localSheetId="30" hidden="1">'Attach 24'!$A$1:$E$34</definedName>
    <definedName name="Z_97C0FC0E_800C_45C9_895E_E91A3F1ADBA4_.wvu.PrintArea" localSheetId="31" hidden="1">'Attach 25'!$A$5:$E$42</definedName>
    <definedName name="Z_97C0FC0E_800C_45C9_895E_E91A3F1ADBA4_.wvu.PrintArea" localSheetId="32" hidden="1">'Attach 26'!$A$7:$H$58</definedName>
    <definedName name="Z_97C0FC0E_800C_45C9_895E_E91A3F1ADBA4_.wvu.PrintArea" localSheetId="4" hidden="1">'Attach 3(JV)'!$A$1:$E$28</definedName>
    <definedName name="Z_97C0FC0E_800C_45C9_895E_E91A3F1ADBA4_.wvu.PrintArea" localSheetId="5" hidden="1">'Attach 3(QR)'!$A$1:$E$28</definedName>
    <definedName name="Z_97C0FC0E_800C_45C9_895E_E91A3F1ADBA4_.wvu.PrintArea" localSheetId="6" hidden="1">'Attach 4'!$A$1:$G$25</definedName>
    <definedName name="Z_97C0FC0E_800C_45C9_895E_E91A3F1ADBA4_.wvu.PrintArea" localSheetId="7" hidden="1">'Attach 4 (A)'!$A$1:$E$27</definedName>
    <definedName name="Z_97C0FC0E_800C_45C9_895E_E91A3F1ADBA4_.wvu.PrintArea" localSheetId="8" hidden="1">'Attach 4 (B)'!$A$1:$E$26</definedName>
    <definedName name="Z_97C0FC0E_800C_45C9_895E_E91A3F1ADBA4_.wvu.PrintArea" localSheetId="9" hidden="1">'Attach 5'!$A$1:$E$34</definedName>
    <definedName name="Z_97C0FC0E_800C_45C9_895E_E91A3F1ADBA4_.wvu.PrintArea" localSheetId="11" hidden="1">'Attach 6'!$A$1:$E$28</definedName>
    <definedName name="Z_97C0FC0E_800C_45C9_895E_E91A3F1ADBA4_.wvu.PrintArea" localSheetId="12" hidden="1">'Attach 7'!$A$1:$E$18</definedName>
    <definedName name="Z_97C0FC0E_800C_45C9_895E_E91A3F1ADBA4_.wvu.PrintArea" localSheetId="13" hidden="1">'Attach 9'!$A$1:$H$54</definedName>
    <definedName name="Z_97C0FC0E_800C_45C9_895E_E91A3F1ADBA4_.wvu.PrintArea" localSheetId="33" hidden="1">'Bid Form 1st Envelope '!$A$1:$F$114</definedName>
    <definedName name="Z_97C0FC0E_800C_45C9_895E_E91A3F1ADBA4_.wvu.PrintArea" localSheetId="3" hidden="1">'Tender Fee'!$A$1:$E$23</definedName>
    <definedName name="Z_97C0FC0E_800C_45C9_895E_E91A3F1ADBA4_.wvu.PrintTitles" localSheetId="13" hidden="1">'Attach 9'!$17:$17</definedName>
    <definedName name="Z_97C0FC0E_800C_45C9_895E_E91A3F1ADBA4_.wvu.Rows" localSheetId="20" hidden="1">'Attach 15'!$16:$16</definedName>
    <definedName name="Z_97C0FC0E_800C_45C9_895E_E91A3F1ADBA4_.wvu.Rows" localSheetId="22" hidden="1">'Attach 17'!$26:$26,'Attach 17'!$32:$209</definedName>
    <definedName name="Z_97C0FC0E_800C_45C9_895E_E91A3F1ADBA4_.wvu.Rows" localSheetId="25" hidden="1">'Attach 19'!$13:$13,'Attach 19'!$20:$28</definedName>
    <definedName name="Z_97C0FC0E_800C_45C9_895E_E91A3F1ADBA4_.wvu.Rows" localSheetId="26" hidden="1">'Attach 20'!$17:$17,'Attach 20'!#REF!</definedName>
    <definedName name="Z_97C0FC0E_800C_45C9_895E_E91A3F1ADBA4_.wvu.Rows" localSheetId="27" hidden="1">'Attach 21'!$13:$13,'Attach 21'!#REF!</definedName>
    <definedName name="Z_97C0FC0E_800C_45C9_895E_E91A3F1ADBA4_.wvu.Rows" localSheetId="28" hidden="1">'Attach 22'!$13:$13,'Attach 22'!#REF!</definedName>
    <definedName name="Z_97C0FC0E_800C_45C9_895E_E91A3F1ADBA4_.wvu.Rows" localSheetId="29" hidden="1">'Attach 23'!$13:$13,'Attach 23'!#REF!</definedName>
    <definedName name="Z_97C0FC0E_800C_45C9_895E_E91A3F1ADBA4_.wvu.Rows" localSheetId="30" hidden="1">'Attach 24'!$12:$12,'Attach 24'!#REF!</definedName>
    <definedName name="Z_97C0FC0E_800C_45C9_895E_E91A3F1ADBA4_.wvu.Rows" localSheetId="31" hidden="1">'Attach 25'!#REF!,'Attach 25'!#REF!</definedName>
    <definedName name="Z_97C0FC0E_800C_45C9_895E_E91A3F1ADBA4_.wvu.Rows" localSheetId="9" hidden="1">'Attach 5'!$4:$4</definedName>
    <definedName name="Z_9E668EC9_7875_454E_BDE6_15A2D20AC8D2_.wvu.Cols" localSheetId="16" hidden="1">'Attach 12'!$G:$I</definedName>
    <definedName name="Z_9E668EC9_7875_454E_BDE6_15A2D20AC8D2_.wvu.PrintArea" localSheetId="16" hidden="1">'Attach 12'!$A$1:$F$117</definedName>
    <definedName name="Z_9E668EC9_7875_454E_BDE6_15A2D20AC8D2_.wvu.Rows" localSheetId="16" hidden="1">'Attach 12'!#REF!,'Attach 12'!#REF!</definedName>
    <definedName name="Z_9EDBA9B2_46ED_415A_B10B_329571C4D4AF_.wvu.Cols" localSheetId="16" hidden="1">'Attach 12'!$G:$G,'Attach 12'!$I:$I</definedName>
    <definedName name="Z_9EDBA9B2_46ED_415A_B10B_329571C4D4AF_.wvu.PrintArea" localSheetId="16" hidden="1">'Attach 12'!$A$1:$F$29</definedName>
    <definedName name="Z_9EDBA9B2_46ED_415A_B10B_329571C4D4AF_.wvu.Rows" localSheetId="16" hidden="1">'Attach 12'!#REF!,'Attach 12'!#REF!,'Attach 12'!#REF!,'Attach 12'!#REF!,'Attach 12'!#REF!,'Attach 12'!#REF!,'Attach 12'!#REF!,'Attach 12'!#REF!,'Attach 12'!#REF!,'Attach 12'!#REF!,'Attach 12'!#REF!,'Attach 12'!#REF!,'Attach 12'!$114:$201</definedName>
    <definedName name="Z_9F8CD454_46B1_47B9_9F5F_73ED69AC40D4_.wvu.Cols" localSheetId="16" hidden="1">'Attach 12'!$I:$I</definedName>
    <definedName name="Z_9F8CD454_46B1_47B9_9F5F_73ED69AC40D4_.wvu.PrintArea" localSheetId="16" hidden="1">'Attach 12'!$A$1:$F$29</definedName>
    <definedName name="Z_9F8CD454_46B1_47B9_9F5F_73ED69AC40D4_.wvu.Rows" localSheetId="16" hidden="1">'Attach 12'!$17:$19,'Attach 12'!#REF!,'Attach 12'!#REF!,'Attach 12'!#REF!,'Attach 12'!#REF!,'Attach 12'!#REF!,'Attach 12'!#REF!,'Attach 12'!#REF!,'Attach 12'!#REF!,'Attach 12'!$114:$201</definedName>
    <definedName name="Z_A3F641DF_CF1D_48E3_AFDC_E52726A449CB_.wvu.PrintArea" localSheetId="14" hidden="1">'Attach 10'!$A$1:$E$19</definedName>
    <definedName name="Z_A3F641DF_CF1D_48E3_AFDC_E52726A449CB_.wvu.PrintArea" localSheetId="15" hidden="1">'Attach 11'!$A$1:$E$29</definedName>
    <definedName name="Z_A3F641DF_CF1D_48E3_AFDC_E52726A449CB_.wvu.PrintArea" localSheetId="16" hidden="1">'Attach 12'!$B$1:$G$29</definedName>
    <definedName name="Z_A3F641DF_CF1D_48E3_AFDC_E52726A449CB_.wvu.PrintArea" localSheetId="17" hidden="1">'Attach 13'!$A$1:$E$30</definedName>
    <definedName name="Z_A3F641DF_CF1D_48E3_AFDC_E52726A449CB_.wvu.PrintArea" localSheetId="18" hidden="1">'Attach 14'!$A$1:$E$30</definedName>
    <definedName name="Z_A3F641DF_CF1D_48E3_AFDC_E52726A449CB_.wvu.PrintArea" localSheetId="20" hidden="1">'Attach 15'!$A$1:$E$95</definedName>
    <definedName name="Z_A3F641DF_CF1D_48E3_AFDC_E52726A449CB_.wvu.PrintArea" localSheetId="21" hidden="1">'Attach 16'!$A$1:$L$90</definedName>
    <definedName name="Z_A3F641DF_CF1D_48E3_AFDC_E52726A449CB_.wvu.PrintArea" localSheetId="23" hidden="1">'Attach 18'!$A$1:$E$25</definedName>
    <definedName name="Z_A3F641DF_CF1D_48E3_AFDC_E52726A449CB_.wvu.PrintArea" localSheetId="25" hidden="1">'Attach 19'!$A$1:$E$35</definedName>
    <definedName name="Z_A3F641DF_CF1D_48E3_AFDC_E52726A449CB_.wvu.PrintArea" localSheetId="26" hidden="1">'Attach 20'!$A$5:$E$57</definedName>
    <definedName name="Z_A3F641DF_CF1D_48E3_AFDC_E52726A449CB_.wvu.PrintArea" localSheetId="27" hidden="1">'Attach 21'!$A$1:$E$25</definedName>
    <definedName name="Z_A3F641DF_CF1D_48E3_AFDC_E52726A449CB_.wvu.PrintArea" localSheetId="28" hidden="1">'Attach 22'!$A$1:$E$30</definedName>
    <definedName name="Z_A3F641DF_CF1D_48E3_AFDC_E52726A449CB_.wvu.PrintArea" localSheetId="29" hidden="1">'Attach 23'!$A$1:$E$32</definedName>
    <definedName name="Z_A3F641DF_CF1D_48E3_AFDC_E52726A449CB_.wvu.PrintArea" localSheetId="30" hidden="1">'Attach 24'!$A$1:$E$38</definedName>
    <definedName name="Z_A3F641DF_CF1D_48E3_AFDC_E52726A449CB_.wvu.PrintArea" localSheetId="31" hidden="1">'Attach 25'!$A$5:$E$45</definedName>
    <definedName name="Z_A3F641DF_CF1D_48E3_AFDC_E52726A449CB_.wvu.PrintArea" localSheetId="4" hidden="1">'Attach 3(JV)'!$A$1:$E$28</definedName>
    <definedName name="Z_A3F641DF_CF1D_48E3_AFDC_E52726A449CB_.wvu.PrintArea" localSheetId="5" hidden="1">'Attach 3(QR)'!$A$1:$E$28</definedName>
    <definedName name="Z_A3F641DF_CF1D_48E3_AFDC_E52726A449CB_.wvu.PrintArea" localSheetId="6" hidden="1">'Attach 4'!$A$1:$E$24</definedName>
    <definedName name="Z_A3F641DF_CF1D_48E3_AFDC_E52726A449CB_.wvu.PrintArea" localSheetId="7" hidden="1">'Attach 4 (A)'!$A$1:$E$27</definedName>
    <definedName name="Z_A3F641DF_CF1D_48E3_AFDC_E52726A449CB_.wvu.PrintArea" localSheetId="8" hidden="1">'Attach 4 (B)'!$A$1:$E$26</definedName>
    <definedName name="Z_A3F641DF_CF1D_48E3_AFDC_E52726A449CB_.wvu.PrintArea" localSheetId="9" hidden="1">'Attach 5'!$A$1:$E$34</definedName>
    <definedName name="Z_A3F641DF_CF1D_48E3_AFDC_E52726A449CB_.wvu.PrintArea" localSheetId="10" hidden="1">'Attach 5A'!$A$1:$E$34</definedName>
    <definedName name="Z_A3F641DF_CF1D_48E3_AFDC_E52726A449CB_.wvu.PrintArea" localSheetId="11" hidden="1">'Attach 6'!$A$1:$E$52</definedName>
    <definedName name="Z_A3F641DF_CF1D_48E3_AFDC_E52726A449CB_.wvu.PrintArea" localSheetId="12" hidden="1">'Attach 7'!$A$1:$E$18</definedName>
    <definedName name="Z_A3F641DF_CF1D_48E3_AFDC_E52726A449CB_.wvu.PrintArea" localSheetId="13" hidden="1">'Attach 9'!$A$1:$H$60</definedName>
    <definedName name="Z_A3F641DF_CF1D_48E3_AFDC_E52726A449CB_.wvu.PrintArea" localSheetId="33" hidden="1">'Bid Form 1st Envelope '!$A$1:$F$114</definedName>
    <definedName name="Z_A3F641DF_CF1D_48E3_AFDC_E52726A449CB_.wvu.PrintArea" localSheetId="3" hidden="1">'Tender Fee'!$A$1:$E$24</definedName>
    <definedName name="Z_A3F641DF_CF1D_48E3_AFDC_E52726A449CB_.wvu.PrintTitles" localSheetId="16" hidden="1">'Attach 12'!#REF!</definedName>
    <definedName name="Z_A3F641DF_CF1D_48E3_AFDC_E52726A449CB_.wvu.PrintTitles" localSheetId="13" hidden="1">'Attach 9'!$17:$17</definedName>
    <definedName name="Z_B07A37BF_D9F4_4586_9D27_CDE2FA2D1222_.wvu.Cols" localSheetId="16" hidden="1">'Attach 12'!$G:$I</definedName>
    <definedName name="Z_B07A37BF_D9F4_4586_9D27_CDE2FA2D1222_.wvu.PrintArea" localSheetId="16" hidden="1">'Attach 12'!$A$1:$F$117</definedName>
    <definedName name="Z_B07A37BF_D9F4_4586_9D27_CDE2FA2D1222_.wvu.Rows" localSheetId="16" hidden="1">'Attach 12'!#REF!</definedName>
    <definedName name="Z_B7A16C2F_5026_4C0C_BBB1_23B0149C8FB9_.wvu.Cols" localSheetId="2" hidden="1">'Names of Bidder'!$L:$L</definedName>
    <definedName name="Z_B7A16C2F_5026_4C0C_BBB1_23B0149C8FB9_.wvu.PrintArea" localSheetId="2" hidden="1">'Names of Bidder'!$B$1:$G$48</definedName>
    <definedName name="Z_B91EC26D_75AC_424B_8A9A_6507DA2B48E7_.wvu.PrintArea" localSheetId="22" hidden="1">'Attach 17'!$A$1:$E$33</definedName>
    <definedName name="Z_B91EC26D_75AC_424B_8A9A_6507DA2B48E7_.wvu.Rows" localSheetId="22" hidden="1">'Attach 17'!$26:$26,'Attach 17'!$32:$209</definedName>
    <definedName name="Z_BA86FE7A_199D_4ABD_A444_AE6BFDF4BCC9_.wvu.Cols" localSheetId="20" hidden="1">'Attach 15'!$H:$H,'Attach 15'!$J:$J</definedName>
    <definedName name="Z_BA86FE7A_199D_4ABD_A444_AE6BFDF4BCC9_.wvu.Cols" localSheetId="24" hidden="1">'Attach 18 SP'!$J:$P</definedName>
    <definedName name="Z_BA86FE7A_199D_4ABD_A444_AE6BFDF4BCC9_.wvu.Cols" localSheetId="4" hidden="1">'Attach 3(JV)'!$G:$H</definedName>
    <definedName name="Z_BA86FE7A_199D_4ABD_A444_AE6BFDF4BCC9_.wvu.Cols" localSheetId="6" hidden="1">'Attach 4'!$H:$O</definedName>
    <definedName name="Z_BA86FE7A_199D_4ABD_A444_AE6BFDF4BCC9_.wvu.Cols" localSheetId="9" hidden="1">'Attach 5'!$H:$H</definedName>
    <definedName name="Z_BA86FE7A_199D_4ABD_A444_AE6BFDF4BCC9_.wvu.Cols" localSheetId="10" hidden="1">'Attach 5A'!$H:$H</definedName>
    <definedName name="Z_BA86FE7A_199D_4ABD_A444_AE6BFDF4BCC9_.wvu.Cols" localSheetId="11" hidden="1">'Attach 6'!$H:$H</definedName>
    <definedName name="Z_BA86FE7A_199D_4ABD_A444_AE6BFDF4BCC9_.wvu.Cols" localSheetId="33" hidden="1">'Bid Form 1st Envelope '!$L:$L,'Bid Form 1st Envelope '!$AA:$AI</definedName>
    <definedName name="Z_BA86FE7A_199D_4ABD_A444_AE6BFDF4BCC9_.wvu.Cols" localSheetId="2" hidden="1">'Names of Bidder'!$H:$AC</definedName>
    <definedName name="Z_BA86FE7A_199D_4ABD_A444_AE6BFDF4BCC9_.wvu.FilterData" localSheetId="2" hidden="1">'Names of Bidder'!$B$6:$G$11</definedName>
    <definedName name="Z_BA86FE7A_199D_4ABD_A444_AE6BFDF4BCC9_.wvu.PrintArea" localSheetId="14" hidden="1">'Attach 10'!$A$1:$F$18</definedName>
    <definedName name="Z_BA86FE7A_199D_4ABD_A444_AE6BFDF4BCC9_.wvu.PrintArea" localSheetId="15" hidden="1">'Attach 11'!$A$1:$E$29</definedName>
    <definedName name="Z_BA86FE7A_199D_4ABD_A444_AE6BFDF4BCC9_.wvu.PrintArea" localSheetId="17" hidden="1">'Attach 13'!$A$1:$E$27</definedName>
    <definedName name="Z_BA86FE7A_199D_4ABD_A444_AE6BFDF4BCC9_.wvu.PrintArea" localSheetId="18" hidden="1">'Attach 14'!$A$1:$E$29</definedName>
    <definedName name="Z_BA86FE7A_199D_4ABD_A444_AE6BFDF4BCC9_.wvu.PrintArea" localSheetId="19" hidden="1">'Attach 14-IP'!$A$8:$I$220</definedName>
    <definedName name="Z_BA86FE7A_199D_4ABD_A444_AE6BFDF4BCC9_.wvu.PrintArea" localSheetId="20" hidden="1">'Attach 15'!$A$1:$E$93</definedName>
    <definedName name="Z_BA86FE7A_199D_4ABD_A444_AE6BFDF4BCC9_.wvu.PrintArea" localSheetId="21" hidden="1">'Attach 16'!$A$1:$L$90</definedName>
    <definedName name="Z_BA86FE7A_199D_4ABD_A444_AE6BFDF4BCC9_.wvu.PrintArea" localSheetId="22" hidden="1">'Attach 17'!$A$1:$E$33</definedName>
    <definedName name="Z_BA86FE7A_199D_4ABD_A444_AE6BFDF4BCC9_.wvu.PrintArea" localSheetId="23" hidden="1">'Attach 18'!$A$1:$E$24</definedName>
    <definedName name="Z_BA86FE7A_199D_4ABD_A444_AE6BFDF4BCC9_.wvu.PrintArea" localSheetId="24" hidden="1">'Attach 18 SP'!$A$7:$I$157</definedName>
    <definedName name="Z_BA86FE7A_199D_4ABD_A444_AE6BFDF4BCC9_.wvu.PrintArea" localSheetId="25" hidden="1">'Attach 19'!$A$1:$E$31</definedName>
    <definedName name="Z_BA86FE7A_199D_4ABD_A444_AE6BFDF4BCC9_.wvu.PrintArea" localSheetId="26" hidden="1">'Attach 20'!$A$5:$E$53</definedName>
    <definedName name="Z_BA86FE7A_199D_4ABD_A444_AE6BFDF4BCC9_.wvu.PrintArea" localSheetId="27" hidden="1">'Attach 21'!$A$1:$E$21</definedName>
    <definedName name="Z_BA86FE7A_199D_4ABD_A444_AE6BFDF4BCC9_.wvu.PrintArea" localSheetId="28" hidden="1">'Attach 22'!$A$1:$E$26</definedName>
    <definedName name="Z_BA86FE7A_199D_4ABD_A444_AE6BFDF4BCC9_.wvu.PrintArea" localSheetId="29" hidden="1">'Attach 23'!$A$1:$E$28</definedName>
    <definedName name="Z_BA86FE7A_199D_4ABD_A444_AE6BFDF4BCC9_.wvu.PrintArea" localSheetId="30" hidden="1">'Attach 24'!$A$1:$E$34</definedName>
    <definedName name="Z_BA86FE7A_199D_4ABD_A444_AE6BFDF4BCC9_.wvu.PrintArea" localSheetId="31" hidden="1">'Attach 25'!$A$5:$E$42</definedName>
    <definedName name="Z_BA86FE7A_199D_4ABD_A444_AE6BFDF4BCC9_.wvu.PrintArea" localSheetId="32" hidden="1">'Attach 26'!$A$7:$H$58</definedName>
    <definedName name="Z_BA86FE7A_199D_4ABD_A444_AE6BFDF4BCC9_.wvu.PrintArea" localSheetId="4" hidden="1">'Attach 3(JV)'!$A$1:$E$28</definedName>
    <definedName name="Z_BA86FE7A_199D_4ABD_A444_AE6BFDF4BCC9_.wvu.PrintArea" localSheetId="5" hidden="1">'Attach 3(QR)'!$A$1:$E$28</definedName>
    <definedName name="Z_BA86FE7A_199D_4ABD_A444_AE6BFDF4BCC9_.wvu.PrintArea" localSheetId="6" hidden="1">'Attach 4'!$A$1:$G$25</definedName>
    <definedName name="Z_BA86FE7A_199D_4ABD_A444_AE6BFDF4BCC9_.wvu.PrintArea" localSheetId="7" hidden="1">'Attach 4 (A)'!$A$1:$E$27</definedName>
    <definedName name="Z_BA86FE7A_199D_4ABD_A444_AE6BFDF4BCC9_.wvu.PrintArea" localSheetId="8" hidden="1">'Attach 4 (B)'!$A$1:$E$26</definedName>
    <definedName name="Z_BA86FE7A_199D_4ABD_A444_AE6BFDF4BCC9_.wvu.PrintArea" localSheetId="9" hidden="1">'Attach 5'!$A$1:$E$34</definedName>
    <definedName name="Z_BA86FE7A_199D_4ABD_A444_AE6BFDF4BCC9_.wvu.PrintArea" localSheetId="10" hidden="1">'Attach 5A'!$A$1:$E$73</definedName>
    <definedName name="Z_BA86FE7A_199D_4ABD_A444_AE6BFDF4BCC9_.wvu.PrintArea" localSheetId="11" hidden="1">'Attach 6'!$A$1:$E$28</definedName>
    <definedName name="Z_BA86FE7A_199D_4ABD_A444_AE6BFDF4BCC9_.wvu.PrintArea" localSheetId="12" hidden="1">'Attach 7'!$A$1:$E$18</definedName>
    <definedName name="Z_BA86FE7A_199D_4ABD_A444_AE6BFDF4BCC9_.wvu.PrintArea" localSheetId="13" hidden="1">'Attach 9'!$A$1:$H$53</definedName>
    <definedName name="Z_BA86FE7A_199D_4ABD_A444_AE6BFDF4BCC9_.wvu.PrintArea" localSheetId="33" hidden="1">'Bid Form 1st Envelope '!$A$1:$J$114</definedName>
    <definedName name="Z_BA86FE7A_199D_4ABD_A444_AE6BFDF4BCC9_.wvu.PrintArea" localSheetId="1" hidden="1">Cover!$A$1:$F$17</definedName>
    <definedName name="Z_BA86FE7A_199D_4ABD_A444_AE6BFDF4BCC9_.wvu.PrintArea" localSheetId="2" hidden="1">'Names of Bidder'!$B$1:$G$48</definedName>
    <definedName name="Z_BA86FE7A_199D_4ABD_A444_AE6BFDF4BCC9_.wvu.PrintArea" localSheetId="3" hidden="1">'Tender Fee'!$A$1:$F$23</definedName>
    <definedName name="Z_BA86FE7A_199D_4ABD_A444_AE6BFDF4BCC9_.wvu.PrintTitles" localSheetId="13" hidden="1">'Attach 9'!$17:$17</definedName>
    <definedName name="Z_BA86FE7A_199D_4ABD_A444_AE6BFDF4BCC9_.wvu.Rows" localSheetId="20" hidden="1">'Attach 15'!$16:$16</definedName>
    <definedName name="Z_BA86FE7A_199D_4ABD_A444_AE6BFDF4BCC9_.wvu.Rows" localSheetId="22" hidden="1">'Attach 17'!$26:$26,'Attach 17'!$32:$209</definedName>
    <definedName name="Z_BA86FE7A_199D_4ABD_A444_AE6BFDF4BCC9_.wvu.Rows" localSheetId="24" hidden="1">'Attach 18 SP'!$149:$153</definedName>
    <definedName name="Z_BA86FE7A_199D_4ABD_A444_AE6BFDF4BCC9_.wvu.Rows" localSheetId="25" hidden="1">'Attach 19'!$13:$13,'Attach 19'!$20:$28</definedName>
    <definedName name="Z_BA86FE7A_199D_4ABD_A444_AE6BFDF4BCC9_.wvu.Rows" localSheetId="26" hidden="1">'Attach 20'!$17:$17,'Attach 20'!#REF!</definedName>
    <definedName name="Z_BA86FE7A_199D_4ABD_A444_AE6BFDF4BCC9_.wvu.Rows" localSheetId="27" hidden="1">'Attach 21'!$13:$13,'Attach 21'!#REF!</definedName>
    <definedName name="Z_BA86FE7A_199D_4ABD_A444_AE6BFDF4BCC9_.wvu.Rows" localSheetId="28" hidden="1">'Attach 22'!$13:$13,'Attach 22'!#REF!</definedName>
    <definedName name="Z_BA86FE7A_199D_4ABD_A444_AE6BFDF4BCC9_.wvu.Rows" localSheetId="29" hidden="1">'Attach 23'!$13:$13,'Attach 23'!#REF!</definedName>
    <definedName name="Z_BA86FE7A_199D_4ABD_A444_AE6BFDF4BCC9_.wvu.Rows" localSheetId="30" hidden="1">'Attach 24'!$12:$12,'Attach 24'!#REF!</definedName>
    <definedName name="Z_BA86FE7A_199D_4ABD_A444_AE6BFDF4BCC9_.wvu.Rows" localSheetId="31" hidden="1">'Attach 25'!#REF!,'Attach 25'!#REF!</definedName>
    <definedName name="Z_BA86FE7A_199D_4ABD_A444_AE6BFDF4BCC9_.wvu.Rows" localSheetId="9" hidden="1">'Attach 5'!$4:$4</definedName>
    <definedName name="Z_BA86FE7A_199D_4ABD_A444_AE6BFDF4BCC9_.wvu.Rows" localSheetId="10" hidden="1">'Attach 5A'!$25:$30</definedName>
    <definedName name="Z_BA86FE7A_199D_4ABD_A444_AE6BFDF4BCC9_.wvu.Rows" localSheetId="33" hidden="1">'Bid Form 1st Envelope '!$26:$27,'Bid Form 1st Envelope '!$97:$97,'Bid Form 1st Envelope '!$100:$101</definedName>
    <definedName name="Z_BEBC2BCF_3C2E_482B_92A6_F191EBEA5DE6_.wvu.Cols" localSheetId="2" hidden="1">'Names of Bidder'!$H:$N</definedName>
    <definedName name="Z_BEBC2BCF_3C2E_482B_92A6_F191EBEA5DE6_.wvu.FilterData" localSheetId="2" hidden="1">'Names of Bidder'!$B$6:$G$11</definedName>
    <definedName name="Z_BEBC2BCF_3C2E_482B_92A6_F191EBEA5DE6_.wvu.PrintArea" localSheetId="2" hidden="1">'Names of Bidder'!$B$1:$G$48</definedName>
    <definedName name="Z_BF8F2B92_C48E_4FD4_B912_C25042B180F9_.wvu.Cols" localSheetId="10" hidden="1">'Attach 5A'!$H:$H</definedName>
    <definedName name="Z_BF8F2B92_C48E_4FD4_B912_C25042B180F9_.wvu.PrintArea" localSheetId="10" hidden="1">'Attach 5A'!$A$1:$E$73</definedName>
    <definedName name="Z_BF8F2B92_C48E_4FD4_B912_C25042B180F9_.wvu.Rows" localSheetId="10" hidden="1">'Attach 5A'!$25:$30</definedName>
    <definedName name="Z_C5EDD9E3_0801_4479_8600_A80B0FCFDF0B_.wvu.Cols" localSheetId="20" hidden="1">'Attach 15'!$H:$H</definedName>
    <definedName name="Z_C5EDD9E3_0801_4479_8600_A80B0FCFDF0B_.wvu.Cols" localSheetId="9" hidden="1">'Attach 5'!$H:$H</definedName>
    <definedName name="Z_C5EDD9E3_0801_4479_8600_A80B0FCFDF0B_.wvu.Cols" localSheetId="11" hidden="1">'Attach 6'!$H:$H</definedName>
    <definedName name="Z_C5EDD9E3_0801_4479_8600_A80B0FCFDF0B_.wvu.PrintArea" localSheetId="14" hidden="1">'Attach 10'!$A$1:$E$18</definedName>
    <definedName name="Z_C5EDD9E3_0801_4479_8600_A80B0FCFDF0B_.wvu.PrintArea" localSheetId="15" hidden="1">'Attach 11'!$A$1:$E$29</definedName>
    <definedName name="Z_C5EDD9E3_0801_4479_8600_A80B0FCFDF0B_.wvu.PrintArea" localSheetId="17" hidden="1">'Attach 13'!$A$1:$E$27</definedName>
    <definedName name="Z_C5EDD9E3_0801_4479_8600_A80B0FCFDF0B_.wvu.PrintArea" localSheetId="18" hidden="1">'Attach 14'!$A$1:$E$29</definedName>
    <definedName name="Z_C5EDD9E3_0801_4479_8600_A80B0FCFDF0B_.wvu.PrintArea" localSheetId="19" hidden="1">'Attach 14-IP'!$A$8:$I$220</definedName>
    <definedName name="Z_C5EDD9E3_0801_4479_8600_A80B0FCFDF0B_.wvu.PrintArea" localSheetId="20" hidden="1">'Attach 15'!$A$1:$E$93</definedName>
    <definedName name="Z_C5EDD9E3_0801_4479_8600_A80B0FCFDF0B_.wvu.PrintArea" localSheetId="21" hidden="1">'Attach 16'!$A$1:$L$90</definedName>
    <definedName name="Z_C5EDD9E3_0801_4479_8600_A80B0FCFDF0B_.wvu.PrintArea" localSheetId="22" hidden="1">'Attach 17'!$A$1:$E$33</definedName>
    <definedName name="Z_C5EDD9E3_0801_4479_8600_A80B0FCFDF0B_.wvu.PrintArea" localSheetId="23" hidden="1">'Attach 18'!$A$1:$E$24</definedName>
    <definedName name="Z_C5EDD9E3_0801_4479_8600_A80B0FCFDF0B_.wvu.PrintArea" localSheetId="25" hidden="1">'Attach 19'!$A$1:$E$31</definedName>
    <definedName name="Z_C5EDD9E3_0801_4479_8600_A80B0FCFDF0B_.wvu.PrintArea" localSheetId="26" hidden="1">'Attach 20'!$A$5:$E$53</definedName>
    <definedName name="Z_C5EDD9E3_0801_4479_8600_A80B0FCFDF0B_.wvu.PrintArea" localSheetId="27" hidden="1">'Attach 21'!$A$1:$E$21</definedName>
    <definedName name="Z_C5EDD9E3_0801_4479_8600_A80B0FCFDF0B_.wvu.PrintArea" localSheetId="28" hidden="1">'Attach 22'!$A$1:$E$26</definedName>
    <definedName name="Z_C5EDD9E3_0801_4479_8600_A80B0FCFDF0B_.wvu.PrintArea" localSheetId="29" hidden="1">'Attach 23'!$A$1:$E$28</definedName>
    <definedName name="Z_C5EDD9E3_0801_4479_8600_A80B0FCFDF0B_.wvu.PrintArea" localSheetId="30" hidden="1">'Attach 24'!$A$1:$E$34</definedName>
    <definedName name="Z_C5EDD9E3_0801_4479_8600_A80B0FCFDF0B_.wvu.PrintArea" localSheetId="31" hidden="1">'Attach 25'!$A$5:$E$42</definedName>
    <definedName name="Z_C5EDD9E3_0801_4479_8600_A80B0FCFDF0B_.wvu.PrintArea" localSheetId="32" hidden="1">'Attach 26'!$A$7:$H$58</definedName>
    <definedName name="Z_C5EDD9E3_0801_4479_8600_A80B0FCFDF0B_.wvu.PrintArea" localSheetId="4" hidden="1">'Attach 3(JV)'!$A$1:$E$28</definedName>
    <definedName name="Z_C5EDD9E3_0801_4479_8600_A80B0FCFDF0B_.wvu.PrintArea" localSheetId="5" hidden="1">'Attach 3(QR)'!$A$1:$E$28</definedName>
    <definedName name="Z_C5EDD9E3_0801_4479_8600_A80B0FCFDF0B_.wvu.PrintArea" localSheetId="6" hidden="1">'Attach 4'!$A$1:$G$25</definedName>
    <definedName name="Z_C5EDD9E3_0801_4479_8600_A80B0FCFDF0B_.wvu.PrintArea" localSheetId="7" hidden="1">'Attach 4 (A)'!$A$1:$E$27</definedName>
    <definedName name="Z_C5EDD9E3_0801_4479_8600_A80B0FCFDF0B_.wvu.PrintArea" localSheetId="8" hidden="1">'Attach 4 (B)'!$A$1:$E$26</definedName>
    <definedName name="Z_C5EDD9E3_0801_4479_8600_A80B0FCFDF0B_.wvu.PrintArea" localSheetId="9" hidden="1">'Attach 5'!$A$1:$E$34</definedName>
    <definedName name="Z_C5EDD9E3_0801_4479_8600_A80B0FCFDF0B_.wvu.PrintArea" localSheetId="11" hidden="1">'Attach 6'!$A$1:$E$28</definedName>
    <definedName name="Z_C5EDD9E3_0801_4479_8600_A80B0FCFDF0B_.wvu.PrintArea" localSheetId="12" hidden="1">'Attach 7'!$A$1:$E$18</definedName>
    <definedName name="Z_C5EDD9E3_0801_4479_8600_A80B0FCFDF0B_.wvu.PrintArea" localSheetId="13" hidden="1">'Attach 9'!$A$1:$H$54</definedName>
    <definedName name="Z_C5EDD9E3_0801_4479_8600_A80B0FCFDF0B_.wvu.PrintArea" localSheetId="33" hidden="1">'Bid Form 1st Envelope '!$A$1:$F$114</definedName>
    <definedName name="Z_C5EDD9E3_0801_4479_8600_A80B0FCFDF0B_.wvu.PrintArea" localSheetId="3" hidden="1">'Tender Fee'!$A$1:$E$23</definedName>
    <definedName name="Z_C5EDD9E3_0801_4479_8600_A80B0FCFDF0B_.wvu.PrintTitles" localSheetId="13" hidden="1">'Attach 9'!$17:$17</definedName>
    <definedName name="Z_C5EDD9E3_0801_4479_8600_A80B0FCFDF0B_.wvu.Rows" localSheetId="20" hidden="1">'Attach 15'!$16:$16</definedName>
    <definedName name="Z_C5EDD9E3_0801_4479_8600_A80B0FCFDF0B_.wvu.Rows" localSheetId="22" hidden="1">'Attach 17'!$26:$26,'Attach 17'!$32:$209</definedName>
    <definedName name="Z_C5EDD9E3_0801_4479_8600_A80B0FCFDF0B_.wvu.Rows" localSheetId="25" hidden="1">'Attach 19'!$13:$13,'Attach 19'!$20:$28</definedName>
    <definedName name="Z_C5EDD9E3_0801_4479_8600_A80B0FCFDF0B_.wvu.Rows" localSheetId="26" hidden="1">'Attach 20'!$17:$17,'Attach 20'!#REF!</definedName>
    <definedName name="Z_C5EDD9E3_0801_4479_8600_A80B0FCFDF0B_.wvu.Rows" localSheetId="27" hidden="1">'Attach 21'!$13:$13,'Attach 21'!#REF!</definedName>
    <definedName name="Z_C5EDD9E3_0801_4479_8600_A80B0FCFDF0B_.wvu.Rows" localSheetId="28" hidden="1">'Attach 22'!$13:$13,'Attach 22'!#REF!</definedName>
    <definedName name="Z_C5EDD9E3_0801_4479_8600_A80B0FCFDF0B_.wvu.Rows" localSheetId="29" hidden="1">'Attach 23'!$13:$13,'Attach 23'!#REF!</definedName>
    <definedName name="Z_C5EDD9E3_0801_4479_8600_A80B0FCFDF0B_.wvu.Rows" localSheetId="30" hidden="1">'Attach 24'!$12:$12,'Attach 24'!#REF!</definedName>
    <definedName name="Z_C5EDD9E3_0801_4479_8600_A80B0FCFDF0B_.wvu.Rows" localSheetId="31" hidden="1">'Attach 25'!#REF!,'Attach 25'!#REF!</definedName>
    <definedName name="Z_C5EDD9E3_0801_4479_8600_A80B0FCFDF0B_.wvu.Rows" localSheetId="9" hidden="1">'Attach 5'!$4:$4</definedName>
    <definedName name="Z_C67BDB47_88AF_4F4C_B4D8_CA6175AD6D46_.wvu.Cols" localSheetId="24" hidden="1">'Attach 18 SP'!$J:$P</definedName>
    <definedName name="Z_C67BDB47_88AF_4F4C_B4D8_CA6175AD6D46_.wvu.Cols" localSheetId="10" hidden="1">'Attach 5A'!$H:$H</definedName>
    <definedName name="Z_C67BDB47_88AF_4F4C_B4D8_CA6175AD6D46_.wvu.PrintArea" localSheetId="24" hidden="1">'Attach 18 SP'!$A$8:$I$157</definedName>
    <definedName name="Z_C67BDB47_88AF_4F4C_B4D8_CA6175AD6D46_.wvu.PrintArea" localSheetId="10" hidden="1">'Attach 5A'!$A$1:$E$73</definedName>
    <definedName name="Z_C67BDB47_88AF_4F4C_B4D8_CA6175AD6D46_.wvu.Rows" localSheetId="24" hidden="1">'Attach 18 SP'!#REF!,'Attach 18 SP'!#REF!,'Attach 18 SP'!#REF!,'Attach 18 SP'!#REF!,'Attach 18 SP'!#REF!,'Attach 18 SP'!$149:$153</definedName>
    <definedName name="Z_C67BDB47_88AF_4F4C_B4D8_CA6175AD6D46_.wvu.Rows" localSheetId="10" hidden="1">'Attach 5A'!$25:$30</definedName>
    <definedName name="Z_C7FCA09A_C3E0_4408_81A0_5CFFEB0C6237_.wvu.PrintArea" localSheetId="22" hidden="1">'Attach 17'!$A$1:$F$30</definedName>
    <definedName name="Z_C7FCA09A_C3E0_4408_81A0_5CFFEB0C6237_.wvu.Rows" localSheetId="22" hidden="1">'Attach 17'!$32:$209</definedName>
    <definedName name="Z_C8CCAA5D_CB26_4EC5_ABA8_6FDF0DF0183E_.wvu.Cols" localSheetId="24" hidden="1">'Attach 18 SP'!$J:$P</definedName>
    <definedName name="Z_C8CCAA5D_CB26_4EC5_ABA8_6FDF0DF0183E_.wvu.Cols" localSheetId="10" hidden="1">'Attach 5A'!$H:$H</definedName>
    <definedName name="Z_C8CCAA5D_CB26_4EC5_ABA8_6FDF0DF0183E_.wvu.PrintArea" localSheetId="24" hidden="1">'Attach 18 SP'!$A$8:$I$157</definedName>
    <definedName name="Z_C8CCAA5D_CB26_4EC5_ABA8_6FDF0DF0183E_.wvu.PrintArea" localSheetId="10" hidden="1">'Attach 5A'!$A$1:$E$73</definedName>
    <definedName name="Z_C8CCAA5D_CB26_4EC5_ABA8_6FDF0DF0183E_.wvu.Rows" localSheetId="24" hidden="1">'Attach 18 SP'!#REF!,'Attach 18 SP'!#REF!,'Attach 18 SP'!#REF!,'Attach 18 SP'!#REF!,'Attach 18 SP'!#REF!,'Attach 18 SP'!$149:$153</definedName>
    <definedName name="Z_C8CCAA5D_CB26_4EC5_ABA8_6FDF0DF0183E_.wvu.Rows" localSheetId="10" hidden="1">'Attach 5A'!$25:$30</definedName>
    <definedName name="Z_C993A10D_E804_443C_86F1_89E4BB0439EA_.wvu.Cols" localSheetId="10" hidden="1">'Attach 5A'!$H:$H</definedName>
    <definedName name="Z_C993A10D_E804_443C_86F1_89E4BB0439EA_.wvu.PrintArea" localSheetId="10" hidden="1">'Attach 5A'!$A$1:$E$73</definedName>
    <definedName name="Z_C993A10D_E804_443C_86F1_89E4BB0439EA_.wvu.Rows" localSheetId="10" hidden="1">'Attach 5A'!$25:$30</definedName>
    <definedName name="Z_CB7992C9_ABA5_4C7D_8C49_1E1D8E8875C7_.wvu.Cols" localSheetId="20" hidden="1">'Attach 15'!$H:$H</definedName>
    <definedName name="Z_CB7992C9_ABA5_4C7D_8C49_1E1D8E8875C7_.wvu.Cols" localSheetId="9" hidden="1">'Attach 5'!$H:$H</definedName>
    <definedName name="Z_CB7992C9_ABA5_4C7D_8C49_1E1D8E8875C7_.wvu.Cols" localSheetId="11" hidden="1">'Attach 6'!$H:$H</definedName>
    <definedName name="Z_CB7992C9_ABA5_4C7D_8C49_1E1D8E8875C7_.wvu.PrintArea" localSheetId="14" hidden="1">'Attach 10'!$A$1:$E$18</definedName>
    <definedName name="Z_CB7992C9_ABA5_4C7D_8C49_1E1D8E8875C7_.wvu.PrintArea" localSheetId="15" hidden="1">'Attach 11'!$A$1:$E$29</definedName>
    <definedName name="Z_CB7992C9_ABA5_4C7D_8C49_1E1D8E8875C7_.wvu.PrintArea" localSheetId="17" hidden="1">'Attach 13'!$A$1:$E$27</definedName>
    <definedName name="Z_CB7992C9_ABA5_4C7D_8C49_1E1D8E8875C7_.wvu.PrintArea" localSheetId="18" hidden="1">'Attach 14'!$A$1:$E$29</definedName>
    <definedName name="Z_CB7992C9_ABA5_4C7D_8C49_1E1D8E8875C7_.wvu.PrintArea" localSheetId="19" hidden="1">'Attach 14-IP'!$A$8:$I$220</definedName>
    <definedName name="Z_CB7992C9_ABA5_4C7D_8C49_1E1D8E8875C7_.wvu.PrintArea" localSheetId="20" hidden="1">'Attach 15'!$A$1:$E$93</definedName>
    <definedName name="Z_CB7992C9_ABA5_4C7D_8C49_1E1D8E8875C7_.wvu.PrintArea" localSheetId="21" hidden="1">'Attach 16'!$A$1:$L$90</definedName>
    <definedName name="Z_CB7992C9_ABA5_4C7D_8C49_1E1D8E8875C7_.wvu.PrintArea" localSheetId="22" hidden="1">'Attach 17'!$A$1:$E$33</definedName>
    <definedName name="Z_CB7992C9_ABA5_4C7D_8C49_1E1D8E8875C7_.wvu.PrintArea" localSheetId="23" hidden="1">'Attach 18'!$A$1:$E$24</definedName>
    <definedName name="Z_CB7992C9_ABA5_4C7D_8C49_1E1D8E8875C7_.wvu.PrintArea" localSheetId="25" hidden="1">'Attach 19'!$A$1:$E$31</definedName>
    <definedName name="Z_CB7992C9_ABA5_4C7D_8C49_1E1D8E8875C7_.wvu.PrintArea" localSheetId="26" hidden="1">'Attach 20'!$A$5:$E$53</definedName>
    <definedName name="Z_CB7992C9_ABA5_4C7D_8C49_1E1D8E8875C7_.wvu.PrintArea" localSheetId="27" hidden="1">'Attach 21'!$A$1:$E$21</definedName>
    <definedName name="Z_CB7992C9_ABA5_4C7D_8C49_1E1D8E8875C7_.wvu.PrintArea" localSheetId="28" hidden="1">'Attach 22'!$A$1:$E$26</definedName>
    <definedName name="Z_CB7992C9_ABA5_4C7D_8C49_1E1D8E8875C7_.wvu.PrintArea" localSheetId="29" hidden="1">'Attach 23'!$A$1:$E$28</definedName>
    <definedName name="Z_CB7992C9_ABA5_4C7D_8C49_1E1D8E8875C7_.wvu.PrintArea" localSheetId="30" hidden="1">'Attach 24'!$A$1:$E$34</definedName>
    <definedName name="Z_CB7992C9_ABA5_4C7D_8C49_1E1D8E8875C7_.wvu.PrintArea" localSheetId="31" hidden="1">'Attach 25'!$A$5:$E$42</definedName>
    <definedName name="Z_CB7992C9_ABA5_4C7D_8C49_1E1D8E8875C7_.wvu.PrintArea" localSheetId="32" hidden="1">'Attach 26'!$A$7:$H$58</definedName>
    <definedName name="Z_CB7992C9_ABA5_4C7D_8C49_1E1D8E8875C7_.wvu.PrintArea" localSheetId="4" hidden="1">'Attach 3(JV)'!$A$1:$E$28</definedName>
    <definedName name="Z_CB7992C9_ABA5_4C7D_8C49_1E1D8E8875C7_.wvu.PrintArea" localSheetId="5" hidden="1">'Attach 3(QR)'!$A$1:$E$28</definedName>
    <definedName name="Z_CB7992C9_ABA5_4C7D_8C49_1E1D8E8875C7_.wvu.PrintArea" localSheetId="6" hidden="1">'Attach 4'!$A$1:$G$25</definedName>
    <definedName name="Z_CB7992C9_ABA5_4C7D_8C49_1E1D8E8875C7_.wvu.PrintArea" localSheetId="7" hidden="1">'Attach 4 (A)'!$A$1:$E$27</definedName>
    <definedName name="Z_CB7992C9_ABA5_4C7D_8C49_1E1D8E8875C7_.wvu.PrintArea" localSheetId="8" hidden="1">'Attach 4 (B)'!$A$1:$E$26</definedName>
    <definedName name="Z_CB7992C9_ABA5_4C7D_8C49_1E1D8E8875C7_.wvu.PrintArea" localSheetId="9" hidden="1">'Attach 5'!$A$1:$E$34</definedName>
    <definedName name="Z_CB7992C9_ABA5_4C7D_8C49_1E1D8E8875C7_.wvu.PrintArea" localSheetId="11" hidden="1">'Attach 6'!$A$1:$E$28</definedName>
    <definedName name="Z_CB7992C9_ABA5_4C7D_8C49_1E1D8E8875C7_.wvu.PrintArea" localSheetId="12" hidden="1">'Attach 7'!$A$1:$E$18</definedName>
    <definedName name="Z_CB7992C9_ABA5_4C7D_8C49_1E1D8E8875C7_.wvu.PrintArea" localSheetId="13" hidden="1">'Attach 9'!$A$1:$H$53</definedName>
    <definedName name="Z_CB7992C9_ABA5_4C7D_8C49_1E1D8E8875C7_.wvu.PrintArea" localSheetId="33" hidden="1">'Bid Form 1st Envelope '!$A$1:$F$114</definedName>
    <definedName name="Z_CB7992C9_ABA5_4C7D_8C49_1E1D8E8875C7_.wvu.PrintArea" localSheetId="3" hidden="1">'Tender Fee'!$A$1:$E$23</definedName>
    <definedName name="Z_CB7992C9_ABA5_4C7D_8C49_1E1D8E8875C7_.wvu.PrintTitles" localSheetId="13" hidden="1">'Attach 9'!$17:$17</definedName>
    <definedName name="Z_CB7992C9_ABA5_4C7D_8C49_1E1D8E8875C7_.wvu.Rows" localSheetId="20" hidden="1">'Attach 15'!$16:$16</definedName>
    <definedName name="Z_CB7992C9_ABA5_4C7D_8C49_1E1D8E8875C7_.wvu.Rows" localSheetId="22" hidden="1">'Attach 17'!$26:$26,'Attach 17'!$32:$209</definedName>
    <definedName name="Z_CB7992C9_ABA5_4C7D_8C49_1E1D8E8875C7_.wvu.Rows" localSheetId="25" hidden="1">'Attach 19'!$13:$13,'Attach 19'!$20:$28</definedName>
    <definedName name="Z_CB7992C9_ABA5_4C7D_8C49_1E1D8E8875C7_.wvu.Rows" localSheetId="26" hidden="1">'Attach 20'!$17:$17,'Attach 20'!#REF!</definedName>
    <definedName name="Z_CB7992C9_ABA5_4C7D_8C49_1E1D8E8875C7_.wvu.Rows" localSheetId="27" hidden="1">'Attach 21'!$13:$13,'Attach 21'!#REF!</definedName>
    <definedName name="Z_CB7992C9_ABA5_4C7D_8C49_1E1D8E8875C7_.wvu.Rows" localSheetId="28" hidden="1">'Attach 22'!$13:$13,'Attach 22'!#REF!</definedName>
    <definedName name="Z_CB7992C9_ABA5_4C7D_8C49_1E1D8E8875C7_.wvu.Rows" localSheetId="29" hidden="1">'Attach 23'!$13:$13,'Attach 23'!#REF!</definedName>
    <definedName name="Z_CB7992C9_ABA5_4C7D_8C49_1E1D8E8875C7_.wvu.Rows" localSheetId="30" hidden="1">'Attach 24'!$12:$12,'Attach 24'!#REF!</definedName>
    <definedName name="Z_CB7992C9_ABA5_4C7D_8C49_1E1D8E8875C7_.wvu.Rows" localSheetId="31" hidden="1">'Attach 25'!#REF!,'Attach 25'!#REF!</definedName>
    <definedName name="Z_CB7992C9_ABA5_4C7D_8C49_1E1D8E8875C7_.wvu.Rows" localSheetId="9" hidden="1">'Attach 5'!$4:$4</definedName>
    <definedName name="Z_CD4CA1A8_824A_452F_BDBA_32A47C1B3013_.wvu.Cols" localSheetId="16" hidden="1">'Attach 12'!$I:$J</definedName>
    <definedName name="Z_CD4CA1A8_824A_452F_BDBA_32A47C1B3013_.wvu.Cols" localSheetId="20" hidden="1">'Attach 15'!$H:$H</definedName>
    <definedName name="Z_CD4CA1A8_824A_452F_BDBA_32A47C1B3013_.wvu.Cols" localSheetId="9" hidden="1">'Attach 5'!$H:$H</definedName>
    <definedName name="Z_CD4CA1A8_824A_452F_BDBA_32A47C1B3013_.wvu.Cols" localSheetId="10" hidden="1">'Attach 5A'!$H:$H</definedName>
    <definedName name="Z_CD4CA1A8_824A_452F_BDBA_32A47C1B3013_.wvu.Cols" localSheetId="11" hidden="1">'Attach 6'!$H:$H</definedName>
    <definedName name="Z_CD4CA1A8_824A_452F_BDBA_32A47C1B3013_.wvu.PrintArea" localSheetId="14" hidden="1">'Attach 10'!$A$1:$E$18</definedName>
    <definedName name="Z_CD4CA1A8_824A_452F_BDBA_32A47C1B3013_.wvu.PrintArea" localSheetId="15" hidden="1">'Attach 11'!$A$1:$E$29</definedName>
    <definedName name="Z_CD4CA1A8_824A_452F_BDBA_32A47C1B3013_.wvu.PrintArea" localSheetId="16" hidden="1">'Attach 12'!$B$1:$G$29</definedName>
    <definedName name="Z_CD4CA1A8_824A_452F_BDBA_32A47C1B3013_.wvu.PrintArea" localSheetId="17" hidden="1">'Attach 13'!$A$1:$E$29</definedName>
    <definedName name="Z_CD4CA1A8_824A_452F_BDBA_32A47C1B3013_.wvu.PrintArea" localSheetId="18" hidden="1">'Attach 14'!$A$1:$E$29</definedName>
    <definedName name="Z_CD4CA1A8_824A_452F_BDBA_32A47C1B3013_.wvu.PrintArea" localSheetId="20" hidden="1">'Attach 15'!$A$1:$E$94</definedName>
    <definedName name="Z_CD4CA1A8_824A_452F_BDBA_32A47C1B3013_.wvu.PrintArea" localSheetId="21" hidden="1">'Attach 16'!$A$1:$L$90</definedName>
    <definedName name="Z_CD4CA1A8_824A_452F_BDBA_32A47C1B3013_.wvu.PrintArea" localSheetId="23" hidden="1">'Attach 18'!$A$1:$E$24</definedName>
    <definedName name="Z_CD4CA1A8_824A_452F_BDBA_32A47C1B3013_.wvu.PrintArea" localSheetId="24" hidden="1">'Attach 18 SP'!$A$8:$I$170</definedName>
    <definedName name="Z_CD4CA1A8_824A_452F_BDBA_32A47C1B3013_.wvu.PrintArea" localSheetId="25" hidden="1">'Attach 19'!$A$1:$E$35</definedName>
    <definedName name="Z_CD4CA1A8_824A_452F_BDBA_32A47C1B3013_.wvu.PrintArea" localSheetId="26" hidden="1">'Attach 20'!$A$5:$E$57</definedName>
    <definedName name="Z_CD4CA1A8_824A_452F_BDBA_32A47C1B3013_.wvu.PrintArea" localSheetId="27" hidden="1">'Attach 21'!$A$1:$E$25</definedName>
    <definedName name="Z_CD4CA1A8_824A_452F_BDBA_32A47C1B3013_.wvu.PrintArea" localSheetId="28" hidden="1">'Attach 22'!$A$1:$E$30</definedName>
    <definedName name="Z_CD4CA1A8_824A_452F_BDBA_32A47C1B3013_.wvu.PrintArea" localSheetId="29" hidden="1">'Attach 23'!$A$1:$E$32</definedName>
    <definedName name="Z_CD4CA1A8_824A_452F_BDBA_32A47C1B3013_.wvu.PrintArea" localSheetId="30" hidden="1">'Attach 24'!$A$1:$E$38</definedName>
    <definedName name="Z_CD4CA1A8_824A_452F_BDBA_32A47C1B3013_.wvu.PrintArea" localSheetId="31" hidden="1">'Attach 25'!$A$5:$E$45</definedName>
    <definedName name="Z_CD4CA1A8_824A_452F_BDBA_32A47C1B3013_.wvu.PrintArea" localSheetId="4" hidden="1">'Attach 3(JV)'!$A$1:$E$28</definedName>
    <definedName name="Z_CD4CA1A8_824A_452F_BDBA_32A47C1B3013_.wvu.PrintArea" localSheetId="5" hidden="1">'Attach 3(QR)'!$A$1:$E$28</definedName>
    <definedName name="Z_CD4CA1A8_824A_452F_BDBA_32A47C1B3013_.wvu.PrintArea" localSheetId="6" hidden="1">'Attach 4'!$A$1:$E$25</definedName>
    <definedName name="Z_CD4CA1A8_824A_452F_BDBA_32A47C1B3013_.wvu.PrintArea" localSheetId="7" hidden="1">'Attach 4 (A)'!$A$1:$E$27</definedName>
    <definedName name="Z_CD4CA1A8_824A_452F_BDBA_32A47C1B3013_.wvu.PrintArea" localSheetId="8" hidden="1">'Attach 4 (B)'!$A$1:$E$26</definedName>
    <definedName name="Z_CD4CA1A8_824A_452F_BDBA_32A47C1B3013_.wvu.PrintArea" localSheetId="9" hidden="1">'Attach 5'!$A$1:$E$109</definedName>
    <definedName name="Z_CD4CA1A8_824A_452F_BDBA_32A47C1B3013_.wvu.PrintArea" localSheetId="10" hidden="1">'Attach 5A'!$A$1:$E$73</definedName>
    <definedName name="Z_CD4CA1A8_824A_452F_BDBA_32A47C1B3013_.wvu.PrintArea" localSheetId="11" hidden="1">'Attach 6'!$A$1:$E$51</definedName>
    <definedName name="Z_CD4CA1A8_824A_452F_BDBA_32A47C1B3013_.wvu.PrintArea" localSheetId="12" hidden="1">'Attach 7'!$A$1:$E$18</definedName>
    <definedName name="Z_CD4CA1A8_824A_452F_BDBA_32A47C1B3013_.wvu.PrintArea" localSheetId="13" hidden="1">'Attach 9'!$A$1:$H$60</definedName>
    <definedName name="Z_CD4CA1A8_824A_452F_BDBA_32A47C1B3013_.wvu.PrintArea" localSheetId="3" hidden="1">'Tender Fee'!$A$1:$E$23</definedName>
    <definedName name="Z_CD4CA1A8_824A_452F_BDBA_32A47C1B3013_.wvu.PrintTitles" localSheetId="16" hidden="1">'Attach 12'!#REF!</definedName>
    <definedName name="Z_CD4CA1A8_824A_452F_BDBA_32A47C1B3013_.wvu.PrintTitles" localSheetId="13" hidden="1">'Attach 9'!$17:$17</definedName>
    <definedName name="Z_CD4CA1A8_824A_452F_BDBA_32A47C1B3013_.wvu.Rows" localSheetId="20" hidden="1">'Attach 15'!$13:$14,'Attach 15'!$16:$16</definedName>
    <definedName name="Z_CD4CA1A8_824A_452F_BDBA_32A47C1B3013_.wvu.Rows" localSheetId="24" hidden="1">'Attach 18 SP'!$41:$41</definedName>
    <definedName name="Z_CD4CA1A8_824A_452F_BDBA_32A47C1B3013_.wvu.Rows" localSheetId="10" hidden="1">'Attach 5A'!$25:$30</definedName>
    <definedName name="Z_CF17E9CE_6256_454A_8F64_F1E1D655931E_.wvu.Cols" localSheetId="2" hidden="1">'Names of Bidder'!$H:$N</definedName>
    <definedName name="Z_CF17E9CE_6256_454A_8F64_F1E1D655931E_.wvu.FilterData" localSheetId="2" hidden="1">'Names of Bidder'!$B$6:$G$11</definedName>
    <definedName name="Z_CF17E9CE_6256_454A_8F64_F1E1D655931E_.wvu.PrintArea" localSheetId="2" hidden="1">'Names of Bidder'!$B$1:$G$48</definedName>
    <definedName name="Z_D69D2B09_6F35_4678_B712_8272F13318EF_.wvu.Cols" localSheetId="24" hidden="1">'Attach 18 SP'!$J:$P</definedName>
    <definedName name="Z_D69D2B09_6F35_4678_B712_8272F13318EF_.wvu.PrintArea" localSheetId="24" hidden="1">'Attach 18 SP'!$A$8:$I$157</definedName>
    <definedName name="Z_D69D2B09_6F35_4678_B712_8272F13318EF_.wvu.Rows" localSheetId="24" hidden="1">'Attach 18 SP'!#REF!,'Attach 18 SP'!#REF!,'Attach 18 SP'!#REF!,'Attach 18 SP'!#REF!,'Attach 18 SP'!#REF!,'Attach 18 SP'!$149:$153</definedName>
    <definedName name="Z_DC28ED1E_3E35_4094_9C2B_5C0A1C1D459C_.wvu.Cols" localSheetId="20" hidden="1">'Attach 15'!$H:$H</definedName>
    <definedName name="Z_DC28ED1E_3E35_4094_9C2B_5C0A1C1D459C_.wvu.Cols" localSheetId="9" hidden="1">'Attach 5'!$H:$H</definedName>
    <definedName name="Z_DC28ED1E_3E35_4094_9C2B_5C0A1C1D459C_.wvu.Cols" localSheetId="11" hidden="1">'Attach 6'!$H:$H</definedName>
    <definedName name="Z_DC28ED1E_3E35_4094_9C2B_5C0A1C1D459C_.wvu.PrintArea" localSheetId="14" hidden="1">'Attach 10'!$A$1:$E$18</definedName>
    <definedName name="Z_DC28ED1E_3E35_4094_9C2B_5C0A1C1D459C_.wvu.PrintArea" localSheetId="15" hidden="1">'Attach 11'!$A$1:$E$29</definedName>
    <definedName name="Z_DC28ED1E_3E35_4094_9C2B_5C0A1C1D459C_.wvu.PrintArea" localSheetId="17" hidden="1">'Attach 13'!$A$1:$E$29</definedName>
    <definedName name="Z_DC28ED1E_3E35_4094_9C2B_5C0A1C1D459C_.wvu.PrintArea" localSheetId="18" hidden="1">'Attach 14'!$A$1:$E$29</definedName>
    <definedName name="Z_DC28ED1E_3E35_4094_9C2B_5C0A1C1D459C_.wvu.PrintArea" localSheetId="19" hidden="1">'Attach 14-IP'!$A$8:$I$220</definedName>
    <definedName name="Z_DC28ED1E_3E35_4094_9C2B_5C0A1C1D459C_.wvu.PrintArea" localSheetId="20" hidden="1">'Attach 15'!$A$1:$E$93</definedName>
    <definedName name="Z_DC28ED1E_3E35_4094_9C2B_5C0A1C1D459C_.wvu.PrintArea" localSheetId="21" hidden="1">'Attach 16'!$A$1:$L$90</definedName>
    <definedName name="Z_DC28ED1E_3E35_4094_9C2B_5C0A1C1D459C_.wvu.PrintArea" localSheetId="22" hidden="1">'Attach 17'!$A$1:$E$33</definedName>
    <definedName name="Z_DC28ED1E_3E35_4094_9C2B_5C0A1C1D459C_.wvu.PrintArea" localSheetId="23" hidden="1">'Attach 18'!$A$1:$E$24</definedName>
    <definedName name="Z_DC28ED1E_3E35_4094_9C2B_5C0A1C1D459C_.wvu.PrintArea" localSheetId="25" hidden="1">'Attach 19'!$A$1:$E$31</definedName>
    <definedName name="Z_DC28ED1E_3E35_4094_9C2B_5C0A1C1D459C_.wvu.PrintArea" localSheetId="26" hidden="1">'Attach 20'!$A$5:$E$53</definedName>
    <definedName name="Z_DC28ED1E_3E35_4094_9C2B_5C0A1C1D459C_.wvu.PrintArea" localSheetId="27" hidden="1">'Attach 21'!$A$1:$E$21</definedName>
    <definedName name="Z_DC28ED1E_3E35_4094_9C2B_5C0A1C1D459C_.wvu.PrintArea" localSheetId="28" hidden="1">'Attach 22'!$A$1:$E$26</definedName>
    <definedName name="Z_DC28ED1E_3E35_4094_9C2B_5C0A1C1D459C_.wvu.PrintArea" localSheetId="29" hidden="1">'Attach 23'!$A$1:$E$28</definedName>
    <definedName name="Z_DC28ED1E_3E35_4094_9C2B_5C0A1C1D459C_.wvu.PrintArea" localSheetId="30" hidden="1">'Attach 24'!$A$1:$E$34</definedName>
    <definedName name="Z_DC28ED1E_3E35_4094_9C2B_5C0A1C1D459C_.wvu.PrintArea" localSheetId="31" hidden="1">'Attach 25'!$A$5:$E$42</definedName>
    <definedName name="Z_DC28ED1E_3E35_4094_9C2B_5C0A1C1D459C_.wvu.PrintArea" localSheetId="32" hidden="1">'Attach 26'!$A$7:$H$58</definedName>
    <definedName name="Z_DC28ED1E_3E35_4094_9C2B_5C0A1C1D459C_.wvu.PrintArea" localSheetId="4" hidden="1">'Attach 3(JV)'!$A$1:$E$28</definedName>
    <definedName name="Z_DC28ED1E_3E35_4094_9C2B_5C0A1C1D459C_.wvu.PrintArea" localSheetId="5" hidden="1">'Attach 3(QR)'!$A$1:$E$28</definedName>
    <definedName name="Z_DC28ED1E_3E35_4094_9C2B_5C0A1C1D459C_.wvu.PrintArea" localSheetId="6" hidden="1">'Attach 4'!$A$1:$E$25</definedName>
    <definedName name="Z_DC28ED1E_3E35_4094_9C2B_5C0A1C1D459C_.wvu.PrintArea" localSheetId="7" hidden="1">'Attach 4 (A)'!$A$1:$E$27</definedName>
    <definedName name="Z_DC28ED1E_3E35_4094_9C2B_5C0A1C1D459C_.wvu.PrintArea" localSheetId="8" hidden="1">'Attach 4 (B)'!$A$1:$E$26</definedName>
    <definedName name="Z_DC28ED1E_3E35_4094_9C2B_5C0A1C1D459C_.wvu.PrintArea" localSheetId="9" hidden="1">'Attach 5'!$A$1:$E$34</definedName>
    <definedName name="Z_DC28ED1E_3E35_4094_9C2B_5C0A1C1D459C_.wvu.PrintArea" localSheetId="11" hidden="1">'Attach 6'!$A$1:$E$28</definedName>
    <definedName name="Z_DC28ED1E_3E35_4094_9C2B_5C0A1C1D459C_.wvu.PrintArea" localSheetId="12" hidden="1">'Attach 7'!$A$1:$E$18</definedName>
    <definedName name="Z_DC28ED1E_3E35_4094_9C2B_5C0A1C1D459C_.wvu.PrintArea" localSheetId="13" hidden="1">'Attach 9'!$A$1:$H$60</definedName>
    <definedName name="Z_DC28ED1E_3E35_4094_9C2B_5C0A1C1D459C_.wvu.PrintArea" localSheetId="33" hidden="1">'Bid Form 1st Envelope '!$A$1:$F$114</definedName>
    <definedName name="Z_DC28ED1E_3E35_4094_9C2B_5C0A1C1D459C_.wvu.PrintArea" localSheetId="3" hidden="1">'Tender Fee'!$A$1:$E$23</definedName>
    <definedName name="Z_DC28ED1E_3E35_4094_9C2B_5C0A1C1D459C_.wvu.PrintTitles" localSheetId="13" hidden="1">'Attach 9'!$17:$17</definedName>
    <definedName name="Z_DC28ED1E_3E35_4094_9C2B_5C0A1C1D459C_.wvu.Rows" localSheetId="20" hidden="1">'Attach 15'!$16:$16</definedName>
    <definedName name="Z_DC28ED1E_3E35_4094_9C2B_5C0A1C1D459C_.wvu.Rows" localSheetId="22" hidden="1">'Attach 17'!$26:$26,'Attach 17'!$32:$209</definedName>
    <definedName name="Z_DC28ED1E_3E35_4094_9C2B_5C0A1C1D459C_.wvu.Rows" localSheetId="25" hidden="1">'Attach 19'!$13:$13,'Attach 19'!$20:$28</definedName>
    <definedName name="Z_DC28ED1E_3E35_4094_9C2B_5C0A1C1D459C_.wvu.Rows" localSheetId="26" hidden="1">'Attach 20'!$17:$17,'Attach 20'!#REF!</definedName>
    <definedName name="Z_DC28ED1E_3E35_4094_9C2B_5C0A1C1D459C_.wvu.Rows" localSheetId="27" hidden="1">'Attach 21'!$13:$13,'Attach 21'!#REF!</definedName>
    <definedName name="Z_DC28ED1E_3E35_4094_9C2B_5C0A1C1D459C_.wvu.Rows" localSheetId="28" hidden="1">'Attach 22'!$13:$13,'Attach 22'!#REF!</definedName>
    <definedName name="Z_DC28ED1E_3E35_4094_9C2B_5C0A1C1D459C_.wvu.Rows" localSheetId="29" hidden="1">'Attach 23'!$13:$13,'Attach 23'!#REF!</definedName>
    <definedName name="Z_DC28ED1E_3E35_4094_9C2B_5C0A1C1D459C_.wvu.Rows" localSheetId="30" hidden="1">'Attach 24'!$12:$12,'Attach 24'!#REF!</definedName>
    <definedName name="Z_DC28ED1E_3E35_4094_9C2B_5C0A1C1D459C_.wvu.Rows" localSheetId="31" hidden="1">'Attach 25'!#REF!,'Attach 25'!#REF!</definedName>
    <definedName name="Z_DC28ED1E_3E35_4094_9C2B_5C0A1C1D459C_.wvu.Rows" localSheetId="9" hidden="1">'Attach 5'!$4:$4</definedName>
    <definedName name="Z_E0F296A4_A978_4686_BFBB_37CA7822B74C_.wvu.PrintArea" localSheetId="22" hidden="1">'Attach 17'!$A$1:$E$33</definedName>
    <definedName name="Z_E0F296A4_A978_4686_BFBB_37CA7822B74C_.wvu.Rows" localSheetId="22" hidden="1">'Attach 17'!$26:$26,'Attach 17'!$32:$209</definedName>
    <definedName name="Z_E51D3662_FFCE_4FD6_A590_7DDC9E38C41F_.wvu.Cols" localSheetId="20" hidden="1">'Attach 15'!$H:$H</definedName>
    <definedName name="Z_E51D3662_FFCE_4FD6_A590_7DDC9E38C41F_.wvu.Cols" localSheetId="9" hidden="1">'Attach 5'!$H:$H</definedName>
    <definedName name="Z_E51D3662_FFCE_4FD6_A590_7DDC9E38C41F_.wvu.Cols" localSheetId="11" hidden="1">'Attach 6'!$H:$H</definedName>
    <definedName name="Z_E51D3662_FFCE_4FD6_A590_7DDC9E38C41F_.wvu.Cols" localSheetId="13" hidden="1">'Attach 9'!#REF!</definedName>
    <definedName name="Z_E51D3662_FFCE_4FD6_A590_7DDC9E38C41F_.wvu.PrintArea" localSheetId="14" hidden="1">'Attach 10'!$A$1:$E$18</definedName>
    <definedName name="Z_E51D3662_FFCE_4FD6_A590_7DDC9E38C41F_.wvu.PrintArea" localSheetId="15" hidden="1">'Attach 11'!$A$1:$E$29</definedName>
    <definedName name="Z_E51D3662_FFCE_4FD6_A590_7DDC9E38C41F_.wvu.PrintArea" localSheetId="17" hidden="1">'Attach 13'!$A$1:$E$27</definedName>
    <definedName name="Z_E51D3662_FFCE_4FD6_A590_7DDC9E38C41F_.wvu.PrintArea" localSheetId="18" hidden="1">'Attach 14'!$A$1:$E$29</definedName>
    <definedName name="Z_E51D3662_FFCE_4FD6_A590_7DDC9E38C41F_.wvu.PrintArea" localSheetId="19" hidden="1">'Attach 14-IP'!$A$8:$I$220</definedName>
    <definedName name="Z_E51D3662_FFCE_4FD6_A590_7DDC9E38C41F_.wvu.PrintArea" localSheetId="20" hidden="1">'Attach 15'!$A$1:$E$93</definedName>
    <definedName name="Z_E51D3662_FFCE_4FD6_A590_7DDC9E38C41F_.wvu.PrintArea" localSheetId="21" hidden="1">'Attach 16'!$A$1:$L$90</definedName>
    <definedName name="Z_E51D3662_FFCE_4FD6_A590_7DDC9E38C41F_.wvu.PrintArea" localSheetId="22" hidden="1">'Attach 17'!$A$1:$E$33</definedName>
    <definedName name="Z_E51D3662_FFCE_4FD6_A590_7DDC9E38C41F_.wvu.PrintArea" localSheetId="23" hidden="1">'Attach 18'!$A$1:$E$24</definedName>
    <definedName name="Z_E51D3662_FFCE_4FD6_A590_7DDC9E38C41F_.wvu.PrintArea" localSheetId="25" hidden="1">'Attach 19'!$A$1:$E$31</definedName>
    <definedName name="Z_E51D3662_FFCE_4FD6_A590_7DDC9E38C41F_.wvu.PrintArea" localSheetId="26" hidden="1">'Attach 20'!$A$5:$E$53</definedName>
    <definedName name="Z_E51D3662_FFCE_4FD6_A590_7DDC9E38C41F_.wvu.PrintArea" localSheetId="27" hidden="1">'Attach 21'!$A$1:$E$21</definedName>
    <definedName name="Z_E51D3662_FFCE_4FD6_A590_7DDC9E38C41F_.wvu.PrintArea" localSheetId="28" hidden="1">'Attach 22'!$A$1:$E$26</definedName>
    <definedName name="Z_E51D3662_FFCE_4FD6_A590_7DDC9E38C41F_.wvu.PrintArea" localSheetId="29" hidden="1">'Attach 23'!$A$1:$E$28</definedName>
    <definedName name="Z_E51D3662_FFCE_4FD6_A590_7DDC9E38C41F_.wvu.PrintArea" localSheetId="30" hidden="1">'Attach 24'!$A$1:$E$34</definedName>
    <definedName name="Z_E51D3662_FFCE_4FD6_A590_7DDC9E38C41F_.wvu.PrintArea" localSheetId="31" hidden="1">'Attach 25'!$A$5:$E$42</definedName>
    <definedName name="Z_E51D3662_FFCE_4FD6_A590_7DDC9E38C41F_.wvu.PrintArea" localSheetId="32" hidden="1">'Attach 26'!$A$7:$H$58</definedName>
    <definedName name="Z_E51D3662_FFCE_4FD6_A590_7DDC9E38C41F_.wvu.PrintArea" localSheetId="4" hidden="1">'Attach 3(JV)'!$A$1:$E$28</definedName>
    <definedName name="Z_E51D3662_FFCE_4FD6_A590_7DDC9E38C41F_.wvu.PrintArea" localSheetId="5" hidden="1">'Attach 3(QR)'!$A$1:$E$28</definedName>
    <definedName name="Z_E51D3662_FFCE_4FD6_A590_7DDC9E38C41F_.wvu.PrintArea" localSheetId="6" hidden="1">'Attach 4'!$A$1:$G$25</definedName>
    <definedName name="Z_E51D3662_FFCE_4FD6_A590_7DDC9E38C41F_.wvu.PrintArea" localSheetId="7" hidden="1">'Attach 4 (A)'!$A$1:$E$27</definedName>
    <definedName name="Z_E51D3662_FFCE_4FD6_A590_7DDC9E38C41F_.wvu.PrintArea" localSheetId="8" hidden="1">'Attach 4 (B)'!$A$1:$E$26</definedName>
    <definedName name="Z_E51D3662_FFCE_4FD6_A590_7DDC9E38C41F_.wvu.PrintArea" localSheetId="9" hidden="1">'Attach 5'!$A$1:$E$34</definedName>
    <definedName name="Z_E51D3662_FFCE_4FD6_A590_7DDC9E38C41F_.wvu.PrintArea" localSheetId="11" hidden="1">'Attach 6'!$A$1:$E$28</definedName>
    <definedName name="Z_E51D3662_FFCE_4FD6_A590_7DDC9E38C41F_.wvu.PrintArea" localSheetId="12" hidden="1">'Attach 7'!$A$1:$E$18</definedName>
    <definedName name="Z_E51D3662_FFCE_4FD6_A590_7DDC9E38C41F_.wvu.PrintArea" localSheetId="13" hidden="1">'Attach 9'!$A$1:$H$53</definedName>
    <definedName name="Z_E51D3662_FFCE_4FD6_A590_7DDC9E38C41F_.wvu.PrintArea" localSheetId="33" hidden="1">'Bid Form 1st Envelope '!$A$1:$F$114</definedName>
    <definedName name="Z_E51D3662_FFCE_4FD6_A590_7DDC9E38C41F_.wvu.PrintArea" localSheetId="3" hidden="1">'Tender Fee'!$A$1:$E$23</definedName>
    <definedName name="Z_E51D3662_FFCE_4FD6_A590_7DDC9E38C41F_.wvu.PrintTitles" localSheetId="13" hidden="1">'Attach 9'!$17:$17</definedName>
    <definedName name="Z_E51D3662_FFCE_4FD6_A590_7DDC9E38C41F_.wvu.Rows" localSheetId="20" hidden="1">'Attach 15'!$16:$16</definedName>
    <definedName name="Z_E51D3662_FFCE_4FD6_A590_7DDC9E38C41F_.wvu.Rows" localSheetId="22" hidden="1">'Attach 17'!$26:$26,'Attach 17'!$32:$209</definedName>
    <definedName name="Z_E51D3662_FFCE_4FD6_A590_7DDC9E38C41F_.wvu.Rows" localSheetId="25" hidden="1">'Attach 19'!$13:$13,'Attach 19'!$20:$28</definedName>
    <definedName name="Z_E51D3662_FFCE_4FD6_A590_7DDC9E38C41F_.wvu.Rows" localSheetId="26" hidden="1">'Attach 20'!$17:$17,'Attach 20'!#REF!</definedName>
    <definedName name="Z_E51D3662_FFCE_4FD6_A590_7DDC9E38C41F_.wvu.Rows" localSheetId="27" hidden="1">'Attach 21'!$13:$13,'Attach 21'!#REF!</definedName>
    <definedName name="Z_E51D3662_FFCE_4FD6_A590_7DDC9E38C41F_.wvu.Rows" localSheetId="28" hidden="1">'Attach 22'!$13:$13,'Attach 22'!#REF!</definedName>
    <definedName name="Z_E51D3662_FFCE_4FD6_A590_7DDC9E38C41F_.wvu.Rows" localSheetId="29" hidden="1">'Attach 23'!$13:$13,'Attach 23'!#REF!</definedName>
    <definedName name="Z_E51D3662_FFCE_4FD6_A590_7DDC9E38C41F_.wvu.Rows" localSheetId="30" hidden="1">'Attach 24'!$12:$12,'Attach 24'!#REF!</definedName>
    <definedName name="Z_E51D3662_FFCE_4FD6_A590_7DDC9E38C41F_.wvu.Rows" localSheetId="31" hidden="1">'Attach 25'!#REF!,'Attach 25'!#REF!</definedName>
    <definedName name="Z_E51D3662_FFCE_4FD6_A590_7DDC9E38C41F_.wvu.Rows" localSheetId="9" hidden="1">'Attach 5'!$4:$4</definedName>
    <definedName name="Z_E8F77A2D_E40A_4668_A8F2_3CE31C4AC520_.wvu.Cols" localSheetId="16" hidden="1">'Attach 12'!$G:$G,'Attach 12'!$I:$I</definedName>
    <definedName name="Z_E8F77A2D_E40A_4668_A8F2_3CE31C4AC520_.wvu.PrintArea" localSheetId="16" hidden="1">'Attach 12'!$A$1:$F$29</definedName>
    <definedName name="Z_E8F77A2D_E40A_4668_A8F2_3CE31C4AC520_.wvu.Rows" localSheetId="16" hidden="1">'Attach 12'!#REF!,'Attach 12'!#REF!,'Attach 12'!#REF!,'Attach 12'!#REF!,'Attach 12'!#REF!,'Attach 12'!#REF!,'Attach 12'!#REF!,'Attach 12'!#REF!,'Attach 12'!#REF!,'Attach 12'!#REF!,'Attach 12'!$114:$201</definedName>
    <definedName name="Z_EBAEADC8_DFAF_4DD1_92A4_0349F1C8EBDD_.wvu.Cols" localSheetId="16" hidden="1">'Attach 12'!$H:$I</definedName>
    <definedName name="Z_EBAEADC8_DFAF_4DD1_92A4_0349F1C8EBDD_.wvu.PrintArea" localSheetId="16" hidden="1">'Attach 12'!$A$1:$G$29</definedName>
    <definedName name="Z_EBAEADC8_DFAF_4DD1_92A4_0349F1C8EBDD_.wvu.Rows" localSheetId="16" hidden="1">'Attach 12'!$4:$4,'Attach 12'!#REF!,'Attach 12'!$114:$201</definedName>
    <definedName name="Z_ECEBABD0_566A_41C4_AA9A_38EA30EFEDA8_.wvu.PrintArea" localSheetId="14" hidden="1">'Attach 10'!$A$1:$E$18</definedName>
    <definedName name="Z_ECEBABD0_566A_41C4_AA9A_38EA30EFEDA8_.wvu.PrintArea" localSheetId="15" hidden="1">'Attach 11'!$A$1:$E$29</definedName>
    <definedName name="Z_ECEBABD0_566A_41C4_AA9A_38EA30EFEDA8_.wvu.PrintArea" localSheetId="16" hidden="1">'Attach 12'!$B$1:$G$29</definedName>
    <definedName name="Z_ECEBABD0_566A_41C4_AA9A_38EA30EFEDA8_.wvu.PrintArea" localSheetId="17" hidden="1">'Attach 13'!$A$1:$E$29</definedName>
    <definedName name="Z_ECEBABD0_566A_41C4_AA9A_38EA30EFEDA8_.wvu.PrintArea" localSheetId="18" hidden="1">'Attach 14'!$A$1:$E$29</definedName>
    <definedName name="Z_ECEBABD0_566A_41C4_AA9A_38EA30EFEDA8_.wvu.PrintArea" localSheetId="20" hidden="1">'Attach 15'!$A$1:$E$94</definedName>
    <definedName name="Z_ECEBABD0_566A_41C4_AA9A_38EA30EFEDA8_.wvu.PrintArea" localSheetId="21" hidden="1">'Attach 16'!$A$1:$L$90</definedName>
    <definedName name="Z_ECEBABD0_566A_41C4_AA9A_38EA30EFEDA8_.wvu.PrintArea" localSheetId="23" hidden="1">'Attach 18'!$A$1:$E$24</definedName>
    <definedName name="Z_ECEBABD0_566A_41C4_AA9A_38EA30EFEDA8_.wvu.PrintArea" localSheetId="25" hidden="1">'Attach 19'!$A$1:$E$35</definedName>
    <definedName name="Z_ECEBABD0_566A_41C4_AA9A_38EA30EFEDA8_.wvu.PrintArea" localSheetId="26" hidden="1">'Attach 20'!$A$5:$E$57</definedName>
    <definedName name="Z_ECEBABD0_566A_41C4_AA9A_38EA30EFEDA8_.wvu.PrintArea" localSheetId="27" hidden="1">'Attach 21'!$A$1:$E$25</definedName>
    <definedName name="Z_ECEBABD0_566A_41C4_AA9A_38EA30EFEDA8_.wvu.PrintArea" localSheetId="28" hidden="1">'Attach 22'!$A$1:$E$30</definedName>
    <definedName name="Z_ECEBABD0_566A_41C4_AA9A_38EA30EFEDA8_.wvu.PrintArea" localSheetId="29" hidden="1">'Attach 23'!$A$1:$E$32</definedName>
    <definedName name="Z_ECEBABD0_566A_41C4_AA9A_38EA30EFEDA8_.wvu.PrintArea" localSheetId="30" hidden="1">'Attach 24'!$A$1:$E$38</definedName>
    <definedName name="Z_ECEBABD0_566A_41C4_AA9A_38EA30EFEDA8_.wvu.PrintArea" localSheetId="31" hidden="1">'Attach 25'!$A$5:$E$45</definedName>
    <definedName name="Z_ECEBABD0_566A_41C4_AA9A_38EA30EFEDA8_.wvu.PrintArea" localSheetId="4" hidden="1">'Attach 3(JV)'!$A$1:$E$28</definedName>
    <definedName name="Z_ECEBABD0_566A_41C4_AA9A_38EA30EFEDA8_.wvu.PrintArea" localSheetId="5" hidden="1">'Attach 3(QR)'!$A$1:$E$28</definedName>
    <definedName name="Z_ECEBABD0_566A_41C4_AA9A_38EA30EFEDA8_.wvu.PrintArea" localSheetId="6" hidden="1">'Attach 4'!$A$1:$E$25</definedName>
    <definedName name="Z_ECEBABD0_566A_41C4_AA9A_38EA30EFEDA8_.wvu.PrintArea" localSheetId="7" hidden="1">'Attach 4 (A)'!$A$1:$E$27</definedName>
    <definedName name="Z_ECEBABD0_566A_41C4_AA9A_38EA30EFEDA8_.wvu.PrintArea" localSheetId="8" hidden="1">'Attach 4 (B)'!$A$1:$E$26</definedName>
    <definedName name="Z_ECEBABD0_566A_41C4_AA9A_38EA30EFEDA8_.wvu.PrintArea" localSheetId="9" hidden="1">'Attach 5'!$A$1:$E$110</definedName>
    <definedName name="Z_ECEBABD0_566A_41C4_AA9A_38EA30EFEDA8_.wvu.PrintArea" localSheetId="10" hidden="1">'Attach 5A'!$A$1:$E$74</definedName>
    <definedName name="Z_ECEBABD0_566A_41C4_AA9A_38EA30EFEDA8_.wvu.PrintArea" localSheetId="11" hidden="1">'Attach 6'!$A$1:$E$52</definedName>
    <definedName name="Z_ECEBABD0_566A_41C4_AA9A_38EA30EFEDA8_.wvu.PrintArea" localSheetId="12" hidden="1">'Attach 7'!$A$1:$E$18</definedName>
    <definedName name="Z_ECEBABD0_566A_41C4_AA9A_38EA30EFEDA8_.wvu.PrintArea" localSheetId="13" hidden="1">'Attach 9'!$A$1:$H$60</definedName>
    <definedName name="Z_ECEBABD0_566A_41C4_AA9A_38EA30EFEDA8_.wvu.PrintArea" localSheetId="33" hidden="1">'Bid Form 1st Envelope '!$A$1:$F$114</definedName>
    <definedName name="Z_ECEBABD0_566A_41C4_AA9A_38EA30EFEDA8_.wvu.PrintArea" localSheetId="3" hidden="1">'Tender Fee'!$A$1:$E$23</definedName>
    <definedName name="Z_ECEBABD0_566A_41C4_AA9A_38EA30EFEDA8_.wvu.PrintTitles" localSheetId="16" hidden="1">'Attach 12'!#REF!</definedName>
    <definedName name="Z_ECEBABD0_566A_41C4_AA9A_38EA30EFEDA8_.wvu.PrintTitles" localSheetId="13" hidden="1">'Attach 9'!$17:$17</definedName>
    <definedName name="Z_F34FCE55_6D7A_4595_AE80_79F81F8010EA_.wvu.Cols" localSheetId="16" hidden="1">'Attach 12'!$G:$I</definedName>
    <definedName name="Z_F34FCE55_6D7A_4595_AE80_79F81F8010EA_.wvu.PrintArea" localSheetId="16" hidden="1">'Attach 12'!$A$1:$F$117</definedName>
    <definedName name="Z_F34FCE55_6D7A_4595_AE80_79F81F8010EA_.wvu.Rows" localSheetId="16" hidden="1">'Attach 12'!#REF!,'Attach 12'!#REF!</definedName>
    <definedName name="Z_F9FE2C60_2849_4C32_B532_2B1A89FFA9CD_.wvu.Cols" localSheetId="20" hidden="1">'Attach 15'!$H:$H</definedName>
    <definedName name="Z_F9FE2C60_2849_4C32_B532_2B1A89FFA9CD_.wvu.Cols" localSheetId="9" hidden="1">'Attach 5'!$H:$H</definedName>
    <definedName name="Z_F9FE2C60_2849_4C32_B532_2B1A89FFA9CD_.wvu.Cols" localSheetId="11" hidden="1">'Attach 6'!$H:$H</definedName>
    <definedName name="Z_F9FE2C60_2849_4C32_B532_2B1A89FFA9CD_.wvu.PrintArea" localSheetId="14" hidden="1">'Attach 10'!$A$1:$E$18</definedName>
    <definedName name="Z_F9FE2C60_2849_4C32_B532_2B1A89FFA9CD_.wvu.PrintArea" localSheetId="15" hidden="1">'Attach 11'!$A$1:$E$29</definedName>
    <definedName name="Z_F9FE2C60_2849_4C32_B532_2B1A89FFA9CD_.wvu.PrintArea" localSheetId="17" hidden="1">'Attach 13'!$A$1:$E$29</definedName>
    <definedName name="Z_F9FE2C60_2849_4C32_B532_2B1A89FFA9CD_.wvu.PrintArea" localSheetId="18" hidden="1">'Attach 14'!$A$1:$E$29</definedName>
    <definedName name="Z_F9FE2C60_2849_4C32_B532_2B1A89FFA9CD_.wvu.PrintArea" localSheetId="19" hidden="1">'Attach 14-IP'!$A$8:$I$220</definedName>
    <definedName name="Z_F9FE2C60_2849_4C32_B532_2B1A89FFA9CD_.wvu.PrintArea" localSheetId="20" hidden="1">'Attach 15'!$A$1:$E$93</definedName>
    <definedName name="Z_F9FE2C60_2849_4C32_B532_2B1A89FFA9CD_.wvu.PrintArea" localSheetId="21" hidden="1">'Attach 16'!$A$1:$L$90</definedName>
    <definedName name="Z_F9FE2C60_2849_4C32_B532_2B1A89FFA9CD_.wvu.PrintArea" localSheetId="22" hidden="1">'Attach 17'!$A$1:$E$33</definedName>
    <definedName name="Z_F9FE2C60_2849_4C32_B532_2B1A89FFA9CD_.wvu.PrintArea" localSheetId="23" hidden="1">'Attach 18'!$A$1:$E$24</definedName>
    <definedName name="Z_F9FE2C60_2849_4C32_B532_2B1A89FFA9CD_.wvu.PrintArea" localSheetId="25" hidden="1">'Attach 19'!$A$1:$E$31</definedName>
    <definedName name="Z_F9FE2C60_2849_4C32_B532_2B1A89FFA9CD_.wvu.PrintArea" localSheetId="26" hidden="1">'Attach 20'!$A$5:$E$53</definedName>
    <definedName name="Z_F9FE2C60_2849_4C32_B532_2B1A89FFA9CD_.wvu.PrintArea" localSheetId="27" hidden="1">'Attach 21'!$A$1:$E$21</definedName>
    <definedName name="Z_F9FE2C60_2849_4C32_B532_2B1A89FFA9CD_.wvu.PrintArea" localSheetId="28" hidden="1">'Attach 22'!$A$1:$E$26</definedName>
    <definedName name="Z_F9FE2C60_2849_4C32_B532_2B1A89FFA9CD_.wvu.PrintArea" localSheetId="29" hidden="1">'Attach 23'!$A$1:$E$28</definedName>
    <definedName name="Z_F9FE2C60_2849_4C32_B532_2B1A89FFA9CD_.wvu.PrintArea" localSheetId="30" hidden="1">'Attach 24'!$A$1:$E$34</definedName>
    <definedName name="Z_F9FE2C60_2849_4C32_B532_2B1A89FFA9CD_.wvu.PrintArea" localSheetId="31" hidden="1">'Attach 25'!$A$5:$E$42</definedName>
    <definedName name="Z_F9FE2C60_2849_4C32_B532_2B1A89FFA9CD_.wvu.PrintArea" localSheetId="32" hidden="1">'Attach 26'!$A$7:$H$58</definedName>
    <definedName name="Z_F9FE2C60_2849_4C32_B532_2B1A89FFA9CD_.wvu.PrintArea" localSheetId="4" hidden="1">'Attach 3(JV)'!$A$1:$E$28</definedName>
    <definedName name="Z_F9FE2C60_2849_4C32_B532_2B1A89FFA9CD_.wvu.PrintArea" localSheetId="5" hidden="1">'Attach 3(QR)'!$A$1:$E$28</definedName>
    <definedName name="Z_F9FE2C60_2849_4C32_B532_2B1A89FFA9CD_.wvu.PrintArea" localSheetId="6" hidden="1">'Attach 4'!$A$1:$E$25</definedName>
    <definedName name="Z_F9FE2C60_2849_4C32_B532_2B1A89FFA9CD_.wvu.PrintArea" localSheetId="7" hidden="1">'Attach 4 (A)'!$A$1:$E$27</definedName>
    <definedName name="Z_F9FE2C60_2849_4C32_B532_2B1A89FFA9CD_.wvu.PrintArea" localSheetId="8" hidden="1">'Attach 4 (B)'!$A$1:$E$26</definedName>
    <definedName name="Z_F9FE2C60_2849_4C32_B532_2B1A89FFA9CD_.wvu.PrintArea" localSheetId="9" hidden="1">'Attach 5'!$A$1:$E$34</definedName>
    <definedName name="Z_F9FE2C60_2849_4C32_B532_2B1A89FFA9CD_.wvu.PrintArea" localSheetId="11" hidden="1">'Attach 6'!$A$1:$E$28</definedName>
    <definedName name="Z_F9FE2C60_2849_4C32_B532_2B1A89FFA9CD_.wvu.PrintArea" localSheetId="12" hidden="1">'Attach 7'!$A$1:$E$18</definedName>
    <definedName name="Z_F9FE2C60_2849_4C32_B532_2B1A89FFA9CD_.wvu.PrintArea" localSheetId="13" hidden="1">'Attach 9'!$A$1:$H$54</definedName>
    <definedName name="Z_F9FE2C60_2849_4C32_B532_2B1A89FFA9CD_.wvu.PrintArea" localSheetId="33" hidden="1">'Bid Form 1st Envelope '!$A$1:$F$114</definedName>
    <definedName name="Z_F9FE2C60_2849_4C32_B532_2B1A89FFA9CD_.wvu.PrintArea" localSheetId="3" hidden="1">'Tender Fee'!$A$1:$E$23</definedName>
    <definedName name="Z_F9FE2C60_2849_4C32_B532_2B1A89FFA9CD_.wvu.PrintTitles" localSheetId="13" hidden="1">'Attach 9'!$17:$17</definedName>
    <definedName name="Z_F9FE2C60_2849_4C32_B532_2B1A89FFA9CD_.wvu.Rows" localSheetId="20" hidden="1">'Attach 15'!$16:$16</definedName>
    <definedName name="Z_F9FE2C60_2849_4C32_B532_2B1A89FFA9CD_.wvu.Rows" localSheetId="22" hidden="1">'Attach 17'!$26:$26,'Attach 17'!$32:$209</definedName>
    <definedName name="Z_F9FE2C60_2849_4C32_B532_2B1A89FFA9CD_.wvu.Rows" localSheetId="25" hidden="1">'Attach 19'!$13:$13,'Attach 19'!$20:$28</definedName>
    <definedName name="Z_F9FE2C60_2849_4C32_B532_2B1A89FFA9CD_.wvu.Rows" localSheetId="26" hidden="1">'Attach 20'!$17:$17,'Attach 20'!#REF!</definedName>
    <definedName name="Z_F9FE2C60_2849_4C32_B532_2B1A89FFA9CD_.wvu.Rows" localSheetId="27" hidden="1">'Attach 21'!$13:$13,'Attach 21'!#REF!</definedName>
    <definedName name="Z_F9FE2C60_2849_4C32_B532_2B1A89FFA9CD_.wvu.Rows" localSheetId="28" hidden="1">'Attach 22'!$13:$13,'Attach 22'!#REF!</definedName>
    <definedName name="Z_F9FE2C60_2849_4C32_B532_2B1A89FFA9CD_.wvu.Rows" localSheetId="29" hidden="1">'Attach 23'!$13:$13,'Attach 23'!#REF!</definedName>
    <definedName name="Z_F9FE2C60_2849_4C32_B532_2B1A89FFA9CD_.wvu.Rows" localSheetId="30" hidden="1">'Attach 24'!$12:$12,'Attach 24'!#REF!</definedName>
    <definedName name="Z_F9FE2C60_2849_4C32_B532_2B1A89FFA9CD_.wvu.Rows" localSheetId="31" hidden="1">'Attach 25'!#REF!,'Attach 25'!#REF!</definedName>
    <definedName name="Z_F9FE2C60_2849_4C32_B532_2B1A89FFA9CD_.wvu.Rows" localSheetId="9" hidden="1">'Attach 5'!$4:$4</definedName>
    <definedName name="Z_FB41F969_87BE_4AD1_A99C_A5F9EA1C8FCB_.wvu.Cols" localSheetId="16" hidden="1">'Attach 12'!$G:$I</definedName>
    <definedName name="Z_FB41F969_87BE_4AD1_A99C_A5F9EA1C8FCB_.wvu.Cols" localSheetId="20" hidden="1">'Attach 15'!$H:$H,'Attach 15'!$J:$J</definedName>
    <definedName name="Z_FB41F969_87BE_4AD1_A99C_A5F9EA1C8FCB_.wvu.Cols" localSheetId="24" hidden="1">'Attach 18 SP'!$J:$AO</definedName>
    <definedName name="Z_FB41F969_87BE_4AD1_A99C_A5F9EA1C8FCB_.wvu.Cols" localSheetId="4" hidden="1">'Attach 3(JV)'!$G:$H</definedName>
    <definedName name="Z_FB41F969_87BE_4AD1_A99C_A5F9EA1C8FCB_.wvu.Cols" localSheetId="6" hidden="1">'Attach 4'!$H:$O</definedName>
    <definedName name="Z_FB41F969_87BE_4AD1_A99C_A5F9EA1C8FCB_.wvu.Cols" localSheetId="9" hidden="1">'Attach 5'!$H:$H</definedName>
    <definedName name="Z_FB41F969_87BE_4AD1_A99C_A5F9EA1C8FCB_.wvu.Cols" localSheetId="10" hidden="1">'Attach 5A'!$G:$H</definedName>
    <definedName name="Z_FB41F969_87BE_4AD1_A99C_A5F9EA1C8FCB_.wvu.Cols" localSheetId="11" hidden="1">'Attach 6'!$H:$H</definedName>
    <definedName name="Z_FB41F969_87BE_4AD1_A99C_A5F9EA1C8FCB_.wvu.Cols" localSheetId="33" hidden="1">'Bid Form 1st Envelope '!$L:$L,'Bid Form 1st Envelope '!$AA:$AI</definedName>
    <definedName name="Z_FB41F969_87BE_4AD1_A99C_A5F9EA1C8FCB_.wvu.Cols" localSheetId="2" hidden="1">'Names of Bidder'!$I:$AB</definedName>
    <definedName name="Z_FB41F969_87BE_4AD1_A99C_A5F9EA1C8FCB_.wvu.FilterData" localSheetId="2" hidden="1">'Names of Bidder'!$B$6:$G$11</definedName>
    <definedName name="Z_FB41F969_87BE_4AD1_A99C_A5F9EA1C8FCB_.wvu.PrintArea" localSheetId="14" hidden="1">'Attach 10'!$A$1:$F$18</definedName>
    <definedName name="Z_FB41F969_87BE_4AD1_A99C_A5F9EA1C8FCB_.wvu.PrintArea" localSheetId="15" hidden="1">'Attach 11'!$A$1:$E$29</definedName>
    <definedName name="Z_FB41F969_87BE_4AD1_A99C_A5F9EA1C8FCB_.wvu.PrintArea" localSheetId="16" hidden="1">'Attach 12'!$A$1:$F$117</definedName>
    <definedName name="Z_FB41F969_87BE_4AD1_A99C_A5F9EA1C8FCB_.wvu.PrintArea" localSheetId="17" hidden="1">'Attach 13'!$A$1:$E$27</definedName>
    <definedName name="Z_FB41F969_87BE_4AD1_A99C_A5F9EA1C8FCB_.wvu.PrintArea" localSheetId="18" hidden="1">'Attach 14'!$A$1:$E$29</definedName>
    <definedName name="Z_FB41F969_87BE_4AD1_A99C_A5F9EA1C8FCB_.wvu.PrintArea" localSheetId="19" hidden="1">'Attach 14-IP'!$A$8:$I$220</definedName>
    <definedName name="Z_FB41F969_87BE_4AD1_A99C_A5F9EA1C8FCB_.wvu.PrintArea" localSheetId="20" hidden="1">'Attach 15'!$A$1:$E$93</definedName>
    <definedName name="Z_FB41F969_87BE_4AD1_A99C_A5F9EA1C8FCB_.wvu.PrintArea" localSheetId="21" hidden="1">'Attach 16'!$A$1:$L$90</definedName>
    <definedName name="Z_FB41F969_87BE_4AD1_A99C_A5F9EA1C8FCB_.wvu.PrintArea" localSheetId="22" hidden="1">'Attach 17'!$A$1:$E$33</definedName>
    <definedName name="Z_FB41F969_87BE_4AD1_A99C_A5F9EA1C8FCB_.wvu.PrintArea" localSheetId="23" hidden="1">'Attach 18'!$A$1:$E$24</definedName>
    <definedName name="Z_FB41F969_87BE_4AD1_A99C_A5F9EA1C8FCB_.wvu.PrintArea" localSheetId="24" hidden="1">'Attach 18 SP'!$A$7:$I$157</definedName>
    <definedName name="Z_FB41F969_87BE_4AD1_A99C_A5F9EA1C8FCB_.wvu.PrintArea" localSheetId="25" hidden="1">'Attach 19'!$A$1:$E$31</definedName>
    <definedName name="Z_FB41F969_87BE_4AD1_A99C_A5F9EA1C8FCB_.wvu.PrintArea" localSheetId="26" hidden="1">'Attach 20'!$A$5:$E$53</definedName>
    <definedName name="Z_FB41F969_87BE_4AD1_A99C_A5F9EA1C8FCB_.wvu.PrintArea" localSheetId="27" hidden="1">'Attach 21'!$A$1:$E$21</definedName>
    <definedName name="Z_FB41F969_87BE_4AD1_A99C_A5F9EA1C8FCB_.wvu.PrintArea" localSheetId="28" hidden="1">'Attach 22'!$A$1:$E$26</definedName>
    <definedName name="Z_FB41F969_87BE_4AD1_A99C_A5F9EA1C8FCB_.wvu.PrintArea" localSheetId="29" hidden="1">'Attach 23'!$A$1:$E$28</definedName>
    <definedName name="Z_FB41F969_87BE_4AD1_A99C_A5F9EA1C8FCB_.wvu.PrintArea" localSheetId="30" hidden="1">'Attach 24'!$A$1:$E$34</definedName>
    <definedName name="Z_FB41F969_87BE_4AD1_A99C_A5F9EA1C8FCB_.wvu.PrintArea" localSheetId="31" hidden="1">'Attach 25'!$A$5:$E$42</definedName>
    <definedName name="Z_FB41F969_87BE_4AD1_A99C_A5F9EA1C8FCB_.wvu.PrintArea" localSheetId="32" hidden="1">'Attach 26'!$A$7:$H$58</definedName>
    <definedName name="Z_FB41F969_87BE_4AD1_A99C_A5F9EA1C8FCB_.wvu.PrintArea" localSheetId="4" hidden="1">'Attach 3(JV)'!$A$1:$E$28</definedName>
    <definedName name="Z_FB41F969_87BE_4AD1_A99C_A5F9EA1C8FCB_.wvu.PrintArea" localSheetId="5" hidden="1">'Attach 3(QR)'!$A$1:$E$28</definedName>
    <definedName name="Z_FB41F969_87BE_4AD1_A99C_A5F9EA1C8FCB_.wvu.PrintArea" localSheetId="6" hidden="1">'Attach 4'!$A$1:$G$25</definedName>
    <definedName name="Z_FB41F969_87BE_4AD1_A99C_A5F9EA1C8FCB_.wvu.PrintArea" localSheetId="7" hidden="1">'Attach 4 (A)'!$A$1:$E$27</definedName>
    <definedName name="Z_FB41F969_87BE_4AD1_A99C_A5F9EA1C8FCB_.wvu.PrintArea" localSheetId="8" hidden="1">'Attach 4 (B)'!$A$1:$E$26</definedName>
    <definedName name="Z_FB41F969_87BE_4AD1_A99C_A5F9EA1C8FCB_.wvu.PrintArea" localSheetId="9" hidden="1">'Attach 5'!$A$1:$E$110</definedName>
    <definedName name="Z_FB41F969_87BE_4AD1_A99C_A5F9EA1C8FCB_.wvu.PrintArea" localSheetId="10" hidden="1">'Attach 5A'!$A$1:$E$73</definedName>
    <definedName name="Z_FB41F969_87BE_4AD1_A99C_A5F9EA1C8FCB_.wvu.PrintArea" localSheetId="11" hidden="1">'Attach 6'!$A$1:$E$28</definedName>
    <definedName name="Z_FB41F969_87BE_4AD1_A99C_A5F9EA1C8FCB_.wvu.PrintArea" localSheetId="12" hidden="1">'Attach 7'!$A$1:$E$18</definedName>
    <definedName name="Z_FB41F969_87BE_4AD1_A99C_A5F9EA1C8FCB_.wvu.PrintArea" localSheetId="13" hidden="1">'Attach 9'!$A$1:$H$53</definedName>
    <definedName name="Z_FB41F969_87BE_4AD1_A99C_A5F9EA1C8FCB_.wvu.PrintArea" localSheetId="33" hidden="1">'Bid Form 1st Envelope '!$A$1:$F$114</definedName>
    <definedName name="Z_FB41F969_87BE_4AD1_A99C_A5F9EA1C8FCB_.wvu.PrintArea" localSheetId="1" hidden="1">Cover!$A$1:$F$17</definedName>
    <definedName name="Z_FB41F969_87BE_4AD1_A99C_A5F9EA1C8FCB_.wvu.PrintArea" localSheetId="2" hidden="1">'Names of Bidder'!$B$1:$G$47</definedName>
    <definedName name="Z_FB41F969_87BE_4AD1_A99C_A5F9EA1C8FCB_.wvu.PrintArea" localSheetId="3" hidden="1">'Tender Fee'!$A$1:$F$23</definedName>
    <definedName name="Z_FB41F969_87BE_4AD1_A99C_A5F9EA1C8FCB_.wvu.PrintTitles" localSheetId="13" hidden="1">'Attach 9'!$17:$17</definedName>
    <definedName name="Z_FB41F969_87BE_4AD1_A99C_A5F9EA1C8FCB_.wvu.Rows" localSheetId="16" hidden="1">'Attach 12'!#REF!,'Attach 12'!#REF!</definedName>
    <definedName name="Z_FB41F969_87BE_4AD1_A99C_A5F9EA1C8FCB_.wvu.Rows" localSheetId="20" hidden="1">'Attach 15'!$16:$16</definedName>
    <definedName name="Z_FB41F969_87BE_4AD1_A99C_A5F9EA1C8FCB_.wvu.Rows" localSheetId="22" hidden="1">'Attach 17'!$26:$26,'Attach 17'!$32:$209</definedName>
    <definedName name="Z_FB41F969_87BE_4AD1_A99C_A5F9EA1C8FCB_.wvu.Rows" localSheetId="24" hidden="1">'Attach 18 SP'!$149:$153</definedName>
    <definedName name="Z_FB41F969_87BE_4AD1_A99C_A5F9EA1C8FCB_.wvu.Rows" localSheetId="25" hidden="1">'Attach 19'!$13:$13,'Attach 19'!$20:$28</definedName>
    <definedName name="Z_FB41F969_87BE_4AD1_A99C_A5F9EA1C8FCB_.wvu.Rows" localSheetId="26" hidden="1">'Attach 20'!$17:$17,'Attach 20'!#REF!</definedName>
    <definedName name="Z_FB41F969_87BE_4AD1_A99C_A5F9EA1C8FCB_.wvu.Rows" localSheetId="27" hidden="1">'Attach 21'!$13:$13,'Attach 21'!#REF!</definedName>
    <definedName name="Z_FB41F969_87BE_4AD1_A99C_A5F9EA1C8FCB_.wvu.Rows" localSheetId="28" hidden="1">'Attach 22'!$13:$13,'Attach 22'!#REF!</definedName>
    <definedName name="Z_FB41F969_87BE_4AD1_A99C_A5F9EA1C8FCB_.wvu.Rows" localSheetId="29" hidden="1">'Attach 23'!$13:$13,'Attach 23'!#REF!</definedName>
    <definedName name="Z_FB41F969_87BE_4AD1_A99C_A5F9EA1C8FCB_.wvu.Rows" localSheetId="30" hidden="1">'Attach 24'!$12:$12,'Attach 24'!#REF!</definedName>
    <definedName name="Z_FB41F969_87BE_4AD1_A99C_A5F9EA1C8FCB_.wvu.Rows" localSheetId="31" hidden="1">'Attach 25'!#REF!,'Attach 25'!#REF!</definedName>
    <definedName name="Z_FB41F969_87BE_4AD1_A99C_A5F9EA1C8FCB_.wvu.Rows" localSheetId="9" hidden="1">'Attach 5'!$4:$4</definedName>
    <definedName name="Z_FB41F969_87BE_4AD1_A99C_A5F9EA1C8FCB_.wvu.Rows" localSheetId="10" hidden="1">'Attach 5A'!$25:$30</definedName>
    <definedName name="Z_FB41F969_87BE_4AD1_A99C_A5F9EA1C8FCB_.wvu.Rows" localSheetId="13" hidden="1">'Attach 9'!#REF!</definedName>
    <definedName name="Z_FB41F969_87BE_4AD1_A99C_A5F9EA1C8FCB_.wvu.Rows" localSheetId="33" hidden="1">'Bid Form 1st Envelope '!$26:$27,'Bid Form 1st Envelope '!$97:$97,'Bid Form 1st Envelope '!$100:$101</definedName>
    <definedName name="Z_FE4EC9C4_31B9_4D40_8323_5B16C3BC840F_.wvu.Cols" localSheetId="20" hidden="1">'Attach 15'!$H:$H</definedName>
    <definedName name="Z_FE4EC9C4_31B9_4D40_8323_5B16C3BC840F_.wvu.Cols" localSheetId="9" hidden="1">'Attach 5'!$H:$H</definedName>
    <definedName name="Z_FE4EC9C4_31B9_4D40_8323_5B16C3BC840F_.wvu.Cols" localSheetId="11" hidden="1">'Attach 6'!$H:$H</definedName>
    <definedName name="Z_FE4EC9C4_31B9_4D40_8323_5B16C3BC840F_.wvu.PrintArea" localSheetId="14" hidden="1">'Attach 10'!$A$1:$E$18</definedName>
    <definedName name="Z_FE4EC9C4_31B9_4D40_8323_5B16C3BC840F_.wvu.PrintArea" localSheetId="15" hidden="1">'Attach 11'!$A$1:$E$29</definedName>
    <definedName name="Z_FE4EC9C4_31B9_4D40_8323_5B16C3BC840F_.wvu.PrintArea" localSheetId="17" hidden="1">'Attach 13'!$A$1:$E$29</definedName>
    <definedName name="Z_FE4EC9C4_31B9_4D40_8323_5B16C3BC840F_.wvu.PrintArea" localSheetId="18" hidden="1">'Attach 14'!$A$1:$E$29</definedName>
    <definedName name="Z_FE4EC9C4_31B9_4D40_8323_5B16C3BC840F_.wvu.PrintArea" localSheetId="19" hidden="1">'Attach 14-IP'!$A$8:$I$220</definedName>
    <definedName name="Z_FE4EC9C4_31B9_4D40_8323_5B16C3BC840F_.wvu.PrintArea" localSheetId="20" hidden="1">'Attach 15'!$A$1:$E$93</definedName>
    <definedName name="Z_FE4EC9C4_31B9_4D40_8323_5B16C3BC840F_.wvu.PrintArea" localSheetId="21" hidden="1">'Attach 16'!$A$1:$L$90</definedName>
    <definedName name="Z_FE4EC9C4_31B9_4D40_8323_5B16C3BC840F_.wvu.PrintArea" localSheetId="22" hidden="1">'Attach 17'!$A$1:$E$33</definedName>
    <definedName name="Z_FE4EC9C4_31B9_4D40_8323_5B16C3BC840F_.wvu.PrintArea" localSheetId="23" hidden="1">'Attach 18'!$A$1:$E$24</definedName>
    <definedName name="Z_FE4EC9C4_31B9_4D40_8323_5B16C3BC840F_.wvu.PrintArea" localSheetId="25" hidden="1">'Attach 19'!$A$1:$E$31</definedName>
    <definedName name="Z_FE4EC9C4_31B9_4D40_8323_5B16C3BC840F_.wvu.PrintArea" localSheetId="26" hidden="1">'Attach 20'!$A$5:$E$53</definedName>
    <definedName name="Z_FE4EC9C4_31B9_4D40_8323_5B16C3BC840F_.wvu.PrintArea" localSheetId="27" hidden="1">'Attach 21'!$A$1:$E$21</definedName>
    <definedName name="Z_FE4EC9C4_31B9_4D40_8323_5B16C3BC840F_.wvu.PrintArea" localSheetId="28" hidden="1">'Attach 22'!$A$1:$E$26</definedName>
    <definedName name="Z_FE4EC9C4_31B9_4D40_8323_5B16C3BC840F_.wvu.PrintArea" localSheetId="29" hidden="1">'Attach 23'!$A$1:$E$28</definedName>
    <definedName name="Z_FE4EC9C4_31B9_4D40_8323_5B16C3BC840F_.wvu.PrintArea" localSheetId="30" hidden="1">'Attach 24'!$A$1:$E$34</definedName>
    <definedName name="Z_FE4EC9C4_31B9_4D40_8323_5B16C3BC840F_.wvu.PrintArea" localSheetId="31" hidden="1">'Attach 25'!$A$5:$E$42</definedName>
    <definedName name="Z_FE4EC9C4_31B9_4D40_8323_5B16C3BC840F_.wvu.PrintArea" localSheetId="32" hidden="1">'Attach 26'!$A$7:$H$58</definedName>
    <definedName name="Z_FE4EC9C4_31B9_4D40_8323_5B16C3BC840F_.wvu.PrintArea" localSheetId="4" hidden="1">'Attach 3(JV)'!$A$1:$E$28</definedName>
    <definedName name="Z_FE4EC9C4_31B9_4D40_8323_5B16C3BC840F_.wvu.PrintArea" localSheetId="5" hidden="1">'Attach 3(QR)'!$A$1:$E$28</definedName>
    <definedName name="Z_FE4EC9C4_31B9_4D40_8323_5B16C3BC840F_.wvu.PrintArea" localSheetId="6" hidden="1">'Attach 4'!$A$1:$E$25</definedName>
    <definedName name="Z_FE4EC9C4_31B9_4D40_8323_5B16C3BC840F_.wvu.PrintArea" localSheetId="7" hidden="1">'Attach 4 (A)'!$A$1:$E$27</definedName>
    <definedName name="Z_FE4EC9C4_31B9_4D40_8323_5B16C3BC840F_.wvu.PrintArea" localSheetId="8" hidden="1">'Attach 4 (B)'!$A$1:$E$26</definedName>
    <definedName name="Z_FE4EC9C4_31B9_4D40_8323_5B16C3BC840F_.wvu.PrintArea" localSheetId="9" hidden="1">'Attach 5'!$A$1:$E$34</definedName>
    <definedName name="Z_FE4EC9C4_31B9_4D40_8323_5B16C3BC840F_.wvu.PrintArea" localSheetId="11" hidden="1">'Attach 6'!$A$1:$E$28</definedName>
    <definedName name="Z_FE4EC9C4_31B9_4D40_8323_5B16C3BC840F_.wvu.PrintArea" localSheetId="12" hidden="1">'Attach 7'!$A$1:$E$18</definedName>
    <definedName name="Z_FE4EC9C4_31B9_4D40_8323_5B16C3BC840F_.wvu.PrintArea" localSheetId="13" hidden="1">'Attach 9'!$A$1:$H$54</definedName>
    <definedName name="Z_FE4EC9C4_31B9_4D40_8323_5B16C3BC840F_.wvu.PrintArea" localSheetId="33" hidden="1">'Bid Form 1st Envelope '!$A$1:$F$114</definedName>
    <definedName name="Z_FE4EC9C4_31B9_4D40_8323_5B16C3BC840F_.wvu.PrintArea" localSheetId="3" hidden="1">'Tender Fee'!$A$1:$E$23</definedName>
    <definedName name="Z_FE4EC9C4_31B9_4D40_8323_5B16C3BC840F_.wvu.PrintTitles" localSheetId="13" hidden="1">'Attach 9'!$17:$17</definedName>
    <definedName name="Z_FE4EC9C4_31B9_4D40_8323_5B16C3BC840F_.wvu.Rows" localSheetId="20" hidden="1">'Attach 15'!$16:$16</definedName>
    <definedName name="Z_FE4EC9C4_31B9_4D40_8323_5B16C3BC840F_.wvu.Rows" localSheetId="22" hidden="1">'Attach 17'!$26:$26,'Attach 17'!$32:$209</definedName>
    <definedName name="Z_FE4EC9C4_31B9_4D40_8323_5B16C3BC840F_.wvu.Rows" localSheetId="25" hidden="1">'Attach 19'!$13:$13,'Attach 19'!$20:$28</definedName>
    <definedName name="Z_FE4EC9C4_31B9_4D40_8323_5B16C3BC840F_.wvu.Rows" localSheetId="26" hidden="1">'Attach 20'!$17:$17,'Attach 20'!#REF!</definedName>
    <definedName name="Z_FE4EC9C4_31B9_4D40_8323_5B16C3BC840F_.wvu.Rows" localSheetId="27" hidden="1">'Attach 21'!$13:$13,'Attach 21'!#REF!</definedName>
    <definedName name="Z_FE4EC9C4_31B9_4D40_8323_5B16C3BC840F_.wvu.Rows" localSheetId="28" hidden="1">'Attach 22'!$13:$13,'Attach 22'!#REF!</definedName>
    <definedName name="Z_FE4EC9C4_31B9_4D40_8323_5B16C3BC840F_.wvu.Rows" localSheetId="29" hidden="1">'Attach 23'!$13:$13,'Attach 23'!#REF!</definedName>
    <definedName name="Z_FE4EC9C4_31B9_4D40_8323_5B16C3BC840F_.wvu.Rows" localSheetId="30" hidden="1">'Attach 24'!$12:$12,'Attach 24'!#REF!</definedName>
    <definedName name="Z_FE4EC9C4_31B9_4D40_8323_5B16C3BC840F_.wvu.Rows" localSheetId="31" hidden="1">'Attach 25'!#REF!,'Attach 25'!#REF!</definedName>
    <definedName name="Z_FE4EC9C4_31B9_4D40_8323_5B16C3BC840F_.wvu.Rows" localSheetId="9" hidden="1">'Attach 5'!$4:$4</definedName>
    <definedName name="Z_FEBF4298_F424_4062_8777_832DAFDB7A61_.wvu.Cols" localSheetId="16" hidden="1">'Attach 12'!$G:$I</definedName>
    <definedName name="Z_FEBF4298_F424_4062_8777_832DAFDB7A61_.wvu.Cols" localSheetId="20" hidden="1">'Attach 15'!$H:$H,'Attach 15'!$J:$J</definedName>
    <definedName name="Z_FEBF4298_F424_4062_8777_832DAFDB7A61_.wvu.Cols" localSheetId="24" hidden="1">'Attach 18 SP'!$J:$AO</definedName>
    <definedName name="Z_FEBF4298_F424_4062_8777_832DAFDB7A61_.wvu.Cols" localSheetId="4" hidden="1">'Attach 3(JV)'!$G:$H</definedName>
    <definedName name="Z_FEBF4298_F424_4062_8777_832DAFDB7A61_.wvu.Cols" localSheetId="6" hidden="1">'Attach 4'!$H:$O</definedName>
    <definedName name="Z_FEBF4298_F424_4062_8777_832DAFDB7A61_.wvu.Cols" localSheetId="9" hidden="1">'Attach 5'!$H:$H</definedName>
    <definedName name="Z_FEBF4298_F424_4062_8777_832DAFDB7A61_.wvu.Cols" localSheetId="10" hidden="1">'Attach 5A'!$G:$H</definedName>
    <definedName name="Z_FEBF4298_F424_4062_8777_832DAFDB7A61_.wvu.Cols" localSheetId="11" hidden="1">'Attach 6'!$H:$H</definedName>
    <definedName name="Z_FEBF4298_F424_4062_8777_832DAFDB7A61_.wvu.Cols" localSheetId="33" hidden="1">'Bid Form 1st Envelope '!$L:$L,'Bid Form 1st Envelope '!$AA:$AI</definedName>
    <definedName name="Z_FEBF4298_F424_4062_8777_832DAFDB7A61_.wvu.Cols" localSheetId="2" hidden="1">'Names of Bidder'!$I:$AB</definedName>
    <definedName name="Z_FEBF4298_F424_4062_8777_832DAFDB7A61_.wvu.FilterData" localSheetId="2" hidden="1">'Names of Bidder'!$B$6:$G$11</definedName>
    <definedName name="Z_FEBF4298_F424_4062_8777_832DAFDB7A61_.wvu.PrintArea" localSheetId="14" hidden="1">'Attach 10'!$A$1:$F$18</definedName>
    <definedName name="Z_FEBF4298_F424_4062_8777_832DAFDB7A61_.wvu.PrintArea" localSheetId="15" hidden="1">'Attach 11'!$A$1:$E$29</definedName>
    <definedName name="Z_FEBF4298_F424_4062_8777_832DAFDB7A61_.wvu.PrintArea" localSheetId="16" hidden="1">'Attach 12'!$A$1:$F$117</definedName>
    <definedName name="Z_FEBF4298_F424_4062_8777_832DAFDB7A61_.wvu.PrintArea" localSheetId="17" hidden="1">'Attach 13'!$A$1:$E$27</definedName>
    <definedName name="Z_FEBF4298_F424_4062_8777_832DAFDB7A61_.wvu.PrintArea" localSheetId="18" hidden="1">'Attach 14'!$A$1:$E$29</definedName>
    <definedName name="Z_FEBF4298_F424_4062_8777_832DAFDB7A61_.wvu.PrintArea" localSheetId="19" hidden="1">'Attach 14-IP'!$A$8:$I$220</definedName>
    <definedName name="Z_FEBF4298_F424_4062_8777_832DAFDB7A61_.wvu.PrintArea" localSheetId="20" hidden="1">'Attach 15'!$A$1:$E$93</definedName>
    <definedName name="Z_FEBF4298_F424_4062_8777_832DAFDB7A61_.wvu.PrintArea" localSheetId="21" hidden="1">'Attach 16'!$A$1:$L$90</definedName>
    <definedName name="Z_FEBF4298_F424_4062_8777_832DAFDB7A61_.wvu.PrintArea" localSheetId="22" hidden="1">'Attach 17'!$A$1:$E$33</definedName>
    <definedName name="Z_FEBF4298_F424_4062_8777_832DAFDB7A61_.wvu.PrintArea" localSheetId="23" hidden="1">'Attach 18'!$A$1:$E$24</definedName>
    <definedName name="Z_FEBF4298_F424_4062_8777_832DAFDB7A61_.wvu.PrintArea" localSheetId="24" hidden="1">'Attach 18 SP'!$A$7:$I$157</definedName>
    <definedName name="Z_FEBF4298_F424_4062_8777_832DAFDB7A61_.wvu.PrintArea" localSheetId="25" hidden="1">'Attach 19'!$A$1:$E$31</definedName>
    <definedName name="Z_FEBF4298_F424_4062_8777_832DAFDB7A61_.wvu.PrintArea" localSheetId="26" hidden="1">'Attach 20'!$A$5:$E$53</definedName>
    <definedName name="Z_FEBF4298_F424_4062_8777_832DAFDB7A61_.wvu.PrintArea" localSheetId="27" hidden="1">'Attach 21'!$A$1:$E$21</definedName>
    <definedName name="Z_FEBF4298_F424_4062_8777_832DAFDB7A61_.wvu.PrintArea" localSheetId="28" hidden="1">'Attach 22'!$A$1:$E$26</definedName>
    <definedName name="Z_FEBF4298_F424_4062_8777_832DAFDB7A61_.wvu.PrintArea" localSheetId="29" hidden="1">'Attach 23'!$A$1:$E$28</definedName>
    <definedName name="Z_FEBF4298_F424_4062_8777_832DAFDB7A61_.wvu.PrintArea" localSheetId="30" hidden="1">'Attach 24'!$A$1:$E$34</definedName>
    <definedName name="Z_FEBF4298_F424_4062_8777_832DAFDB7A61_.wvu.PrintArea" localSheetId="31" hidden="1">'Attach 25'!$A$5:$E$42</definedName>
    <definedName name="Z_FEBF4298_F424_4062_8777_832DAFDB7A61_.wvu.PrintArea" localSheetId="32" hidden="1">'Attach 26'!$A$7:$H$58</definedName>
    <definedName name="Z_FEBF4298_F424_4062_8777_832DAFDB7A61_.wvu.PrintArea" localSheetId="4" hidden="1">'Attach 3(JV)'!$A$1:$E$28</definedName>
    <definedName name="Z_FEBF4298_F424_4062_8777_832DAFDB7A61_.wvu.PrintArea" localSheetId="5" hidden="1">'Attach 3(QR)'!$A$1:$E$28</definedName>
    <definedName name="Z_FEBF4298_F424_4062_8777_832DAFDB7A61_.wvu.PrintArea" localSheetId="6" hidden="1">'Attach 4'!$A$1:$G$25</definedName>
    <definedName name="Z_FEBF4298_F424_4062_8777_832DAFDB7A61_.wvu.PrintArea" localSheetId="7" hidden="1">'Attach 4 (A)'!$A$1:$E$27</definedName>
    <definedName name="Z_FEBF4298_F424_4062_8777_832DAFDB7A61_.wvu.PrintArea" localSheetId="8" hidden="1">'Attach 4 (B)'!$A$1:$E$26</definedName>
    <definedName name="Z_FEBF4298_F424_4062_8777_832DAFDB7A61_.wvu.PrintArea" localSheetId="9" hidden="1">'Attach 5'!$A$1:$E$34</definedName>
    <definedName name="Z_FEBF4298_F424_4062_8777_832DAFDB7A61_.wvu.PrintArea" localSheetId="10" hidden="1">'Attach 5A'!$A$1:$E$35</definedName>
    <definedName name="Z_FEBF4298_F424_4062_8777_832DAFDB7A61_.wvu.PrintArea" localSheetId="11" hidden="1">'Attach 6'!$A$1:$E$28</definedName>
    <definedName name="Z_FEBF4298_F424_4062_8777_832DAFDB7A61_.wvu.PrintArea" localSheetId="12" hidden="1">'Attach 7'!$A$1:$E$18</definedName>
    <definedName name="Z_FEBF4298_F424_4062_8777_832DAFDB7A61_.wvu.PrintArea" localSheetId="13" hidden="1">'Attach 9'!$A$1:$H$53</definedName>
    <definedName name="Z_FEBF4298_F424_4062_8777_832DAFDB7A61_.wvu.PrintArea" localSheetId="33" hidden="1">'Bid Form 1st Envelope '!$A$1:$F$114</definedName>
    <definedName name="Z_FEBF4298_F424_4062_8777_832DAFDB7A61_.wvu.PrintArea" localSheetId="1" hidden="1">Cover!$A$1:$F$17</definedName>
    <definedName name="Z_FEBF4298_F424_4062_8777_832DAFDB7A61_.wvu.PrintArea" localSheetId="2" hidden="1">'Names of Bidder'!$B$1:$G$47</definedName>
    <definedName name="Z_FEBF4298_F424_4062_8777_832DAFDB7A61_.wvu.PrintArea" localSheetId="3" hidden="1">'Tender Fee'!$A$1:$F$23</definedName>
    <definedName name="Z_FEBF4298_F424_4062_8777_832DAFDB7A61_.wvu.PrintTitles" localSheetId="13" hidden="1">'Attach 9'!$17:$17</definedName>
    <definedName name="Z_FEBF4298_F424_4062_8777_832DAFDB7A61_.wvu.Rows" localSheetId="16" hidden="1">'Attach 12'!$38:$45,'Attach 12'!$96:$100</definedName>
    <definedName name="Z_FEBF4298_F424_4062_8777_832DAFDB7A61_.wvu.Rows" localSheetId="20" hidden="1">'Attach 15'!$16:$16</definedName>
    <definedName name="Z_FEBF4298_F424_4062_8777_832DAFDB7A61_.wvu.Rows" localSheetId="22" hidden="1">'Attach 17'!$26:$26,'Attach 17'!$32:$209</definedName>
    <definedName name="Z_FEBF4298_F424_4062_8777_832DAFDB7A61_.wvu.Rows" localSheetId="24" hidden="1">'Attach 18 SP'!$149:$153</definedName>
    <definedName name="Z_FEBF4298_F424_4062_8777_832DAFDB7A61_.wvu.Rows" localSheetId="25" hidden="1">'Attach 19'!$13:$13,'Attach 19'!$20:$28</definedName>
    <definedName name="Z_FEBF4298_F424_4062_8777_832DAFDB7A61_.wvu.Rows" localSheetId="26" hidden="1">'Attach 20'!$17:$17,'Attach 20'!#REF!</definedName>
    <definedName name="Z_FEBF4298_F424_4062_8777_832DAFDB7A61_.wvu.Rows" localSheetId="27" hidden="1">'Attach 21'!$13:$13,'Attach 21'!#REF!</definedName>
    <definedName name="Z_FEBF4298_F424_4062_8777_832DAFDB7A61_.wvu.Rows" localSheetId="28" hidden="1">'Attach 22'!$13:$13,'Attach 22'!#REF!</definedName>
    <definedName name="Z_FEBF4298_F424_4062_8777_832DAFDB7A61_.wvu.Rows" localSheetId="29" hidden="1">'Attach 23'!$13:$13,'Attach 23'!#REF!</definedName>
    <definedName name="Z_FEBF4298_F424_4062_8777_832DAFDB7A61_.wvu.Rows" localSheetId="30" hidden="1">'Attach 24'!$12:$12,'Attach 24'!#REF!</definedName>
    <definedName name="Z_FEBF4298_F424_4062_8777_832DAFDB7A61_.wvu.Rows" localSheetId="31" hidden="1">'Attach 25'!#REF!,'Attach 25'!#REF!</definedName>
    <definedName name="Z_FEBF4298_F424_4062_8777_832DAFDB7A61_.wvu.Rows" localSheetId="9" hidden="1">'Attach 5'!$4:$4</definedName>
    <definedName name="Z_FEBF4298_F424_4062_8777_832DAFDB7A61_.wvu.Rows" localSheetId="10" hidden="1">'Attach 5A'!$25:$30</definedName>
    <definedName name="Z_FEBF4298_F424_4062_8777_832DAFDB7A61_.wvu.Rows" localSheetId="13" hidden="1">'Attach 9'!#REF!</definedName>
    <definedName name="Z_FEBF4298_F424_4062_8777_832DAFDB7A61_.wvu.Rows" localSheetId="33" hidden="1">'Bid Form 1st Envelope '!$22:$23,'Bid Form 1st Envelope '!$26:$27,'Bid Form 1st Envelope '!$97:$97,'Bid Form 1st Envelope '!$100:$101</definedName>
  </definedNames>
  <calcPr calcId="191029"/>
  <customWorkbookViews>
    <customWorkbookView name="Sandeep Panwar {संदीप पंवार} - Personal View" guid="{FEBF4298-F424-4062-8777-832DAFDB7A61}" mergeInterval="0" personalView="1" maximized="1" xWindow="-8" yWindow="-8" windowWidth="1936" windowHeight="1056" tabRatio="871" activeSheetId="26"/>
    <customWorkbookView name="60003018 - Personal View" guid="{FB41F969-87BE-4AD1-A99C-A5F9EA1C8FCB}" mergeInterval="0" personalView="1" maximized="1" windowWidth="1362" windowHeight="502" tabRatio="982" activeSheetId="2" showComments="commIndAndComment"/>
    <customWorkbookView name="Ram Lal - Personal View" guid="{47D52ECC-373D-4A7A-838F-7112A4A0A94F}" mergeInterval="0" personalView="1" maximized="1" windowWidth="1362" windowHeight="542" tabRatio="982" activeSheetId="26"/>
    <customWorkbookView name="Samrat Jain {Samrat Jain} - Personal View" guid="{BA86FE7A-199D-4ABD-A444-AE6BFDF4BCC9}" mergeInterval="0" personalView="1" maximized="1" windowWidth="1916" windowHeight="774" tabRatio="861" activeSheetId="2"/>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0"/>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Rahul Mendhe {Rahul Mendhe} - Personal View" guid="{347D9A5E-5167-4CD7-A121-BEAF211F64E4}" mergeInterval="0" personalView="1" maximized="1" windowWidth="1916" windowHeight="774" tabRatio="982" activeSheetId="26"/>
    <customWorkbookView name="Ram Lal {Ram Lal} - Personal View" guid="{72B383D4-8341-48BE-BBCC-63C6785ABF81}" mergeInterval="0" personalView="1" maximized="1" windowWidth="1916" windowHeight="854" tabRatio="982" activeSheetId="26"/>
    <customWorkbookView name="Ankit Vaishnav {Ankit Vaishnav} - Personal View" guid="{7706378E-40E2-4583-90AF-E6E1DCB3696C}" mergeInterval="0" personalView="1" maximized="1" xWindow="-8" yWindow="-8" windowWidth="1456" windowHeight="876" tabRatio="982" activeSheetId="26"/>
    <customWorkbookView name="Umesh Kumar Yadav {उमेश कुमार यादव} - Personal View" guid="{1A6C211D-477E-416D-87F8-1BF3866A431B}" mergeInterval="0" personalView="1" maximized="1" xWindow="-8" yWindow="-8" windowWidth="1936" windowHeight="1056" tabRatio="871" activeSheetId="2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9" i="36" l="1"/>
  <c r="E63" i="36"/>
  <c r="F7" i="36"/>
  <c r="B44" i="39"/>
  <c r="G3" i="39"/>
  <c r="E116" i="40" l="1"/>
  <c r="E115" i="40"/>
  <c r="B11" i="40"/>
  <c r="B12" i="40"/>
  <c r="B10" i="40"/>
  <c r="A3" i="40"/>
  <c r="A1" i="40"/>
  <c r="D99" i="40"/>
  <c r="A26" i="40"/>
  <c r="E12" i="40"/>
  <c r="E11" i="40"/>
  <c r="E10" i="40"/>
  <c r="E9" i="40"/>
  <c r="E8" i="40"/>
  <c r="E7" i="40"/>
  <c r="A7" i="40"/>
  <c r="A45" i="13" l="1"/>
  <c r="B17" i="37"/>
  <c r="I150" i="35" l="1"/>
  <c r="I94" i="35" l="1"/>
  <c r="F35" i="39" s="1"/>
  <c r="I40" i="35"/>
  <c r="F30" i="39"/>
  <c r="B30" i="39"/>
  <c r="AA63" i="21"/>
  <c r="W63" i="21"/>
  <c r="S63" i="21"/>
  <c r="P63" i="21"/>
  <c r="W58" i="21"/>
  <c r="W59" i="21"/>
  <c r="W60" i="21"/>
  <c r="W61" i="21"/>
  <c r="W62" i="21"/>
  <c r="W57" i="21"/>
  <c r="S58" i="21"/>
  <c r="S59" i="21"/>
  <c r="S60" i="21"/>
  <c r="S61" i="21"/>
  <c r="S62" i="21"/>
  <c r="S57" i="21"/>
  <c r="P58" i="21"/>
  <c r="P59" i="21"/>
  <c r="P60" i="21"/>
  <c r="P61" i="21"/>
  <c r="P62" i="21"/>
  <c r="P57" i="21"/>
  <c r="D26" i="39"/>
  <c r="C26" i="39"/>
  <c r="B26" i="39"/>
  <c r="J17" i="11"/>
  <c r="J22" i="11"/>
  <c r="K41" i="39"/>
  <c r="G41" i="39"/>
  <c r="C41" i="39"/>
  <c r="A119" i="36"/>
  <c r="K33" i="39"/>
  <c r="G33" i="39"/>
  <c r="C33" i="39"/>
  <c r="N22" i="11"/>
  <c r="K22" i="11"/>
  <c r="N17" i="11"/>
  <c r="N18" i="11"/>
  <c r="N19" i="11"/>
  <c r="N20" i="11"/>
  <c r="N21" i="11"/>
  <c r="L18" i="11"/>
  <c r="L19" i="11"/>
  <c r="L22" i="11" s="1"/>
  <c r="L20" i="11"/>
  <c r="L21" i="11"/>
  <c r="L17" i="11"/>
  <c r="K17" i="11"/>
  <c r="K18" i="11"/>
  <c r="K19" i="11"/>
  <c r="K20" i="11"/>
  <c r="K21" i="11"/>
  <c r="J18" i="11"/>
  <c r="J19" i="11"/>
  <c r="J20" i="11"/>
  <c r="J21" i="11"/>
  <c r="D19" i="39"/>
  <c r="D20" i="39"/>
  <c r="D18" i="39"/>
  <c r="B19" i="39" s="1"/>
  <c r="C16" i="39"/>
  <c r="K13" i="39"/>
  <c r="K14" i="39"/>
  <c r="G13" i="39"/>
  <c r="G14" i="39"/>
  <c r="C14" i="39"/>
  <c r="C13" i="39"/>
  <c r="B29" i="3"/>
  <c r="K11" i="39"/>
  <c r="K12" i="39"/>
  <c r="K10" i="39"/>
  <c r="K7" i="39"/>
  <c r="K8" i="39"/>
  <c r="K9" i="39"/>
  <c r="K6" i="39"/>
  <c r="G11" i="39"/>
  <c r="G12" i="39"/>
  <c r="G10" i="39"/>
  <c r="G7" i="39"/>
  <c r="G8" i="39"/>
  <c r="G9" i="39"/>
  <c r="G6" i="39"/>
  <c r="J5" i="39"/>
  <c r="F5" i="39"/>
  <c r="C11" i="39"/>
  <c r="C12" i="39"/>
  <c r="C10" i="39"/>
  <c r="C7" i="39"/>
  <c r="C8" i="39"/>
  <c r="C9" i="39"/>
  <c r="B36" i="3"/>
  <c r="B35" i="3"/>
  <c r="B28" i="3"/>
  <c r="B5" i="39"/>
  <c r="C6" i="39"/>
  <c r="C3" i="39"/>
  <c r="D3" i="39" s="1"/>
  <c r="B18" i="37"/>
  <c r="E11" i="37"/>
  <c r="E10" i="37"/>
  <c r="E9" i="37"/>
  <c r="E8" i="37"/>
  <c r="E7" i="37"/>
  <c r="F1" i="37"/>
  <c r="E79" i="34"/>
  <c r="E78" i="34"/>
  <c r="E118" i="34"/>
  <c r="E117" i="34"/>
  <c r="E88" i="34"/>
  <c r="E89" i="34"/>
  <c r="E90" i="34"/>
  <c r="E91" i="34"/>
  <c r="E87" i="34"/>
  <c r="B90" i="34"/>
  <c r="B91" i="34"/>
  <c r="B89" i="34"/>
  <c r="B88" i="34"/>
  <c r="A87" i="34"/>
  <c r="E48" i="34"/>
  <c r="E49" i="34"/>
  <c r="E50" i="34"/>
  <c r="E51" i="34"/>
  <c r="E52" i="34"/>
  <c r="B50" i="34"/>
  <c r="B51" i="34"/>
  <c r="B52" i="34"/>
  <c r="B49" i="34"/>
  <c r="B71" i="35"/>
  <c r="A48" i="34"/>
  <c r="A10" i="34"/>
  <c r="K95" i="34"/>
  <c r="J95" i="34"/>
  <c r="E86" i="34"/>
  <c r="A86" i="34"/>
  <c r="E81" i="34"/>
  <c r="K56" i="34"/>
  <c r="J56" i="34"/>
  <c r="E43" i="34"/>
  <c r="A9" i="27"/>
  <c r="B9" i="27" s="1"/>
  <c r="D9" i="27" s="1"/>
  <c r="A8" i="27"/>
  <c r="B8" i="27" s="1"/>
  <c r="D8" i="27" s="1"/>
  <c r="A1" i="27"/>
  <c r="A11" i="27" s="1"/>
  <c r="B11" i="27" s="1"/>
  <c r="D11" i="27" s="1"/>
  <c r="A114" i="26"/>
  <c r="A101" i="26"/>
  <c r="A100" i="26"/>
  <c r="B85" i="26"/>
  <c r="B45" i="26"/>
  <c r="B44" i="26"/>
  <c r="B43" i="26"/>
  <c r="B42" i="26"/>
  <c r="B41" i="26"/>
  <c r="B40" i="26"/>
  <c r="B39" i="26"/>
  <c r="B38" i="26"/>
  <c r="B37" i="26"/>
  <c r="B36" i="26"/>
  <c r="B35" i="26"/>
  <c r="B34" i="26"/>
  <c r="B33" i="26"/>
  <c r="B32" i="26"/>
  <c r="B31" i="26"/>
  <c r="B29" i="26"/>
  <c r="B28" i="26"/>
  <c r="H27" i="26"/>
  <c r="H26" i="26"/>
  <c r="B25" i="26"/>
  <c r="AD24" i="26"/>
  <c r="B24" i="26"/>
  <c r="AD21" i="26"/>
  <c r="B21" i="26"/>
  <c r="B17" i="26"/>
  <c r="B15" i="26"/>
  <c r="A12" i="26"/>
  <c r="A11" i="26"/>
  <c r="A10" i="26"/>
  <c r="A9" i="26"/>
  <c r="A8" i="26"/>
  <c r="B169" i="36"/>
  <c r="B113" i="36"/>
  <c r="B56" i="36"/>
  <c r="L14" i="36"/>
  <c r="K14" i="36"/>
  <c r="J14" i="36"/>
  <c r="K19" i="34"/>
  <c r="J19" i="34"/>
  <c r="E14" i="34"/>
  <c r="E13" i="34"/>
  <c r="E12" i="34"/>
  <c r="E11" i="34"/>
  <c r="E10" i="34"/>
  <c r="E5" i="34"/>
  <c r="A5" i="34"/>
  <c r="A11" i="33"/>
  <c r="A10" i="33"/>
  <c r="A9" i="33"/>
  <c r="A8" i="33"/>
  <c r="A7" i="33"/>
  <c r="E1" i="33"/>
  <c r="A16" i="32"/>
  <c r="E11" i="32"/>
  <c r="E10" i="32"/>
  <c r="E9" i="32"/>
  <c r="E8" i="32"/>
  <c r="E7" i="32"/>
  <c r="E1" i="32"/>
  <c r="E11" i="30"/>
  <c r="E10" i="30"/>
  <c r="E9" i="30"/>
  <c r="E8" i="30"/>
  <c r="E7" i="30"/>
  <c r="E1" i="30"/>
  <c r="E11" i="29"/>
  <c r="E10" i="29"/>
  <c r="E9" i="29"/>
  <c r="E8" i="29"/>
  <c r="E7" i="29"/>
  <c r="E1" i="29"/>
  <c r="E11" i="25"/>
  <c r="E10" i="25"/>
  <c r="E9" i="25"/>
  <c r="E8" i="25"/>
  <c r="E7" i="25"/>
  <c r="E1" i="25"/>
  <c r="A48" i="24"/>
  <c r="A43" i="24"/>
  <c r="A42" i="24"/>
  <c r="A40" i="24"/>
  <c r="A39" i="24"/>
  <c r="E11" i="23"/>
  <c r="E10" i="23"/>
  <c r="E9" i="23"/>
  <c r="E8" i="23"/>
  <c r="E7" i="23"/>
  <c r="E1" i="23"/>
  <c r="B71" i="22"/>
  <c r="B70" i="22"/>
  <c r="D69" i="22"/>
  <c r="B69" i="22"/>
  <c r="B68" i="22"/>
  <c r="A67" i="22"/>
  <c r="A66" i="22"/>
  <c r="E60" i="22"/>
  <c r="B43" i="22"/>
  <c r="B42" i="22"/>
  <c r="D41" i="22"/>
  <c r="B41" i="22"/>
  <c r="D40" i="22"/>
  <c r="B40" i="22"/>
  <c r="A39" i="22"/>
  <c r="A38" i="22"/>
  <c r="E32" i="22"/>
  <c r="D11" i="22"/>
  <c r="D70" i="22" s="1"/>
  <c r="D10" i="22"/>
  <c r="D9" i="22"/>
  <c r="D68" i="22" s="1"/>
  <c r="D8" i="22"/>
  <c r="D39" i="22" s="1"/>
  <c r="D7" i="22"/>
  <c r="D66" i="22" s="1"/>
  <c r="Z2" i="22"/>
  <c r="D1" i="22"/>
  <c r="G11" i="21"/>
  <c r="G10" i="21"/>
  <c r="G9" i="21"/>
  <c r="G8" i="21"/>
  <c r="G7" i="21"/>
  <c r="H1" i="21"/>
  <c r="A1" i="21"/>
  <c r="E75" i="20"/>
  <c r="E12" i="20"/>
  <c r="E11" i="20"/>
  <c r="E10" i="20"/>
  <c r="E8" i="20"/>
  <c r="E7" i="20"/>
  <c r="A3" i="20"/>
  <c r="E1" i="20"/>
  <c r="A50" i="19"/>
  <c r="A45" i="19"/>
  <c r="A41" i="19"/>
  <c r="A40" i="19"/>
  <c r="A39" i="19"/>
  <c r="A38" i="19"/>
  <c r="A37" i="19"/>
  <c r="E11" i="18"/>
  <c r="E10" i="18"/>
  <c r="E9" i="18"/>
  <c r="E8" i="18"/>
  <c r="E7" i="18"/>
  <c r="E1" i="18"/>
  <c r="E11" i="17"/>
  <c r="E10" i="17"/>
  <c r="E9" i="17"/>
  <c r="E8" i="17"/>
  <c r="E7" i="17"/>
  <c r="E1" i="17"/>
  <c r="D11" i="15"/>
  <c r="D10" i="15"/>
  <c r="D9" i="15"/>
  <c r="D8" i="15"/>
  <c r="D7" i="15"/>
  <c r="D1" i="15"/>
  <c r="E11" i="14"/>
  <c r="E10" i="14"/>
  <c r="E9" i="14"/>
  <c r="E8" i="14"/>
  <c r="E7" i="14"/>
  <c r="F1" i="14"/>
  <c r="F11" i="13"/>
  <c r="F10" i="13"/>
  <c r="F9" i="13"/>
  <c r="F8" i="13"/>
  <c r="H1" i="13"/>
  <c r="E11" i="12"/>
  <c r="E10" i="12"/>
  <c r="E9" i="12"/>
  <c r="E8" i="12"/>
  <c r="E7" i="12"/>
  <c r="E1" i="12"/>
  <c r="A32" i="11"/>
  <c r="E30" i="11"/>
  <c r="E11" i="11"/>
  <c r="E10" i="11"/>
  <c r="E9" i="11"/>
  <c r="E8" i="11"/>
  <c r="E7" i="11"/>
  <c r="E1" i="11"/>
  <c r="E36" i="10"/>
  <c r="D12" i="10"/>
  <c r="D11" i="10"/>
  <c r="D10" i="10"/>
  <c r="D8" i="10"/>
  <c r="A8" i="10"/>
  <c r="D7" i="10"/>
  <c r="E73" i="9"/>
  <c r="E36" i="9"/>
  <c r="D11" i="9"/>
  <c r="D10" i="9"/>
  <c r="D9" i="9"/>
  <c r="D8" i="9"/>
  <c r="D7" i="9"/>
  <c r="D1" i="9"/>
  <c r="A1" i="9"/>
  <c r="A73" i="9" s="1"/>
  <c r="E11" i="8"/>
  <c r="E10" i="8"/>
  <c r="E9" i="8"/>
  <c r="E8" i="8"/>
  <c r="E7" i="8"/>
  <c r="E1" i="8"/>
  <c r="D11" i="7"/>
  <c r="D10" i="7"/>
  <c r="D9" i="7"/>
  <c r="D8" i="7"/>
  <c r="D7" i="7"/>
  <c r="E1" i="7"/>
  <c r="I26" i="6"/>
  <c r="H26" i="6"/>
  <c r="G26" i="6"/>
  <c r="F26" i="6"/>
  <c r="I25" i="6"/>
  <c r="H25" i="6"/>
  <c r="I24" i="6"/>
  <c r="H24" i="6"/>
  <c r="I23" i="6"/>
  <c r="H23" i="6"/>
  <c r="I22" i="6"/>
  <c r="H22" i="6"/>
  <c r="I21" i="6"/>
  <c r="H21" i="6"/>
  <c r="I20" i="6"/>
  <c r="H20" i="6"/>
  <c r="I19" i="6"/>
  <c r="H19" i="6"/>
  <c r="I18" i="6"/>
  <c r="H18" i="6"/>
  <c r="A18" i="6"/>
  <c r="A17" i="6"/>
  <c r="F11" i="6"/>
  <c r="F10" i="6"/>
  <c r="F9" i="6"/>
  <c r="F8" i="6"/>
  <c r="F7" i="6"/>
  <c r="G1" i="6"/>
  <c r="E11" i="5"/>
  <c r="E10" i="5"/>
  <c r="E9" i="5"/>
  <c r="E8" i="5"/>
  <c r="E7" i="5"/>
  <c r="E1" i="5"/>
  <c r="AA25" i="4"/>
  <c r="E25" i="4"/>
  <c r="H90" i="21" s="1"/>
  <c r="B25" i="4"/>
  <c r="AA24" i="4"/>
  <c r="E24" i="4"/>
  <c r="E41" i="34" s="1"/>
  <c r="B24" i="4"/>
  <c r="H22" i="4"/>
  <c r="B20" i="4"/>
  <c r="B19" i="4"/>
  <c r="B18" i="4"/>
  <c r="B17" i="4"/>
  <c r="A14" i="4"/>
  <c r="B12" i="4"/>
  <c r="B13" i="20" s="1"/>
  <c r="B11" i="4"/>
  <c r="B11" i="23" s="1"/>
  <c r="B10" i="4"/>
  <c r="B13" i="34" s="1"/>
  <c r="B9" i="4"/>
  <c r="B9" i="40" s="1"/>
  <c r="Z8" i="4"/>
  <c r="A8" i="4" s="1"/>
  <c r="A3" i="4"/>
  <c r="Z2" i="4"/>
  <c r="E18" i="4" s="1"/>
  <c r="Z1" i="4"/>
  <c r="E1" i="4"/>
  <c r="A1" i="4"/>
  <c r="A1" i="25" s="1"/>
  <c r="B172" i="35"/>
  <c r="B171" i="35"/>
  <c r="E159" i="35"/>
  <c r="K35" i="39" s="1"/>
  <c r="J35" i="39"/>
  <c r="B130" i="35"/>
  <c r="B129" i="35"/>
  <c r="B128" i="35"/>
  <c r="B127" i="35"/>
  <c r="A126" i="35"/>
  <c r="E125" i="35"/>
  <c r="E119" i="35"/>
  <c r="B116" i="35"/>
  <c r="B115" i="35"/>
  <c r="E103" i="35"/>
  <c r="G35" i="39" s="1"/>
  <c r="B74" i="35"/>
  <c r="B73" i="35"/>
  <c r="B72" i="35"/>
  <c r="A70" i="35"/>
  <c r="A69" i="35"/>
  <c r="E63" i="35"/>
  <c r="B59" i="35"/>
  <c r="B58" i="35"/>
  <c r="E46" i="35"/>
  <c r="C35" i="39" s="1"/>
  <c r="E15" i="35"/>
  <c r="E14" i="35"/>
  <c r="E13" i="35"/>
  <c r="E12" i="35"/>
  <c r="E11" i="35"/>
  <c r="A11" i="35"/>
  <c r="E5" i="35"/>
  <c r="O46" i="3"/>
  <c r="B33" i="3"/>
  <c r="B32" i="3"/>
  <c r="B26" i="3"/>
  <c r="B25" i="3"/>
  <c r="B16" i="3"/>
  <c r="B15" i="3"/>
  <c r="J13" i="3"/>
  <c r="I16" i="37" s="1"/>
  <c r="B11" i="3"/>
  <c r="B10" i="3"/>
  <c r="A7" i="4" s="1"/>
  <c r="A7" i="37" s="1"/>
  <c r="L8" i="3"/>
  <c r="J8" i="3"/>
  <c r="K8" i="3" s="1"/>
  <c r="B7" i="3"/>
  <c r="AA6" i="3"/>
  <c r="AA7" i="3" s="1"/>
  <c r="E3" i="39" s="1"/>
  <c r="I6" i="3"/>
  <c r="J6" i="3" s="1"/>
  <c r="L84" i="26" s="1"/>
  <c r="B2" i="3"/>
  <c r="B1" i="3"/>
  <c r="B3" i="2"/>
  <c r="B2" i="2"/>
  <c r="F1" i="2"/>
  <c r="A8" i="40" l="1"/>
  <c r="D91" i="26"/>
  <c r="B23" i="37"/>
  <c r="B116" i="40"/>
  <c r="B27" i="32"/>
  <c r="B115" i="40"/>
  <c r="D38" i="22"/>
  <c r="D67" i="22"/>
  <c r="A4" i="27"/>
  <c r="A10" i="27"/>
  <c r="B10" i="27" s="1"/>
  <c r="D10" i="27" s="1"/>
  <c r="A6" i="27"/>
  <c r="B6" i="27" s="1"/>
  <c r="A7" i="27"/>
  <c r="B7" i="27" s="1"/>
  <c r="D7" i="27" s="1"/>
  <c r="D42" i="22"/>
  <c r="A1" i="6"/>
  <c r="A1" i="33"/>
  <c r="A119" i="35"/>
  <c r="A1" i="13"/>
  <c r="A1" i="30"/>
  <c r="A1" i="8"/>
  <c r="A5" i="35"/>
  <c r="A1" i="15"/>
  <c r="A1" i="22"/>
  <c r="A32" i="22" s="1"/>
  <c r="A60" i="22" s="1"/>
  <c r="A63" i="36"/>
  <c r="A1" i="26"/>
  <c r="A1" i="10"/>
  <c r="A36" i="10" s="1"/>
  <c r="A1" i="29"/>
  <c r="A1" i="37"/>
  <c r="A3" i="12"/>
  <c r="B4" i="36"/>
  <c r="A3" i="7"/>
  <c r="A3" i="17"/>
  <c r="B9" i="32"/>
  <c r="J12" i="37"/>
  <c r="A8" i="14"/>
  <c r="J11" i="37"/>
  <c r="J13" i="37" s="1"/>
  <c r="A15" i="37" s="1"/>
  <c r="A3" i="13"/>
  <c r="A63" i="35"/>
  <c r="A1" i="18"/>
  <c r="A6" i="34"/>
  <c r="A3" i="29"/>
  <c r="A64" i="36"/>
  <c r="A1" i="12"/>
  <c r="A1" i="5"/>
  <c r="A36" i="9"/>
  <c r="A1" i="20"/>
  <c r="A1" i="32"/>
  <c r="A43" i="34"/>
  <c r="A82" i="34"/>
  <c r="A3" i="8"/>
  <c r="A121" i="35"/>
  <c r="A1" i="7"/>
  <c r="A1" i="11"/>
  <c r="A30" i="11" s="1"/>
  <c r="A81" i="34"/>
  <c r="A7" i="36"/>
  <c r="A3" i="5"/>
  <c r="A3" i="15" s="1"/>
  <c r="A1" i="14"/>
  <c r="A1" i="17"/>
  <c r="A1" i="23"/>
  <c r="A16" i="13"/>
  <c r="A3" i="21"/>
  <c r="A8" i="36"/>
  <c r="A20" i="36" s="1"/>
  <c r="A3" i="33"/>
  <c r="A3" i="23"/>
  <c r="A3" i="25"/>
  <c r="A3" i="32"/>
  <c r="A3" i="18"/>
  <c r="A3" i="6"/>
  <c r="A3" i="14"/>
  <c r="A3" i="11"/>
  <c r="A3" i="22"/>
  <c r="A34" i="22" s="1"/>
  <c r="A62" i="22" s="1"/>
  <c r="A120" i="36"/>
  <c r="A3" i="10"/>
  <c r="A3" i="37"/>
  <c r="A14" i="37" s="1"/>
  <c r="A7" i="35"/>
  <c r="A3" i="9"/>
  <c r="A65" i="35"/>
  <c r="A3" i="30"/>
  <c r="A44" i="34"/>
  <c r="X51" i="21"/>
  <c r="V51" i="21"/>
  <c r="T51" i="21"/>
  <c r="P51" i="21"/>
  <c r="P22" i="11"/>
  <c r="C22" i="39" s="1"/>
  <c r="A16" i="36"/>
  <c r="I96" i="35"/>
  <c r="I28" i="35"/>
  <c r="B31" i="35" s="1"/>
  <c r="B35" i="39"/>
  <c r="I151" i="35"/>
  <c r="B20" i="39"/>
  <c r="E17" i="4"/>
  <c r="E19" i="4"/>
  <c r="B15" i="35"/>
  <c r="B10" i="14"/>
  <c r="B14" i="35"/>
  <c r="B11" i="10"/>
  <c r="B16" i="35"/>
  <c r="B12" i="11"/>
  <c r="B26" i="30"/>
  <c r="B11" i="21"/>
  <c r="B12" i="17"/>
  <c r="B12" i="23"/>
  <c r="B11" i="5"/>
  <c r="B49" i="13"/>
  <c r="Z2" i="21"/>
  <c r="B12" i="6"/>
  <c r="B12" i="7"/>
  <c r="B11" i="8"/>
  <c r="B11" i="11"/>
  <c r="B9" i="7"/>
  <c r="B12" i="8"/>
  <c r="B12" i="10"/>
  <c r="B17" i="14"/>
  <c r="B25" i="17"/>
  <c r="B11" i="20"/>
  <c r="B42" i="34"/>
  <c r="B27" i="11"/>
  <c r="B50" i="11" s="1"/>
  <c r="B12" i="5"/>
  <c r="B11" i="9"/>
  <c r="B10" i="12"/>
  <c r="B11" i="15"/>
  <c r="B12" i="18"/>
  <c r="B9" i="9"/>
  <c r="B23" i="5"/>
  <c r="B11" i="6"/>
  <c r="B33" i="10"/>
  <c r="B71" i="10" s="1"/>
  <c r="B11" i="13"/>
  <c r="B25" i="18"/>
  <c r="B12" i="20"/>
  <c r="B31" i="25"/>
  <c r="B11" i="7"/>
  <c r="B9" i="8"/>
  <c r="B12" i="9"/>
  <c r="Z2" i="15"/>
  <c r="B28" i="15"/>
  <c r="B21" i="29"/>
  <c r="F50" i="13"/>
  <c r="E18" i="14"/>
  <c r="E27" i="32"/>
  <c r="B10" i="37"/>
  <c r="E23" i="5"/>
  <c r="B10" i="6"/>
  <c r="E27" i="11"/>
  <c r="E50" i="11" s="1"/>
  <c r="B10" i="15"/>
  <c r="B24" i="17"/>
  <c r="B24" i="18"/>
  <c r="B10" i="20"/>
  <c r="E27" i="20" s="1"/>
  <c r="B19" i="23"/>
  <c r="B10" i="25"/>
  <c r="E31" i="25"/>
  <c r="B10" i="29"/>
  <c r="E21" i="29"/>
  <c r="E26" i="30"/>
  <c r="B10" i="32"/>
  <c r="B28" i="32"/>
  <c r="H9" i="33"/>
  <c r="B14" i="34"/>
  <c r="E42" i="34"/>
  <c r="B10" i="22"/>
  <c r="D30" i="22"/>
  <c r="D58" i="22" s="1"/>
  <c r="D86" i="22" s="1"/>
  <c r="L85" i="26"/>
  <c r="E23" i="37"/>
  <c r="B13" i="35"/>
  <c r="B16" i="4"/>
  <c r="B10" i="5"/>
  <c r="B10" i="10"/>
  <c r="D33" i="10"/>
  <c r="D71" i="10" s="1"/>
  <c r="B10" i="11"/>
  <c r="E28" i="15"/>
  <c r="B10" i="30"/>
  <c r="E16" i="4"/>
  <c r="E20" i="4"/>
  <c r="B22" i="6"/>
  <c r="B34" i="10"/>
  <c r="B72" i="10" s="1"/>
  <c r="B11" i="12"/>
  <c r="B12" i="13"/>
  <c r="B11" i="14"/>
  <c r="B9" i="17"/>
  <c r="E24" i="17"/>
  <c r="B9" i="18"/>
  <c r="E24" i="18"/>
  <c r="B92" i="20"/>
  <c r="B12" i="21"/>
  <c r="B11" i="22"/>
  <c r="B9" i="23"/>
  <c r="E19" i="23"/>
  <c r="E28" i="32"/>
  <c r="B11" i="37"/>
  <c r="E92" i="20"/>
  <c r="B20" i="23"/>
  <c r="B11" i="25"/>
  <c r="B11" i="29"/>
  <c r="B11" i="30"/>
  <c r="B11" i="32"/>
  <c r="B15" i="34"/>
  <c r="B6" i="26"/>
  <c r="C93" i="26"/>
  <c r="B78" i="34"/>
  <c r="D34" i="10"/>
  <c r="D72" i="10" s="1"/>
  <c r="B25" i="7"/>
  <c r="B24" i="8"/>
  <c r="B33" i="9"/>
  <c r="B70" i="9" s="1"/>
  <c r="B107" i="9" s="1"/>
  <c r="B16" i="12"/>
  <c r="B9" i="13"/>
  <c r="B12" i="14"/>
  <c r="B10" i="17"/>
  <c r="E25" i="17"/>
  <c r="B10" i="18"/>
  <c r="E25" i="18"/>
  <c r="B93" i="20"/>
  <c r="B9" i="21"/>
  <c r="H20" i="21" s="1"/>
  <c r="B89" i="21"/>
  <c r="B12" i="22"/>
  <c r="B10" i="23"/>
  <c r="E20" i="23"/>
  <c r="D29" i="33"/>
  <c r="F93" i="26"/>
  <c r="B117" i="34"/>
  <c r="A8" i="37"/>
  <c r="B12" i="37"/>
  <c r="E93" i="20"/>
  <c r="H89" i="21"/>
  <c r="B29" i="22"/>
  <c r="B57" i="22" s="1"/>
  <c r="B85" i="22" s="1"/>
  <c r="B12" i="25"/>
  <c r="B12" i="29"/>
  <c r="B12" i="30"/>
  <c r="B12" i="32"/>
  <c r="D30" i="33"/>
  <c r="B12" i="34"/>
  <c r="C94" i="26"/>
  <c r="B79" i="34"/>
  <c r="B22" i="37"/>
  <c r="D25" i="7"/>
  <c r="E24" i="8"/>
  <c r="E33" i="9"/>
  <c r="D70" i="9" s="1"/>
  <c r="D107" i="9" s="1"/>
  <c r="E16" i="12"/>
  <c r="B12" i="15"/>
  <c r="B22" i="5"/>
  <c r="B21" i="6"/>
  <c r="B26" i="7"/>
  <c r="B25" i="8"/>
  <c r="B34" i="9"/>
  <c r="B71" i="9" s="1"/>
  <c r="B108" i="9" s="1"/>
  <c r="B26" i="11"/>
  <c r="B49" i="11" s="1"/>
  <c r="B9" i="12"/>
  <c r="B17" i="12"/>
  <c r="B10" i="13"/>
  <c r="F49" i="13"/>
  <c r="B9" i="14"/>
  <c r="E17" i="14"/>
  <c r="B27" i="15"/>
  <c r="B11" i="17"/>
  <c r="B11" i="18"/>
  <c r="B10" i="21"/>
  <c r="B90" i="21"/>
  <c r="B9" i="22"/>
  <c r="D29" i="22"/>
  <c r="D57" i="22" s="1"/>
  <c r="D85" i="22" s="1"/>
  <c r="B30" i="25"/>
  <c r="B20" i="29"/>
  <c r="B25" i="30"/>
  <c r="B34" i="33"/>
  <c r="B41" i="34"/>
  <c r="F94" i="26"/>
  <c r="B118" i="34"/>
  <c r="B9" i="37"/>
  <c r="E22" i="37"/>
  <c r="E22" i="6"/>
  <c r="B9" i="5"/>
  <c r="E22" i="5"/>
  <c r="B9" i="6"/>
  <c r="E21" i="6"/>
  <c r="B10" i="7"/>
  <c r="D26" i="7"/>
  <c r="B10" i="8"/>
  <c r="E25" i="8"/>
  <c r="B10" i="9"/>
  <c r="E34" i="9"/>
  <c r="D71" i="9" s="1"/>
  <c r="D108" i="9" s="1"/>
  <c r="B13" i="10"/>
  <c r="B9" i="11"/>
  <c r="E26" i="11"/>
  <c r="E49" i="11" s="1"/>
  <c r="E17" i="12"/>
  <c r="B50" i="13"/>
  <c r="B18" i="14"/>
  <c r="B9" i="15"/>
  <c r="E27" i="15"/>
  <c r="B30" i="22"/>
  <c r="B58" i="22" s="1"/>
  <c r="B86" i="22" s="1"/>
  <c r="B9" i="25"/>
  <c r="E30" i="25"/>
  <c r="B9" i="29"/>
  <c r="E20" i="29"/>
  <c r="B9" i="30"/>
  <c r="E25" i="30"/>
  <c r="E34" i="33"/>
  <c r="L56" i="34"/>
  <c r="F38" i="39" s="1"/>
  <c r="L19" i="34"/>
  <c r="B38" i="39" s="1"/>
  <c r="L95" i="34"/>
  <c r="J38" i="39" s="1"/>
  <c r="A8" i="20"/>
  <c r="A7" i="22"/>
  <c r="A7" i="18"/>
  <c r="A7" i="14"/>
  <c r="A7" i="17"/>
  <c r="A7" i="15"/>
  <c r="A7" i="8"/>
  <c r="A7" i="7"/>
  <c r="A7" i="32"/>
  <c r="A7" i="13"/>
  <c r="A7" i="12"/>
  <c r="A7" i="11"/>
  <c r="A7" i="9"/>
  <c r="A7" i="30"/>
  <c r="A7" i="23"/>
  <c r="A7" i="29"/>
  <c r="A7" i="21"/>
  <c r="A7" i="25"/>
  <c r="A7" i="6"/>
  <c r="A7" i="5"/>
  <c r="B20" i="21"/>
  <c r="A8" i="8"/>
  <c r="A8" i="17"/>
  <c r="A8" i="21"/>
  <c r="A8" i="32"/>
  <c r="A8" i="6"/>
  <c r="A8" i="7"/>
  <c r="A8" i="11"/>
  <c r="A8" i="15"/>
  <c r="A8" i="18"/>
  <c r="A8" i="25"/>
  <c r="A9" i="10"/>
  <c r="A8" i="12"/>
  <c r="A8" i="13"/>
  <c r="A8" i="23"/>
  <c r="H8" i="33"/>
  <c r="A9" i="20"/>
  <c r="A8" i="29"/>
  <c r="A8" i="9"/>
  <c r="A8" i="22"/>
  <c r="A8" i="30"/>
  <c r="A8" i="5"/>
  <c r="A128" i="36" l="1"/>
  <c r="H10" i="33"/>
  <c r="D28" i="33" s="1"/>
  <c r="D35" i="39"/>
  <c r="C47" i="35"/>
  <c r="C104" i="35"/>
  <c r="H35" i="39"/>
  <c r="B144" i="35"/>
  <c r="C160" i="35"/>
  <c r="L35" i="39"/>
  <c r="B88" i="35"/>
  <c r="A132" i="36"/>
  <c r="A76" i="36"/>
  <c r="A72" i="36"/>
  <c r="Z51" i="21"/>
  <c r="AI7" i="26"/>
  <c r="AI8" i="26" s="1"/>
  <c r="AI6" i="26"/>
  <c r="AI9" i="26"/>
  <c r="A15" i="33" l="1"/>
  <c r="B87" i="26"/>
</calcChain>
</file>

<file path=xl/sharedStrings.xml><?xml version="1.0" encoding="utf-8"?>
<sst xmlns="http://schemas.openxmlformats.org/spreadsheetml/2006/main" count="1987" uniqueCount="1026">
  <si>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</si>
  <si>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</si>
  <si>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</si>
  <si>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</si>
  <si>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</si>
  <si>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</si>
  <si>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</si>
  <si>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</si>
  <si>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</si>
  <si>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</si>
  <si>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Thirty Five</t>
  </si>
  <si>
    <t>In support of the additional information required as per ITB Sub-Clause 9.3 (p)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</si>
  <si>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</si>
  <si>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9.3(p)(i)]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</si>
  <si>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</si>
  <si>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</si>
  <si>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</si>
  <si>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</si>
  <si>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</si>
  <si>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</si>
  <si>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</si>
  <si>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</si>
  <si>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</si>
  <si>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</si>
  <si>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</si>
  <si>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</si>
  <si>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</si>
  <si>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</si>
  <si>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</si>
  <si>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</si>
  <si>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</si>
  <si>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</si>
  <si>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</si>
  <si>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9.3(p)(ii)]</t>
    </r>
  </si>
  <si>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</si>
  <si>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</si>
  <si>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</si>
  <si>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</si>
  <si>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</si>
  <si>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</si>
  <si>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</si>
  <si>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</si>
  <si>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</si>
  <si>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</si>
  <si>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</si>
  <si>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</si>
  <si>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</si>
  <si>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</si>
  <si>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</si>
  <si>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</si>
  <si>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</si>
  <si>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</si>
  <si>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</si>
  <si>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</si>
  <si>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</si>
  <si>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</si>
  <si>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</si>
  <si>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</si>
  <si>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</si>
  <si>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</si>
  <si>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</si>
  <si>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</si>
  <si>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</si>
  <si>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</si>
  <si>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</si>
  <si>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</si>
  <si>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</si>
  <si>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</si>
  <si>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</si>
  <si>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</si>
  <si>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</si>
  <si>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</si>
  <si>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</si>
  <si>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</si>
  <si>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</si>
  <si>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</si>
  <si>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</si>
  <si>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</si>
  <si>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</si>
  <si>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</si>
  <si>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</si>
  <si>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</si>
  <si>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</si>
  <si>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</si>
  <si>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</si>
  <si>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</si>
  <si>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</si>
  <si>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</si>
  <si>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</si>
  <si>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</si>
  <si>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</si>
  <si>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</si>
  <si>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</si>
  <si>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</si>
  <si>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</si>
  <si>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</si>
  <si>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</si>
  <si>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</si>
  <si>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</si>
  <si>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</si>
  <si>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</si>
  <si>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</si>
  <si>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</si>
  <si>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</si>
  <si>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</si>
  <si>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</si>
  <si>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</si>
  <si>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</si>
  <si>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</si>
  <si>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</si>
  <si>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</si>
  <si>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</si>
  <si>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</si>
  <si>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</si>
  <si>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</si>
  <si>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</si>
  <si>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</si>
  <si>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</si>
  <si>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</si>
  <si>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</si>
  <si>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</si>
  <si>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</si>
  <si>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</si>
  <si>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</si>
  <si>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</si>
  <si>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</si>
  <si>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</si>
  <si>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</si>
  <si>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</si>
  <si>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</si>
  <si>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</si>
  <si>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</si>
  <si>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</si>
  <si>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</si>
  <si>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</si>
  <si>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</si>
  <si>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</si>
  <si>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</si>
  <si>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</si>
  <si>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</si>
  <si>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</si>
  <si>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</si>
  <si>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</si>
  <si>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</si>
  <si>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</si>
  <si>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</si>
  <si>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</si>
  <si>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</si>
  <si>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</si>
  <si>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</si>
  <si>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</si>
  <si>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</si>
  <si>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</si>
  <si>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</si>
  <si>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</si>
  <si>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</si>
  <si>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</si>
  <si>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</si>
  <si>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</si>
  <si>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</si>
  <si>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10.       </t>
  </si>
  <si>
    <t>11.       </t>
  </si>
  <si>
    <t>12.       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</si>
  <si>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</si>
  <si>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</si>
  <si>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</si>
  <si>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</si>
  <si>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</si>
  <si>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</si>
  <si>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</si>
  <si>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</si>
  <si>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</si>
  <si>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</si>
  <si>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</si>
  <si>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</si>
  <si>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</si>
  <si>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</si>
  <si>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</si>
  <si>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</si>
  <si>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</si>
  <si>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</si>
  <si>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</si>
  <si>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</si>
  <si>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</si>
  <si>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</si>
  <si>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</si>
  <si>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</si>
  <si>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</si>
  <si>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</si>
  <si>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</si>
  <si>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</si>
  <si>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</si>
  <si>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</si>
  <si>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</si>
  <si>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</si>
  <si>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</si>
  <si>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</si>
  <si>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</si>
  <si>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</si>
  <si>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</si>
  <si>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</si>
  <si>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</si>
  <si>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</si>
  <si>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</si>
  <si>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</si>
  <si>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</si>
  <si>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</si>
  <si>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</si>
  <si>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</si>
  <si>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</si>
  <si>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</si>
  <si>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</si>
  <si>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</si>
  <si>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</si>
  <si>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</si>
  <si>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</si>
  <si>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</si>
  <si>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</si>
  <si>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</si>
  <si>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</si>
  <si>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</si>
  <si>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</si>
  <si>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</si>
  <si>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</si>
  <si>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</si>
  <si>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</si>
  <si>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</si>
  <si>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</si>
  <si>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</si>
  <si>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</si>
  <si>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</si>
  <si>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</si>
  <si>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</si>
  <si>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</si>
  <si>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</si>
  <si>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</si>
  <si>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</si>
  <si>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</si>
  <si>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</si>
  <si>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</si>
  <si>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</si>
  <si>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</si>
  <si>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</si>
  <si>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</si>
  <si>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</si>
  <si>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</si>
  <si>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</si>
  <si>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</si>
  <si>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</si>
  <si>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</si>
  <si>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</si>
  <si>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</si>
  <si>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</si>
  <si>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</si>
  <si>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</si>
  <si>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</si>
  <si>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</si>
  <si>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</si>
  <si>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</si>
  <si>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</si>
  <si>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</si>
  <si>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</si>
  <si>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</si>
  <si>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</si>
  <si>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</si>
  <si>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</si>
  <si>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</si>
  <si>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</si>
  <si>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</si>
  <si>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</si>
  <si>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</si>
  <si>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</si>
  <si>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</si>
  <si>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</si>
  <si>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</si>
  <si>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</si>
  <si>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</si>
  <si>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</si>
  <si>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</si>
  <si>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</si>
  <si>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</si>
  <si>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</si>
  <si>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</si>
  <si>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</si>
  <si>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</si>
  <si>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</si>
  <si>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</si>
  <si>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</si>
  <si>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</si>
  <si>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</si>
  <si>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</si>
  <si>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</si>
  <si>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</si>
  <si>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</si>
  <si>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</si>
  <si>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</si>
  <si>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</si>
  <si>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</si>
  <si>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</si>
  <si>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</si>
  <si>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</si>
  <si>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</si>
  <si>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</si>
  <si>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</si>
  <si>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</si>
  <si>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</si>
  <si>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</si>
  <si>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 xml:space="preserve">The documentary evidence that we are eligible to bid in accordance with ITB Clause 2. Further, in terms of ITB Clause 9.3 (c) &amp; (e), the qualification data has been furnished as per your format enclosed with the bidding documents Attachment-3(QR). </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</si>
  <si>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</si>
  <si>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</si>
  <si>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</si>
  <si>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</si>
  <si>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</si>
  <si>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</si>
  <si>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</si>
  <si>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</si>
  <si>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</si>
  <si>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</si>
  <si>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</si>
  <si>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</si>
  <si>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</si>
  <si>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</si>
  <si>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</si>
  <si>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</si>
  <si>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</si>
  <si>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</si>
  <si>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</si>
  <si>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</si>
  <si>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</si>
  <si>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</si>
  <si>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</si>
  <si>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</si>
  <si>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</si>
  <si>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</si>
  <si>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</si>
  <si>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</si>
  <si>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</si>
  <si>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</si>
  <si>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</si>
  <si>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</si>
  <si>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</si>
  <si>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</si>
  <si>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</si>
  <si>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</si>
  <si>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</si>
  <si>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</si>
  <si>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</si>
  <si>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</si>
  <si>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</si>
  <si>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</si>
  <si>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</si>
  <si>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</si>
  <si>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</si>
  <si>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</si>
  <si>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</si>
  <si>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</si>
  <si>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</si>
  <si>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</si>
  <si>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</si>
  <si>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</si>
  <si>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</si>
  <si>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</si>
  <si>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</si>
  <si>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</si>
  <si>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</si>
  <si>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</si>
  <si>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</si>
  <si>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</si>
  <si>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</si>
  <si>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</si>
  <si>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</si>
  <si>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</si>
  <si>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</si>
  <si>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</si>
  <si>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</si>
  <si>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</si>
  <si>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</si>
  <si>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</si>
  <si>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</si>
  <si>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</si>
  <si>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</si>
  <si>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</si>
  <si>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</si>
  <si>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</si>
  <si>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</si>
  <si>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</si>
  <si>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</si>
  <si>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</si>
  <si>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</si>
  <si>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</si>
  <si>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</si>
  <si>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</si>
  <si>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</si>
  <si>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</si>
  <si>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</si>
  <si>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</si>
  <si>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</si>
  <si>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</si>
  <si>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</si>
  <si>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</si>
  <si>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</si>
  <si>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</si>
  <si>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</si>
  <si>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</si>
  <si>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</si>
  <si>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</si>
  <si>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</si>
  <si>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</si>
  <si>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</si>
  <si>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</si>
  <si>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</si>
  <si>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 r:</t>
  </si>
  <si>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</si>
  <si>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</si>
  <si>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</si>
  <si>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</si>
  <si>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</si>
  <si>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</si>
  <si>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</si>
  <si>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</si>
  <si>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</si>
  <si>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</si>
  <si>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</si>
  <si>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</si>
  <si>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</si>
  <si>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</si>
  <si>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</si>
  <si>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</si>
  <si>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</si>
  <si>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</si>
  <si>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</si>
  <si>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</si>
  <si>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</si>
  <si>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</si>
  <si>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</si>
  <si>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</si>
  <si>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</si>
  <si>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</si>
  <si>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</si>
  <si>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</si>
  <si>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</si>
  <si>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</si>
  <si>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</si>
  <si>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</si>
  <si>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</si>
  <si>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</si>
  <si>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</si>
  <si>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</si>
  <si>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</si>
  <si>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</si>
  <si>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</si>
  <si>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</si>
  <si>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</si>
  <si>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</si>
  <si>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</si>
  <si>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</si>
  <si>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</si>
  <si>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</si>
  <si>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</si>
  <si>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</si>
  <si>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</si>
  <si>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</si>
  <si>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</si>
  <si>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</si>
  <si>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</si>
  <si>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</si>
  <si>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</si>
  <si>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 xml:space="preserve">  </t>
  </si>
  <si>
    <t>(iii)</t>
  </si>
  <si>
    <t>(v)</t>
  </si>
  <si>
    <t>II.</t>
  </si>
  <si>
    <t>...[Enter the Amendment]…</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</si>
  <si>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</si>
  <si>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</si>
  <si>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</si>
  <si>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</si>
  <si>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</si>
  <si>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</si>
  <si>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</si>
  <si>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</si>
  <si>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</si>
  <si>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</si>
  <si>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</si>
  <si>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</si>
  <si>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</si>
  <si>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</si>
  <si>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</si>
  <si>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</si>
  <si>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</si>
  <si>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</si>
  <si>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</si>
  <si>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</si>
  <si>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</si>
  <si>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</si>
  <si>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</si>
  <si>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</si>
  <si>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</si>
  <si>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</si>
  <si>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</si>
  <si>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</si>
  <si>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</si>
  <si>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We hereby declare that, we would not subcontract the erection portion of the contract without the prior approval of Employer.</t>
  </si>
  <si>
    <t>2018- 2019</t>
  </si>
  <si>
    <t>Safety Pact</t>
  </si>
  <si>
    <t>Details of Provident Fund Code Number of the Bidder [ref. ITB9.3(q)]</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</si>
  <si>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</si>
  <si>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</si>
  <si>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</si>
  <si>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</si>
  <si>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</si>
  <si>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</si>
  <si>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</si>
  <si>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</si>
  <si>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</si>
  <si>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</si>
  <si>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</si>
  <si>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</si>
  <si>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</si>
  <si>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</si>
  <si>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</si>
  <si>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</si>
  <si>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</si>
  <si>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</si>
  <si>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</si>
  <si>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</si>
  <si>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</si>
  <si>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</si>
  <si>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</si>
  <si>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</si>
  <si>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</si>
  <si>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</si>
  <si>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</si>
  <si>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</si>
  <si>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</si>
  <si>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</si>
  <si>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</si>
  <si>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</si>
  <si>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</si>
  <si>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</si>
  <si>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</si>
  <si>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</si>
  <si>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</si>
  <si>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 is attached herewith this Volume</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</si>
  <si>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</si>
  <si>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</si>
  <si>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</si>
  <si>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</si>
  <si>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</si>
  <si>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</si>
  <si>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</si>
  <si>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</si>
  <si>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</si>
  <si>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</si>
  <si>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</si>
  <si>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</si>
  <si>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</si>
  <si>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</si>
  <si>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</si>
  <si>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</si>
  <si>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</si>
  <si>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</si>
  <si>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</si>
  <si>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</si>
  <si>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</si>
  <si>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</si>
  <si>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</si>
  <si>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</si>
  <si>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</si>
  <si>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</si>
  <si>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</si>
  <si>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</si>
  <si>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</si>
  <si>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</si>
  <si>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</si>
  <si>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</si>
  <si>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</si>
  <si>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</si>
  <si>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</si>
  <si>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</si>
  <si>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</si>
  <si>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</si>
  <si>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</si>
  <si>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</si>
  <si>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</si>
  <si>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</si>
  <si>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</si>
  <si>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</si>
  <si>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</si>
  <si>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</si>
  <si>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</si>
  <si>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</si>
  <si>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</si>
  <si>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</si>
  <si>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</si>
  <si>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</si>
  <si>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</si>
  <si>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</si>
  <si>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</si>
  <si>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</si>
  <si>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</si>
  <si>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</si>
  <si>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</si>
  <si>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</si>
  <si>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</si>
  <si>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</si>
  <si>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For further details bidders may please refer ITB Clause 9.3 (o).</t>
  </si>
  <si>
    <t>Yes</t>
  </si>
  <si>
    <t>Name of other Partner - 2 (more, if any)</t>
  </si>
  <si>
    <t>Address of other Partner - 2 (more, if any)</t>
  </si>
  <si>
    <t>Sole Bidder</t>
  </si>
  <si>
    <t>Whether the bidder is an MSE (Micro &amp; Small Enterprise)</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</si>
  <si>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</si>
  <si>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</si>
  <si>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</si>
  <si>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MSE</t>
  </si>
  <si>
    <t>having its Registered Office at B-9, Qutab Institutional Area, Katwaria Sarai,New Delhi – 110016 hereinafter referred to as</t>
  </si>
  <si>
    <t>We meet the eligibility requirements and have no conflict of interest in accordance with ITB Clause 2.</t>
  </si>
  <si>
    <t>ORIGINAL</t>
  </si>
  <si>
    <t xml:space="preserve">(v) Attachment 21: </t>
  </si>
  <si>
    <t>(f) Attachment 5A :</t>
  </si>
  <si>
    <t>Items, Components, Raw Material, Services proposed to be sourced from Micro and Small Enterprises</t>
  </si>
  <si>
    <t>2022-2023</t>
  </si>
  <si>
    <t>Name of Materials/Labour</t>
  </si>
  <si>
    <t>Value of co-efficient</t>
  </si>
  <si>
    <t>Name of the published index</t>
  </si>
  <si>
    <t>Route-1 of Annexure-A(BDS)</t>
  </si>
  <si>
    <t>Route-2 of Annexure-A(BDS)</t>
  </si>
  <si>
    <t>Joint venture Route</t>
  </si>
  <si>
    <t>(x) Attachment 23:</t>
  </si>
  <si>
    <t>Compliance to the process related to the e-RA Terms &amp; Conditions and the Business Rules governing the e-RA</t>
  </si>
  <si>
    <t>3 (a).</t>
  </si>
  <si>
    <t>3 (b).</t>
  </si>
  <si>
    <t>Are you a MSE owned by SC/ST* entrepreneurs in line with Public Procurement Policy for Micro and Small Enterprises (MSEs) order 2012 including subsequent amendment /notification/order (Indicate Yes/No)
Note: Documentary evidence is to be attached. Please refer remarks at the end of the Attachment.</t>
  </si>
  <si>
    <t>3 (c).</t>
  </si>
  <si>
    <t>If 3(b) is 'Yes', please mentiom whether you are (Proprietary MSE/ Partnership MSE/Private Limited Company) owned by SC/ST Entrepreneurs.</t>
  </si>
  <si>
    <t>3 (d).</t>
  </si>
  <si>
    <t>Are you a MSE owned by  a women in line with Public Procurment Policy for Micro and Small Enterprises (MSEs) order 2012, Public Procurment Policy for Micro &amp; Small Enterprises (MSEs) Amendment Order 2018 including subsequent amendment / notification/order . (Indicate Yes/No)</t>
  </si>
  <si>
    <t>Details regarding previous transgressions of Integrity Pact</t>
  </si>
  <si>
    <t>The bidder should provide detailed information on any transgression of Integrity Pact that occurred in the last 10 years with any other Public Sector Undertaking or Government Department or any other Company, in any country.</t>
  </si>
  <si>
    <t>Details regarding previous transgressions of Integrity Pact  that occurred in the last 10 years</t>
  </si>
  <si>
    <t>Name of client</t>
  </si>
  <si>
    <t>Details of Transgression of Integrity Pact  by the bidder</t>
  </si>
  <si>
    <r>
      <t xml:space="preserve">POWERGRID will, during the tender process treat all Bidder(s) with equity, fairness </t>
    </r>
    <r>
      <rPr>
        <b/>
        <sz val="12"/>
        <rFont val="Book Antiqua"/>
        <family val="1"/>
      </rPr>
      <t>and reason</t>
    </r>
    <r>
      <rPr>
        <sz val="12"/>
        <rFont val="Book Antiqua"/>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</si>
  <si>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</si>
  <si>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</si>
  <si>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t>The Bidder/Contractor commits itself to take all measures necessary to prevent corruption. The Bidder/Contractor commits itself to observe the following principles during its participation in the tender process and during the contract execution:</t>
  </si>
  <si>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</si>
  <si>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</si>
  <si>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</si>
  <si>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</si>
  <si>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</si>
  <si>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</si>
  <si>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</si>
  <si>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</si>
  <si>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</si>
  <si>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</si>
  <si>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</si>
  <si>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</si>
  <si>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</si>
  <si>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</si>
  <si>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If POWERGRID obtains knowledge of conduct of a Bidder or a Contractor or its subcontractor or of an employee or a representative or an associate of a Bidder or Contractor or his Subcontractor which constitutes corruption, or if POWERGRID has substantive suspicion in this regard, POWERGRID will inform the Chief Vigilance Officer (CVO).</t>
  </si>
  <si>
    <t>POWERGRID has appointed a panel of Independent External Monitors (IEMs) for this Pact with the approval of Central Vigilance Commission (CVC), Government of India. The names of the IEMs have been indicated in the Bidding Documents.</t>
  </si>
  <si>
    <t>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</si>
  <si>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</si>
  <si>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</si>
  <si>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</si>
  <si>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</si>
  <si>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</si>
  <si>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(10)</t>
  </si>
  <si>
    <t>While representing any matter in relation to the Integrity pact inter-alia including its transgression to the panel of IEMs, POWERGRID and Bidder/Contractor shall not approach the court of law and await the decision of the IEM in the matter.</t>
  </si>
  <si>
    <t>This agreement is subject to Indian Law. Place of performance and jurisdiction is the establishment of POWERGRID. The Arbitration clause provided in the main tender document / contract shall not be applicable for any issue / dispute arising under Integrity Pact.</t>
  </si>
  <si>
    <t xml:space="preserve">Changes and supplements as well as termination notices need to be made in writing. Side agreements have not been made. </t>
  </si>
  <si>
    <t>Issues like Warranty/Guarantees etc. shall be outside the purview of IEMs.</t>
  </si>
  <si>
    <r>
      <t xml:space="preserve">Views expressed or suggestions/submissions made by the parties and the recommendations of the </t>
    </r>
    <r>
      <rPr>
        <b/>
        <sz val="12"/>
        <rFont val="Book Antiqua"/>
        <family val="1"/>
      </rPr>
      <t>CVO</t>
    </r>
    <r>
      <rPr>
        <sz val="12"/>
        <rFont val="Book Antiqua"/>
        <family val="1"/>
      </rPr>
      <t>/IEM#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</si>
  <si>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6.           </t>
  </si>
  <si>
    <t>7.       </t>
  </si>
  <si>
    <t>8.       </t>
  </si>
  <si>
    <t>9.       </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</si>
  <si>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</si>
  <si>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</si>
  <si>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</si>
  <si>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</si>
  <si>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</si>
  <si>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</si>
  <si>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</si>
  <si>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</si>
  <si>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</si>
  <si>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shall conduct periodical Training to their Employees as well as to that of their Sub-contractors for safety awareness during construction works being executed by them.</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</si>
  <si>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</si>
  <si>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The Bidder / Contractor shall ensure daily before starting the work that their site Supervising Personnel / Safety Officer briefs the workers about the work for the day and the safety measures / precautions required to be taken by them.</t>
  </si>
  <si>
    <t>The Bidder / Contractor shall ensure that in case of any accident, all necessary medical help / support shall be provided to the victims / injured till they are completely fit to return to work.</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</si>
  <si>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</si>
  <si>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(For &amp; On behalf of Bidder/ Contractor)</t>
  </si>
  <si>
    <t>(y) Attachment 24:</t>
  </si>
  <si>
    <t>(w) Attachment 22:</t>
  </si>
  <si>
    <t>(z) Attachment 25:</t>
  </si>
  <si>
    <t>(aa) Attachment 26:</t>
  </si>
  <si>
    <t>Joint Venture</t>
  </si>
  <si>
    <t>JV (Joint Venture)</t>
  </si>
  <si>
    <t>2023- 2024</t>
  </si>
  <si>
    <t>2024-2025</t>
  </si>
  <si>
    <t>ATTACHMENT-12</t>
  </si>
  <si>
    <t xml:space="preserve">Value of index </t>
  </si>
  <si>
    <t>(bb) Attachment 27:</t>
  </si>
  <si>
    <t>For our Qualifying Requirements Data, please refer Attachment-3(QR) of this volume.</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</si>
  <si>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</si>
  <si>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2025-2026</t>
  </si>
  <si>
    <t>We hereby furnish the relevant details pertaining to the price adjustment provisions for equipment as specified in your specifications and documents for the Substation Package SS86. The necessary documentary evidence is enclosed.</t>
  </si>
  <si>
    <t>Interest Bearing Engineering Advance:</t>
  </si>
  <si>
    <t>2026-2027</t>
  </si>
  <si>
    <t>INR</t>
  </si>
  <si>
    <t>Option for Interest Bearing Advance(s) (Initial Advance and/or Engineering Advance) and Information for E – payment, PF details and declaration for Micro/Small and Medium Enterprise</t>
  </si>
  <si>
    <t>Bid Securing Declaration to be submitted by the Bidder.</t>
  </si>
  <si>
    <t>(m)</t>
  </si>
  <si>
    <t>GCC 5</t>
  </si>
  <si>
    <t>Contractor’s Responsibilities</t>
  </si>
  <si>
    <t>2027-2028</t>
  </si>
  <si>
    <t>We confirm that the equipments offered shall have minimum performance specified in Technical Specifications. We further guarantee the performance/efficiency of the equipments in response to the Technical Specifications.</t>
  </si>
  <si>
    <t>(Undertaking by the bidder regarding Compliance of DMI&amp;SP policy)</t>
  </si>
  <si>
    <t>We have read and understood the provisions of “Policy for providing preference to Domestically Manufactured Iron &amp; Steel Products in Government Procurement” (hereinafter “DMI&amp;SP policy”) issued by Ministry of Steel, Government of India vide Notification dated 8th May 2017 and its revision dated 29th May 2019 and including subsequent amendments/ modifications, if any</t>
  </si>
  <si>
    <t>We undertake that we shall comply with the requirement of DMI&amp;SP policy including its subsequent amendments issued from time to time. Further, we undertake that in case of award on us, the requisite Affidavit of self-certification regarding Domestic Value Addition and/or Authorization certificate from the domestic manufacturer/ supplier of iron and steel products (whose HS codes are falling in Appendix-A of the DMI&amp;SP policy as revised from time to time) included in the BoQ/ scope of the package shall be submitted by us to Employer before supply of the said iron and steel products required under the contract.</t>
  </si>
  <si>
    <t>(Certification by the Bidder per order no. F.No.6/18/2019-PPD dated 23/07/2020 issued by Public Procurement Division, Department of Expenditure, Ministry of Finance, Government of India (DoE Order) in line with ITB 2.1)</t>
  </si>
  <si>
    <t xml:space="preserve">We have read and understood the provisions of Order no. F.No.6/18/2019-PPD (Order Public Procurement no.1) dated 23/07/2020 regarding “Restriction under Rule 144(xi) of General Financial Rules” and F.No.6/18/2019-PPD (Order Public Procurement no.2) dated 23/07/2020 regarding “Exclusions from Restriction under Rule 144(xi) of General Financial Rules” issued by Public Procurement Division, Department of Expenditure, Ministry of Finance, Government of India [hereinafter collectively “DoE Order’’] and any subsequent modifications/Amendments, if any. </t>
  </si>
  <si>
    <t>Particularly, we, the Bidder, have read the clause regarding restrictions on procurement from a ‘Bidder of a country which shares a land border with India’ and on sub-contracting to contractors from such countries.</t>
  </si>
  <si>
    <t>We certify that we, the bidder is/are not from such a country or, if from such a country, has been registered as per provisions of the Bidding Documents with the Competent Authority and will not subcontract any work to a subcontractor/sub vendor from such countries unless such subcontractor/sub vendor fulfils all requirement in this regard and is eligible to be considered. [Where applicable, evidence of valid registration by the Competent Authority shall be attached.]</t>
  </si>
  <si>
    <t xml:space="preserve">We further declare that any misrepresentation or submission of false/forged document/information in this regard shall be dealt with as per the provisions of Integrity Pact and/or Bidding Documents and/or POWERGRID’s policy and procedures. </t>
  </si>
  <si>
    <t>(Compliance to the process related to the e-RA Terms &amp; Conditions and the Business Rules governing the e-RA)</t>
  </si>
  <si>
    <t xml:space="preserve">We confirm that:	</t>
  </si>
  <si>
    <t>The undersigned is authorized representative of the Bidder</t>
  </si>
  <si>
    <t>We have studied the e-Reverse Auction Terms &amp; Conditions and the Business Rules governing the e-Reverse Auction as mentioned in your letter and confirm our agreement to them</t>
  </si>
  <si>
    <t xml:space="preserve">We hereby confirm that we will honor the Bids placed by us during the auction process. </t>
  </si>
  <si>
    <r>
      <t xml:space="preserve">We further re-confirm that within an hour of conclusion of e-Reverse Auction, we will submit confirmation of our final offered price in e-Reverse Auction including the break-up under individual head of the template </t>
    </r>
    <r>
      <rPr>
        <b/>
        <sz val="11"/>
        <rFont val="Book Antiqua"/>
        <family val="1"/>
      </rPr>
      <t>[i.e. CIF/Ex-works Price, Port handling &amp; Custom clearance, Local Transportation, In-transit Insurance, loading and unloading, Installation Charges, Type Test Charges, Training Charges, Customs Duty, GST for supply of Goods and Installation Services etc., as applicable]</t>
    </r>
    <r>
      <rPr>
        <sz val="11"/>
        <rFont val="Book Antiqua"/>
        <family val="1"/>
      </rPr>
      <t xml:space="preserve"> Further, unless other-wise stated in the above break-up, decrease in the price of individual head of the template shall be considered proportionately on all individual line items of the respective head of the price schedules. In case, there is any variation between our final price quoted in Reverse Auction and the signed document submitted by us after Auction, the first i.e.  Closing Price in Auction, shall be taken as final offered price by us. We also confirm that we will not increase unit rate of any item submitted in our original bid.</t>
    </r>
  </si>
  <si>
    <r>
      <t xml:space="preserve">We understand that </t>
    </r>
    <r>
      <rPr>
        <b/>
        <sz val="11"/>
        <rFont val="Book Antiqua"/>
        <family val="1"/>
      </rPr>
      <t>ASP</t>
    </r>
    <r>
      <rPr>
        <sz val="11"/>
        <rFont val="Book Antiqua"/>
        <family val="1"/>
      </rPr>
      <t xml:space="preserve"> shall arrange to demonstrate/ train (if not trained earlier) bidders’ nominated person(s), without any cost. They will also explain all the Rules related to e-Reverse Auction/ Business Rules Document to be adopted along with bid manual. We have further noticed that we at own discretion may ask for additional training to use the e-RA platform well in advance before start of the e-RA event by contacting the </t>
    </r>
    <r>
      <rPr>
        <b/>
        <sz val="11"/>
        <rFont val="Book Antiqua"/>
        <family val="1"/>
      </rPr>
      <t>ASP</t>
    </r>
    <r>
      <rPr>
        <sz val="11"/>
        <rFont val="Book Antiqua"/>
        <family val="1"/>
      </rPr>
      <t xml:space="preserve"> at any suitable time. All such additional trainings shall also be free of cost.</t>
    </r>
  </si>
  <si>
    <t>(Bid-Securing Declaration )</t>
  </si>
  <si>
    <t>We the Bidder hereby declare that, if we are in breach of any of our obligation(s) under the bidding conditions as brought out below, our bids for any package whose originally scheduled date of bid opening/actual date of bid opening (First Envelope or Second Envelope) falls within 1 year reckoned from the date of issuance of communication to this effect by the Employer, shall be considered non-responsive:</t>
  </si>
  <si>
    <t>If we withdraw our bid during the period of bid validity specified by us in the Bid Form; or</t>
  </si>
  <si>
    <t>In case we do  not withdraw the deviations proposed by   us, if any, at the cost of withdrawal stated by us in the bid and/or accept the withdrawals/rectifications pursuant to the declaration/confirmation made by us in Attachment – Declaration of the Bid; or</t>
  </si>
  <si>
    <t xml:space="preserve">If we do not accept the corrections to arithmetical errors identified during preliminary evaluation of our bid pursuant to ITB Clause 27.2; or </t>
  </si>
  <si>
    <t xml:space="preserve">If, as per the requirement of Qualification Requirements, we fail to submit a Deed of Joint Undertaking( duly attested by Notary Public of the place(s) of the respective executants (s) or registered with the Indian Embassy/High Commission in that Country) within ten days from the date of intimation of post – bid discussion; or </t>
  </si>
  <si>
    <t>In the event of us being a successful Bidder, if we fail within the specified time limit</t>
  </si>
  <si>
    <t>In any other case specifically provided for in ITB.</t>
  </si>
  <si>
    <t>(i)	To sign the Contract Agreement, in accordance with ITB Clause 34, or
(ii) 	To furnish the required performance security, in accordance with ITB Clause 35.
	or</t>
  </si>
  <si>
    <t>Name of the Bidder</t>
  </si>
  <si>
    <t xml:space="preserve">: </t>
  </si>
  <si>
    <t>Name of the person duly authorized to sign the Bid on behalf of the Bidder</t>
  </si>
  <si>
    <t>Title of the person signing the Bid</t>
  </si>
  <si>
    <t>Signature of the person named above</t>
  </si>
  <si>
    <t>:</t>
  </si>
  <si>
    <t>_________________________________</t>
  </si>
  <si>
    <t>(Declaration by the bidder regarding events encountered pursuant to ITB Clause 2.1)</t>
  </si>
  <si>
    <t xml:space="preserve">In accordance with the relevant provisions of the bidding documents inter-alia including for assessment of capacity and capability, we furnish herewith our data/details/documents along with other information, as follows </t>
  </si>
  <si>
    <t>Sr. No.</t>
  </si>
  <si>
    <t xml:space="preserve">Event </t>
  </si>
  <si>
    <t xml:space="preserve">Whether there was Termination of Contract(s) due to Contractor’s default </t>
  </si>
  <si>
    <t xml:space="preserve">Whether there was Encashment of CPG(s) due to non-performance </t>
  </si>
  <si>
    <t xml:space="preserve">Whether there was repeated failure of major Equipment(s) while in service* </t>
  </si>
  <si>
    <t xml:space="preserve">Whether substantial portion of works (more than 50% of the Contract**) is sub-contracted, under an existing Contract </t>
  </si>
  <si>
    <t xml:space="preserve">Whether more than 25% of the Contract price (awarded value), in aggregate, is  paid to sub-contractors/suppliers as Direct payment, under an existing Contract, due to financial position of Contractor </t>
  </si>
  <si>
    <t xml:space="preserve">Firm has been referred to NCLT under Insolvency &amp; Bankruptcy Code (IRP has been appointed or Liquidation proceedings have been initiated under IBC)  </t>
  </si>
  <si>
    <t xml:space="preserve">Note: </t>
  </si>
  <si>
    <t>1.	Information regarding events at Sl. No. 1 to 5 shall be furnished for events occurred during last one year under the contract(s) executed by you for POWERGRID (Owned as well as Consultancy)</t>
  </si>
  <si>
    <t xml:space="preserve">*2. In case POWERGRID has issued a letter in this regard wherein the firm has been put on hold from award of further contract(s) for a specified period and this specified period of hold is yet to expire, the bidder shall indicate “Yes” against this event.  </t>
  </si>
  <si>
    <t>**3. For the purpose of working out 50% of the Contract, following shall be taken into account suitably:
(a) 	Scope of the contract which is permissible to be sub-contracted as per bidding documents, shall be excluded. 
(b)	Scope of the Contract which primarily relates to the Qualification Requirement (QR) of the bidder as illustrated below:</t>
  </si>
  <si>
    <t xml:space="preserve">Criteria for working out 50% of the Contract </t>
  </si>
  <si>
    <t>50% of the total supply of Conductor/Insulator under the Contract</t>
  </si>
  <si>
    <t>50% of the total Transmission Line construction under the Contract</t>
  </si>
  <si>
    <t>50% of the total bays construction under the Contract</t>
  </si>
  <si>
    <t>50% of the total supply of Transformer/Reactor under the Contract</t>
  </si>
  <si>
    <t>50% of the total supply of GIS bays under the Contract</t>
  </si>
  <si>
    <t>Main aspect of the QR</t>
  </si>
  <si>
    <t>Manufacture &amp; Supply</t>
  </si>
  <si>
    <t>Construction of Transmission Line</t>
  </si>
  <si>
    <t>Construction of bays</t>
  </si>
  <si>
    <t>Manufacture &amp;  Supply</t>
  </si>
  <si>
    <t>Manufacture &amp;  Supply of GIS bays</t>
  </si>
  <si>
    <t>Type of Package/ Contract</t>
  </si>
  <si>
    <t xml:space="preserve">Conductor/Insulator Package </t>
  </si>
  <si>
    <t>Tower Package</t>
  </si>
  <si>
    <t>Substation(AIS) Package</t>
  </si>
  <si>
    <t>Transformer/Reactor</t>
  </si>
  <si>
    <t>Substation(GIS) Package</t>
  </si>
  <si>
    <t>Whether the process under IBC has been concluded 
(If yes, supporting documents be submitted)</t>
  </si>
  <si>
    <t>Date on which the firm has been referred to NCLT under Insolvency &amp; Bankruptcy Code (IRP has been appointed or Liquidation proceedings have been initiated under IBC)</t>
  </si>
  <si>
    <t>@4  Regarding Sl. No. 6, in case of ‘Yes’, following information shall be submitted additionally:</t>
  </si>
  <si>
    <t>We confirm that the above information/declarations and documents submitted in support of the same are true and correct to the best of our knowledge. We understand that any false declaration and/or misrepresentation of facts and/or false/forged documents/information may lead to our debarment from participation in Employer tenders and that our Bid Security/Contract Performance Guarantee may be forfeited besides other actions as deemed to be appropriate as per the provisions of the Bidding Documents/Integrity Pact/Employer’s policy.</t>
  </si>
  <si>
    <t>(Declaration of Key Managerial Person and Power of Attorney holder)</t>
  </si>
  <si>
    <t>We confirm that the declarations made in our bid, particularly Attachment-3(QR) regarding eligibility/qualification data and documents submitted in our bid in support of the declarations, are true and correct to the best of our knowledge.</t>
  </si>
  <si>
    <t>We further confirm that we have filled up Attachment-3(QR). We also confirm that in support of meeting the Technical experience requirement as per Annexure-A (BDS), we have enclosed self-certified copy of Contract/ Award Letter and certificate from the utility for which the contract has been executed.</t>
  </si>
  <si>
    <t>We shall furnish clarification to bid, if any sought by Employer pursuant to ITB clause 21.1. We understand that if we fail to rectify/furnish the requested documents if any, within 7 working days’ notice, our bid is liable to be rejected.</t>
  </si>
  <si>
    <t>We understand that any false declaration and/or misrepresentation of facts and/or furnishing of false/forged documents /information may lead to our debarment from participation in Employer tenders and that our Bid Security/ Contract Performance Guarantee may be forfeited besides other actions as deemed to be appropriate as per the provisions of the Bidding Document/Integrity Pact/Employer’s policy.</t>
  </si>
  <si>
    <t>5.0*</t>
  </si>
  <si>
    <t>Maximum value of Transmission &amp; Distribution (T&amp;D) works (including substation, Transmission lines, distribution for all verticals), executed in any one financial year during the last 5 financial years taking into account the completed as well as the works in progress. (T)</t>
  </si>
  <si>
    <t>A</t>
  </si>
  <si>
    <t>Sl.No</t>
  </si>
  <si>
    <t>Financial Year</t>
  </si>
  <si>
    <t>2017-18</t>
  </si>
  <si>
    <t>2018-19</t>
  </si>
  <si>
    <t>2019-20</t>
  </si>
  <si>
    <t>2020-21</t>
  </si>
  <si>
    <t>2021-22</t>
  </si>
  <si>
    <t>2022-23</t>
  </si>
  <si>
    <t>3T-B</t>
  </si>
  <si>
    <t>B</t>
  </si>
  <si>
    <t>Value of existing commitments and ongoing similar works yet to be completed as on the 1st date of quarter of the financial year in which the bids are opened(B) as on 1st date of the Quarter in which First Envelope Bids are to be opened</t>
  </si>
  <si>
    <t>Total value of Balance Works (B){B=B1+B2} (in Crore)</t>
  </si>
  <si>
    <t>T=</t>
  </si>
  <si>
    <t>Notwithstanding above, we also understand that the Bid Capacity/Manufacturing Capacity as declared hereinabove, shall be subject to assessment, if any, by the Employer, which shall be final and binding. We also confirm that the Employer may verify the supporting documents/ details in connection with above declarations. We further understand that in case of any unethical practices inter-alia including any misrepresentation of facts, submission of false and/or forged details/ documents/ declaration by us, we may be debarred from the participation in Employer’s tenders in future as considered appropriate by Employer and our Bid Security/ Contract Performance Guarantee shall be forfeited besides taking other actions as deemed appropriate.</t>
  </si>
  <si>
    <t>Signature of Power of Attorney holder :</t>
  </si>
  <si>
    <t>_______________________</t>
  </si>
  <si>
    <t>Common Seal</t>
  </si>
  <si>
    <t>Signature of Key Managerial Person :</t>
  </si>
  <si>
    <t>Note: Key Managerial Personnel (KMP) of the company shall include CEO/Managing Director/ Company Secretary/ Director/ CFO/any of the partner in case of partnership firm/any other officer entrusted with substantial powers of the management of the affairs of the company/firm.</t>
  </si>
  <si>
    <t xml:space="preserve">I </t>
  </si>
  <si>
    <t>S/o, D/o, W/o,</t>
  </si>
  <si>
    <t>Resident of</t>
  </si>
  <si>
    <t xml:space="preserve">hereby solemnly affirm and declare as under: </t>
  </si>
  <si>
    <t xml:space="preserve">That I will agree to abide by the terms and conditions of the Public Procurement (Preference to Make in India) Order, 2017 of Government of India issued vide Notification No:P-45021/2/2017 -BE-II dated 15/06/2017, its revision dated 16/09/2020 (hereinafter PPP-MII order), ‘Public Procurement (Preference to Make in India) to provide for Purchase Preference (linked with local content)’ order dated 16/11/2021 issued by Ministry of Power (hereinafter MoP order) and any subsequent modifications/Amendments, if any and </t>
  </si>
  <si>
    <t xml:space="preserve">That the information furnished hereinafter is correct to the best of my knowledge and belief and I undertake to produce relevant records before the procuring entity/POWERGRID or any other Government authority for the purpose of assessing the local content of goods/services/works supplied by me for </t>
  </si>
  <si>
    <t>That the local content for all inputs which constitute the said goods/services/works has been verified by me and I am responsible for the correctness of the claims made therein.</t>
  </si>
  <si>
    <t>That the value addition for the purpose of meeting the ‘Local Content ‘has been made by me at</t>
  </si>
  <si>
    <t xml:space="preserve">That in the event of the local content of the goods/services/works mentioned herein is found to be incorrect and not meeting the prescribed Local Content criteria, based on the assessment of procuring agency (ies)/POWERGRID/Government Authorities for the purpose of assessing the local content, action shall be taken against me in line with the PPP-MII order, MoP order and provisions of the Integrity pact/ Bidding Documents. </t>
  </si>
  <si>
    <t xml:space="preserve">I agree to maintain the following information in the Company's record for a period of 8 years and shall make this available for verification to any statutory authority. </t>
  </si>
  <si>
    <t xml:space="preserve">Name   and   details of the Local Supplier  
(Registered Office, Manufacturing unit location, nature of legal entity) </t>
  </si>
  <si>
    <t>i</t>
  </si>
  <si>
    <t>ii</t>
  </si>
  <si>
    <t>iii</t>
  </si>
  <si>
    <t>iv</t>
  </si>
  <si>
    <t>v</t>
  </si>
  <si>
    <t>vii</t>
  </si>
  <si>
    <t>vi</t>
  </si>
  <si>
    <t>viii</t>
  </si>
  <si>
    <t>ix</t>
  </si>
  <si>
    <t>x</t>
  </si>
  <si>
    <t>xi</t>
  </si>
  <si>
    <t>xii</t>
  </si>
  <si>
    <t>xiii</t>
  </si>
  <si>
    <t xml:space="preserve">Date on which this certificate is issued </t>
  </si>
  <si>
    <t>Goods/services/works for which the certificate is produced</t>
  </si>
  <si>
    <t xml:space="preserve">Procuring entity to whom the certificate is furnished </t>
  </si>
  <si>
    <t>Percentage of local content claimed and whether it meets the Local Content prescribed for ‘Class –I local supplier’</t>
  </si>
  <si>
    <t xml:space="preserve">Name and contact details of the unit of the Local Supplier (s) </t>
  </si>
  <si>
    <t xml:space="preserve">Sale Price of the product </t>
  </si>
  <si>
    <t xml:space="preserve">Ex-Factory Price of the product </t>
  </si>
  <si>
    <t xml:space="preserve">Freight, insurance and handling </t>
  </si>
  <si>
    <t>Total Bill of Material</t>
  </si>
  <si>
    <t>List and total cost value of input used to manufacture the Goods/to provide services/in construction of works</t>
  </si>
  <si>
    <t xml:space="preserve">List and cost of inputs which are imported, directly or indirectly </t>
  </si>
  <si>
    <t>List and total cost of input which are domestically sourced. Value addition certificates from suppliers, if the input is not in-house to be attached</t>
  </si>
  <si>
    <t>All the pages of the Affidavit shall be signed by the authorised representative of the bidder and duly stamped.</t>
  </si>
  <si>
    <t>Power of Attorney</t>
  </si>
  <si>
    <t>Authorised Bid Signatory of Other Partner-2 of JV</t>
  </si>
  <si>
    <t>Printed Name of Other Partner-2</t>
  </si>
  <si>
    <t>Our Balance Bid Capacity net of works under execution, calculated as per Clause ITB 23.2.1 (i.e. 3T-B), as on</t>
  </si>
  <si>
    <t>1st date of the Quarter in which First Envelope Bids are to be opened i.e.</t>
  </si>
  <si>
    <r>
      <t>1</t>
    </r>
    <r>
      <rPr>
        <vertAlign val="superscript"/>
        <sz val="10"/>
        <rFont val="Book Antiqua"/>
        <family val="1"/>
      </rPr>
      <t>st</t>
    </r>
    <r>
      <rPr>
        <sz val="10"/>
        <rFont val="Book Antiqua"/>
        <family val="1"/>
      </rPr>
      <t xml:space="preserve"> Jan 2024</t>
    </r>
  </si>
  <si>
    <r>
      <t>1</t>
    </r>
    <r>
      <rPr>
        <vertAlign val="superscript"/>
        <sz val="10"/>
        <rFont val="Book Antiqua"/>
        <family val="1"/>
      </rPr>
      <t>st</t>
    </r>
    <r>
      <rPr>
        <sz val="10"/>
        <rFont val="Book Antiqua"/>
        <family val="1"/>
      </rPr>
      <t xml:space="preserve"> April 2024</t>
    </r>
  </si>
  <si>
    <r>
      <t>1</t>
    </r>
    <r>
      <rPr>
        <vertAlign val="superscript"/>
        <sz val="10"/>
        <rFont val="Book Antiqua"/>
        <family val="1"/>
      </rPr>
      <t>st</t>
    </r>
    <r>
      <rPr>
        <sz val="10"/>
        <rFont val="Book Antiqua"/>
        <family val="1"/>
      </rPr>
      <t xml:space="preserve"> Oct 2023</t>
    </r>
  </si>
  <si>
    <t>Contact No.</t>
  </si>
  <si>
    <t>In case of JV bidder, the format is generated automatically for respective partner of JV and shall be printed &amp; to be submitted separately on non-judicial stampaper.</t>
  </si>
  <si>
    <t>Instruction for printing &amp; submitting Affidavit of Self certification regarding Local Content</t>
  </si>
  <si>
    <t>The requisite format of Affidavit of Self certification regarding Local Content is getting generated automatically and displayed here below. The page setting for print out to be kept remain unchanged</t>
  </si>
  <si>
    <t>T</t>
  </si>
  <si>
    <t>To,</t>
  </si>
  <si>
    <t>Instruction for printing &amp; submitting Attachment-20 (KMP Declaration)</t>
  </si>
  <si>
    <t>In case of JV bidder, the format is generated automatically for respective partner of JV and shall be filled as above and printed &amp; submitted separately on Letter Head of respective JV Partner(s).</t>
  </si>
  <si>
    <t>(Tender Fee Payment)</t>
  </si>
  <si>
    <t>Mode of Payment</t>
  </si>
  <si>
    <t>Type of Bidder</t>
  </si>
  <si>
    <t>Bidder’s Name and Address</t>
  </si>
  <si>
    <t>Name</t>
  </si>
  <si>
    <t>Bid Signatory</t>
  </si>
  <si>
    <t>Email add of Other Partner-2</t>
  </si>
  <si>
    <t>Contact No. of Other Partner-2</t>
  </si>
  <si>
    <t>Email address</t>
  </si>
  <si>
    <t>POA Status</t>
  </si>
  <si>
    <t>Tender Fee Payment</t>
  </si>
  <si>
    <t>Tender Fee Amount</t>
  </si>
  <si>
    <r>
      <t>1</t>
    </r>
    <r>
      <rPr>
        <vertAlign val="superscript"/>
        <sz val="10"/>
        <rFont val="Book Antiqua"/>
        <family val="1"/>
      </rPr>
      <t>st</t>
    </r>
    <r>
      <rPr>
        <sz val="10"/>
        <rFont val="Book Antiqua"/>
        <family val="1"/>
      </rPr>
      <t xml:space="preserve"> July 2023</t>
    </r>
  </si>
  <si>
    <t xml:space="preserve">Attachement -6 </t>
  </si>
  <si>
    <r>
      <t xml:space="preserve">Percentage of local content claimed and whether it meets the Local Content prescribed for </t>
    </r>
    <r>
      <rPr>
        <b/>
        <sz val="12"/>
        <rFont val="Book Antiqua"/>
        <family val="1"/>
      </rPr>
      <t>‘Class –I local supplier’</t>
    </r>
  </si>
  <si>
    <t>Attachement-20 Details</t>
  </si>
  <si>
    <t>Declared on</t>
  </si>
  <si>
    <r>
      <t>Value of Total Sales (including Taxes and Duties)(T) (</t>
    </r>
    <r>
      <rPr>
        <b/>
        <sz val="14"/>
        <color rgb="FFFF0000"/>
        <rFont val="Book Antiqua"/>
        <family val="1"/>
      </rPr>
      <t>in Crore</t>
    </r>
    <r>
      <rPr>
        <b/>
        <sz val="11"/>
        <rFont val="Book Antiqua"/>
        <family val="1"/>
      </rPr>
      <t>)</t>
    </r>
  </si>
  <si>
    <t>Attachment-25</t>
  </si>
  <si>
    <t>Pre-defined Events</t>
  </si>
  <si>
    <t>Select one option only 
(Yes/No, as applicable)</t>
  </si>
  <si>
    <t xml:space="preserve">Attachment-26- </t>
  </si>
  <si>
    <t xml:space="preserve">Local Content % </t>
  </si>
  <si>
    <t>Self certification regarding Local Content</t>
  </si>
  <si>
    <t>NIL</t>
  </si>
  <si>
    <t>Nil</t>
  </si>
  <si>
    <t>nil</t>
  </si>
  <si>
    <t>None</t>
  </si>
  <si>
    <t>none</t>
  </si>
  <si>
    <t>No Deviation</t>
  </si>
  <si>
    <t>no deviation</t>
  </si>
  <si>
    <t>No deviation</t>
  </si>
  <si>
    <t>Attachment-15</t>
  </si>
  <si>
    <t>Opted for Advance</t>
  </si>
  <si>
    <t>Supply Portion</t>
  </si>
  <si>
    <t>Service Portion</t>
  </si>
  <si>
    <t>Engineering</t>
  </si>
  <si>
    <t>Attachment-16</t>
  </si>
  <si>
    <t>Previous transgressions of Integrity Pact</t>
  </si>
  <si>
    <t>Litigation History</t>
  </si>
  <si>
    <t xml:space="preserve">Date   </t>
  </si>
  <si>
    <r>
      <t>Value of Balance Works (</t>
    </r>
    <r>
      <rPr>
        <b/>
        <sz val="11"/>
        <rFont val="Book Antiqua"/>
        <family val="1"/>
      </rPr>
      <t>B1</t>
    </r>
    <r>
      <rPr>
        <sz val="11"/>
        <rFont val="Book Antiqua"/>
        <family val="1"/>
      </rPr>
      <t>) against the Contracts awarded by Employer (</t>
    </r>
    <r>
      <rPr>
        <b/>
        <sz val="14"/>
        <color rgb="FFFF0000"/>
        <rFont val="Book Antiqua"/>
        <family val="1"/>
      </rPr>
      <t>in Crore</t>
    </r>
    <r>
      <rPr>
        <b/>
        <sz val="11"/>
        <rFont val="Book Antiqua"/>
        <family val="1"/>
      </rPr>
      <t>)</t>
    </r>
  </si>
  <si>
    <r>
      <t>Value of Balance Works (</t>
    </r>
    <r>
      <rPr>
        <b/>
        <sz val="11"/>
        <rFont val="Book Antiqua"/>
        <family val="1"/>
      </rPr>
      <t>B2</t>
    </r>
    <r>
      <rPr>
        <sz val="11"/>
        <rFont val="Book Antiqua"/>
        <family val="1"/>
      </rPr>
      <t>) against the Contracts awarded by Utilities other than Employer (</t>
    </r>
    <r>
      <rPr>
        <b/>
        <sz val="14"/>
        <color rgb="FFFF0000"/>
        <rFont val="Book Antiqua"/>
        <family val="1"/>
      </rPr>
      <t>in Crore</t>
    </r>
    <r>
      <rPr>
        <sz val="11"/>
        <rFont val="Book Antiqua"/>
        <family val="1"/>
      </rPr>
      <t>)</t>
    </r>
  </si>
  <si>
    <t>Jan</t>
  </si>
  <si>
    <t>Feb</t>
  </si>
  <si>
    <t>Mar</t>
  </si>
  <si>
    <t>Apr</t>
  </si>
  <si>
    <t>Jun</t>
  </si>
  <si>
    <t>Jul</t>
  </si>
  <si>
    <t>Aug</t>
  </si>
  <si>
    <t>Sep</t>
  </si>
  <si>
    <t>Oct</t>
  </si>
  <si>
    <t>Nov</t>
  </si>
  <si>
    <t>Dec</t>
  </si>
  <si>
    <t>Tender Fee - Exempted</t>
  </si>
  <si>
    <t>Instruction for printing &amp; submitting Attachment-25</t>
  </si>
  <si>
    <t xml:space="preserve">The requisite format of Attachment-25 is given hereunder. Bidder is required to fill all the details as in Green Cells only </t>
  </si>
  <si>
    <t>In case of JV bidder, the format is generated automatically for respective partner of JV and shall be filled as above.</t>
  </si>
  <si>
    <r>
      <t xml:space="preserve">Take print out of </t>
    </r>
    <r>
      <rPr>
        <b/>
        <sz val="12"/>
        <color theme="0"/>
        <rFont val="Book Antiqua"/>
        <family val="1"/>
      </rPr>
      <t>following text on a non-judicial stamp paper</t>
    </r>
    <r>
      <rPr>
        <sz val="12"/>
        <rFont val="Book Antiqua"/>
        <family val="1"/>
      </rPr>
      <t xml:space="preserve"> of Rs. 100/-  and other pages on plain A4 size paper to be appended with Stamp Paper.</t>
    </r>
  </si>
  <si>
    <t>The requisite format of Attachment-20 is given hereunder. Bidder is required to fill all the details as in Green Cells only and duly filled Attachment shall be printed for signing and submitted through uploading in Bid. The page setting for print out may be adjusted.</t>
  </si>
  <si>
    <t>Notwithstanding the above, we reiterate our compliance to the Time for Completion of the Facilities/ Works as per the provisions of the Bidding document</t>
  </si>
  <si>
    <t>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t>
  </si>
  <si>
    <t>CC/NT/W-AIS/DOM/A00/23/06456</t>
  </si>
  <si>
    <t>Substation Package SS-115</t>
  </si>
  <si>
    <t>Through POWERGRID ONLINE PAYMENT UTILITY</t>
  </si>
  <si>
    <t xml:space="preserve">Period in months from the effective date of contract
for 400kV AIS Substation Extension Package SS115 </t>
  </si>
  <si>
    <t xml:space="preserve">Eastern Region Expansion Scheme-XXXV (ERES-XXXV)
Extn. of 132kV Rangpo GIS S/S
</t>
  </si>
  <si>
    <t>Eastern Region Expansion Scheme XXXVII (ERES-XXXVII)
a. Extn. of 400kV Lakhisarai S/S, 
b. Creation of 220kV level (GIS) at Lakhisarai S/S</t>
  </si>
  <si>
    <t>In accordance with Clause 2, Appendix-2, Form of Contract Agreement, Section-VI; Forms. Volume-I</t>
  </si>
  <si>
    <t xml:space="preserve">A) For Equipment Ex-Works Price Component </t>
  </si>
  <si>
    <t>Transformer (excluding Insulating Oil) (ratings above 10MVA or voltage above 33kV up to 400kV)</t>
  </si>
  <si>
    <t>i)</t>
  </si>
  <si>
    <t>Copper a=</t>
  </si>
  <si>
    <t>Price Indices for copper wire rod, as published by IEEMA.</t>
  </si>
  <si>
    <t>ii)</t>
  </si>
  <si>
    <t>Electrical Lamination Steel b=</t>
  </si>
  <si>
    <t xml:space="preserve">Price of CRGO Electrical Steel Lamination as published by IEEMA. </t>
  </si>
  <si>
    <t>iii)</t>
  </si>
  <si>
    <t>Construction Steel c=</t>
  </si>
  <si>
    <t>Average price of Steel Plates (10mm thick), as published by IEEMA</t>
  </si>
  <si>
    <t>iv)</t>
  </si>
  <si>
    <t>Insulating Material d=</t>
  </si>
  <si>
    <t>Price of Insulating Materials , as published by IEEMA.</t>
  </si>
  <si>
    <t>v)</t>
  </si>
  <si>
    <t>Labour l=</t>
  </si>
  <si>
    <t xml:space="preserve">Indian field labour index – namely All-India Average Consumer Price Index Numbers for Industrial Workers (monthly) (Base 2016=100), as published by Labour Bureau, Shimla, Government of India (http://labourbureaunew.gov.in)
</t>
  </si>
  <si>
    <t>The sum of all the coefficients including labour shall be a+b+c+d+l=0.85</t>
  </si>
  <si>
    <t>Insulating oil for  Transformers (ratings above 10MVA or voltage above 33kV up to 400kV):</t>
  </si>
  <si>
    <t>Insulating Oil e=</t>
  </si>
  <si>
    <t>Transformer Oil (TO):  Transformer oil conforming to IS:335-1993, supplied in drum(Ex-Refinery, Mumbai) as published by IEEMA.</t>
  </si>
  <si>
    <t>Circuit Breaker</t>
  </si>
  <si>
    <t>Raw Material</t>
  </si>
  <si>
    <t>a=</t>
  </si>
  <si>
    <t>IEEMA</t>
  </si>
  <si>
    <t>b=</t>
  </si>
  <si>
    <t>c=</t>
  </si>
  <si>
    <t>d=</t>
  </si>
  <si>
    <t>Labour</t>
  </si>
  <si>
    <t>l=</t>
  </si>
  <si>
    <t xml:space="preserve">Indian field labour index – namely All India average consumer price index for Industrial Workers (monthly)  (Base: 2016= 100), as published by Labour Bureau, Shimla, Government of India (www.labourbureau.nic.in).
</t>
  </si>
  <si>
    <t>The sum of the value of coefficients for raw materials: a+b+c+d=0.55 to 0.65 and sum of all the coefficients including labour shall be a+b+c+d+l=0.85.</t>
  </si>
  <si>
    <t>Isolators</t>
  </si>
  <si>
    <t>Labour I=</t>
  </si>
  <si>
    <t xml:space="preserve">Indian field labour index – namely All India average consumer price index for Industrial Workers (monthly)  (Base: 2001= 100), as published by Labour Bureau, Shimla, Government of India (www.labourbureau.nic.in).
</t>
  </si>
  <si>
    <t>Capacitive VoltageTransformer</t>
  </si>
  <si>
    <t>III</t>
  </si>
  <si>
    <t>Current Transformer</t>
  </si>
  <si>
    <t>IV</t>
  </si>
  <si>
    <t>V</t>
  </si>
  <si>
    <t>Surge Arrester</t>
  </si>
  <si>
    <t xml:space="preserve">Labour </t>
  </si>
  <si>
    <t xml:space="preserve"> I=</t>
  </si>
  <si>
    <t xml:space="preserve">Indian field labour index – namely All India average consumer price index for Industrial Workers (monthly)  (Base: 2016= 100), as published by Labour Bureau, Shimla, Government of India (www.labourbureau.nic.in).
</t>
  </si>
  <si>
    <t>VI</t>
  </si>
  <si>
    <t>PVC/XLPE Insulated Power and Control Cable</t>
  </si>
  <si>
    <t>a=PVC Compound</t>
  </si>
  <si>
    <t>Published Price of Metal</t>
  </si>
  <si>
    <t>i) Aluminium per MT</t>
  </si>
  <si>
    <t>ii) Copper per MT</t>
  </si>
  <si>
    <t>Weight in MT of Metal per kM
(Size wise)</t>
  </si>
  <si>
    <t>VII</t>
  </si>
  <si>
    <t>Substation Structures</t>
  </si>
  <si>
    <t>Lattice Steel Structures &amp; Pipe Structures (including bolts &amp; nuts, washers &amp; foundation bolts)</t>
  </si>
  <si>
    <t>Raw Materials</t>
  </si>
  <si>
    <t>a=Structural steel</t>
  </si>
  <si>
    <t>JPC Market Price (Retail) for average Price of Steel Angles of size 50 x 50 x 6 mm of all cities in Rs./MT as published by Joint Plant Committee(JPC).</t>
  </si>
  <si>
    <t>b=Electrolytic Zinc</t>
  </si>
  <si>
    <t xml:space="preserve">VIII.  </t>
  </si>
  <si>
    <t>Series Reactor [ 420 kV, 12 ohm, 2500A, 1-ph air core dry type Series Reactor]</t>
  </si>
  <si>
    <t>Copper(a)</t>
  </si>
  <si>
    <t>Aluminium(a)</t>
  </si>
  <si>
    <t xml:space="preserve">Indian field labour index – namely All India average consumer price index for Industrial Workers (monthly)  (Base: 2001= 100), as published by Labour Bureau, Shimla, Government of India (www.labourbureau.nic.in).
</t>
  </si>
  <si>
    <t>The value of coefficient for raw materials: a=0.65 to 0.73 and value of coefficient for labour shall be between 0.12 and 0.20,  so that sum of all the coefficients including labour shall be a+l=0.85</t>
  </si>
  <si>
    <t>B.</t>
  </si>
  <si>
    <t>For Installation Price Component</t>
  </si>
  <si>
    <t xml:space="preserve">Installation price component (including Civil works but excluding ‘supply &amp; placement of reinforcement steel’ and ‘concreting’)  </t>
  </si>
  <si>
    <t xml:space="preserve">Indian field labour index – namely All India average consumer price index for Industrial Workers (monthly)  (Base: 2016= 100), as published by Labour Bureau, Shimla, Government of India (www.labourbureau.nic.in).
</t>
  </si>
  <si>
    <t xml:space="preserve">Supply &amp; Placement of Reinforcement Steel </t>
  </si>
  <si>
    <t>HSD</t>
  </si>
  <si>
    <t>Wholesale Price Index Number for `HSD’(Individual Commodity) (monthly)  (Base: 2011-12=100), as published by Office of Economic Advisor, Ministry of Commerce &amp; Industry(www.eaindustry.nic.in).</t>
  </si>
  <si>
    <t>Manufacture of Basic Metals</t>
  </si>
  <si>
    <t>Wholesale Price Index Number for   `Manufacture of Basic Metals’(Group Item) (monthly)  (Base: 2011-12=100), as published by Office of Economic Advisor, Ministry of Commerce &amp; Industry(www.eaindustry.nic.in).</t>
  </si>
  <si>
    <t>For Concereting</t>
  </si>
  <si>
    <t>Manufacture of cement, lime and plaster</t>
  </si>
  <si>
    <t xml:space="preserve">Wholesale Price Index Number for `Manufacture of cement, lime and plaster’(Group Item) (monthly)  (Base: 2011-12=100), as published by Office of Economic Advisor, Ministry of Commerce &amp; Industry (www.eaindustry.nic.in)
</t>
  </si>
  <si>
    <t>Cutting, shaping and finishing of stone</t>
  </si>
  <si>
    <t>Wholesale Price Index Number for `Cutting, shaping and finishing of stone’(Group Item) (monthly) (Base: 2011-12=100), as published by Office of Economic Advisor, Ministry of Commerce &amp; Industry(www.eaindustry.nic.in).</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</si>
  <si>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</si>
  <si>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(specify the percentage of Local content)</t>
  </si>
  <si>
    <t>Enter the details of the location(s) at which value addition is made</t>
  </si>
  <si>
    <t>(Enter the details of the location(s) at which value addition is made)</t>
  </si>
  <si>
    <t xml:space="preserve">Undertaking by the bidder regarding Compliance of DMI&amp;SP policy </t>
  </si>
  <si>
    <t xml:space="preserve">Affidavit of Self certification regarding Minimum Local Content in line with PPP-MII order and MoP Order, if applicable </t>
  </si>
  <si>
    <t xml:space="preserve"> Certification by the Bidder per DoE Order in line with ITB Clause 2.1 </t>
  </si>
  <si>
    <t xml:space="preserve">Declaration by the Bidder regarding events encountered pursuant to ITB Clause 2.1   </t>
  </si>
  <si>
    <t xml:space="preserve">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 </t>
  </si>
  <si>
    <t>First Envelop Bid Proposal Ref No.</t>
  </si>
  <si>
    <t>Attachments 3(JV), 4,  4(A),  4(B),  5, 5(A), 6, 7, 9, 10, 11, 12, 13, 14, 15, 16, 17, 18, 19, 20, 21, 22, 23, 24, 25, 26, 27 and Bid Form for 1st Envelope are included here.</t>
  </si>
  <si>
    <t>Attachment-3(QR), Attachment-27 : To be submitted as per the provisions of the Bidding Documents (Formats Attached seperately in Volume-III of Bidding Documents)</t>
  </si>
  <si>
    <r>
      <t>Value of Balance Works (B2</t>
    </r>
    <r>
      <rPr>
        <sz val="11"/>
        <rFont val="Book Antiqua"/>
        <family val="1"/>
      </rPr>
      <t>) against the Contracts awarded by Utilities other than Employer 
(</t>
    </r>
    <r>
      <rPr>
        <b/>
        <sz val="14"/>
        <color rgb="FFFF0000"/>
        <rFont val="Book Antiqua"/>
        <family val="1"/>
      </rPr>
      <t>in Crore</t>
    </r>
    <r>
      <rPr>
        <sz val="11"/>
        <rFont val="Book Antiqua"/>
        <family val="1"/>
      </rPr>
      <t>)</t>
    </r>
  </si>
  <si>
    <r>
      <rPr>
        <sz val="11"/>
        <rFont val="Book Antiqua"/>
        <family val="1"/>
      </rPr>
      <t>Value of Balance Works (</t>
    </r>
    <r>
      <rPr>
        <b/>
        <sz val="11"/>
        <rFont val="Book Antiqua"/>
        <family val="1"/>
      </rPr>
      <t>B1</t>
    </r>
    <r>
      <rPr>
        <sz val="11"/>
        <rFont val="Book Antiqua"/>
        <family val="1"/>
      </rPr>
      <t>) against the Contracts awarded by Employer 
(</t>
    </r>
    <r>
      <rPr>
        <b/>
        <sz val="14"/>
        <color rgb="FFFF0000"/>
        <rFont val="Book Antiqua"/>
        <family val="1"/>
      </rPr>
      <t>in Crore</t>
    </r>
    <r>
      <rPr>
        <b/>
        <sz val="11"/>
        <rFont val="Book Antiqua"/>
        <family val="1"/>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</si>
</sst>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 numFmtId="173" formatCode="0.0000"/>
  </numFmts>
  <fonts count="93">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b/>
      <sz val="10"/>
      <color indexed="12"/>
      <name val="Book Antiqua"/>
      <family val="1"/>
    </font>
    <font>
      <b/>
      <i/>
      <sz val="11"/>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2"/>
      <color rgb="FFFF0000"/>
      <name val="Arial"/>
      <family val="2"/>
    </font>
    <font>
      <sz val="12"/>
      <color rgb="FF0000FF"/>
      <name val="Book Antiqua"/>
      <family val="1"/>
    </font>
    <font>
      <sz val="8"/>
      <color rgb="FF000000"/>
      <name val="Tahoma"/>
      <family val="2"/>
    </font>
    <font>
      <b/>
      <sz val="16"/>
      <name val="Book Antiqua"/>
      <family val="1"/>
    </font>
    <font>
      <b/>
      <sz val="20"/>
      <color indexed="12"/>
      <name val="Book Antiqua"/>
      <family val="1"/>
    </font>
    <font>
      <i/>
      <sz val="11"/>
      <name val="Arial"/>
      <family val="2"/>
    </font>
    <font>
      <vertAlign val="superscript"/>
      <sz val="10"/>
      <name val="Book Antiqua"/>
      <family val="1"/>
    </font>
    <font>
      <i/>
      <sz val="11"/>
      <color rgb="FFFF0000"/>
      <name val="Book Antiqua"/>
      <family val="1"/>
    </font>
    <font>
      <b/>
      <i/>
      <sz val="12"/>
      <color rgb="FFFF0000"/>
      <name val="Book Antiqua"/>
      <family val="1"/>
    </font>
    <font>
      <sz val="8"/>
      <color rgb="FF000000"/>
      <name val="Segoe UI"/>
      <family val="2"/>
    </font>
    <font>
      <u/>
      <sz val="10"/>
      <color theme="10"/>
      <name val="Book Antiqua"/>
      <family val="1"/>
    </font>
    <font>
      <b/>
      <sz val="14"/>
      <color rgb="FFFF0000"/>
      <name val="Book Antiqua"/>
      <family val="1"/>
    </font>
    <font>
      <sz val="11"/>
      <color rgb="FFCCFFCC"/>
      <name val="Book Antiqua"/>
      <family val="1"/>
    </font>
    <font>
      <sz val="12"/>
      <color rgb="FFCCFFCC"/>
      <name val="Book Antiqua"/>
      <family val="1"/>
    </font>
    <font>
      <sz val="12"/>
      <color theme="0"/>
      <name val="Book Antiqua"/>
      <family val="1"/>
    </font>
    <font>
      <b/>
      <sz val="12"/>
      <color theme="0"/>
      <name val="Book Antiqua"/>
      <family val="1"/>
    </font>
    <font>
      <i/>
      <sz val="12"/>
      <color rgb="FFFF0000"/>
      <name val="Book Antiqua"/>
      <family val="1"/>
    </font>
    <font>
      <sz val="11"/>
      <color rgb="FFFF0000"/>
      <name val="Book Antiqua"/>
      <family val="1"/>
    </font>
  </fonts>
  <fills count="16">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solid">
        <fgColor indexed="1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0" tint="-0.14999847407452621"/>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rgb="FF0070C0"/>
        <bgColor indexed="64"/>
      </patternFill>
    </fill>
  </fills>
  <borders count="43">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s>
  <cellStyleXfs count="60">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9"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85" fillId="0" borderId="0" applyNumberFormat="0" applyFill="0" applyBorder="0" applyAlignment="0" applyProtection="0"/>
  </cellStyleXfs>
  <cellXfs count="987">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0" applyFont="1" applyAlignment="1">
      <alignment vertical="center"/>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10" fillId="0" borderId="6"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top"/>
      <protection hidden="1"/>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0" fontId="9" fillId="0" borderId="0" xfId="0" quotePrefix="1" applyFont="1" applyAlignment="1" applyProtection="1">
      <alignment horizontal="right" vertical="center"/>
      <protection hidden="1"/>
    </xf>
    <xf numFmtId="0" fontId="9" fillId="0" borderId="0" xfId="0" quotePrefix="1" applyFont="1" applyAlignment="1" applyProtection="1">
      <alignment horizontal="right" vertical="top"/>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2"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1" fontId="9" fillId="0" borderId="0" xfId="0" applyNumberFormat="1" applyFont="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171"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171" fontId="9" fillId="0" borderId="0" xfId="0" applyNumberFormat="1" applyFont="1" applyAlignment="1" applyProtection="1">
      <alignment horizontal="center"/>
      <protection hidden="1"/>
    </xf>
    <xf numFmtId="0" fontId="9" fillId="0" borderId="0" xfId="0" applyFont="1" applyAlignment="1" applyProtection="1">
      <alignment horizontal="left"/>
      <protection hidden="1"/>
    </xf>
    <xf numFmtId="0" fontId="22" fillId="0" borderId="0" xfId="0" applyFont="1" applyAlignment="1" applyProtection="1">
      <alignment horizontal="justify" vertical="center"/>
      <protection hidden="1"/>
    </xf>
    <xf numFmtId="0" fontId="9" fillId="0" borderId="6"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0" borderId="11" xfId="0" applyFont="1" applyBorder="1" applyAlignment="1" applyProtection="1">
      <alignment horizontal="left" vertical="center" wrapText="1"/>
      <protection hidden="1"/>
    </xf>
    <xf numFmtId="0" fontId="9" fillId="0" borderId="12" xfId="0" applyFont="1" applyBorder="1" applyAlignment="1" applyProtection="1">
      <alignment horizontal="left" vertical="center" wrapText="1"/>
      <protection hidden="1"/>
    </xf>
    <xf numFmtId="0" fontId="9" fillId="0" borderId="0" xfId="0" applyFont="1" applyAlignment="1" applyProtection="1">
      <alignment horizontal="left" vertical="center"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horizontal="left"/>
      <protection hidden="1"/>
    </xf>
    <xf numFmtId="0" fontId="9" fillId="0" borderId="0" xfId="0" applyFont="1" applyAlignment="1" applyProtection="1">
      <alignment horizontal="center"/>
      <protection hidden="1"/>
    </xf>
    <xf numFmtId="0" fontId="9" fillId="0" borderId="0" xfId="0" applyFont="1" applyAlignment="1" applyProtection="1">
      <alignment vertical="center" wrapText="1"/>
      <protection hidden="1"/>
    </xf>
    <xf numFmtId="0" fontId="9" fillId="0" borderId="0" xfId="0" applyFont="1" applyAlignment="1" applyProtection="1">
      <alignment horizontal="justify"/>
      <protection hidden="1"/>
    </xf>
    <xf numFmtId="0" fontId="9" fillId="0" borderId="0" xfId="0" applyFont="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3"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4" xfId="0" applyFont="1" applyBorder="1" applyAlignment="1" applyProtection="1">
      <alignment horizontal="center" vertical="center" wrapText="1"/>
      <protection hidden="1"/>
    </xf>
    <xf numFmtId="0" fontId="9" fillId="0" borderId="15" xfId="0" applyFont="1" applyBorder="1" applyAlignment="1" applyProtection="1">
      <alignment vertical="center" wrapText="1"/>
      <protection hidden="1"/>
    </xf>
    <xf numFmtId="0" fontId="9" fillId="0" borderId="16"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172" fontId="27" fillId="0" borderId="0" xfId="0" applyNumberFormat="1" applyFont="1" applyAlignment="1" applyProtection="1">
      <alignment vertical="center"/>
      <protection hidden="1"/>
    </xf>
    <xf numFmtId="0" fontId="39" fillId="0" borderId="0" xfId="0" applyFont="1" applyAlignment="1" applyProtection="1">
      <alignment vertical="center"/>
      <protection hidden="1"/>
    </xf>
    <xf numFmtId="0" fontId="39" fillId="0" borderId="0" xfId="0" applyFont="1" applyAlignment="1" applyProtection="1">
      <alignment horizontal="center"/>
      <protection hidden="1"/>
    </xf>
    <xf numFmtId="0" fontId="39" fillId="0" borderId="0" xfId="0" applyFont="1" applyAlignment="1" applyProtection="1">
      <alignment horizontal="center" vertical="center"/>
      <protection hidden="1"/>
    </xf>
    <xf numFmtId="0" fontId="39" fillId="0" borderId="0" xfId="0" applyFont="1" applyProtection="1">
      <protection hidden="1"/>
    </xf>
    <xf numFmtId="0" fontId="42" fillId="0" borderId="0" xfId="0" applyFont="1" applyAlignment="1" applyProtection="1">
      <alignment vertical="center"/>
      <protection hidden="1"/>
    </xf>
    <xf numFmtId="0" fontId="43" fillId="0" borderId="0" xfId="0" applyFont="1" applyAlignment="1" applyProtection="1">
      <alignment vertical="center"/>
      <protection hidden="1"/>
    </xf>
    <xf numFmtId="0" fontId="36" fillId="0" borderId="0" xfId="47" applyFont="1" applyAlignment="1" applyProtection="1">
      <alignment horizontal="left" vertical="center" indent="1"/>
      <protection hidden="1"/>
    </xf>
    <xf numFmtId="0" fontId="38"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1" fillId="0" borderId="0" xfId="53" applyFont="1" applyAlignment="1" applyProtection="1">
      <alignment vertical="center"/>
      <protection hidden="1"/>
    </xf>
    <xf numFmtId="0" fontId="40"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0" xfId="53" applyAlignment="1" applyProtection="1">
      <alignment vertical="top"/>
      <protection hidden="1"/>
    </xf>
    <xf numFmtId="0" fontId="9" fillId="0" borderId="6" xfId="0" applyFont="1" applyBorder="1" applyAlignment="1" applyProtection="1">
      <alignment vertical="center" wrapText="1"/>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5" fillId="2" borderId="6" xfId="0" applyFont="1" applyFill="1" applyBorder="1" applyAlignment="1" applyProtection="1">
      <alignment horizontal="right" vertical="center" wrapText="1"/>
      <protection locked="0"/>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0" fontId="47" fillId="0" borderId="0" xfId="0" applyFont="1" applyAlignment="1" applyProtection="1">
      <alignment vertical="center"/>
      <protection hidden="1"/>
    </xf>
    <xf numFmtId="0" fontId="9" fillId="0" borderId="0" xfId="0" applyFont="1" applyAlignment="1" applyProtection="1">
      <alignment horizontal="justify" vertical="center" wrapText="1"/>
      <protection hidden="1"/>
    </xf>
    <xf numFmtId="0" fontId="35" fillId="0" borderId="0" xfId="0" applyFont="1" applyAlignment="1" applyProtection="1">
      <alignment horizontal="left" vertical="center"/>
      <protection hidden="1"/>
    </xf>
    <xf numFmtId="172" fontId="10" fillId="0" borderId="0" xfId="0" applyNumberFormat="1" applyFont="1" applyAlignment="1">
      <alignment horizontal="left" vertical="center" indent="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16"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indent="2"/>
      <protection hidden="1"/>
    </xf>
    <xf numFmtId="0" fontId="9" fillId="0" borderId="6" xfId="0" applyFont="1" applyBorder="1" applyAlignment="1" applyProtection="1">
      <alignment horizontal="left" vertical="top" wrapText="1" indent="2"/>
      <protection hidden="1"/>
    </xf>
    <xf numFmtId="0" fontId="9" fillId="0" borderId="7" xfId="0" applyFont="1" applyBorder="1" applyAlignment="1" applyProtection="1">
      <alignment horizontal="left" vertical="center" wrapText="1" indent="2"/>
      <protection hidden="1"/>
    </xf>
    <xf numFmtId="0" fontId="9" fillId="0" borderId="14"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Border="1" applyAlignment="1" applyProtection="1">
      <alignment horizontal="center" vertical="top" wrapText="1"/>
      <protection hidden="1"/>
    </xf>
    <xf numFmtId="0" fontId="44" fillId="0" borderId="0" xfId="0" applyFont="1" applyAlignment="1" applyProtection="1">
      <alignment horizontal="justify" vertical="center"/>
      <protection hidden="1"/>
    </xf>
    <xf numFmtId="0" fontId="44"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8" fillId="0" borderId="0" xfId="0" applyFont="1" applyAlignment="1" applyProtection="1">
      <alignment horizontal="right"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4" fillId="0" borderId="0" xfId="0" applyFont="1" applyAlignment="1" applyProtection="1">
      <alignment vertical="center"/>
      <protection hidden="1"/>
    </xf>
    <xf numFmtId="0" fontId="44" fillId="0" borderId="0" xfId="0" applyFont="1" applyAlignment="1" applyProtection="1">
      <alignment vertical="center"/>
      <protection locked="0"/>
    </xf>
    <xf numFmtId="0" fontId="25" fillId="0" borderId="0" xfId="0" applyFont="1" applyAlignment="1" applyProtection="1">
      <alignment vertical="center"/>
      <protection locked="0"/>
    </xf>
    <xf numFmtId="0" fontId="44"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49"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5" fillId="0" borderId="0" xfId="0" applyFont="1" applyAlignment="1" applyProtection="1">
      <alignment horizontal="left" vertical="top" wrapText="1"/>
      <protection hidden="1"/>
    </xf>
    <xf numFmtId="0" fontId="50" fillId="0" borderId="0" xfId="0" applyFont="1" applyAlignment="1">
      <alignment horizontal="left"/>
    </xf>
    <xf numFmtId="0" fontId="9" fillId="0" borderId="13" xfId="0" applyFont="1" applyBorder="1" applyAlignment="1" applyProtection="1">
      <alignment horizontal="left" vertical="center" wrapText="1" indent="2"/>
      <protection hidden="1"/>
    </xf>
    <xf numFmtId="0" fontId="49" fillId="0" borderId="0" xfId="0" applyFont="1" applyProtection="1">
      <protection locked="0"/>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51" fillId="0" borderId="0" xfId="0" applyFont="1" applyAlignment="1" applyProtection="1">
      <alignment vertical="center"/>
      <protection hidden="1"/>
    </xf>
    <xf numFmtId="0" fontId="51" fillId="0" borderId="0" xfId="0" applyFont="1" applyProtection="1">
      <protection hidden="1"/>
    </xf>
    <xf numFmtId="0" fontId="52" fillId="0" borderId="0" xfId="0" applyFont="1" applyAlignment="1" applyProtection="1">
      <alignment vertical="center"/>
      <protection hidden="1"/>
    </xf>
    <xf numFmtId="0" fontId="53" fillId="0" borderId="0" xfId="0" applyFont="1" applyAlignment="1" applyProtection="1">
      <alignment vertical="center"/>
      <protection hidden="1"/>
    </xf>
    <xf numFmtId="0" fontId="54" fillId="0" borderId="0" xfId="47" applyFont="1" applyAlignment="1" applyProtection="1">
      <alignment vertical="center"/>
      <protection hidden="1"/>
    </xf>
    <xf numFmtId="0" fontId="54" fillId="0" borderId="0" xfId="53" applyFont="1" applyAlignment="1" applyProtection="1">
      <alignment vertical="center"/>
      <protection hidden="1"/>
    </xf>
    <xf numFmtId="0" fontId="51" fillId="0" borderId="0" xfId="0" applyFont="1" applyAlignment="1" applyProtection="1">
      <alignment horizontal="justify" vertical="center"/>
      <protection hidden="1"/>
    </xf>
    <xf numFmtId="0" fontId="54" fillId="0" borderId="0" xfId="47" applyFont="1" applyAlignment="1" applyProtection="1">
      <alignment horizontal="justify" vertical="center"/>
      <protection hidden="1"/>
    </xf>
    <xf numFmtId="0" fontId="54" fillId="0" borderId="0" xfId="53" applyFont="1" applyAlignment="1" applyProtection="1">
      <alignment horizontal="justify" vertical="center"/>
      <protection hidden="1"/>
    </xf>
    <xf numFmtId="0" fontId="51" fillId="0" borderId="0" xfId="0" applyFont="1" applyAlignment="1" applyProtection="1">
      <alignment horizontal="justify"/>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Alignment="1" applyProtection="1">
      <alignment vertical="center" wrapText="1"/>
      <protection hidden="1"/>
    </xf>
    <xf numFmtId="0" fontId="55" fillId="0" borderId="0" xfId="0" applyFont="1" applyAlignment="1" applyProtection="1">
      <alignment horizontal="center" vertical="center"/>
      <protection hidden="1"/>
    </xf>
    <xf numFmtId="0" fontId="25" fillId="2" borderId="6" xfId="0" applyFont="1" applyFill="1" applyBorder="1" applyAlignment="1" applyProtection="1">
      <alignment horizontal="center" vertical="center"/>
      <protection locked="0"/>
    </xf>
    <xf numFmtId="0" fontId="57"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50"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16" xfId="0" applyFont="1" applyFill="1" applyBorder="1" applyAlignment="1" applyProtection="1">
      <alignment horizontal="center" vertical="center" wrapText="1"/>
      <protection locked="0"/>
    </xf>
    <xf numFmtId="0" fontId="69" fillId="0" borderId="0" xfId="0" applyFont="1" applyAlignment="1" applyProtection="1">
      <alignment vertical="center" wrapText="1"/>
      <protection hidden="1"/>
    </xf>
    <xf numFmtId="0" fontId="70" fillId="0" borderId="0" xfId="0" applyFont="1" applyAlignment="1" applyProtection="1">
      <alignment vertical="center" wrapText="1"/>
      <protection hidden="1"/>
    </xf>
    <xf numFmtId="0" fontId="25" fillId="0" borderId="0" xfId="0" applyFont="1" applyAlignment="1" applyProtection="1">
      <alignment horizontal="left" vertical="center"/>
      <protection hidden="1"/>
    </xf>
    <xf numFmtId="0" fontId="71" fillId="0" borderId="0" xfId="0" applyFont="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top"/>
      <protection hidden="1"/>
    </xf>
    <xf numFmtId="0" fontId="72" fillId="6"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0" xfId="0" applyFont="1" applyBorder="1" applyAlignment="1" applyProtection="1">
      <alignment vertical="top" wrapText="1"/>
      <protection hidden="1"/>
    </xf>
    <xf numFmtId="0" fontId="9" fillId="0" borderId="8" xfId="0" applyFont="1" applyBorder="1" applyAlignment="1" applyProtection="1">
      <alignment vertical="center"/>
      <protection hidden="1"/>
    </xf>
    <xf numFmtId="0" fontId="73"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9"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7"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left" vertical="top" wrapText="1"/>
      <protection hidden="1"/>
    </xf>
    <xf numFmtId="0" fontId="10" fillId="0" borderId="4" xfId="0" applyFont="1" applyBorder="1" applyAlignment="1" applyProtection="1">
      <alignment horizontal="right" vertical="top" wrapText="1"/>
      <protection hidden="1"/>
    </xf>
    <xf numFmtId="0" fontId="10" fillId="0" borderId="4" xfId="0" applyFont="1" applyBorder="1" applyAlignment="1">
      <alignment horizontal="right" vertical="top" wrapText="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171" fontId="10" fillId="0" borderId="6" xfId="0" applyNumberFormat="1" applyFont="1" applyBorder="1" applyAlignment="1" applyProtection="1">
      <alignment horizontal="center" vertical="center"/>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7" fillId="0" borderId="4" xfId="0" applyFont="1" applyBorder="1" applyAlignment="1" applyProtection="1">
      <alignment horizontal="center" vertical="center"/>
      <protection hidden="1"/>
    </xf>
    <xf numFmtId="0" fontId="8" fillId="0" borderId="4" xfId="35" applyFont="1" applyBorder="1" applyAlignment="1" applyProtection="1">
      <alignment vertical="top"/>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4"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16" xfId="35" applyFont="1" applyBorder="1" applyAlignment="1" applyProtection="1">
      <alignment horizontal="center" vertical="top" wrapText="1"/>
      <protection hidden="1"/>
    </xf>
    <xf numFmtId="0" fontId="5" fillId="2" borderId="16"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50"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50" fillId="0" borderId="0" xfId="35" applyFont="1" applyAlignment="1" applyProtection="1">
      <alignment horizontal="justify" vertical="center"/>
      <protection hidden="1"/>
    </xf>
    <xf numFmtId="0" fontId="50"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16" xfId="35" applyFont="1" applyFill="1" applyBorder="1" applyAlignment="1" applyProtection="1">
      <alignment horizontal="center" vertical="center"/>
      <protection locked="0" hidden="1"/>
    </xf>
    <xf numFmtId="0" fontId="8" fillId="2" borderId="16"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8" fillId="0" borderId="0" xfId="35" applyFont="1" applyAlignment="1" applyProtection="1">
      <alignment vertical="top"/>
      <protection hidden="1"/>
    </xf>
    <xf numFmtId="0" fontId="5" fillId="0" borderId="0" xfId="35" applyFont="1" applyAlignment="1" applyProtection="1">
      <alignment vertical="top"/>
      <protection hidden="1"/>
    </xf>
    <xf numFmtId="0" fontId="66" fillId="0" borderId="0" xfId="38" applyFont="1"/>
    <xf numFmtId="0" fontId="58" fillId="0" borderId="0" xfId="35" applyFont="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5" fillId="0" borderId="4" xfId="35" applyFont="1" applyBorder="1" applyProtection="1">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74"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11" fillId="0" borderId="0" xfId="48" applyFont="1" applyAlignment="1" applyProtection="1">
      <alignment horizontal="center" vertical="center" wrapText="1"/>
      <protection hidden="1"/>
    </xf>
    <xf numFmtId="0" fontId="9" fillId="0" borderId="0" xfId="48" applyFont="1" applyAlignment="1" applyProtection="1">
      <alignment vertical="center"/>
      <protection hidden="1"/>
    </xf>
    <xf numFmtId="0" fontId="10" fillId="0" borderId="0" xfId="48" applyFont="1" applyAlignment="1" applyProtection="1">
      <alignment horizontal="center"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0"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36"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5"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2" xfId="48" applyFont="1" applyBorder="1" applyAlignment="1" applyProtection="1">
      <alignment vertical="center"/>
      <protection hidden="1"/>
    </xf>
    <xf numFmtId="0" fontId="9" fillId="0" borderId="9"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7" xfId="48" applyNumberFormat="1" applyFont="1" applyFill="1" applyBorder="1" applyAlignment="1" applyProtection="1">
      <alignment horizontal="center" vertical="center"/>
      <protection locked="0"/>
    </xf>
    <xf numFmtId="172" fontId="9" fillId="2" borderId="7" xfId="48" applyNumberFormat="1" applyFont="1" applyFill="1" applyBorder="1" applyAlignment="1" applyProtection="1">
      <alignment horizontal="center" vertical="center"/>
      <protection locked="0"/>
    </xf>
    <xf numFmtId="0" fontId="46" fillId="0" borderId="0" xfId="48" applyFont="1" applyAlignment="1" applyProtection="1">
      <alignment horizontal="center" vertical="center"/>
      <protection hidden="1"/>
    </xf>
    <xf numFmtId="0" fontId="2" fillId="2" borderId="6" xfId="0" applyFont="1" applyFill="1" applyBorder="1" applyAlignment="1" applyProtection="1">
      <alignment horizontal="center" vertical="center"/>
      <protection locked="0"/>
    </xf>
    <xf numFmtId="0" fontId="10" fillId="0" borderId="0" xfId="4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6" xfId="48"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9" fillId="0" borderId="4" xfId="0" applyFont="1" applyBorder="1" applyAlignment="1">
      <alignment vertical="center"/>
    </xf>
    <xf numFmtId="0" fontId="46" fillId="0" borderId="0" xfId="0" applyFont="1" applyAlignment="1" applyProtection="1">
      <alignment horizontal="left" vertical="center"/>
      <protection hidden="1"/>
    </xf>
    <xf numFmtId="0" fontId="2" fillId="2" borderId="0" xfId="0" applyFont="1" applyFill="1" applyAlignment="1" applyProtection="1">
      <alignment horizontal="center" vertical="center" wrapText="1"/>
      <protection locked="0"/>
    </xf>
    <xf numFmtId="14" fontId="2" fillId="2" borderId="0" xfId="0" applyNumberFormat="1" applyFont="1" applyFill="1" applyAlignment="1" applyProtection="1">
      <alignment horizontal="center" vertical="center" wrapText="1"/>
      <protection locked="0"/>
    </xf>
    <xf numFmtId="0" fontId="9" fillId="2" borderId="13" xfId="0" applyFont="1" applyFill="1" applyBorder="1" applyAlignment="1" applyProtection="1">
      <alignment horizontal="left" vertical="top" wrapText="1"/>
      <protection locked="0"/>
    </xf>
    <xf numFmtId="0" fontId="9" fillId="2" borderId="13" xfId="0" applyFont="1" applyFill="1" applyBorder="1" applyAlignment="1" applyProtection="1">
      <alignment horizontal="center" vertical="center" wrapText="1"/>
      <protection locked="0"/>
    </xf>
    <xf numFmtId="0" fontId="9" fillId="2" borderId="13" xfId="0" applyFont="1" applyFill="1" applyBorder="1" applyAlignment="1" applyProtection="1">
      <alignment horizontal="center" vertical="top" wrapText="1"/>
      <protection locked="0"/>
    </xf>
    <xf numFmtId="0" fontId="0" fillId="8" borderId="0" xfId="0" applyFill="1" applyAlignment="1" applyProtection="1">
      <alignment vertical="center"/>
      <protection hidden="1"/>
    </xf>
    <xf numFmtId="0" fontId="0" fillId="8" borderId="0" xfId="0" applyFill="1" applyProtection="1">
      <protection hidden="1"/>
    </xf>
    <xf numFmtId="0" fontId="9" fillId="0" borderId="0" xfId="0" applyFont="1" applyAlignment="1" applyProtection="1">
      <alignment horizontal="left" vertical="top" wrapText="1"/>
      <protection hidden="1"/>
    </xf>
    <xf numFmtId="0" fontId="75" fillId="0" borderId="0" xfId="52" applyFont="1" applyAlignment="1" applyProtection="1">
      <alignment vertical="center"/>
      <protection hidden="1"/>
    </xf>
    <xf numFmtId="0" fontId="9" fillId="0" borderId="0" xfId="47" applyAlignment="1" applyProtection="1">
      <alignment horizontal="left" vertical="center" indent="5"/>
      <protection hidden="1"/>
    </xf>
    <xf numFmtId="0" fontId="5" fillId="0" borderId="0" xfId="35" applyFont="1" applyAlignment="1" applyProtection="1">
      <alignment vertical="center"/>
      <protection locked="0" hidden="1"/>
    </xf>
    <xf numFmtId="0" fontId="31" fillId="0" borderId="33" xfId="52" applyFont="1" applyBorder="1" applyAlignment="1" applyProtection="1">
      <alignment vertical="center"/>
      <protection hidden="1"/>
    </xf>
    <xf numFmtId="0" fontId="31" fillId="0" borderId="24" xfId="52" applyFont="1" applyBorder="1" applyAlignment="1" applyProtection="1">
      <alignment vertical="center"/>
      <protection hidden="1"/>
    </xf>
    <xf numFmtId="0" fontId="31" fillId="0" borderId="11" xfId="52" applyFont="1" applyBorder="1" applyAlignment="1" applyProtection="1">
      <alignment vertical="center"/>
      <protection hidden="1"/>
    </xf>
    <xf numFmtId="0" fontId="31" fillId="0" borderId="0" xfId="52" applyFont="1" applyAlignment="1" applyProtection="1">
      <alignment vertical="center"/>
      <protection hidden="1"/>
    </xf>
    <xf numFmtId="0" fontId="31" fillId="0" borderId="12" xfId="52" applyFont="1" applyBorder="1" applyAlignment="1" applyProtection="1">
      <alignment vertical="center"/>
      <protection hidden="1"/>
    </xf>
    <xf numFmtId="0" fontId="31" fillId="0" borderId="4" xfId="52" applyFont="1" applyBorder="1" applyAlignment="1" applyProtection="1">
      <alignment vertical="center"/>
      <protection hidden="1"/>
    </xf>
    <xf numFmtId="0" fontId="60" fillId="0" borderId="0" xfId="52" applyFont="1" applyAlignment="1" applyProtection="1">
      <alignment horizontal="center" vertical="top"/>
      <protection hidden="1"/>
    </xf>
    <xf numFmtId="0" fontId="60" fillId="0" borderId="0" xfId="52" applyFont="1" applyAlignment="1" applyProtection="1">
      <alignment horizontal="justify" vertical="center"/>
      <protection hidden="1"/>
    </xf>
    <xf numFmtId="0" fontId="46" fillId="8" borderId="26" xfId="0" applyFont="1" applyFill="1" applyBorder="1" applyAlignment="1" applyProtection="1">
      <alignment vertical="center"/>
      <protection hidden="1"/>
    </xf>
    <xf numFmtId="0" fontId="46" fillId="8" borderId="3" xfId="0" applyFont="1" applyFill="1" applyBorder="1" applyAlignment="1" applyProtection="1">
      <alignment vertical="center"/>
      <protection hidden="1"/>
    </xf>
    <xf numFmtId="0" fontId="5" fillId="0" borderId="0" xfId="35" applyFont="1" applyAlignment="1" applyProtection="1">
      <alignment horizontal="center" vertical="top"/>
      <protection hidden="1"/>
    </xf>
    <xf numFmtId="0" fontId="2" fillId="0" borderId="0" xfId="0" applyFont="1" applyAlignment="1" applyProtection="1">
      <alignment horizontal="center" vertical="center"/>
      <protection hidden="1"/>
    </xf>
    <xf numFmtId="0" fontId="2" fillId="0" borderId="0" xfId="0" applyFont="1" applyAlignment="1" applyProtection="1">
      <alignment horizontal="center"/>
      <protection hidden="1"/>
    </xf>
    <xf numFmtId="0" fontId="9" fillId="0" borderId="0" xfId="39" applyFont="1" applyAlignment="1" applyProtection="1">
      <alignment vertical="center"/>
      <protection hidden="1"/>
    </xf>
    <xf numFmtId="0" fontId="9" fillId="0" borderId="0" xfId="39" applyFont="1" applyProtection="1">
      <protection hidden="1"/>
    </xf>
    <xf numFmtId="0" fontId="10" fillId="0" borderId="4" xfId="39" applyFont="1" applyBorder="1" applyAlignment="1" applyProtection="1">
      <alignment vertical="center"/>
      <protection hidden="1"/>
    </xf>
    <xf numFmtId="0" fontId="9" fillId="0" borderId="4" xfId="39" applyFont="1" applyBorder="1" applyAlignment="1" applyProtection="1">
      <alignment vertical="center"/>
      <protection hidden="1"/>
    </xf>
    <xf numFmtId="0" fontId="10" fillId="0" borderId="4" xfId="39" applyFont="1" applyBorder="1" applyAlignment="1" applyProtection="1">
      <alignment horizontal="right"/>
      <protection hidden="1"/>
    </xf>
    <xf numFmtId="0" fontId="11" fillId="0" borderId="0" xfId="39" applyFont="1" applyAlignment="1" applyProtection="1">
      <alignment vertical="center"/>
      <protection hidden="1"/>
    </xf>
    <xf numFmtId="0" fontId="10" fillId="0" borderId="0" xfId="39" applyFont="1" applyAlignment="1" applyProtection="1">
      <alignment horizontal="center" vertical="center"/>
      <protection hidden="1"/>
    </xf>
    <xf numFmtId="0" fontId="9" fillId="0" borderId="0" xfId="39" applyFont="1" applyAlignment="1" applyProtection="1">
      <alignment horizontal="justify" vertical="center"/>
      <protection hidden="1"/>
    </xf>
    <xf numFmtId="0" fontId="10" fillId="0" borderId="0" xfId="39" applyFont="1" applyAlignment="1" applyProtection="1">
      <alignment horizontal="left" vertical="center"/>
      <protection hidden="1"/>
    </xf>
    <xf numFmtId="0" fontId="9" fillId="0" borderId="0" xfId="53" applyAlignment="1" applyProtection="1">
      <alignment horizontal="right" vertical="center"/>
      <protection hidden="1"/>
    </xf>
    <xf numFmtId="0" fontId="10" fillId="0" borderId="6" xfId="39" applyFont="1" applyBorder="1" applyAlignment="1" applyProtection="1">
      <alignment horizontal="center" vertical="center" wrapText="1"/>
      <protection hidden="1"/>
    </xf>
    <xf numFmtId="0" fontId="68" fillId="0" borderId="6" xfId="39" applyFont="1" applyBorder="1" applyAlignment="1" applyProtection="1">
      <alignment horizontal="center" vertical="center"/>
      <protection hidden="1"/>
    </xf>
    <xf numFmtId="0" fontId="9" fillId="0" borderId="0" xfId="35" applyFont="1" applyAlignment="1" applyProtection="1">
      <alignment vertical="center"/>
      <protection hidden="1"/>
    </xf>
    <xf numFmtId="0" fontId="9" fillId="0" borderId="0" xfId="35" applyFont="1" applyProtection="1">
      <protection hidden="1"/>
    </xf>
    <xf numFmtId="0" fontId="10" fillId="0" borderId="0" xfId="39" applyFont="1" applyAlignment="1" applyProtection="1">
      <alignment horizontal="left" vertical="center" wrapText="1"/>
      <protection hidden="1"/>
    </xf>
    <xf numFmtId="172" fontId="10" fillId="0" borderId="0" xfId="39" applyNumberFormat="1" applyFont="1" applyAlignment="1" applyProtection="1">
      <alignment horizontal="left" vertical="center"/>
      <protection hidden="1"/>
    </xf>
    <xf numFmtId="0" fontId="10" fillId="0" borderId="0" xfId="39" applyFont="1" applyAlignment="1" applyProtection="1">
      <alignment vertical="center"/>
      <protection hidden="1"/>
    </xf>
    <xf numFmtId="0" fontId="10" fillId="0" borderId="0" xfId="39" applyFont="1" applyAlignment="1" applyProtection="1">
      <alignment horizontal="right" vertical="center" indent="1"/>
      <protection hidden="1"/>
    </xf>
    <xf numFmtId="0" fontId="68" fillId="0" borderId="26" xfId="39" applyFont="1" applyBorder="1" applyAlignment="1" applyProtection="1">
      <alignment horizontal="center" vertical="center"/>
      <protection hidden="1"/>
    </xf>
    <xf numFmtId="0" fontId="10" fillId="0" borderId="26" xfId="39" applyFont="1" applyBorder="1" applyAlignment="1" applyProtection="1">
      <alignment vertical="center" wrapText="1"/>
      <protection hidden="1"/>
    </xf>
    <xf numFmtId="0" fontId="9" fillId="0" borderId="26" xfId="0" applyFont="1" applyBorder="1" applyAlignment="1" applyProtection="1">
      <alignment vertical="top"/>
      <protection hidden="1"/>
    </xf>
    <xf numFmtId="0" fontId="2" fillId="0" borderId="0" xfId="46" applyFont="1" applyAlignment="1" applyProtection="1">
      <alignment horizontal="center" vertical="center"/>
      <protection hidden="1"/>
    </xf>
    <xf numFmtId="0" fontId="2" fillId="0" borderId="0" xfId="46" applyFont="1" applyAlignment="1" applyProtection="1">
      <alignment vertical="center"/>
      <protection hidden="1"/>
    </xf>
    <xf numFmtId="0" fontId="2" fillId="2" borderId="10" xfId="0" applyFont="1" applyFill="1" applyBorder="1" applyAlignment="1" applyProtection="1">
      <alignment horizontal="center" vertical="center" wrapText="1"/>
      <protection locked="0"/>
    </xf>
    <xf numFmtId="0" fontId="2" fillId="0" borderId="0" xfId="46" applyFont="1" applyProtection="1">
      <protection hidden="1"/>
    </xf>
    <xf numFmtId="0" fontId="49" fillId="0" borderId="0" xfId="0" applyFont="1" applyAlignment="1" applyProtection="1">
      <alignment vertical="top"/>
      <protection hidden="1"/>
    </xf>
    <xf numFmtId="0" fontId="8" fillId="0" borderId="13" xfId="0" applyFont="1" applyBorder="1" applyAlignment="1" applyProtection="1">
      <alignment horizontal="center" vertical="center" wrapText="1"/>
      <protection hidden="1"/>
    </xf>
    <xf numFmtId="0" fontId="8" fillId="0" borderId="11"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10" fillId="0" borderId="0" xfId="53" applyFont="1" applyAlignment="1" applyProtection="1">
      <alignment horizontal="left" vertical="center" wrapText="1"/>
      <protection hidden="1"/>
    </xf>
    <xf numFmtId="0" fontId="9" fillId="0" borderId="0" xfId="0" applyFont="1" applyAlignment="1" applyProtection="1">
      <alignment horizontal="justify" vertical="top" wrapText="1"/>
      <protection hidden="1"/>
    </xf>
    <xf numFmtId="171" fontId="9" fillId="0" borderId="0" xfId="0" applyNumberFormat="1" applyFont="1" applyAlignment="1" applyProtection="1">
      <alignment horizontal="center" vertical="center" wrapText="1"/>
      <protection hidden="1"/>
    </xf>
    <xf numFmtId="171" fontId="9" fillId="0" borderId="0" xfId="0" applyNumberFormat="1" applyFont="1" applyAlignment="1" applyProtection="1">
      <alignment horizontal="center" vertical="top" wrapText="1"/>
      <protection hidden="1"/>
    </xf>
    <xf numFmtId="171" fontId="9" fillId="0" borderId="6" xfId="0" applyNumberFormat="1" applyFont="1" applyBorder="1" applyAlignment="1" applyProtection="1">
      <alignment horizontal="center" vertical="top"/>
      <protection hidden="1"/>
    </xf>
    <xf numFmtId="171" fontId="10" fillId="0" borderId="6" xfId="0" applyNumberFormat="1" applyFont="1" applyBorder="1" applyAlignment="1" applyProtection="1">
      <alignment horizontal="center" vertical="top"/>
      <protection hidden="1"/>
    </xf>
    <xf numFmtId="0" fontId="80" fillId="0" borderId="0" xfId="0" applyFont="1" applyAlignment="1">
      <alignment horizontal="justify" vertical="center"/>
    </xf>
    <xf numFmtId="0" fontId="50" fillId="0" borderId="0" xfId="0" applyFont="1" applyAlignment="1">
      <alignment horizontal="justify" vertical="center"/>
    </xf>
    <xf numFmtId="0" fontId="50" fillId="0" borderId="0" xfId="0" applyFont="1" applyAlignment="1">
      <alignment horizontal="justify" vertical="center" wrapText="1"/>
    </xf>
    <xf numFmtId="0" fontId="58" fillId="0" borderId="6" xfId="0" applyFont="1" applyBorder="1" applyAlignment="1">
      <alignment horizontal="justify" vertical="center" wrapText="1"/>
    </xf>
    <xf numFmtId="0" fontId="50" fillId="0" borderId="6" xfId="0" applyFont="1" applyBorder="1" applyAlignment="1">
      <alignment horizontal="justify" vertical="center" wrapText="1"/>
    </xf>
    <xf numFmtId="0" fontId="0" fillId="0" borderId="0" xfId="0" applyAlignment="1" applyProtection="1">
      <alignment vertical="center"/>
      <protection locked="0" hidden="1"/>
    </xf>
    <xf numFmtId="0" fontId="5" fillId="7" borderId="6" xfId="0" applyFont="1" applyFill="1" applyBorder="1" applyAlignment="1" applyProtection="1">
      <alignment horizontal="justify" vertical="top" wrapText="1"/>
      <protection locked="0" hidden="1"/>
    </xf>
    <xf numFmtId="0" fontId="0" fillId="0" borderId="0" xfId="0" applyAlignment="1" applyProtection="1">
      <alignment horizontal="center" vertical="center"/>
      <protection locked="0" hidden="1"/>
    </xf>
    <xf numFmtId="0" fontId="0" fillId="0" borderId="0" xfId="0" applyAlignment="1" applyProtection="1">
      <alignment horizontal="center" vertical="center"/>
      <protection hidden="1"/>
    </xf>
    <xf numFmtId="1" fontId="0" fillId="0" borderId="0" xfId="0" applyNumberFormat="1" applyProtection="1">
      <protection hidden="1"/>
    </xf>
    <xf numFmtId="1" fontId="0" fillId="0" borderId="0" xfId="0" applyNumberFormat="1" applyAlignment="1" applyProtection="1">
      <alignment horizontal="center" vertical="center"/>
      <protection locked="0" hidden="1"/>
    </xf>
    <xf numFmtId="0" fontId="50" fillId="0" borderId="6"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6" xfId="0" applyFont="1" applyBorder="1" applyAlignment="1">
      <alignment horizontal="justify" vertical="center" wrapText="1"/>
    </xf>
    <xf numFmtId="0" fontId="9" fillId="0" borderId="6" xfId="0" applyFont="1" applyBorder="1" applyAlignment="1">
      <alignment horizontal="center" vertical="center" wrapText="1"/>
    </xf>
    <xf numFmtId="0" fontId="61" fillId="0" borderId="6" xfId="0" applyFont="1" applyBorder="1" applyAlignment="1">
      <alignment horizontal="justify" vertical="center" wrapText="1"/>
    </xf>
    <xf numFmtId="0" fontId="9" fillId="0" borderId="6" xfId="0" applyFont="1" applyBorder="1" applyAlignment="1">
      <alignment horizontal="justify" vertical="center" wrapText="1"/>
    </xf>
    <xf numFmtId="0" fontId="61" fillId="11" borderId="6" xfId="0" applyFont="1" applyFill="1" applyBorder="1" applyAlignment="1">
      <alignment horizontal="center" vertical="center" wrapText="1"/>
    </xf>
    <xf numFmtId="0" fontId="9" fillId="0" borderId="6" xfId="49" applyFont="1" applyBorder="1" applyAlignment="1" applyProtection="1">
      <alignment horizontal="center" vertical="center"/>
      <protection hidden="1"/>
    </xf>
    <xf numFmtId="0" fontId="9" fillId="0" borderId="0" xfId="49" applyFont="1" applyProtection="1">
      <protection hidden="1"/>
    </xf>
    <xf numFmtId="0" fontId="36" fillId="0" borderId="0" xfId="48" applyFont="1" applyAlignment="1" applyProtection="1">
      <alignment vertical="center"/>
      <protection hidden="1"/>
    </xf>
    <xf numFmtId="0" fontId="9" fillId="0" borderId="0" xfId="48" applyFont="1" applyAlignment="1" applyProtection="1">
      <alignment horizontal="center"/>
      <protection hidden="1"/>
    </xf>
    <xf numFmtId="0" fontId="36" fillId="0" borderId="0" xfId="48" applyFont="1" applyProtection="1">
      <protection hidden="1"/>
    </xf>
    <xf numFmtId="0" fontId="9" fillId="0" borderId="33" xfId="50" applyFont="1" applyBorder="1" applyAlignment="1" applyProtection="1">
      <alignment horizontal="left" vertical="center" wrapText="1"/>
      <protection hidden="1"/>
    </xf>
    <xf numFmtId="0" fontId="9" fillId="0" borderId="34" xfId="50" applyFont="1" applyBorder="1" applyAlignment="1" applyProtection="1">
      <alignment horizontal="left" vertical="center" wrapText="1"/>
      <protection hidden="1"/>
    </xf>
    <xf numFmtId="0" fontId="8" fillId="7" borderId="6" xfId="0" applyFont="1" applyFill="1" applyBorder="1" applyAlignment="1" applyProtection="1">
      <alignment horizontal="center" vertical="center" wrapText="1"/>
      <protection locked="0" hidden="1"/>
    </xf>
    <xf numFmtId="2" fontId="61" fillId="7" borderId="6" xfId="0" applyNumberFormat="1" applyFont="1" applyFill="1" applyBorder="1" applyAlignment="1" applyProtection="1">
      <alignment horizontal="center" vertical="center" wrapText="1"/>
      <protection locked="0"/>
    </xf>
    <xf numFmtId="0" fontId="10" fillId="0" borderId="10" xfId="48" applyFont="1" applyBorder="1" applyAlignment="1" applyProtection="1">
      <alignment vertical="center"/>
      <protection hidden="1"/>
    </xf>
    <xf numFmtId="0" fontId="9" fillId="0" borderId="0" xfId="0" quotePrefix="1" applyFont="1" applyAlignment="1">
      <alignment horizontal="justify" vertical="center" wrapText="1"/>
    </xf>
    <xf numFmtId="0" fontId="9" fillId="0" borderId="0" xfId="0" applyFont="1" applyAlignment="1">
      <alignment horizontal="justify" vertical="center" wrapText="1"/>
    </xf>
    <xf numFmtId="0" fontId="76" fillId="0" borderId="15" xfId="33" applyFont="1" applyBorder="1" applyAlignment="1" applyProtection="1">
      <alignment horizontal="center" vertical="center"/>
      <protection hidden="1"/>
    </xf>
    <xf numFmtId="0" fontId="5" fillId="0" borderId="30" xfId="33" applyFont="1" applyBorder="1" applyAlignment="1" applyProtection="1">
      <alignment horizontal="justify" vertical="top" wrapText="1"/>
      <protection hidden="1"/>
    </xf>
    <xf numFmtId="0" fontId="10" fillId="0" borderId="0" xfId="48" applyFont="1" applyAlignment="1" applyProtection="1">
      <alignment vertical="center"/>
      <protection hidden="1"/>
    </xf>
    <xf numFmtId="0" fontId="10" fillId="7" borderId="0" xfId="0" applyFont="1" applyFill="1" applyAlignment="1" applyProtection="1">
      <alignment horizontal="left" vertical="center" wrapText="1" indent="1"/>
      <protection locked="0" hidden="1"/>
    </xf>
    <xf numFmtId="0" fontId="2" fillId="0" borderId="0" xfId="0" applyFont="1"/>
    <xf numFmtId="0" fontId="2" fillId="0" borderId="0" xfId="0" applyFont="1" applyAlignment="1">
      <alignment vertical="top" wrapText="1"/>
    </xf>
    <xf numFmtId="0" fontId="24" fillId="0" borderId="0" xfId="0" applyFont="1"/>
    <xf numFmtId="0" fontId="10" fillId="2" borderId="6" xfId="0" applyFont="1" applyFill="1" applyBorder="1" applyAlignment="1" applyProtection="1">
      <alignment horizontal="center" vertical="center" wrapText="1"/>
      <protection locked="0"/>
    </xf>
    <xf numFmtId="0" fontId="2" fillId="0" borderId="6" xfId="0" applyFont="1" applyBorder="1"/>
    <xf numFmtId="0" fontId="0" fillId="0" borderId="6" xfId="0" applyBorder="1"/>
    <xf numFmtId="0" fontId="0" fillId="0" borderId="0" xfId="0" applyProtection="1">
      <protection locked="0" hidden="1"/>
    </xf>
    <xf numFmtId="0" fontId="87" fillId="7" borderId="6" xfId="0" applyFont="1" applyFill="1" applyBorder="1" applyAlignment="1" applyProtection="1">
      <alignment horizontal="justify" vertical="top" wrapText="1"/>
      <protection locked="0" hidden="1"/>
    </xf>
    <xf numFmtId="0" fontId="88" fillId="7" borderId="6" xfId="0" applyFont="1" applyFill="1" applyBorder="1" applyAlignment="1" applyProtection="1">
      <alignment horizontal="justify" vertical="top" wrapText="1"/>
      <protection locked="0" hidden="1"/>
    </xf>
    <xf numFmtId="0" fontId="10" fillId="0" borderId="6" xfId="0" applyFont="1" applyBorder="1" applyAlignment="1" applyProtection="1">
      <alignment horizontal="center" vertical="top" wrapText="1"/>
      <protection hidden="1"/>
    </xf>
    <xf numFmtId="0" fontId="0" fillId="0" borderId="6" xfId="0" applyBorder="1" applyAlignment="1">
      <alignment horizontal="center"/>
    </xf>
    <xf numFmtId="0" fontId="2" fillId="0" borderId="0" xfId="0" applyFont="1" applyProtection="1">
      <protection locked="0" hidden="1"/>
    </xf>
    <xf numFmtId="0" fontId="2" fillId="0" borderId="42" xfId="0" applyFont="1" applyBorder="1" applyProtection="1">
      <protection locked="0" hidden="1"/>
    </xf>
    <xf numFmtId="0" fontId="2" fillId="0" borderId="2" xfId="0" applyFont="1" applyBorder="1" applyProtection="1">
      <protection locked="0" hidden="1"/>
    </xf>
    <xf numFmtId="0" fontId="2" fillId="0" borderId="41" xfId="0" applyFont="1" applyBorder="1" applyProtection="1">
      <protection locked="0" hidden="1"/>
    </xf>
    <xf numFmtId="0" fontId="5" fillId="0" borderId="0" xfId="0" applyFont="1" applyAlignment="1" applyProtection="1">
      <alignment vertical="center"/>
      <protection locked="0" hidden="1"/>
    </xf>
    <xf numFmtId="0" fontId="44" fillId="0" borderId="0" xfId="0" applyFont="1" applyAlignment="1" applyProtection="1">
      <alignment vertical="center"/>
      <protection locked="0" hidden="1"/>
    </xf>
    <xf numFmtId="0" fontId="24" fillId="0" borderId="0" xfId="0" applyFont="1" applyProtection="1">
      <protection locked="0" hidden="1"/>
    </xf>
    <xf numFmtId="0" fontId="2" fillId="0" borderId="0" xfId="0" applyFont="1" applyAlignment="1" applyProtection="1">
      <alignment vertical="center"/>
      <protection locked="0" hidden="1"/>
    </xf>
    <xf numFmtId="173" fontId="0" fillId="0" borderId="0" xfId="0" applyNumberFormat="1" applyProtection="1">
      <protection locked="0" hidden="1"/>
    </xf>
    <xf numFmtId="0" fontId="2" fillId="0" borderId="0" xfId="0" applyFont="1" applyAlignment="1" applyProtection="1">
      <alignment horizontal="right" vertical="center"/>
      <protection locked="0" hidden="1"/>
    </xf>
    <xf numFmtId="0" fontId="0" fillId="0" borderId="6" xfId="0" applyBorder="1" applyAlignment="1" applyProtection="1">
      <alignment vertical="center"/>
      <protection locked="0" hidden="1"/>
    </xf>
    <xf numFmtId="0" fontId="76" fillId="0" borderId="0" xfId="33" applyFont="1" applyAlignment="1" applyProtection="1">
      <alignment horizontal="center" vertical="center"/>
      <protection hidden="1"/>
    </xf>
    <xf numFmtId="0" fontId="5" fillId="0" borderId="0" xfId="33" applyFont="1" applyAlignment="1" applyProtection="1">
      <alignment horizontal="justify" vertical="top" wrapText="1"/>
      <protection hidden="1"/>
    </xf>
    <xf numFmtId="2" fontId="0" fillId="0" borderId="0" xfId="0" applyNumberFormat="1" applyProtection="1">
      <protection locked="0" hidden="1"/>
    </xf>
    <xf numFmtId="0" fontId="24" fillId="0" borderId="6" xfId="0" applyFont="1" applyBorder="1" applyAlignment="1" applyProtection="1">
      <alignment horizontal="center" vertical="center" wrapText="1"/>
      <protection hidden="1"/>
    </xf>
    <xf numFmtId="0" fontId="5" fillId="2" borderId="6" xfId="0" applyFont="1" applyFill="1" applyBorder="1" applyAlignment="1" applyProtection="1">
      <alignment horizontal="center" vertical="top" wrapText="1"/>
      <protection locked="0"/>
    </xf>
    <xf numFmtId="0" fontId="9" fillId="13" borderId="0" xfId="39" applyFont="1" applyFill="1" applyAlignment="1" applyProtection="1">
      <alignment vertical="center"/>
      <protection hidden="1"/>
    </xf>
    <xf numFmtId="0" fontId="9" fillId="13" borderId="0" xfId="39" applyFont="1" applyFill="1" applyProtection="1">
      <protection hidden="1"/>
    </xf>
    <xf numFmtId="0" fontId="10" fillId="14" borderId="6" xfId="37" applyFont="1" applyFill="1" applyBorder="1" applyAlignment="1" applyProtection="1">
      <alignment vertical="center" wrapText="1"/>
      <protection hidden="1"/>
    </xf>
    <xf numFmtId="0" fontId="9" fillId="14" borderId="0" xfId="37" applyFont="1" applyFill="1" applyAlignment="1" applyProtection="1">
      <alignment vertical="center"/>
      <protection hidden="1"/>
    </xf>
    <xf numFmtId="0" fontId="9" fillId="14"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7" borderId="6" xfId="37" applyFont="1" applyFill="1" applyBorder="1" applyAlignment="1" applyProtection="1">
      <alignment horizontal="center" vertical="center" wrapText="1"/>
      <protection locked="0" hidden="1"/>
    </xf>
    <xf numFmtId="0" fontId="9" fillId="0" borderId="6" xfId="37" applyFont="1" applyBorder="1" applyAlignment="1" applyProtection="1">
      <alignment horizontal="justify" vertical="center" wrapText="1"/>
      <protection hidden="1"/>
    </xf>
    <xf numFmtId="0" fontId="9" fillId="7" borderId="6" xfId="37" applyFont="1" applyFill="1" applyBorder="1" applyAlignment="1" applyProtection="1">
      <alignment horizontal="left" vertical="center" wrapText="1"/>
      <protection locked="0" hidden="1"/>
    </xf>
    <xf numFmtId="0" fontId="9" fillId="0" borderId="0" xfId="37" applyFont="1" applyProtection="1">
      <protection hidden="1"/>
    </xf>
    <xf numFmtId="0" fontId="10" fillId="0" borderId="6" xfId="37" applyFont="1" applyBorder="1" applyAlignment="1" applyProtection="1">
      <alignment horizontal="left" vertical="center" wrapText="1"/>
      <protection hidden="1"/>
    </xf>
    <xf numFmtId="0" fontId="10" fillId="14" borderId="6" xfId="39" applyFont="1" applyFill="1" applyBorder="1" applyAlignment="1" applyProtection="1">
      <alignment horizontal="left" vertical="center" wrapText="1"/>
      <protection hidden="1"/>
    </xf>
    <xf numFmtId="0" fontId="9" fillId="14" borderId="0" xfId="39" applyFont="1" applyFill="1" applyAlignment="1" applyProtection="1">
      <alignment vertical="center"/>
      <protection hidden="1"/>
    </xf>
    <xf numFmtId="0" fontId="9" fillId="14" borderId="0" xfId="39" applyFont="1" applyFill="1" applyProtection="1">
      <protection hidden="1"/>
    </xf>
    <xf numFmtId="0" fontId="10" fillId="0" borderId="6" xfId="39" applyFont="1" applyBorder="1" applyAlignment="1" applyProtection="1">
      <alignment horizontal="left" vertical="center" wrapText="1"/>
      <protection hidden="1"/>
    </xf>
    <xf numFmtId="0" fontId="9" fillId="0" borderId="6" xfId="39" applyFont="1" applyBorder="1" applyAlignment="1" applyProtection="1">
      <alignment vertical="center"/>
      <protection hidden="1"/>
    </xf>
    <xf numFmtId="0" fontId="9" fillId="0" borderId="6" xfId="39" applyFont="1" applyBorder="1" applyAlignment="1" applyProtection="1">
      <alignment horizontal="left" vertical="center" wrapText="1"/>
      <protection hidden="1"/>
    </xf>
    <xf numFmtId="0" fontId="9" fillId="7" borderId="6" xfId="39" applyFont="1" applyFill="1" applyBorder="1" applyAlignment="1" applyProtection="1">
      <alignment horizontal="left" vertical="center" wrapText="1"/>
      <protection locked="0" hidden="1"/>
    </xf>
    <xf numFmtId="0" fontId="9" fillId="7" borderId="6" xfId="39" applyFont="1" applyFill="1" applyBorder="1" applyAlignment="1" applyProtection="1">
      <alignment vertical="center"/>
      <protection locked="0" hidden="1"/>
    </xf>
    <xf numFmtId="0" fontId="9" fillId="0" borderId="6" xfId="39" applyFont="1" applyBorder="1" applyAlignment="1" applyProtection="1">
      <alignment horizontal="justify" vertical="top" wrapText="1"/>
      <protection hidden="1"/>
    </xf>
    <xf numFmtId="0" fontId="9" fillId="0" borderId="6" xfId="39" applyFont="1" applyBorder="1" applyAlignment="1" applyProtection="1">
      <alignment horizontal="center" vertical="center" wrapText="1"/>
      <protection hidden="1"/>
    </xf>
    <xf numFmtId="0" fontId="9" fillId="7" borderId="6" xfId="39" applyFont="1" applyFill="1" applyBorder="1" applyAlignment="1" applyProtection="1">
      <alignment horizontal="left" vertical="center" wrapText="1"/>
      <protection hidden="1"/>
    </xf>
    <xf numFmtId="0" fontId="9" fillId="0" borderId="6" xfId="39" applyFont="1" applyBorder="1" applyAlignment="1" applyProtection="1">
      <alignment horizontal="center" vertical="center"/>
      <protection hidden="1"/>
    </xf>
    <xf numFmtId="0" fontId="9" fillId="0" borderId="6" xfId="39" applyFont="1" applyBorder="1" applyAlignment="1" applyProtection="1">
      <alignment vertical="center"/>
      <protection locked="0" hidden="1"/>
    </xf>
    <xf numFmtId="0" fontId="10" fillId="14" borderId="6" xfId="39" applyFont="1" applyFill="1" applyBorder="1" applyAlignment="1" applyProtection="1">
      <alignment vertical="center" wrapText="1"/>
      <protection hidden="1"/>
    </xf>
    <xf numFmtId="0" fontId="10" fillId="0" borderId="6" xfId="39" applyFont="1" applyBorder="1" applyAlignment="1" applyProtection="1">
      <alignment vertical="center" wrapText="1"/>
      <protection hidden="1"/>
    </xf>
    <xf numFmtId="2" fontId="9" fillId="0" borderId="6" xfId="39" applyNumberFormat="1" applyFont="1" applyBorder="1" applyAlignment="1" applyProtection="1">
      <alignment horizontal="left" vertical="center" wrapText="1"/>
      <protection locked="0" hidden="1"/>
    </xf>
    <xf numFmtId="0" fontId="9" fillId="0" borderId="6" xfId="39" applyFont="1" applyBorder="1" applyAlignment="1" applyProtection="1">
      <alignment vertical="center" wrapText="1"/>
      <protection hidden="1"/>
    </xf>
    <xf numFmtId="0" fontId="10" fillId="13" borderId="6" xfId="39" applyFont="1" applyFill="1" applyBorder="1" applyAlignment="1" applyProtection="1">
      <alignment horizontal="center" vertical="center" wrapText="1"/>
      <protection hidden="1"/>
    </xf>
    <xf numFmtId="0" fontId="10" fillId="14" borderId="6" xfId="38" applyFont="1" applyFill="1" applyBorder="1" applyAlignment="1" applyProtection="1">
      <alignment horizontal="center" vertical="center" wrapText="1"/>
      <protection hidden="1"/>
    </xf>
    <xf numFmtId="0" fontId="9" fillId="15" borderId="0" xfId="39" applyFont="1" applyFill="1" applyAlignment="1" applyProtection="1">
      <alignment vertical="center"/>
      <protection hidden="1"/>
    </xf>
    <xf numFmtId="0" fontId="9" fillId="15" borderId="0" xfId="39" applyFont="1" applyFill="1" applyProtection="1">
      <protection hidden="1"/>
    </xf>
    <xf numFmtId="2" fontId="9" fillId="0" borderId="6" xfId="39" applyNumberFormat="1" applyFont="1" applyBorder="1" applyAlignment="1" applyProtection="1">
      <alignment horizontal="center" vertical="center" wrapText="1"/>
      <protection hidden="1"/>
    </xf>
    <xf numFmtId="0" fontId="10" fillId="0" borderId="0" xfId="39" applyFont="1" applyAlignment="1" applyProtection="1">
      <alignment horizontal="right" vertical="center"/>
      <protection hidden="1"/>
    </xf>
    <xf numFmtId="0" fontId="2" fillId="0" borderId="0" xfId="0" applyFont="1" applyAlignment="1">
      <alignment horizontal="right"/>
    </xf>
    <xf numFmtId="0" fontId="9" fillId="0" borderId="6" xfId="0" applyFont="1" applyBorder="1" applyAlignment="1">
      <alignment horizontal="justify" vertical="top" wrapText="1"/>
    </xf>
    <xf numFmtId="0" fontId="10" fillId="0" borderId="6" xfId="0" applyFont="1" applyBorder="1" applyAlignment="1">
      <alignment horizontal="center" vertical="top" wrapText="1"/>
    </xf>
    <xf numFmtId="0" fontId="10" fillId="0" borderId="6" xfId="0" applyFont="1" applyBorder="1" applyAlignment="1">
      <alignment horizontal="justify" vertical="top" wrapText="1"/>
    </xf>
    <xf numFmtId="0" fontId="2" fillId="0" borderId="0" xfId="0" applyFont="1" applyAlignment="1" applyProtection="1">
      <alignment horizontal="justify" vertical="center" wrapText="1"/>
      <protection hidden="1"/>
    </xf>
    <xf numFmtId="0" fontId="2" fillId="0" borderId="0" xfId="0" applyFont="1" applyAlignment="1" applyProtection="1">
      <alignment horizontal="justify" vertical="center"/>
      <protection hidden="1"/>
    </xf>
    <xf numFmtId="0" fontId="5" fillId="0" borderId="0" xfId="0" quotePrefix="1" applyFont="1" applyAlignment="1" applyProtection="1">
      <alignment vertical="center" wrapText="1"/>
      <protection hidden="1"/>
    </xf>
    <xf numFmtId="0" fontId="5" fillId="0" borderId="0" xfId="0" applyFont="1" applyAlignment="1" applyProtection="1">
      <alignment vertical="center"/>
      <protection hidden="1"/>
    </xf>
    <xf numFmtId="172" fontId="27" fillId="0" borderId="0" xfId="0" applyNumberFormat="1" applyFont="1" applyAlignment="1" applyProtection="1">
      <alignment horizontal="left" vertical="center"/>
      <protection hidden="1"/>
    </xf>
    <xf numFmtId="0" fontId="63" fillId="0" borderId="7" xfId="52" applyFont="1" applyBorder="1" applyAlignment="1" applyProtection="1">
      <alignment horizontal="center" vertical="center" textRotation="90"/>
      <protection hidden="1"/>
    </xf>
    <xf numFmtId="0" fontId="63" fillId="0" borderId="14" xfId="52" applyFont="1" applyBorder="1" applyAlignment="1" applyProtection="1">
      <alignment horizontal="center" vertical="center" textRotation="90"/>
      <protection hidden="1"/>
    </xf>
    <xf numFmtId="0" fontId="63" fillId="0" borderId="13"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9" borderId="6" xfId="52" applyFont="1" applyFill="1" applyBorder="1" applyAlignment="1" applyProtection="1">
      <alignment horizontal="center" vertical="center" wrapText="1"/>
      <protection hidden="1"/>
    </xf>
    <xf numFmtId="0" fontId="31" fillId="0" borderId="24" xfId="52" applyFont="1" applyBorder="1" applyAlignment="1" applyProtection="1">
      <alignment horizontal="center" vertical="center"/>
      <protection hidden="1"/>
    </xf>
    <xf numFmtId="0" fontId="31" fillId="0" borderId="34"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8"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79" fillId="0" borderId="7" xfId="52" applyFont="1" applyBorder="1" applyAlignment="1" applyProtection="1">
      <alignment horizontal="center" vertical="center" textRotation="90"/>
      <protection hidden="1"/>
    </xf>
    <xf numFmtId="0" fontId="79" fillId="0" borderId="14" xfId="52" applyFont="1" applyBorder="1" applyAlignment="1" applyProtection="1">
      <alignment horizontal="center" vertical="center" textRotation="90"/>
      <protection hidden="1"/>
    </xf>
    <xf numFmtId="0" fontId="79" fillId="0" borderId="13" xfId="52" applyFont="1" applyBorder="1" applyAlignment="1" applyProtection="1">
      <alignment horizontal="center" vertical="center" textRotation="90"/>
      <protection hidden="1"/>
    </xf>
    <xf numFmtId="0" fontId="61" fillId="0" borderId="0" xfId="52" applyFont="1"/>
    <xf numFmtId="0" fontId="60" fillId="0" borderId="5" xfId="52" applyFont="1" applyBorder="1" applyAlignment="1" applyProtection="1">
      <alignment horizontal="justify" vertical="top"/>
      <protection hidden="1"/>
    </xf>
    <xf numFmtId="0" fontId="45" fillId="0" borderId="0" xfId="52" applyFont="1" applyAlignment="1" applyProtection="1">
      <alignment horizontal="center" vertical="center"/>
      <protection hidden="1"/>
    </xf>
    <xf numFmtId="0" fontId="72" fillId="6" borderId="3" xfId="52" applyFont="1" applyFill="1" applyBorder="1" applyAlignment="1" applyProtection="1">
      <alignment horizontal="justify" vertical="center"/>
      <protection hidden="1"/>
    </xf>
    <xf numFmtId="0" fontId="72" fillId="6" borderId="10" xfId="52" applyFont="1" applyFill="1" applyBorder="1" applyAlignment="1" applyProtection="1">
      <alignment horizontal="justify" vertical="center"/>
      <protection hidden="1"/>
    </xf>
    <xf numFmtId="0" fontId="10" fillId="0" borderId="6" xfId="48" applyFont="1" applyBorder="1" applyAlignment="1" applyProtection="1">
      <alignment vertical="center"/>
      <protection hidden="1"/>
    </xf>
    <xf numFmtId="0" fontId="9" fillId="0" borderId="6" xfId="48" applyFont="1" applyBorder="1" applyAlignment="1" applyProtection="1">
      <alignment horizontal="left" vertical="center"/>
      <protection hidden="1"/>
    </xf>
    <xf numFmtId="0" fontId="9" fillId="2" borderId="26" xfId="48" applyFont="1" applyFill="1" applyBorder="1" applyAlignment="1" applyProtection="1">
      <alignment horizontal="left" vertical="center"/>
      <protection locked="0"/>
    </xf>
    <xf numFmtId="0" fontId="9" fillId="2" borderId="3" xfId="48" applyFont="1" applyFill="1" applyBorder="1" applyAlignment="1" applyProtection="1">
      <alignment horizontal="left" vertical="center"/>
      <protection locked="0"/>
    </xf>
    <xf numFmtId="0" fontId="9" fillId="2" borderId="10" xfId="48" applyFont="1" applyFill="1" applyBorder="1" applyAlignment="1" applyProtection="1">
      <alignment horizontal="left" vertical="center"/>
      <protection locked="0"/>
    </xf>
    <xf numFmtId="0" fontId="85" fillId="2" borderId="26" xfId="59" applyFill="1" applyBorder="1" applyAlignment="1" applyProtection="1">
      <alignment horizontal="left" vertical="center"/>
      <protection locked="0"/>
    </xf>
    <xf numFmtId="0" fontId="9" fillId="0" borderId="26" xfId="48" applyFont="1" applyBorder="1" applyAlignment="1" applyProtection="1">
      <alignment horizontal="left" vertical="center"/>
      <protection hidden="1"/>
    </xf>
    <xf numFmtId="0" fontId="9" fillId="0" borderId="10" xfId="48" applyFont="1" applyBorder="1" applyAlignment="1" applyProtection="1">
      <alignment horizontal="left" vertical="center"/>
      <protection hidden="1"/>
    </xf>
    <xf numFmtId="0" fontId="9" fillId="2" borderId="33" xfId="48" applyFont="1" applyFill="1" applyBorder="1" applyAlignment="1" applyProtection="1">
      <alignment horizontal="left" vertical="center"/>
      <protection locked="0"/>
    </xf>
    <xf numFmtId="0" fontId="9" fillId="2" borderId="24" xfId="48" applyFont="1" applyFill="1" applyBorder="1" applyAlignment="1" applyProtection="1">
      <alignment horizontal="left" vertical="center"/>
      <protection locked="0"/>
    </xf>
    <xf numFmtId="0" fontId="9" fillId="2" borderId="34" xfId="48" applyFont="1" applyFill="1" applyBorder="1" applyAlignment="1" applyProtection="1">
      <alignment horizontal="left" vertical="center"/>
      <protection locked="0"/>
    </xf>
    <xf numFmtId="0" fontId="9" fillId="2" borderId="29" xfId="48" applyFont="1" applyFill="1" applyBorder="1" applyAlignment="1" applyProtection="1">
      <alignment horizontal="left" vertical="center"/>
      <protection locked="0"/>
    </xf>
    <xf numFmtId="0" fontId="9" fillId="2" borderId="35" xfId="48" applyFont="1" applyFill="1" applyBorder="1" applyAlignment="1" applyProtection="1">
      <alignment horizontal="left" vertical="center"/>
      <protection locked="0"/>
    </xf>
    <xf numFmtId="0" fontId="9" fillId="2" borderId="15" xfId="48" applyFont="1" applyFill="1" applyBorder="1" applyAlignment="1" applyProtection="1">
      <alignment horizontal="left" vertical="center"/>
      <protection locked="0"/>
    </xf>
    <xf numFmtId="0" fontId="9" fillId="0" borderId="6" xfId="50" applyFont="1" applyBorder="1" applyAlignment="1" applyProtection="1">
      <alignment horizontal="left" vertical="center" wrapText="1"/>
      <protection hidden="1"/>
    </xf>
    <xf numFmtId="0" fontId="9" fillId="2" borderId="6" xfId="49" applyFont="1" applyFill="1" applyBorder="1" applyAlignment="1" applyProtection="1">
      <alignment horizontal="center" vertical="center"/>
      <protection locked="0" hidden="1"/>
    </xf>
    <xf numFmtId="0" fontId="11" fillId="9" borderId="33" xfId="52" applyFont="1" applyFill="1" applyBorder="1" applyAlignment="1" applyProtection="1">
      <alignment horizontal="justify" vertical="center" wrapText="1"/>
      <protection hidden="1"/>
    </xf>
    <xf numFmtId="0" fontId="11" fillId="9" borderId="24" xfId="52" applyFont="1" applyFill="1" applyBorder="1" applyAlignment="1" applyProtection="1">
      <alignment horizontal="justify" vertical="center" wrapText="1"/>
      <protection hidden="1"/>
    </xf>
    <xf numFmtId="0" fontId="10" fillId="0" borderId="0" xfId="48" applyFont="1" applyAlignment="1" applyProtection="1">
      <alignment horizontal="center" vertical="center"/>
      <protection hidden="1"/>
    </xf>
    <xf numFmtId="0" fontId="37" fillId="5" borderId="0" xfId="48" applyFont="1" applyFill="1" applyAlignment="1" applyProtection="1">
      <alignment horizontal="center" vertical="center"/>
      <protection hidden="1"/>
    </xf>
    <xf numFmtId="0" fontId="9" fillId="2" borderId="26" xfId="48" applyFont="1" applyFill="1" applyBorder="1" applyAlignment="1" applyProtection="1">
      <alignment horizontal="center" vertical="center"/>
      <protection locked="0"/>
    </xf>
    <xf numFmtId="0" fontId="9" fillId="2" borderId="3" xfId="48" applyFont="1" applyFill="1" applyBorder="1" applyAlignment="1" applyProtection="1">
      <alignment horizontal="center" vertical="center"/>
      <protection locked="0"/>
    </xf>
    <xf numFmtId="0" fontId="9" fillId="2" borderId="10"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0" xfId="48" applyFont="1" applyFill="1" applyBorder="1" applyAlignment="1" applyProtection="1">
      <alignment horizontal="center" vertical="center" wrapText="1"/>
      <protection locked="0"/>
    </xf>
    <xf numFmtId="0" fontId="9" fillId="2" borderId="39" xfId="48" applyFont="1" applyFill="1" applyBorder="1" applyAlignment="1" applyProtection="1">
      <alignment horizontal="left" vertical="center"/>
      <protection locked="0"/>
    </xf>
    <xf numFmtId="0" fontId="9" fillId="2" borderId="38" xfId="48" applyFont="1" applyFill="1" applyBorder="1" applyAlignment="1" applyProtection="1">
      <alignment horizontal="left" vertical="center"/>
      <protection locked="0"/>
    </xf>
    <xf numFmtId="0" fontId="9" fillId="2" borderId="40" xfId="48" applyFont="1" applyFill="1" applyBorder="1" applyAlignment="1" applyProtection="1">
      <alignment horizontal="left" vertical="center"/>
      <protection locked="0"/>
    </xf>
    <xf numFmtId="0" fontId="10" fillId="0" borderId="26" xfId="48" applyFont="1" applyBorder="1" applyAlignment="1" applyProtection="1">
      <alignment vertical="center"/>
      <protection hidden="1"/>
    </xf>
    <xf numFmtId="0" fontId="10" fillId="0" borderId="3" xfId="48" applyFont="1" applyBorder="1" applyAlignment="1" applyProtection="1">
      <alignment vertical="center"/>
      <protection hidden="1"/>
    </xf>
    <xf numFmtId="0" fontId="9" fillId="2" borderId="6" xfId="48" applyFont="1" applyFill="1" applyBorder="1" applyAlignment="1" applyProtection="1">
      <alignment horizontal="left" vertical="center"/>
      <protection locked="0"/>
    </xf>
    <xf numFmtId="0" fontId="10" fillId="0" borderId="0" xfId="48" applyFont="1" applyAlignment="1" applyProtection="1">
      <alignment vertical="center"/>
      <protection hidden="1"/>
    </xf>
    <xf numFmtId="0" fontId="9" fillId="0" borderId="0" xfId="53" applyAlignment="1" applyProtection="1">
      <alignment horizontal="left" vertical="center" wrapText="1"/>
      <protection hidden="1"/>
    </xf>
    <xf numFmtId="0" fontId="9" fillId="0" borderId="0" xfId="0" quotePrefix="1" applyFont="1" applyAlignment="1">
      <alignment horizontal="justify" vertical="center" wrapText="1"/>
    </xf>
    <xf numFmtId="0" fontId="9" fillId="0" borderId="0" xfId="0" applyFont="1" applyAlignment="1">
      <alignment horizontal="justify" vertical="center" wrapText="1"/>
    </xf>
    <xf numFmtId="0" fontId="9" fillId="0" borderId="6" xfId="0" applyFont="1" applyBorder="1" applyAlignment="1">
      <alignment horizontal="justify" vertical="center" wrapText="1"/>
    </xf>
    <xf numFmtId="0" fontId="10" fillId="0" borderId="4" xfId="0" applyFont="1" applyBorder="1" applyAlignment="1" applyProtection="1">
      <alignment horizontal="left" vertical="top" wrapText="1"/>
      <protection hidden="1"/>
    </xf>
    <xf numFmtId="0" fontId="11" fillId="9" borderId="11" xfId="52" applyFont="1" applyFill="1" applyBorder="1" applyAlignment="1" applyProtection="1">
      <alignment horizontal="justify" vertical="center" wrapText="1"/>
      <protection hidden="1"/>
    </xf>
    <xf numFmtId="0" fontId="11" fillId="9" borderId="0" xfId="52" applyFont="1" applyFill="1" applyAlignment="1" applyProtection="1">
      <alignment horizontal="justify" vertical="center" wrapText="1"/>
      <protection hidden="1"/>
    </xf>
    <xf numFmtId="0" fontId="10" fillId="10" borderId="0" xfId="0" applyFont="1" applyFill="1" applyAlignment="1">
      <alignment horizontal="center" vertical="center"/>
    </xf>
    <xf numFmtId="0" fontId="10" fillId="0" borderId="0" xfId="0" applyFont="1" applyAlignment="1">
      <alignment horizontal="justify" vertical="center" wrapText="1"/>
    </xf>
    <xf numFmtId="0" fontId="9" fillId="7" borderId="6" xfId="0" applyFont="1" applyFill="1" applyBorder="1" applyAlignment="1" applyProtection="1">
      <alignment horizontal="justify" vertical="center" wrapText="1"/>
      <protection locked="0"/>
    </xf>
    <xf numFmtId="0" fontId="10" fillId="0" borderId="0" xfId="0" applyFont="1" applyAlignment="1" applyProtection="1">
      <alignment horizontal="justify" vertical="center" wrapText="1"/>
      <protection hidden="1"/>
    </xf>
    <xf numFmtId="0" fontId="10" fillId="0" borderId="4" xfId="0" applyFont="1" applyBorder="1" applyAlignment="1" applyProtection="1">
      <alignment horizontal="left" vertical="center"/>
      <protection hidden="1"/>
    </xf>
    <xf numFmtId="0" fontId="10" fillId="10"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4" xfId="0" applyFont="1" applyBorder="1" applyAlignment="1" applyProtection="1">
      <alignment horizontal="left" vertical="top"/>
      <protection hidden="1"/>
    </xf>
    <xf numFmtId="0" fontId="11" fillId="9" borderId="33" xfId="52" applyFont="1" applyFill="1" applyBorder="1" applyAlignment="1" applyProtection="1">
      <alignment horizontal="center" vertical="center" wrapText="1"/>
      <protection hidden="1"/>
    </xf>
    <xf numFmtId="0" fontId="11" fillId="9"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5" fillId="2" borderId="5" xfId="0" applyFont="1" applyFill="1" applyBorder="1" applyAlignment="1" applyProtection="1">
      <alignment horizontal="justify" vertical="center" wrapText="1"/>
      <protection locked="0"/>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0" xfId="0" applyFont="1" applyBorder="1" applyAlignment="1" applyProtection="1">
      <alignment horizontal="center" vertical="center" wrapText="1"/>
      <protection hidden="1"/>
    </xf>
    <xf numFmtId="0" fontId="45" fillId="0" borderId="0" xfId="0" applyFont="1" applyAlignment="1" applyProtection="1">
      <alignment horizontal="center" vertical="center"/>
      <protection hidden="1"/>
    </xf>
    <xf numFmtId="0" fontId="10" fillId="0" borderId="7" xfId="0" applyFont="1" applyBorder="1" applyAlignment="1" applyProtection="1">
      <alignment horizontal="center" vertical="center"/>
      <protection hidden="1"/>
    </xf>
    <xf numFmtId="0" fontId="0" fillId="0" borderId="13" xfId="0" applyBorder="1" applyAlignment="1">
      <alignment horizontal="center" vertical="center"/>
    </xf>
    <xf numFmtId="0" fontId="10" fillId="0" borderId="7" xfId="0" applyFont="1" applyBorder="1" applyAlignment="1" applyProtection="1">
      <alignment horizontal="center" vertical="center" wrapText="1"/>
      <protection hidden="1"/>
    </xf>
    <xf numFmtId="0" fontId="10" fillId="0" borderId="13" xfId="0" applyFont="1" applyBorder="1" applyAlignment="1" applyProtection="1">
      <alignment horizontal="center" vertical="center" wrapText="1"/>
      <protection hidden="1"/>
    </xf>
    <xf numFmtId="0" fontId="0" fillId="0" borderId="13"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0"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hidden="1"/>
    </xf>
    <xf numFmtId="0" fontId="9" fillId="0" borderId="13"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5" fillId="0" borderId="0" xfId="35" applyFont="1" applyAlignment="1" applyProtection="1">
      <alignment horizontal="center" vertical="center"/>
      <protection hidden="1"/>
    </xf>
    <xf numFmtId="0" fontId="8" fillId="0" borderId="7" xfId="35" applyFont="1" applyBorder="1" applyAlignment="1" applyProtection="1">
      <alignment horizontal="center" vertical="center"/>
      <protection hidden="1"/>
    </xf>
    <xf numFmtId="0" fontId="5" fillId="0" borderId="13" xfId="35" applyFont="1" applyBorder="1" applyAlignment="1" applyProtection="1">
      <alignment horizontal="center" vertical="center"/>
      <protection hidden="1"/>
    </xf>
    <xf numFmtId="0" fontId="8" fillId="0" borderId="7" xfId="35" applyFont="1" applyBorder="1" applyAlignment="1" applyProtection="1">
      <alignment horizontal="center" vertical="center" wrapText="1"/>
      <protection hidden="1"/>
    </xf>
    <xf numFmtId="0" fontId="5" fillId="0" borderId="13" xfId="35" applyFont="1" applyBorder="1" applyAlignment="1" applyProtection="1">
      <alignment horizontal="center" vertical="center" wrapText="1"/>
      <protection hidden="1"/>
    </xf>
    <xf numFmtId="0" fontId="5" fillId="0" borderId="7"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26" xfId="35" applyFont="1" applyBorder="1" applyAlignment="1" applyProtection="1">
      <alignment horizontal="center" vertical="center" wrapText="1"/>
      <protection hidden="1"/>
    </xf>
    <xf numFmtId="0" fontId="5" fillId="0" borderId="10" xfId="35" applyFont="1" applyBorder="1" applyAlignment="1" applyProtection="1">
      <alignment horizontal="center" vertical="center" wrapText="1"/>
      <protection hidden="1"/>
    </xf>
    <xf numFmtId="0" fontId="5" fillId="0" borderId="0" xfId="53" applyFont="1" applyAlignment="1" applyProtection="1">
      <alignment horizontal="left" vertical="center" wrapText="1"/>
      <protection hidden="1"/>
    </xf>
    <xf numFmtId="0" fontId="8" fillId="0" borderId="0" xfId="35" applyFont="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7" xfId="35" applyFont="1" applyBorder="1" applyAlignment="1" applyProtection="1">
      <alignment horizontal="center" vertical="center" wrapText="1"/>
      <protection hidden="1"/>
    </xf>
    <xf numFmtId="0" fontId="10" fillId="0" borderId="13"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0" xfId="35" applyFont="1" applyBorder="1" applyAlignment="1" applyProtection="1">
      <alignment horizontal="center" vertical="center" wrapText="1"/>
      <protection hidden="1"/>
    </xf>
    <xf numFmtId="0" fontId="8" fillId="10"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10" fillId="2" borderId="26" xfId="0" applyFont="1" applyFill="1" applyBorder="1" applyAlignment="1" applyProtection="1">
      <alignment horizontal="center" vertical="center" wrapText="1"/>
      <protection locked="0"/>
    </xf>
    <xf numFmtId="0" fontId="10" fillId="2" borderId="10" xfId="0" applyFont="1" applyFill="1" applyBorder="1" applyAlignment="1" applyProtection="1">
      <alignment horizontal="center" vertical="center" wrapText="1"/>
      <protection locked="0"/>
    </xf>
    <xf numFmtId="0" fontId="78" fillId="0" borderId="0" xfId="0" applyFont="1" applyAlignment="1" applyProtection="1">
      <alignment horizontal="center" vertical="center"/>
      <protection hidden="1"/>
    </xf>
    <xf numFmtId="0" fontId="5" fillId="2" borderId="6" xfId="0" applyFont="1" applyFill="1" applyBorder="1" applyAlignment="1" applyProtection="1">
      <alignment horizontal="center" vertical="top" wrapText="1"/>
      <protection locked="0"/>
    </xf>
    <xf numFmtId="0" fontId="11" fillId="9" borderId="11" xfId="52" applyFont="1" applyFill="1" applyBorder="1" applyAlignment="1" applyProtection="1">
      <alignment horizontal="center" vertical="center" wrapText="1"/>
      <protection hidden="1"/>
    </xf>
    <xf numFmtId="0" fontId="11" fillId="9" borderId="0" xfId="52" applyFont="1" applyFill="1" applyAlignment="1" applyProtection="1">
      <alignment horizontal="center" vertical="center" wrapText="1"/>
      <protection hidden="1"/>
    </xf>
    <xf numFmtId="0" fontId="5" fillId="0" borderId="6" xfId="0" applyFont="1" applyBorder="1" applyAlignment="1" applyProtection="1">
      <alignment horizontal="center" vertical="top" wrapText="1"/>
      <protection hidden="1"/>
    </xf>
    <xf numFmtId="0" fontId="5" fillId="0" borderId="17"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5" fillId="0" borderId="18" xfId="0" applyFont="1" applyBorder="1" applyAlignment="1" applyProtection="1">
      <alignment horizontal="left" vertical="top" wrapText="1"/>
      <protection hidden="1"/>
    </xf>
    <xf numFmtId="0" fontId="5" fillId="0" borderId="0" xfId="0" applyFont="1" applyAlignment="1" applyProtection="1">
      <alignment horizontal="left" vertical="top" wrapText="1"/>
      <protection hidden="1"/>
    </xf>
    <xf numFmtId="0" fontId="8" fillId="0" borderId="7"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10" fillId="0" borderId="0" xfId="47" applyFont="1" applyAlignment="1" applyProtection="1">
      <alignment horizontal="left" vertical="center"/>
      <protection hidden="1"/>
    </xf>
    <xf numFmtId="0" fontId="5" fillId="0" borderId="26" xfId="0" applyFont="1" applyBorder="1" applyAlignment="1" applyProtection="1">
      <alignment horizontal="center" vertical="top" wrapText="1"/>
      <protection hidden="1"/>
    </xf>
    <xf numFmtId="0" fontId="5" fillId="0" borderId="3" xfId="0" applyFont="1" applyBorder="1" applyAlignment="1" applyProtection="1">
      <alignment horizontal="center" vertical="top" wrapText="1"/>
      <protection hidden="1"/>
    </xf>
    <xf numFmtId="0" fontId="5" fillId="0" borderId="10" xfId="0" applyFont="1" applyBorder="1" applyAlignment="1" applyProtection="1">
      <alignment horizontal="center" vertical="top" wrapText="1"/>
      <protection hidden="1"/>
    </xf>
    <xf numFmtId="0" fontId="8" fillId="0" borderId="33"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12"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9" fillId="0" borderId="0" xfId="0" applyFont="1" applyAlignment="1" applyProtection="1">
      <alignment horizontal="justify" vertical="top" wrapText="1"/>
      <protection hidden="1"/>
    </xf>
    <xf numFmtId="0" fontId="24"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10" fillId="14" borderId="26" xfId="37" applyFont="1" applyFill="1" applyBorder="1" applyAlignment="1" applyProtection="1">
      <alignment horizontal="left" vertical="center" wrapText="1"/>
      <protection hidden="1"/>
    </xf>
    <xf numFmtId="0" fontId="10" fillId="14" borderId="3" xfId="37" applyFont="1" applyFill="1" applyBorder="1" applyAlignment="1" applyProtection="1">
      <alignment horizontal="left" vertical="center" wrapText="1"/>
      <protection hidden="1"/>
    </xf>
    <xf numFmtId="0" fontId="10" fillId="14" borderId="10" xfId="37" applyFont="1" applyFill="1" applyBorder="1" applyAlignment="1" applyProtection="1">
      <alignment horizontal="left" vertical="center" wrapText="1"/>
      <protection hidden="1"/>
    </xf>
    <xf numFmtId="0" fontId="10" fillId="11" borderId="0" xfId="39" applyFont="1" applyFill="1" applyAlignment="1" applyProtection="1">
      <alignment horizontal="center" vertical="center"/>
      <protection hidden="1"/>
    </xf>
    <xf numFmtId="0" fontId="10" fillId="0" borderId="0" xfId="39" applyFont="1" applyAlignment="1" applyProtection="1">
      <alignment horizontal="justify" vertical="center" wrapText="1"/>
      <protection hidden="1"/>
    </xf>
    <xf numFmtId="0" fontId="10" fillId="0" borderId="0" xfId="53" applyFont="1" applyAlignment="1" applyProtection="1">
      <alignment horizontal="left" vertical="center" wrapText="1"/>
      <protection hidden="1"/>
    </xf>
    <xf numFmtId="0" fontId="9" fillId="0" borderId="4" xfId="39" applyFont="1" applyBorder="1" applyAlignment="1" applyProtection="1">
      <alignment horizontal="left" vertical="center" wrapText="1"/>
      <protection hidden="1"/>
    </xf>
    <xf numFmtId="0" fontId="10" fillId="0" borderId="26" xfId="39" applyFont="1" applyBorder="1" applyAlignment="1" applyProtection="1">
      <alignment horizontal="center" vertical="center" wrapText="1"/>
      <protection hidden="1"/>
    </xf>
    <xf numFmtId="0" fontId="10" fillId="0" borderId="10" xfId="39" applyFont="1" applyBorder="1" applyAlignment="1" applyProtection="1">
      <alignment horizontal="center" vertical="center" wrapText="1"/>
      <protection hidden="1"/>
    </xf>
    <xf numFmtId="0" fontId="68" fillId="0" borderId="6" xfId="39" applyFont="1" applyBorder="1" applyAlignment="1" applyProtection="1">
      <alignment horizontal="center" vertical="center"/>
      <protection hidden="1"/>
    </xf>
    <xf numFmtId="0" fontId="10" fillId="13" borderId="26" xfId="39" applyFont="1" applyFill="1" applyBorder="1" applyAlignment="1" applyProtection="1">
      <alignment horizontal="left" vertical="center" wrapText="1"/>
      <protection hidden="1"/>
    </xf>
    <xf numFmtId="0" fontId="10" fillId="13" borderId="3" xfId="39" applyFont="1" applyFill="1" applyBorder="1" applyAlignment="1" applyProtection="1">
      <alignment horizontal="left" vertical="center" wrapText="1"/>
      <protection hidden="1"/>
    </xf>
    <xf numFmtId="0" fontId="10" fillId="13" borderId="10" xfId="39" applyFont="1" applyFill="1" applyBorder="1" applyAlignment="1" applyProtection="1">
      <alignment horizontal="left" vertical="center" wrapText="1"/>
      <protection hidden="1"/>
    </xf>
    <xf numFmtId="0" fontId="92" fillId="0" borderId="26" xfId="39" applyFont="1" applyBorder="1" applyAlignment="1" applyProtection="1">
      <alignment horizontal="left" vertical="center" wrapText="1"/>
      <protection hidden="1"/>
    </xf>
    <xf numFmtId="0" fontId="92" fillId="0" borderId="3" xfId="39" applyFont="1" applyBorder="1" applyAlignment="1" applyProtection="1">
      <alignment horizontal="left" vertical="center" wrapText="1"/>
      <protection hidden="1"/>
    </xf>
    <xf numFmtId="0" fontId="92" fillId="0" borderId="10" xfId="39" applyFont="1" applyBorder="1" applyAlignment="1" applyProtection="1">
      <alignment horizontal="left" vertical="center" wrapText="1"/>
      <protection hidden="1"/>
    </xf>
    <xf numFmtId="0" fontId="9" fillId="0" borderId="26" xfId="37" applyFont="1" applyBorder="1" applyAlignment="1" applyProtection="1">
      <alignment horizontal="center" vertical="center" wrapText="1"/>
      <protection hidden="1"/>
    </xf>
    <xf numFmtId="0" fontId="9" fillId="0" borderId="10" xfId="37" applyFont="1" applyBorder="1" applyAlignment="1" applyProtection="1">
      <alignment horizontal="center" vertical="center" wrapText="1"/>
      <protection hidden="1"/>
    </xf>
    <xf numFmtId="0" fontId="91" fillId="0" borderId="3" xfId="38" applyFont="1" applyBorder="1" applyAlignment="1">
      <alignment horizontal="left" vertical="top" wrapText="1"/>
    </xf>
    <xf numFmtId="0" fontId="91" fillId="0" borderId="10" xfId="38" applyFont="1" applyBorder="1" applyAlignment="1">
      <alignment horizontal="left" vertical="top" wrapText="1"/>
    </xf>
    <xf numFmtId="0" fontId="92" fillId="0" borderId="3" xfId="38" applyFont="1" applyBorder="1" applyAlignment="1">
      <alignment horizontal="left" vertical="top" wrapText="1"/>
    </xf>
    <xf numFmtId="0" fontId="92" fillId="0" borderId="10" xfId="38" applyFont="1" applyBorder="1" applyAlignment="1">
      <alignment horizontal="left" vertical="top" wrapText="1"/>
    </xf>
    <xf numFmtId="0" fontId="10" fillId="14" borderId="26" xfId="39" applyFont="1" applyFill="1" applyBorder="1" applyAlignment="1" applyProtection="1">
      <alignment horizontal="left" vertical="center" wrapText="1"/>
      <protection hidden="1"/>
    </xf>
    <xf numFmtId="0" fontId="10" fillId="14" borderId="3" xfId="39" applyFont="1" applyFill="1" applyBorder="1" applyAlignment="1" applyProtection="1">
      <alignment horizontal="left" vertical="center" wrapText="1"/>
      <protection hidden="1"/>
    </xf>
    <xf numFmtId="0" fontId="10" fillId="14" borderId="10" xfId="39" applyFont="1" applyFill="1" applyBorder="1" applyAlignment="1" applyProtection="1">
      <alignment horizontal="left" vertical="center" wrapText="1"/>
      <protection hidden="1"/>
    </xf>
    <xf numFmtId="0" fontId="9" fillId="0" borderId="26" xfId="35" applyFont="1" applyBorder="1" applyAlignment="1" applyProtection="1">
      <alignment horizontal="justify" vertical="top" wrapText="1"/>
      <protection hidden="1"/>
    </xf>
    <xf numFmtId="0" fontId="9" fillId="0" borderId="3" xfId="35" applyFont="1" applyBorder="1" applyAlignment="1" applyProtection="1">
      <alignment horizontal="justify" vertical="top" wrapText="1"/>
      <protection hidden="1"/>
    </xf>
    <xf numFmtId="0" fontId="9" fillId="0" borderId="10" xfId="35" applyFont="1" applyBorder="1" applyAlignment="1" applyProtection="1">
      <alignment horizontal="justify" vertical="top" wrapText="1"/>
      <protection hidden="1"/>
    </xf>
    <xf numFmtId="0" fontId="9" fillId="0" borderId="26" xfId="39" applyFont="1" applyBorder="1" applyAlignment="1" applyProtection="1">
      <alignment horizontal="left" vertical="center"/>
      <protection hidden="1"/>
    </xf>
    <xf numFmtId="0" fontId="9" fillId="0" borderId="3" xfId="39" applyFont="1" applyBorder="1" applyAlignment="1" applyProtection="1">
      <alignment horizontal="left" vertical="center"/>
      <protection hidden="1"/>
    </xf>
    <xf numFmtId="0" fontId="9" fillId="0" borderId="10" xfId="39" applyFont="1" applyBorder="1" applyAlignment="1" applyProtection="1">
      <alignment horizontal="left" vertical="center"/>
      <protection hidden="1"/>
    </xf>
    <xf numFmtId="0" fontId="10" fillId="0" borderId="26" xfId="39" applyFont="1" applyBorder="1" applyAlignment="1" applyProtection="1">
      <alignment horizontal="left" vertical="center" wrapText="1"/>
      <protection hidden="1"/>
    </xf>
    <xf numFmtId="0" fontId="10" fillId="0" borderId="3" xfId="39" applyFont="1" applyBorder="1" applyAlignment="1" applyProtection="1">
      <alignment horizontal="left" vertical="center" wrapText="1"/>
      <protection hidden="1"/>
    </xf>
    <xf numFmtId="0" fontId="10" fillId="0" borderId="10" xfId="39" applyFont="1" applyBorder="1" applyAlignment="1" applyProtection="1">
      <alignment horizontal="left" vertical="center" wrapText="1"/>
      <protection hidden="1"/>
    </xf>
    <xf numFmtId="0" fontId="10" fillId="14" borderId="6" xfId="39" applyFont="1" applyFill="1" applyBorder="1" applyAlignment="1" applyProtection="1">
      <alignment horizontal="left" vertical="center" wrapText="1"/>
      <protection hidden="1"/>
    </xf>
    <xf numFmtId="0" fontId="10" fillId="14" borderId="26" xfId="38" applyFont="1" applyFill="1" applyBorder="1" applyAlignment="1" applyProtection="1">
      <alignment horizontal="left" vertical="center" wrapText="1"/>
      <protection hidden="1"/>
    </xf>
    <xf numFmtId="0" fontId="10" fillId="14" borderId="3" xfId="38" applyFont="1" applyFill="1" applyBorder="1" applyAlignment="1" applyProtection="1">
      <alignment horizontal="left" vertical="center" wrapText="1"/>
      <protection hidden="1"/>
    </xf>
    <xf numFmtId="0" fontId="10" fillId="14" borderId="10" xfId="38" applyFont="1" applyFill="1" applyBorder="1" applyAlignment="1" applyProtection="1">
      <alignment horizontal="left" vertical="center" wrapText="1"/>
      <protection hidden="1"/>
    </xf>
    <xf numFmtId="0" fontId="9" fillId="0" borderId="0" xfId="0" applyFont="1" applyAlignment="1" applyProtection="1">
      <alignment horizontal="center" vertical="center"/>
      <protection hidden="1"/>
    </xf>
    <xf numFmtId="0" fontId="76" fillId="0" borderId="29" xfId="33" applyFont="1" applyBorder="1" applyAlignment="1" applyProtection="1">
      <alignment horizontal="center" vertical="center"/>
      <protection hidden="1"/>
    </xf>
    <xf numFmtId="0" fontId="76" fillId="0" borderId="35" xfId="33" applyFont="1" applyBorder="1" applyAlignment="1" applyProtection="1">
      <alignment horizontal="center" vertical="center"/>
      <protection hidden="1"/>
    </xf>
    <xf numFmtId="0" fontId="76" fillId="0" borderId="15"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36" xfId="33" applyFont="1" applyBorder="1" applyAlignment="1" applyProtection="1">
      <alignment horizontal="justify" vertical="top" wrapText="1"/>
      <protection hidden="1"/>
    </xf>
    <xf numFmtId="0" fontId="5" fillId="0" borderId="37" xfId="33" applyFont="1" applyBorder="1" applyAlignment="1" applyProtection="1">
      <alignment horizontal="justify" vertical="top" wrapText="1"/>
      <protection hidden="1"/>
    </xf>
    <xf numFmtId="0" fontId="5" fillId="0" borderId="0" xfId="0" applyFont="1" applyAlignment="1" applyProtection="1">
      <alignment horizontal="center" vertical="center" wrapText="1"/>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center" vertical="top"/>
      <protection hidden="1"/>
    </xf>
    <xf numFmtId="0" fontId="8" fillId="0" borderId="0" xfId="0" applyFont="1" applyAlignment="1" applyProtection="1">
      <alignment horizontal="center" vertical="top"/>
      <protection hidden="1"/>
    </xf>
    <xf numFmtId="0" fontId="5" fillId="0" borderId="0" xfId="0" applyFont="1" applyAlignment="1" applyProtection="1">
      <alignment horizontal="left" vertical="top" wrapText="1" indent="5"/>
      <protection hidden="1"/>
    </xf>
    <xf numFmtId="0" fontId="5"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4" fillId="4" borderId="0" xfId="0" applyFont="1" applyFill="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8" fillId="0" borderId="0" xfId="0" applyFont="1" applyAlignment="1">
      <alignment horizontal="left" vertical="top"/>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9" fillId="0" borderId="7" xfId="0" applyFont="1" applyBorder="1" applyAlignment="1" applyProtection="1">
      <alignment horizontal="left" vertical="center" wrapText="1"/>
      <protection hidden="1"/>
    </xf>
    <xf numFmtId="0" fontId="9" fillId="2" borderId="7" xfId="0" applyFont="1" applyFill="1" applyBorder="1" applyAlignment="1" applyProtection="1">
      <alignment horizontal="left" vertical="top" wrapText="1"/>
      <protection locked="0"/>
    </xf>
    <xf numFmtId="0" fontId="9" fillId="2" borderId="13" xfId="0" applyFont="1" applyFill="1" applyBorder="1" applyAlignment="1" applyProtection="1">
      <alignment horizontal="left" vertical="top" wrapText="1"/>
      <protection locked="0"/>
    </xf>
    <xf numFmtId="0" fontId="9" fillId="0" borderId="12"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9" xfId="0" applyFont="1" applyBorder="1" applyAlignment="1" applyProtection="1">
      <alignment horizontal="justify" vertical="top" wrapText="1"/>
      <protection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16"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protection hidden="1"/>
    </xf>
    <xf numFmtId="0" fontId="9" fillId="0" borderId="28" xfId="0" applyFont="1" applyBorder="1" applyAlignment="1" applyProtection="1">
      <alignment horizontal="left" vertical="center" wrapText="1"/>
      <protection hidden="1"/>
    </xf>
    <xf numFmtId="0" fontId="9" fillId="0" borderId="36" xfId="0" applyFont="1" applyBorder="1" applyAlignment="1" applyProtection="1">
      <alignment horizontal="left" vertical="center" wrapText="1"/>
      <protection hidden="1"/>
    </xf>
    <xf numFmtId="0" fontId="9" fillId="0" borderId="37"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5" xfId="0" applyFont="1" applyBorder="1" applyAlignment="1" applyProtection="1">
      <alignment horizontal="left" vertical="center"/>
      <protection hidden="1"/>
    </xf>
    <xf numFmtId="0" fontId="9" fillId="0" borderId="15" xfId="0" applyFont="1" applyBorder="1" applyAlignment="1" applyProtection="1">
      <alignment horizontal="left" vertical="center"/>
      <protection hidden="1"/>
    </xf>
    <xf numFmtId="0" fontId="9" fillId="0" borderId="0" xfId="0" applyFont="1" applyAlignment="1" applyProtection="1">
      <alignment horizontal="left" vertical="top" wrapText="1"/>
      <protection hidden="1"/>
    </xf>
    <xf numFmtId="0" fontId="50" fillId="0" borderId="0" xfId="0" applyFont="1" applyAlignment="1">
      <alignment horizontal="left"/>
    </xf>
    <xf numFmtId="0" fontId="50" fillId="0" borderId="24" xfId="0" applyFont="1" applyBorder="1" applyAlignment="1">
      <alignment horizontal="left"/>
    </xf>
    <xf numFmtId="0" fontId="9" fillId="0" borderId="0" xfId="0" applyFont="1" applyAlignment="1" applyProtection="1">
      <alignment vertical="top" wrapText="1"/>
      <protection hidden="1"/>
    </xf>
    <xf numFmtId="0" fontId="10" fillId="10" borderId="0" xfId="0" applyFont="1" applyFill="1" applyAlignment="1" applyProtection="1">
      <alignment horizontal="justify" vertical="top" wrapText="1"/>
      <protection hidden="1"/>
    </xf>
    <xf numFmtId="0" fontId="9" fillId="0" borderId="0" xfId="53" applyAlignment="1" applyProtection="1">
      <alignment horizontal="left" vertical="center"/>
      <protection hidden="1"/>
    </xf>
    <xf numFmtId="0" fontId="45" fillId="0" borderId="0" xfId="0" applyFont="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2" borderId="6" xfId="0" applyFont="1" applyFill="1" applyBorder="1" applyAlignment="1" applyProtection="1">
      <alignment horizontal="center" vertical="top" wrapText="1"/>
      <protection locked="0"/>
    </xf>
    <xf numFmtId="0" fontId="9" fillId="0" borderId="3" xfId="0" applyFont="1" applyBorder="1" applyAlignment="1" applyProtection="1">
      <alignment horizontal="center" vertical="center" wrapText="1"/>
      <protection hidden="1"/>
    </xf>
    <xf numFmtId="0" fontId="22" fillId="0" borderId="0" xfId="0"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0" fillId="0" borderId="0" xfId="0" applyAlignment="1">
      <alignment wrapText="1"/>
    </xf>
    <xf numFmtId="0" fontId="10" fillId="0" borderId="6" xfId="0" applyFont="1" applyBorder="1" applyAlignment="1" applyProtection="1">
      <alignment horizontal="justify" vertical="center" wrapText="1"/>
      <protection hidden="1"/>
    </xf>
    <xf numFmtId="0" fontId="35" fillId="2" borderId="6"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protection hidden="1"/>
    </xf>
    <xf numFmtId="0" fontId="10" fillId="0" borderId="0" xfId="0" applyFont="1" applyAlignment="1" applyProtection="1">
      <alignment horizontal="left" wrapText="1"/>
      <protection hidden="1"/>
    </xf>
    <xf numFmtId="0" fontId="9" fillId="0" borderId="0" xfId="0" applyFont="1" applyAlignment="1" applyProtection="1">
      <alignment horizontal="center"/>
      <protection hidden="1"/>
    </xf>
    <xf numFmtId="0" fontId="9" fillId="2" borderId="6" xfId="0" applyFont="1" applyFill="1" applyBorder="1" applyAlignment="1" applyProtection="1">
      <alignment horizontal="right" vertical="top"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left"/>
      <protection hidden="1"/>
    </xf>
    <xf numFmtId="0" fontId="9" fillId="2" borderId="16" xfId="0" applyFont="1" applyFill="1" applyBorder="1" applyAlignment="1" applyProtection="1">
      <alignment horizontal="left" vertical="top" wrapText="1"/>
      <protection locked="0"/>
    </xf>
    <xf numFmtId="0" fontId="9" fillId="0" borderId="6" xfId="0" applyFont="1" applyBorder="1" applyAlignment="1" applyProtection="1">
      <alignment horizontal="justify" vertical="center" wrapText="1"/>
      <protection hidden="1"/>
    </xf>
    <xf numFmtId="0" fontId="9" fillId="2" borderId="17" xfId="0" applyFont="1" applyFill="1" applyBorder="1" applyAlignment="1" applyProtection="1">
      <alignment horizontal="left" vertical="top" wrapText="1"/>
      <protection locked="0"/>
    </xf>
    <xf numFmtId="0" fontId="9" fillId="2" borderId="18" xfId="0" applyFont="1" applyFill="1" applyBorder="1" applyAlignment="1" applyProtection="1">
      <alignment horizontal="left" vertical="top" wrapText="1"/>
      <protection locked="0"/>
    </xf>
    <xf numFmtId="0" fontId="9" fillId="0" borderId="33" xfId="0" applyFont="1" applyBorder="1" applyAlignment="1" applyProtection="1">
      <alignment horizontal="left" vertical="center" wrapText="1"/>
      <protection hidden="1"/>
    </xf>
    <xf numFmtId="0" fontId="9" fillId="0" borderId="34" xfId="0" applyFont="1" applyBorder="1" applyAlignment="1" applyProtection="1">
      <alignment horizontal="left" vertical="center" wrapText="1"/>
      <protection hidden="1"/>
    </xf>
    <xf numFmtId="0" fontId="22" fillId="0" borderId="0" xfId="0" applyFont="1" applyAlignment="1" applyProtection="1">
      <alignment horizontal="justify" vertical="top" wrapText="1"/>
      <protection hidden="1"/>
    </xf>
    <xf numFmtId="0" fontId="22" fillId="0" borderId="4" xfId="0" applyFont="1" applyBorder="1" applyAlignment="1" applyProtection="1">
      <alignment horizontal="justify" vertical="top" wrapText="1"/>
      <protection hidden="1"/>
    </xf>
    <xf numFmtId="0" fontId="35" fillId="0" borderId="6" xfId="0" applyFont="1" applyBorder="1" applyAlignment="1" applyProtection="1">
      <alignment horizontal="left" vertical="center" wrapText="1"/>
      <protection hidden="1"/>
    </xf>
    <xf numFmtId="0" fontId="9" fillId="2" borderId="7" xfId="0" applyFont="1" applyFill="1" applyBorder="1" applyAlignment="1" applyProtection="1">
      <alignment horizontal="center" vertical="top" wrapText="1"/>
      <protection locked="0"/>
    </xf>
    <xf numFmtId="0" fontId="9" fillId="2" borderId="6" xfId="37" applyFont="1" applyFill="1" applyBorder="1" applyAlignment="1" applyProtection="1">
      <alignment horizontal="left" vertical="top" wrapText="1"/>
      <protection hidden="1"/>
    </xf>
    <xf numFmtId="0" fontId="10" fillId="0" borderId="4" xfId="37" applyFont="1" applyBorder="1" applyAlignment="1" applyProtection="1">
      <alignment horizontal="right" vertical="top" wrapText="1"/>
      <protection hidden="1"/>
    </xf>
    <xf numFmtId="0" fontId="10" fillId="0" borderId="4" xfId="37" applyFont="1" applyBorder="1" applyAlignment="1" applyProtection="1">
      <alignment horizontal="left" vertical="top" wrapText="1"/>
      <protection hidden="1"/>
    </xf>
    <xf numFmtId="0" fontId="10" fillId="10"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5" fillId="0" borderId="0" xfId="35" applyFont="1" applyAlignment="1" applyProtection="1">
      <alignment horizontal="justify" vertical="top" wrapText="1"/>
      <protection hidden="1"/>
    </xf>
    <xf numFmtId="0" fontId="5" fillId="0" borderId="0" xfId="35" quotePrefix="1" applyFont="1" applyAlignment="1" applyProtection="1">
      <alignment horizontal="left" vertical="top" wrapText="1"/>
      <protection hidden="1"/>
    </xf>
    <xf numFmtId="0" fontId="5" fillId="0" borderId="0" xfId="35" applyFont="1" applyAlignment="1" applyProtection="1">
      <alignment horizontal="left" vertical="top" wrapText="1"/>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Alignment="1" applyProtection="1">
      <alignment horizontal="justify" vertical="top" wrapText="1"/>
      <protection hidden="1"/>
    </xf>
    <xf numFmtId="0" fontId="5" fillId="0" borderId="0" xfId="35" applyFont="1" applyAlignment="1" applyProtection="1">
      <alignment horizontal="left" vertical="top"/>
      <protection hidden="1"/>
    </xf>
    <xf numFmtId="0" fontId="5" fillId="0" borderId="0" xfId="35" applyFont="1" applyAlignment="1" applyProtection="1">
      <alignment horizontal="left" vertical="top" wrapText="1" indent="5"/>
      <protection hidden="1"/>
    </xf>
    <xf numFmtId="0" fontId="8" fillId="0" borderId="0" xfId="35" applyFont="1" applyAlignment="1" applyProtection="1">
      <alignment horizontal="justify"/>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Alignment="1" applyProtection="1">
      <alignment horizontal="justify"/>
      <protection hidden="1"/>
    </xf>
    <xf numFmtId="0" fontId="5" fillId="0" borderId="36" xfId="35" applyFont="1" applyBorder="1" applyAlignment="1" applyProtection="1">
      <alignment horizontal="justify" vertical="top" wrapText="1"/>
      <protection hidden="1"/>
    </xf>
    <xf numFmtId="0" fontId="5" fillId="0" borderId="37"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9" fillId="0" borderId="0" xfId="35" applyFont="1" applyAlignment="1" applyProtection="1">
      <alignment horizontal="justify" vertical="top" wrapText="1"/>
      <protection hidden="1"/>
    </xf>
    <xf numFmtId="0" fontId="9" fillId="0" borderId="0" xfId="35" applyFont="1" applyAlignment="1" applyProtection="1">
      <alignment horizontal="left" vertical="top" wrapText="1" indent="5"/>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62" fillId="0" borderId="29" xfId="35" applyFont="1" applyBorder="1" applyAlignment="1" applyProtection="1">
      <alignment horizontal="center" vertical="center"/>
      <protection hidden="1"/>
    </xf>
    <xf numFmtId="0" fontId="62" fillId="0" borderId="35" xfId="35" applyFont="1" applyBorder="1" applyAlignment="1" applyProtection="1">
      <alignment horizontal="center" vertical="center"/>
      <protection hidden="1"/>
    </xf>
    <xf numFmtId="0" fontId="62" fillId="0" borderId="15"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10" fillId="0" borderId="4" xfId="0" applyFont="1" applyBorder="1" applyAlignment="1" applyProtection="1">
      <alignment vertical="top" wrapText="1"/>
      <protection hidden="1"/>
    </xf>
    <xf numFmtId="0" fontId="64" fillId="9" borderId="11" xfId="52" applyFont="1" applyFill="1" applyBorder="1" applyAlignment="1" applyProtection="1">
      <alignment horizontal="center" vertical="center" wrapText="1"/>
      <protection hidden="1"/>
    </xf>
    <xf numFmtId="0" fontId="64" fillId="9" borderId="0" xfId="52" applyFont="1" applyFill="1" applyAlignment="1" applyProtection="1">
      <alignment horizontal="center" vertical="center" wrapText="1"/>
      <protection hidden="1"/>
    </xf>
    <xf numFmtId="0" fontId="89" fillId="0" borderId="5" xfId="33" applyFont="1" applyBorder="1" applyAlignment="1" applyProtection="1">
      <alignment horizontal="justify" vertical="top" wrapText="1"/>
      <protection hidden="1"/>
    </xf>
    <xf numFmtId="172" fontId="10" fillId="0" borderId="0" xfId="0" applyNumberFormat="1" applyFont="1" applyAlignment="1" applyProtection="1">
      <alignment horizontal="left" vertical="center" indent="1"/>
      <protection hidden="1"/>
    </xf>
    <xf numFmtId="0" fontId="10" fillId="0" borderId="0" xfId="0" applyFont="1" applyAlignment="1" applyProtection="1">
      <alignment horizontal="left" vertical="center" wrapText="1" indent="1"/>
      <protection hidden="1"/>
    </xf>
    <xf numFmtId="0" fontId="22" fillId="0" borderId="0" xfId="0" applyFont="1" applyAlignment="1" applyProtection="1">
      <alignment vertical="center" wrapText="1"/>
      <protection hidden="1"/>
    </xf>
    <xf numFmtId="171" fontId="9" fillId="0" borderId="0" xfId="0" applyNumberFormat="1" applyFont="1" applyAlignment="1" applyProtection="1">
      <alignment horizontal="left" vertical="top"/>
      <protection hidden="1"/>
    </xf>
    <xf numFmtId="171" fontId="10" fillId="0" borderId="0" xfId="0" applyNumberFormat="1" applyFont="1" applyAlignment="1" applyProtection="1">
      <alignment horizontal="right" vertical="top"/>
      <protection hidden="1"/>
    </xf>
    <xf numFmtId="172" fontId="10" fillId="7" borderId="0" xfId="0" applyNumberFormat="1" applyFont="1" applyFill="1" applyAlignment="1" applyProtection="1">
      <alignment vertical="center"/>
      <protection locked="0" hidden="1"/>
    </xf>
    <xf numFmtId="2" fontId="10" fillId="7" borderId="6" xfId="0" applyNumberFormat="1" applyFont="1" applyFill="1" applyBorder="1" applyAlignment="1" applyProtection="1">
      <alignment horizontal="center" vertical="center" wrapText="1"/>
      <protection locked="0"/>
    </xf>
    <xf numFmtId="0" fontId="82" fillId="0" borderId="24" xfId="0" applyFont="1" applyBorder="1" applyAlignment="1" applyProtection="1">
      <alignment horizontal="justify" vertical="center" wrapText="1"/>
      <protection hidden="1"/>
    </xf>
    <xf numFmtId="0" fontId="10" fillId="0" borderId="6" xfId="0" applyFont="1" applyBorder="1" applyAlignment="1">
      <alignment horizontal="justify" vertical="center" wrapText="1"/>
    </xf>
    <xf numFmtId="0" fontId="9" fillId="0" borderId="0" xfId="0" applyFont="1" applyAlignment="1" applyProtection="1">
      <alignment horizontal="distributed" vertical="center" wrapText="1"/>
      <protection hidden="1"/>
    </xf>
    <xf numFmtId="0" fontId="9" fillId="0" borderId="8" xfId="0" applyFont="1" applyBorder="1" applyAlignment="1" applyProtection="1">
      <alignment horizontal="distributed" vertical="center" wrapText="1"/>
      <protection hidden="1"/>
    </xf>
    <xf numFmtId="0" fontId="9" fillId="0" borderId="8" xfId="0" applyFont="1" applyBorder="1" applyAlignment="1" applyProtection="1">
      <alignment horizontal="justify" vertical="center" wrapText="1"/>
      <protection hidden="1"/>
    </xf>
    <xf numFmtId="0" fontId="10" fillId="0" borderId="0" xfId="53" quotePrefix="1" applyFont="1" applyAlignment="1" applyProtection="1">
      <alignment horizontal="left" vertical="center" wrapText="1"/>
      <protection hidden="1"/>
    </xf>
    <xf numFmtId="0" fontId="64" fillId="9" borderId="11" xfId="52" applyFont="1" applyFill="1" applyBorder="1" applyAlignment="1" applyProtection="1">
      <alignment horizontal="justify" vertical="center" wrapText="1"/>
      <protection hidden="1"/>
    </xf>
    <xf numFmtId="0" fontId="64" fillId="9" borderId="0" xfId="52" applyFont="1" applyFill="1" applyAlignment="1" applyProtection="1">
      <alignment horizontal="justify" vertical="center" wrapText="1"/>
      <protection hidden="1"/>
    </xf>
    <xf numFmtId="0" fontId="10" fillId="10" borderId="0" xfId="0" applyFont="1" applyFill="1" applyAlignment="1" applyProtection="1">
      <alignment horizontal="center" vertical="center" wrapText="1"/>
      <protection hidden="1"/>
    </xf>
    <xf numFmtId="171" fontId="9" fillId="0" borderId="0" xfId="0" applyNumberFormat="1" applyFont="1" applyAlignment="1" applyProtection="1">
      <alignment horizontal="justify" vertical="justify" wrapText="1"/>
      <protection hidden="1"/>
    </xf>
    <xf numFmtId="171" fontId="9" fillId="0" borderId="0" xfId="0" applyNumberFormat="1" applyFont="1" applyAlignment="1" applyProtection="1">
      <alignment horizontal="center" vertical="center"/>
      <protection hidden="1"/>
    </xf>
    <xf numFmtId="171" fontId="9" fillId="0" borderId="0" xfId="0" applyNumberFormat="1" applyFont="1" applyAlignment="1" applyProtection="1">
      <alignment horizontal="left" vertical="center"/>
      <protection hidden="1"/>
    </xf>
    <xf numFmtId="171" fontId="9" fillId="0" borderId="0" xfId="0" applyNumberFormat="1" applyFont="1" applyAlignment="1" applyProtection="1">
      <alignment horizontal="left" vertical="top" wrapText="1"/>
      <protection hidden="1"/>
    </xf>
    <xf numFmtId="0" fontId="9" fillId="0" borderId="0" xfId="47" applyAlignment="1" applyProtection="1">
      <alignment horizontal="left" vertical="center"/>
      <protection hidden="1"/>
    </xf>
    <xf numFmtId="0" fontId="50" fillId="0" borderId="0" xfId="0" applyFont="1" applyAlignment="1">
      <alignment horizontal="justify" vertical="center"/>
    </xf>
    <xf numFmtId="0" fontId="50" fillId="0" borderId="0" xfId="0" applyFont="1" applyAlignment="1">
      <alignment horizontal="justify" vertical="center" wrapText="1"/>
    </xf>
    <xf numFmtId="0" fontId="5" fillId="0" borderId="0" xfId="0" applyFont="1" applyAlignment="1">
      <alignment horizontal="justify" vertical="top"/>
    </xf>
    <xf numFmtId="0" fontId="50" fillId="0" borderId="6" xfId="0" applyFont="1" applyBorder="1" applyAlignment="1">
      <alignment horizontal="justify" vertical="center" wrapText="1"/>
    </xf>
    <xf numFmtId="0" fontId="50" fillId="0" borderId="0" xfId="0" quotePrefix="1" applyFont="1" applyAlignment="1">
      <alignment horizontal="justify" vertical="center"/>
    </xf>
    <xf numFmtId="0" fontId="58" fillId="0" borderId="6" xfId="0" applyFont="1" applyBorder="1" applyAlignment="1">
      <alignment horizontal="justify" vertical="center" wrapText="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10" fillId="0" borderId="0" xfId="0" applyFont="1" applyAlignment="1" applyProtection="1">
      <alignment horizontal="right" vertical="center" indent="1"/>
      <protection hidden="1"/>
    </xf>
    <xf numFmtId="0" fontId="10" fillId="0" borderId="0" xfId="0" applyFont="1" applyAlignment="1" applyProtection="1">
      <alignment horizontal="right" vertical="top" indent="1"/>
      <protection hidden="1"/>
    </xf>
    <xf numFmtId="0" fontId="10" fillId="7" borderId="0" xfId="0" applyFont="1" applyFill="1" applyAlignment="1" applyProtection="1">
      <alignment horizontal="left" vertical="center" wrapText="1" indent="1"/>
      <protection locked="0" hidden="1"/>
    </xf>
    <xf numFmtId="0" fontId="9" fillId="0" borderId="0" xfId="0" applyFont="1" applyAlignment="1" applyProtection="1">
      <alignment vertical="top"/>
      <protection hidden="1"/>
    </xf>
    <xf numFmtId="0" fontId="10" fillId="0" borderId="0" xfId="0" applyFont="1" applyAlignment="1" applyProtection="1">
      <alignment horizontal="left" vertical="top"/>
      <protection hidden="1"/>
    </xf>
    <xf numFmtId="0" fontId="9" fillId="0" borderId="0" xfId="0" applyFont="1" applyAlignment="1" applyProtection="1">
      <alignment horizontal="left" vertical="top"/>
      <protection hidden="1"/>
    </xf>
    <xf numFmtId="0" fontId="83" fillId="7" borderId="0" xfId="0" applyFont="1" applyFill="1" applyAlignment="1" applyProtection="1">
      <alignment horizontal="left" vertical="top"/>
      <protection locked="0" hidden="1"/>
    </xf>
    <xf numFmtId="0" fontId="9" fillId="0" borderId="0" xfId="0" applyFont="1" applyAlignment="1" applyProtection="1">
      <alignment horizontal="distributed" vertical="top" wrapText="1"/>
      <protection hidden="1"/>
    </xf>
    <xf numFmtId="0" fontId="9" fillId="0" borderId="0" xfId="0" applyFont="1" applyAlignment="1">
      <alignment horizontal="justify" wrapText="1"/>
    </xf>
    <xf numFmtId="0" fontId="45" fillId="7" borderId="6" xfId="0" applyFont="1" applyFill="1" applyBorder="1" applyAlignment="1" applyProtection="1">
      <alignment horizontal="center" vertical="top"/>
      <protection locked="0" hidden="1"/>
    </xf>
    <xf numFmtId="0" fontId="45" fillId="7" borderId="7" xfId="0" applyFont="1" applyFill="1" applyBorder="1" applyAlignment="1" applyProtection="1">
      <alignment horizontal="center" vertical="top"/>
      <protection locked="0" hidden="1"/>
    </xf>
    <xf numFmtId="0" fontId="45" fillId="7" borderId="7" xfId="0" applyFont="1" applyFill="1" applyBorder="1" applyAlignment="1" applyProtection="1">
      <alignment horizontal="center" vertical="top" wrapText="1"/>
      <protection locked="0" hidden="1"/>
    </xf>
    <xf numFmtId="0" fontId="45" fillId="7" borderId="6" xfId="0" applyFont="1" applyFill="1" applyBorder="1" applyAlignment="1" applyProtection="1">
      <alignment horizontal="left" vertical="top" wrapText="1"/>
      <protection locked="0" hidden="1"/>
    </xf>
    <xf numFmtId="0" fontId="8" fillId="12" borderId="0" xfId="0" applyFont="1" applyFill="1" applyAlignment="1" applyProtection="1">
      <alignment horizontal="justify" vertical="top" wrapText="1"/>
      <protection hidden="1"/>
    </xf>
    <xf numFmtId="0" fontId="8" fillId="0" borderId="0" xfId="0" applyFont="1" applyAlignment="1" applyProtection="1">
      <alignment horizontal="left"/>
      <protection hidden="1"/>
    </xf>
    <xf numFmtId="0" fontId="8" fillId="0" borderId="0" xfId="0" applyFont="1" applyAlignment="1" applyProtection="1">
      <alignment horizontal="right"/>
      <protection hidden="1"/>
    </xf>
    <xf numFmtId="0" fontId="90" fillId="0" borderId="5" xfId="33" applyFont="1" applyBorder="1" applyAlignment="1" applyProtection="1">
      <alignment horizontal="justify" vertical="top" wrapText="1"/>
      <protection hidden="1"/>
    </xf>
    <xf numFmtId="0" fontId="90" fillId="0" borderId="30" xfId="33" applyFont="1" applyBorder="1" applyAlignment="1" applyProtection="1">
      <alignment horizontal="justify" vertical="top" wrapText="1"/>
      <protection hidden="1"/>
    </xf>
    <xf numFmtId="0" fontId="10" fillId="0" borderId="19" xfId="0" applyFont="1" applyBorder="1" applyAlignment="1" applyProtection="1">
      <alignment horizontal="left" vertical="top"/>
      <protection hidden="1"/>
    </xf>
    <xf numFmtId="0" fontId="10" fillId="0" borderId="19" xfId="0" applyFont="1" applyBorder="1" applyAlignment="1" applyProtection="1">
      <alignment horizontal="right" vertical="top"/>
      <protection hidden="1"/>
    </xf>
    <xf numFmtId="0" fontId="10" fillId="0" borderId="0" xfId="0" applyFont="1" applyAlignment="1" applyProtection="1">
      <alignment vertical="top"/>
      <protection hidden="1"/>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172" fontId="9" fillId="0" borderId="0" xfId="0" applyNumberFormat="1" applyFont="1" applyAlignment="1" applyProtection="1">
      <alignment horizontal="left" vertical="center"/>
      <protection hidden="1"/>
    </xf>
    <xf numFmtId="0" fontId="9" fillId="0" borderId="6" xfId="0" applyFont="1" applyBorder="1" applyAlignment="1" applyProtection="1">
      <alignment horizontal="center" vertical="center"/>
      <protection hidden="1"/>
    </xf>
    <xf numFmtId="171" fontId="9" fillId="0" borderId="0" xfId="0" applyNumberFormat="1" applyFont="1" applyAlignment="1" applyProtection="1">
      <alignment horizontal="justify" vertical="top" wrapText="1"/>
      <protection hidden="1"/>
    </xf>
    <xf numFmtId="0" fontId="56" fillId="0" borderId="0" xfId="0" applyFont="1" applyAlignment="1" applyProtection="1">
      <alignment horizontal="left" vertical="top" wrapText="1" indent="1"/>
      <protection hidden="1"/>
    </xf>
    <xf numFmtId="0" fontId="56" fillId="0" borderId="24" xfId="0" applyFont="1" applyBorder="1" applyAlignment="1" applyProtection="1">
      <alignment horizontal="left" vertical="top" wrapText="1" indent="1"/>
      <protection hidden="1"/>
    </xf>
    <xf numFmtId="0" fontId="10" fillId="11" borderId="0" xfId="0" applyFont="1" applyFill="1" applyAlignment="1" applyProtection="1">
      <alignment horizontal="justify" vertical="top" wrapText="1"/>
      <protection hidden="1"/>
    </xf>
    <xf numFmtId="171" fontId="10" fillId="0" borderId="0" xfId="0" applyNumberFormat="1" applyFont="1" applyAlignment="1" applyProtection="1">
      <alignment horizontal="left" vertical="top" wrapText="1"/>
      <protection hidden="1"/>
    </xf>
    <xf numFmtId="0" fontId="28" fillId="0" borderId="0" xfId="0" applyFont="1" applyAlignment="1" applyProtection="1">
      <alignment horizontal="justify" vertical="top"/>
      <protection hidden="1"/>
    </xf>
    <xf numFmtId="0" fontId="9" fillId="11" borderId="0" xfId="0" applyFont="1" applyFill="1" applyAlignment="1" applyProtection="1">
      <alignment horizontal="center" vertical="top" wrapText="1"/>
      <protection hidden="1"/>
    </xf>
    <xf numFmtId="0" fontId="9" fillId="11" borderId="0" xfId="0" applyFont="1" applyFill="1" applyAlignment="1" applyProtection="1">
      <alignment horizontal="right" vertical="top" wrapText="1"/>
      <protection hidden="1"/>
    </xf>
    <xf numFmtId="0" fontId="9" fillId="11" borderId="8" xfId="0" applyFont="1" applyFill="1" applyBorder="1" applyAlignment="1" applyProtection="1">
      <alignment horizontal="right" vertical="top" wrapText="1"/>
      <protection hidden="1"/>
    </xf>
    <xf numFmtId="0" fontId="67" fillId="9" borderId="0" xfId="52" applyFont="1" applyFill="1" applyAlignment="1" applyProtection="1">
      <alignment horizontal="left" vertical="top" wrapText="1"/>
      <protection hidden="1"/>
    </xf>
    <xf numFmtId="0" fontId="9" fillId="2" borderId="5" xfId="0" applyFont="1" applyFill="1" applyBorder="1" applyAlignment="1" applyProtection="1">
      <alignment horizontal="left" vertical="center" wrapText="1"/>
      <protection locked="0"/>
    </xf>
    <xf numFmtId="0" fontId="9" fillId="0" borderId="38"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0" fontId="9" fillId="0" borderId="5" xfId="0" applyFont="1" applyBorder="1" applyAlignment="1" applyProtection="1">
      <alignment horizontal="left" vertical="center" indent="2"/>
      <protection hidden="1"/>
    </xf>
    <xf numFmtId="0" fontId="10" fillId="0" borderId="0" xfId="0" applyFont="1" applyAlignment="1" applyProtection="1">
      <alignment horizontal="left" vertical="center"/>
      <protection hidden="1"/>
    </xf>
    <xf numFmtId="0" fontId="9" fillId="2" borderId="0" xfId="0" applyFont="1" applyFill="1" applyAlignment="1" applyProtection="1">
      <alignment horizontal="justify" vertical="center" wrapText="1"/>
      <protection locked="0"/>
    </xf>
    <xf numFmtId="0" fontId="9" fillId="0" borderId="0" xfId="0" applyFont="1" applyAlignment="1" applyProtection="1">
      <alignment horizontal="right" vertical="center" wrapText="1"/>
      <protection hidden="1"/>
    </xf>
    <xf numFmtId="0" fontId="0" fillId="0" borderId="0" xfId="0" applyAlignment="1">
      <alignment horizontal="left"/>
    </xf>
    <xf numFmtId="0" fontId="0" fillId="0" borderId="0" xfId="0"/>
    <xf numFmtId="0" fontId="24" fillId="0" borderId="0" xfId="0" applyFont="1" applyAlignment="1">
      <alignment vertical="top" wrapText="1"/>
    </xf>
    <xf numFmtId="0" fontId="2" fillId="0" borderId="0" xfId="0" applyFont="1" applyAlignment="1">
      <alignment vertical="top" wrapText="1"/>
    </xf>
    <xf numFmtId="0" fontId="24" fillId="0" borderId="0" xfId="0" applyFont="1"/>
    <xf numFmtId="0" fontId="2" fillId="0" borderId="0" xfId="0" applyFont="1"/>
    <xf numFmtId="0" fontId="2" fillId="0" borderId="6" xfId="0" applyFont="1" applyBorder="1"/>
    <xf numFmtId="0" fontId="0" fillId="0" borderId="6" xfId="0" applyBorder="1"/>
    <xf numFmtId="0" fontId="0" fillId="0" borderId="6" xfId="0" applyBorder="1" applyAlignment="1">
      <alignment horizontal="center"/>
    </xf>
    <xf numFmtId="0" fontId="2" fillId="0" borderId="0" xfId="0" applyFont="1" applyAlignment="1">
      <alignment horizontal="left" wrapText="1"/>
    </xf>
    <xf numFmtId="2" fontId="30" fillId="0" borderId="0" xfId="51" applyNumberFormat="1" applyFont="1" applyAlignment="1" applyProtection="1">
      <alignment horizontal="left" vertical="center"/>
      <protection hidden="1"/>
    </xf>
  </cellXfs>
  <cellStyles count="6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link" xfId="59" builtinId="8"/>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Annexures TW 04 2" xfId="46" xr:uid="{00000000-0005-0000-0000-00002E000000}"/>
    <cellStyle name="Normal_Attach 3(JV)" xfId="47" xr:uid="{00000000-0005-0000-0000-00002F000000}"/>
    <cellStyle name="Normal_Attacments TW 04" xfId="48" xr:uid="{00000000-0005-0000-0000-000030000000}"/>
    <cellStyle name="Normal_Attacments TW 04_11_Attachments and Bid Form Vol.III" xfId="49" xr:uid="{00000000-0005-0000-0000-000031000000}"/>
    <cellStyle name="Normal_Attacments TW 04_SE-Vol-III" xfId="50" xr:uid="{00000000-0005-0000-0000-000032000000}"/>
    <cellStyle name="Normal_Entertainment Form" xfId="51" xr:uid="{00000000-0005-0000-0000-000033000000}"/>
    <cellStyle name="Normal_Price_Schedules for Insulator Package Rev-01" xfId="52" xr:uid="{00000000-0005-0000-0000-000034000000}"/>
    <cellStyle name="Normal_PRICE-SCHE Bihar-Rev-2-corrections" xfId="53" xr:uid="{00000000-0005-0000-0000-000035000000}"/>
    <cellStyle name="Normal_Sheet1" xfId="54" xr:uid="{00000000-0005-0000-0000-000036000000}"/>
    <cellStyle name="Percent 2" xfId="55" xr:uid="{00000000-0005-0000-0000-000037000000}"/>
    <cellStyle name="Popis" xfId="56" xr:uid="{00000000-0005-0000-0000-000038000000}"/>
    <cellStyle name="Sledovaný hypertextový odkaz" xfId="57" xr:uid="{00000000-0005-0000-0000-000039000000}"/>
    <cellStyle name="Standard_BS14" xfId="58" xr:uid="{00000000-0005-0000-0000-00003A000000}"/>
  </cellStyles>
  <dxfs count="51">
    <dxf>
      <font>
        <condense val="0"/>
        <extend val="0"/>
        <u/>
        <color indexed="10"/>
      </font>
    </dxf>
    <dxf>
      <font>
        <strike/>
        <condense val="0"/>
        <extend val="0"/>
        <color auto="1"/>
      </font>
    </dxf>
    <dxf>
      <font>
        <strike/>
        <condense val="0"/>
        <extend val="0"/>
      </font>
    </dxf>
    <dxf>
      <font>
        <strike/>
        <condense val="0"/>
        <extend val="0"/>
      </font>
    </dxf>
    <dxf>
      <font>
        <strike/>
      </font>
    </dxf>
    <dxf>
      <font>
        <strike/>
      </font>
    </dxf>
    <dxf>
      <font>
        <color theme="0"/>
      </font>
      <fill>
        <patternFill patternType="none">
          <bgColor indexed="65"/>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solid">
          <bgColor theme="0"/>
        </patternFill>
      </fill>
      <border>
        <left/>
        <right/>
        <top/>
        <bottom/>
        <vertical/>
        <horizontal/>
      </border>
    </dxf>
    <dxf>
      <font>
        <color auto="1"/>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auto="1"/>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auto="1"/>
      </font>
      <fill>
        <patternFill patternType="solid">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rgb="FFCCFFCC"/>
      </font>
    </dxf>
    <dxf>
      <font>
        <color rgb="FFCCFFCC"/>
      </font>
    </dxf>
    <dxf>
      <font>
        <color rgb="FFCCFFCC"/>
      </font>
      <fill>
        <patternFill>
          <bgColor rgb="FFCCFFCC"/>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bgColor theme="0"/>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50" Type="http://schemas.openxmlformats.org/officeDocument/2006/relationships/externalLink" Target="externalLinks/externalLink13.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externalLink" Target="externalLinks/externalLink1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2.xml"/></Relationships>
</file>

<file path=xl/ctrlProps/ctrlProp1.xml><?xml version="1.0" encoding="utf-8"?>
<formControlPr xmlns="http://schemas.microsoft.com/office/spreadsheetml/2009/9/main" objectType="CheckBox" checked="Checked" fmlaLink="$H$20" lockText="1" noThreeD="1"/>
</file>

<file path=xl/ctrlProps/ctrlProp10.xml><?xml version="1.0" encoding="utf-8"?>
<formControlPr xmlns="http://schemas.microsoft.com/office/spreadsheetml/2009/9/main" objectType="CheckBox" fmlaLink="$I$19" lockText="1" noThreeD="1"/>
</file>

<file path=xl/ctrlProps/ctrlProp11.xml><?xml version="1.0" encoding="utf-8"?>
<formControlPr xmlns="http://schemas.microsoft.com/office/spreadsheetml/2009/9/main" objectType="CheckBox" fmlaLink="$H$20" lockText="1" noThreeD="1"/>
</file>

<file path=xl/ctrlProps/ctrlProp12.xml><?xml version="1.0" encoding="utf-8"?>
<formControlPr xmlns="http://schemas.microsoft.com/office/spreadsheetml/2009/9/main" objectType="CheckBox" fmlaLink="$I$20" lockText="1" noThreeD="1"/>
</file>

<file path=xl/ctrlProps/ctrlProp13.xml><?xml version="1.0" encoding="utf-8"?>
<formControlPr xmlns="http://schemas.microsoft.com/office/spreadsheetml/2009/9/main" objectType="CheckBox" fmlaLink="$H$21" lockText="1" noThreeD="1"/>
</file>

<file path=xl/ctrlProps/ctrlProp14.xml><?xml version="1.0" encoding="utf-8"?>
<formControlPr xmlns="http://schemas.microsoft.com/office/spreadsheetml/2009/9/main" objectType="CheckBox" fmlaLink="$I$21" lockText="1" noThreeD="1"/>
</file>

<file path=xl/ctrlProps/ctrlProp15.xml><?xml version="1.0" encoding="utf-8"?>
<formControlPr xmlns="http://schemas.microsoft.com/office/spreadsheetml/2009/9/main" objectType="CheckBox" fmlaLink="$H$22" lockText="1" noThreeD="1"/>
</file>

<file path=xl/ctrlProps/ctrlProp16.xml><?xml version="1.0" encoding="utf-8"?>
<formControlPr xmlns="http://schemas.microsoft.com/office/spreadsheetml/2009/9/main" objectType="CheckBox" fmlaLink="$I$22" lockText="1" noThreeD="1"/>
</file>

<file path=xl/ctrlProps/ctrlProp17.xml><?xml version="1.0" encoding="utf-8"?>
<formControlPr xmlns="http://schemas.microsoft.com/office/spreadsheetml/2009/9/main" objectType="CheckBox" fmlaLink="$H$23" lockText="1" noThreeD="1"/>
</file>

<file path=xl/ctrlProps/ctrlProp18.xml><?xml version="1.0" encoding="utf-8"?>
<formControlPr xmlns="http://schemas.microsoft.com/office/spreadsheetml/2009/9/main" objectType="CheckBox" fmlaLink="$I$23" lockText="1" noThreeD="1"/>
</file>

<file path=xl/ctrlProps/ctrlProp19.xml><?xml version="1.0" encoding="utf-8"?>
<formControlPr xmlns="http://schemas.microsoft.com/office/spreadsheetml/2009/9/main" objectType="CheckBox" fmlaLink="$H$24" lockText="1" noThreeD="1"/>
</file>

<file path=xl/ctrlProps/ctrlProp2.xml><?xml version="1.0" encoding="utf-8"?>
<formControlPr xmlns="http://schemas.microsoft.com/office/spreadsheetml/2009/9/main" objectType="CheckBox" fmlaLink="$H$21" lockText="1" noThreeD="1"/>
</file>

<file path=xl/ctrlProps/ctrlProp20.xml><?xml version="1.0" encoding="utf-8"?>
<formControlPr xmlns="http://schemas.microsoft.com/office/spreadsheetml/2009/9/main" objectType="CheckBox" fmlaLink="$I$24"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fmlaLink="$H$56" lockText="1"/>
</file>

<file path=xl/ctrlProps/ctrlProp24.xml><?xml version="1.0" encoding="utf-8"?>
<formControlPr xmlns="http://schemas.microsoft.com/office/spreadsheetml/2009/9/main" objectType="CheckBox" fmlaLink="$I$56" lockText="1" noThreeD="1"/>
</file>

<file path=xl/ctrlProps/ctrlProp25.xml><?xml version="1.0" encoding="utf-8"?>
<formControlPr xmlns="http://schemas.microsoft.com/office/spreadsheetml/2009/9/main" objectType="CheckBox" fmlaLink="$H$57" lockText="1" noThreeD="1"/>
</file>

<file path=xl/ctrlProps/ctrlProp26.xml><?xml version="1.0" encoding="utf-8"?>
<formControlPr xmlns="http://schemas.microsoft.com/office/spreadsheetml/2009/9/main" objectType="CheckBox" fmlaLink="$I$57" lockText="1" noThreeD="1"/>
</file>

<file path=xl/ctrlProps/ctrlProp27.xml><?xml version="1.0" encoding="utf-8"?>
<formControlPr xmlns="http://schemas.microsoft.com/office/spreadsheetml/2009/9/main" objectType="CheckBox" fmlaLink="$H$58" lockText="1" noThreeD="1"/>
</file>

<file path=xl/ctrlProps/ctrlProp28.xml><?xml version="1.0" encoding="utf-8"?>
<formControlPr xmlns="http://schemas.microsoft.com/office/spreadsheetml/2009/9/main" objectType="CheckBox" fmlaLink="$I$58" lockText="1" noThreeD="1"/>
</file>

<file path=xl/ctrlProps/ctrlProp29.xml><?xml version="1.0" encoding="utf-8"?>
<formControlPr xmlns="http://schemas.microsoft.com/office/spreadsheetml/2009/9/main" objectType="CheckBox" fmlaLink="$H$59" lockText="1" noThreeD="1"/>
</file>

<file path=xl/ctrlProps/ctrlProp3.xml><?xml version="1.0" encoding="utf-8"?>
<formControlPr xmlns="http://schemas.microsoft.com/office/spreadsheetml/2009/9/main" objectType="CheckBox" fmlaLink="$H$20" lockText="1" noThreeD="1"/>
</file>

<file path=xl/ctrlProps/ctrlProp30.xml><?xml version="1.0" encoding="utf-8"?>
<formControlPr xmlns="http://schemas.microsoft.com/office/spreadsheetml/2009/9/main" objectType="CheckBox" fmlaLink="$I$59" lockText="1" noThreeD="1"/>
</file>

<file path=xl/ctrlProps/ctrlProp31.xml><?xml version="1.0" encoding="utf-8"?>
<formControlPr xmlns="http://schemas.microsoft.com/office/spreadsheetml/2009/9/main" objectType="CheckBox" fmlaLink="$H$60" lockText="1" noThreeD="1"/>
</file>

<file path=xl/ctrlProps/ctrlProp32.xml><?xml version="1.0" encoding="utf-8"?>
<formControlPr xmlns="http://schemas.microsoft.com/office/spreadsheetml/2009/9/main" objectType="CheckBox" fmlaLink="$I$60" lockText="1" noThreeD="1"/>
</file>

<file path=xl/ctrlProps/ctrlProp33.xml><?xml version="1.0" encoding="utf-8"?>
<formControlPr xmlns="http://schemas.microsoft.com/office/spreadsheetml/2009/9/main" objectType="CheckBox" fmlaLink="$H$61" lockText="1" noThreeD="1"/>
</file>

<file path=xl/ctrlProps/ctrlProp34.xml><?xml version="1.0" encoding="utf-8"?>
<formControlPr xmlns="http://schemas.microsoft.com/office/spreadsheetml/2009/9/main" objectType="CheckBox" fmlaLink="$I$61"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fmlaLink="$H$95" lockText="1"/>
</file>

<file path=xl/ctrlProps/ctrlProp38.xml><?xml version="1.0" encoding="utf-8"?>
<formControlPr xmlns="http://schemas.microsoft.com/office/spreadsheetml/2009/9/main" objectType="CheckBox" fmlaLink="$I$95" lockText="1" noThreeD="1"/>
</file>

<file path=xl/ctrlProps/ctrlProp39.xml><?xml version="1.0" encoding="utf-8"?>
<formControlPr xmlns="http://schemas.microsoft.com/office/spreadsheetml/2009/9/main" objectType="CheckBox" fmlaLink="$H$96" lockText="1" noThreeD="1"/>
</file>

<file path=xl/ctrlProps/ctrlProp4.xml><?xml version="1.0" encoding="utf-8"?>
<formControlPr xmlns="http://schemas.microsoft.com/office/spreadsheetml/2009/9/main" objectType="Radio" firstButton="1" fmlaLink="$H$72" lockText="1" noThreeD="1"/>
</file>

<file path=xl/ctrlProps/ctrlProp40.xml><?xml version="1.0" encoding="utf-8"?>
<formControlPr xmlns="http://schemas.microsoft.com/office/spreadsheetml/2009/9/main" objectType="CheckBox" fmlaLink="$I$96" lockText="1" noThreeD="1"/>
</file>

<file path=xl/ctrlProps/ctrlProp41.xml><?xml version="1.0" encoding="utf-8"?>
<formControlPr xmlns="http://schemas.microsoft.com/office/spreadsheetml/2009/9/main" objectType="CheckBox" fmlaLink="$H$97" lockText="1" noThreeD="1"/>
</file>

<file path=xl/ctrlProps/ctrlProp42.xml><?xml version="1.0" encoding="utf-8"?>
<formControlPr xmlns="http://schemas.microsoft.com/office/spreadsheetml/2009/9/main" objectType="CheckBox" fmlaLink="$I$97" lockText="1" noThreeD="1"/>
</file>

<file path=xl/ctrlProps/ctrlProp43.xml><?xml version="1.0" encoding="utf-8"?>
<formControlPr xmlns="http://schemas.microsoft.com/office/spreadsheetml/2009/9/main" objectType="CheckBox" fmlaLink="$H$98" lockText="1" noThreeD="1"/>
</file>

<file path=xl/ctrlProps/ctrlProp44.xml><?xml version="1.0" encoding="utf-8"?>
<formControlPr xmlns="http://schemas.microsoft.com/office/spreadsheetml/2009/9/main" objectType="CheckBox" fmlaLink="$I$98" lockText="1" noThreeD="1"/>
</file>

<file path=xl/ctrlProps/ctrlProp45.xml><?xml version="1.0" encoding="utf-8"?>
<formControlPr xmlns="http://schemas.microsoft.com/office/spreadsheetml/2009/9/main" objectType="CheckBox" fmlaLink="$H$99" lockText="1" noThreeD="1"/>
</file>

<file path=xl/ctrlProps/ctrlProp46.xml><?xml version="1.0" encoding="utf-8"?>
<formControlPr xmlns="http://schemas.microsoft.com/office/spreadsheetml/2009/9/main" objectType="CheckBox" fmlaLink="$I$99" lockText="1" noThreeD="1"/>
</file>

<file path=xl/ctrlProps/ctrlProp47.xml><?xml version="1.0" encoding="utf-8"?>
<formControlPr xmlns="http://schemas.microsoft.com/office/spreadsheetml/2009/9/main" objectType="CheckBox" fmlaLink="$H$100" lockText="1" noThreeD="1"/>
</file>

<file path=xl/ctrlProps/ctrlProp48.xml><?xml version="1.0" encoding="utf-8"?>
<formControlPr xmlns="http://schemas.microsoft.com/office/spreadsheetml/2009/9/main" objectType="CheckBox" fmlaLink="$I$100"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Radio" checked="Checked" lockText="1" noThreeD="1"/>
</file>

<file path=xl/ctrlProps/ctrlProp50.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fmlaLink="$I$41" lockText="1" noThreeD="1"/>
</file>

<file path=xl/ctrlProps/ctrlProp7.xml><?xml version="1.0" encoding="utf-8"?>
<formControlPr xmlns="http://schemas.microsoft.com/office/spreadsheetml/2009/9/main" objectType="CheckBox" fmlaLink="$H$97" lockText="1" noThreeD="1"/>
</file>

<file path=xl/ctrlProps/ctrlProp8.xml><?xml version="1.0" encoding="utf-8"?>
<formControlPr xmlns="http://schemas.microsoft.com/office/spreadsheetml/2009/9/main" objectType="CheckBox" fmlaLink="$H$154" lockText="1" noThreeD="1"/>
</file>

<file path=xl/ctrlProps/ctrlProp9.xml><?xml version="1.0" encoding="utf-8"?>
<formControlPr xmlns="http://schemas.microsoft.com/office/spreadsheetml/2009/9/main" objectType="CheckBox" fmlaLink="$H$19"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7'!A1"/></Relationships>
</file>

<file path=xl/drawings/_rels/drawing12.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7.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8.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9.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3.xml.rels><?xml version="1.0" encoding="UTF-8" standalone="yes"?>
<Relationships xmlns="http://schemas.openxmlformats.org/package/2006/relationships"><Relationship Id="rId1" Type="http://schemas.openxmlformats.org/officeDocument/2006/relationships/hyperlink" Target="#'Attach 11'!A1"/></Relationships>
</file>

<file path=xl/drawings/_rels/drawing30.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31.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32.xml.rels><?xml version="1.0" encoding="UTF-8" standalone="yes"?>
<Relationships xmlns="http://schemas.openxmlformats.org/package/2006/relationships"><Relationship Id="rId1" Type="http://schemas.openxmlformats.org/officeDocument/2006/relationships/hyperlink" Target="#'Attach 15'!A1"/></Relationships>
</file>

<file path=xl/drawings/_rels/drawing33.xml.rels><?xml version="1.0" encoding="UTF-8" standalone="yes"?>
<Relationships xmlns="http://schemas.openxmlformats.org/package/2006/relationships"><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8.xml.rels><?xml version="1.0" encoding="UTF-8" standalone="yes"?>
<Relationships xmlns="http://schemas.openxmlformats.org/package/2006/relationships"><Relationship Id="rId1" Type="http://schemas.openxmlformats.org/officeDocument/2006/relationships/hyperlink" Target="#'Attach 5'!A1"/></Relationships>
</file>

<file path=xl/drawings/_rels/drawing9.xml.rels><?xml version="1.0" encoding="UTF-8" standalone="yes"?>
<Relationships xmlns="http://schemas.openxmlformats.org/package/2006/relationships"><Relationship Id="rId1" Type="http://schemas.openxmlformats.org/officeDocument/2006/relationships/hyperlink" Target="#'Attach 6'!A1"/></Relationships>
</file>

<file path=xl/drawings/drawing1.xml><?xml version="1.0" encoding="utf-8"?>
<xdr:wsDr xmlns:xdr="http://schemas.openxmlformats.org/drawingml/2006/spreadsheetDrawing" xmlns:a="http://schemas.openxmlformats.org/drawingml/2006/main">
  <xdr:twoCellAnchor>
    <xdr:from>
      <xdr:col>1</xdr:col>
      <xdr:colOff>9525</xdr:colOff>
      <xdr:row>11</xdr:row>
      <xdr:rowOff>11430</xdr:rowOff>
    </xdr:from>
    <xdr:to>
      <xdr:col>5</xdr:col>
      <xdr:colOff>0</xdr:colOff>
      <xdr:row>12</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819150</xdr:colOff>
      <xdr:row>13</xdr:row>
      <xdr:rowOff>209550</xdr:rowOff>
    </xdr:from>
    <xdr:to>
      <xdr:col>2</xdr:col>
      <xdr:colOff>2428875</xdr:colOff>
      <xdr:row>16</xdr:row>
      <xdr:rowOff>19049</xdr:rowOff>
    </xdr:to>
    <xdr:pic>
      <xdr:nvPicPr>
        <xdr:cNvPr id="1583" name="Picture 9">
          <a:extLst>
            <a:ext uri="{FF2B5EF4-FFF2-40B4-BE49-F238E27FC236}">
              <a16:creationId xmlns:a16="http://schemas.microsoft.com/office/drawing/2014/main" id="{00000000-0008-0000-0100-00002F06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76375" y="4752975"/>
          <a:ext cx="24574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485775</xdr:colOff>
      <xdr:row>13</xdr:row>
      <xdr:rowOff>219075</xdr:rowOff>
    </xdr:from>
    <xdr:to>
      <xdr:col>4</xdr:col>
      <xdr:colOff>457200</xdr:colOff>
      <xdr:row>16</xdr:row>
      <xdr:rowOff>66674</xdr:rowOff>
    </xdr:to>
    <xdr:pic>
      <xdr:nvPicPr>
        <xdr:cNvPr id="1584" name="Picture 10">
          <a:extLst>
            <a:ext uri="{FF2B5EF4-FFF2-40B4-BE49-F238E27FC236}">
              <a16:creationId xmlns:a16="http://schemas.microsoft.com/office/drawing/2014/main" id="{00000000-0008-0000-0100-00003006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4933950" y="4762500"/>
          <a:ext cx="4010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101414" name="Group 1">
          <a:hlinkClick xmlns:r="http://schemas.openxmlformats.org/officeDocument/2006/relationships" r:id="rId1" tooltip="Click for Next Attachment"/>
          <a:extLst>
            <a:ext uri="{FF2B5EF4-FFF2-40B4-BE49-F238E27FC236}">
              <a16:creationId xmlns:a16="http://schemas.microsoft.com/office/drawing/2014/main" id="{00000000-0008-0000-0A00-0000268C0100}"/>
            </a:ext>
          </a:extLst>
        </xdr:cNvPr>
        <xdr:cNvGrpSpPr>
          <a:grpSpLocks/>
        </xdr:cNvGrpSpPr>
      </xdr:nvGrpSpPr>
      <xdr:grpSpPr bwMode="auto">
        <a:xfrm>
          <a:off x="7974666" y="47625"/>
          <a:ext cx="519393" cy="992841"/>
          <a:chOff x="738" y="5"/>
          <a:chExt cx="116" cy="73"/>
        </a:xfrm>
      </xdr:grpSpPr>
      <xdr:sp macro="" textlink="">
        <xdr:nvSpPr>
          <xdr:cNvPr id="101416" name="AutoShape 2">
            <a:extLst>
              <a:ext uri="{FF2B5EF4-FFF2-40B4-BE49-F238E27FC236}">
                <a16:creationId xmlns:a16="http://schemas.microsoft.com/office/drawing/2014/main" id="{00000000-0008-0000-0A00-0000288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753" y="23"/>
            <a:ext cx="99"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A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30</xdr:row>
          <xdr:rowOff>123825</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A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0403" name="Group 1">
          <a:hlinkClick xmlns:r="http://schemas.openxmlformats.org/officeDocument/2006/relationships" r:id="rId1" tooltip="Click for Next Attachment"/>
          <a:extLst>
            <a:ext uri="{FF2B5EF4-FFF2-40B4-BE49-F238E27FC236}">
              <a16:creationId xmlns:a16="http://schemas.microsoft.com/office/drawing/2014/main" id="{00000000-0008-0000-0B00-000033880100}"/>
            </a:ext>
          </a:extLst>
        </xdr:cNvPr>
        <xdr:cNvGrpSpPr>
          <a:grpSpLocks/>
        </xdr:cNvGrpSpPr>
      </xdr:nvGrpSpPr>
      <xdr:grpSpPr bwMode="auto">
        <a:xfrm>
          <a:off x="7639050" y="47625"/>
          <a:ext cx="1104900" cy="1000125"/>
          <a:chOff x="738" y="5"/>
          <a:chExt cx="116" cy="73"/>
        </a:xfrm>
      </xdr:grpSpPr>
      <xdr:sp macro="" textlink="">
        <xdr:nvSpPr>
          <xdr:cNvPr id="100405" name="AutoShape 2">
            <a:extLst>
              <a:ext uri="{FF2B5EF4-FFF2-40B4-BE49-F238E27FC236}">
                <a16:creationId xmlns:a16="http://schemas.microsoft.com/office/drawing/2014/main" id="{00000000-0008-0000-0B00-0000358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B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B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B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596" name="Group 1">
          <a:hlinkClick xmlns:r="http://schemas.openxmlformats.org/officeDocument/2006/relationships" r:id="rId1" tooltip="Click for Next Attachment"/>
          <a:extLst>
            <a:ext uri="{FF2B5EF4-FFF2-40B4-BE49-F238E27FC236}">
              <a16:creationId xmlns:a16="http://schemas.microsoft.com/office/drawing/2014/main" id="{00000000-0008-0000-0C00-00001C2F0100}"/>
            </a:ext>
          </a:extLst>
        </xdr:cNvPr>
        <xdr:cNvGrpSpPr>
          <a:grpSpLocks/>
        </xdr:cNvGrpSpPr>
      </xdr:nvGrpSpPr>
      <xdr:grpSpPr bwMode="auto">
        <a:xfrm>
          <a:off x="7839075" y="47625"/>
          <a:ext cx="1110343" cy="733425"/>
          <a:chOff x="738" y="5"/>
          <a:chExt cx="116" cy="73"/>
        </a:xfrm>
      </xdr:grpSpPr>
      <xdr:sp macro="" textlink="">
        <xdr:nvSpPr>
          <xdr:cNvPr id="77597" name="AutoShape 2">
            <a:extLst>
              <a:ext uri="{FF2B5EF4-FFF2-40B4-BE49-F238E27FC236}">
                <a16:creationId xmlns:a16="http://schemas.microsoft.com/office/drawing/2014/main" id="{00000000-0008-0000-0C00-00001D2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C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200025</xdr:colOff>
      <xdr:row>0</xdr:row>
      <xdr:rowOff>47625</xdr:rowOff>
    </xdr:from>
    <xdr:to>
      <xdr:col>10</xdr:col>
      <xdr:colOff>533400</xdr:colOff>
      <xdr:row>2</xdr:row>
      <xdr:rowOff>533400</xdr:rowOff>
    </xdr:to>
    <xdr:grpSp>
      <xdr:nvGrpSpPr>
        <xdr:cNvPr id="78620" name="Group 4">
          <a:extLst>
            <a:ext uri="{FF2B5EF4-FFF2-40B4-BE49-F238E27FC236}">
              <a16:creationId xmlns:a16="http://schemas.microsoft.com/office/drawing/2014/main" id="{00000000-0008-0000-0D00-00001C330100}"/>
            </a:ext>
          </a:extLst>
        </xdr:cNvPr>
        <xdr:cNvGrpSpPr>
          <a:grpSpLocks/>
        </xdr:cNvGrpSpPr>
      </xdr:nvGrpSpPr>
      <xdr:grpSpPr bwMode="auto">
        <a:xfrm>
          <a:off x="8817349" y="47625"/>
          <a:ext cx="1543610" cy="1102099"/>
          <a:chOff x="6962775" y="47625"/>
          <a:chExt cx="2139950" cy="887942"/>
        </a:xfrm>
      </xdr:grpSpPr>
      <xdr:sp macro="" textlink="">
        <xdr:nvSpPr>
          <xdr:cNvPr id="78621" name="AutoShape 2">
            <a:extLst>
              <a:ext uri="{FF2B5EF4-FFF2-40B4-BE49-F238E27FC236}">
                <a16:creationId xmlns:a16="http://schemas.microsoft.com/office/drawing/2014/main" id="{00000000-0008-0000-0D00-00001D3301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D00-0000033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644" name="Group 1">
          <a:hlinkClick xmlns:r="http://schemas.openxmlformats.org/officeDocument/2006/relationships" r:id="rId1" tooltip="Click for Next Attachment"/>
          <a:extLst>
            <a:ext uri="{FF2B5EF4-FFF2-40B4-BE49-F238E27FC236}">
              <a16:creationId xmlns:a16="http://schemas.microsoft.com/office/drawing/2014/main" id="{00000000-0008-0000-0E00-00001C370100}"/>
            </a:ext>
          </a:extLst>
        </xdr:cNvPr>
        <xdr:cNvGrpSpPr>
          <a:grpSpLocks/>
        </xdr:cNvGrpSpPr>
      </xdr:nvGrpSpPr>
      <xdr:grpSpPr bwMode="auto">
        <a:xfrm>
          <a:off x="9458325" y="9525"/>
          <a:ext cx="3133725" cy="952500"/>
          <a:chOff x="738" y="5"/>
          <a:chExt cx="116" cy="73"/>
        </a:xfrm>
      </xdr:grpSpPr>
      <xdr:sp macro="" textlink="">
        <xdr:nvSpPr>
          <xdr:cNvPr id="79645" name="AutoShape 2">
            <a:extLst>
              <a:ext uri="{FF2B5EF4-FFF2-40B4-BE49-F238E27FC236}">
                <a16:creationId xmlns:a16="http://schemas.microsoft.com/office/drawing/2014/main" id="{00000000-0008-0000-0E00-00001D3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668" name="Group 1">
          <a:hlinkClick xmlns:r="http://schemas.openxmlformats.org/officeDocument/2006/relationships" r:id="rId1" tooltip="Click for Next Attachment"/>
          <a:extLst>
            <a:ext uri="{FF2B5EF4-FFF2-40B4-BE49-F238E27FC236}">
              <a16:creationId xmlns:a16="http://schemas.microsoft.com/office/drawing/2014/main" id="{00000000-0008-0000-0F00-00001C3B0100}"/>
            </a:ext>
          </a:extLst>
        </xdr:cNvPr>
        <xdr:cNvGrpSpPr>
          <a:grpSpLocks/>
        </xdr:cNvGrpSpPr>
      </xdr:nvGrpSpPr>
      <xdr:grpSpPr bwMode="auto">
        <a:xfrm>
          <a:off x="8748713" y="57150"/>
          <a:ext cx="1100137" cy="812006"/>
          <a:chOff x="738" y="5"/>
          <a:chExt cx="116" cy="73"/>
        </a:xfrm>
      </xdr:grpSpPr>
      <xdr:sp macro="" textlink="">
        <xdr:nvSpPr>
          <xdr:cNvPr id="80669" name="AutoShape 2">
            <a:extLst>
              <a:ext uri="{FF2B5EF4-FFF2-40B4-BE49-F238E27FC236}">
                <a16:creationId xmlns:a16="http://schemas.microsoft.com/office/drawing/2014/main" id="{00000000-0008-0000-0F00-00001D3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F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0</xdr:row>
      <xdr:rowOff>228600</xdr:rowOff>
    </xdr:from>
    <xdr:to>
      <xdr:col>6</xdr:col>
      <xdr:colOff>0</xdr:colOff>
      <xdr:row>2</xdr:row>
      <xdr:rowOff>466725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000-000002000000}"/>
            </a:ext>
          </a:extLst>
        </xdr:cNvPr>
        <xdr:cNvGrpSpPr>
          <a:grpSpLocks/>
        </xdr:cNvGrpSpPr>
      </xdr:nvGrpSpPr>
      <xdr:grpSpPr bwMode="auto">
        <a:xfrm>
          <a:off x="9060656" y="228600"/>
          <a:ext cx="0" cy="714375"/>
          <a:chOff x="919" y="4"/>
          <a:chExt cx="116" cy="73"/>
        </a:xfrm>
      </xdr:grpSpPr>
      <xdr:sp macro="" textlink="">
        <xdr:nvSpPr>
          <xdr:cNvPr id="3" name="AutoShape 2">
            <a:extLst>
              <a:ext uri="{FF2B5EF4-FFF2-40B4-BE49-F238E27FC236}">
                <a16:creationId xmlns:a16="http://schemas.microsoft.com/office/drawing/2014/main" id="{00000000-0008-0000-1000-000003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000-000004000000}"/>
              </a:ext>
            </a:extLst>
          </xdr:cNvPr>
          <xdr:cNvSpPr txBox="1">
            <a:spLocks noChangeArrowheads="1"/>
          </xdr:cNvSpPr>
        </xdr:nvSpPr>
        <xdr:spPr bwMode="auto">
          <a:xfrm>
            <a:off x="9667875" y="18443467597669"/>
            <a:ext cx="0"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6</xdr:col>
      <xdr:colOff>0</xdr:colOff>
      <xdr:row>0</xdr:row>
      <xdr:rowOff>66675</xdr:rowOff>
    </xdr:from>
    <xdr:to>
      <xdr:col>12</xdr:col>
      <xdr:colOff>209550</xdr:colOff>
      <xdr:row>2</xdr:row>
      <xdr:rowOff>523875</xdr:rowOff>
    </xdr:to>
    <xdr:grpSp>
      <xdr:nvGrpSpPr>
        <xdr:cNvPr id="5" name="Group 1">
          <a:hlinkClick xmlns:r="http://schemas.openxmlformats.org/officeDocument/2006/relationships" r:id="rId1" tooltip="Click for Next Attachment"/>
          <a:extLst>
            <a:ext uri="{FF2B5EF4-FFF2-40B4-BE49-F238E27FC236}">
              <a16:creationId xmlns:a16="http://schemas.microsoft.com/office/drawing/2014/main" id="{00000000-0008-0000-1000-000005000000}"/>
            </a:ext>
          </a:extLst>
        </xdr:cNvPr>
        <xdr:cNvGrpSpPr>
          <a:grpSpLocks/>
        </xdr:cNvGrpSpPr>
      </xdr:nvGrpSpPr>
      <xdr:grpSpPr bwMode="auto">
        <a:xfrm>
          <a:off x="9060656" y="66675"/>
          <a:ext cx="2031207" cy="933450"/>
          <a:chOff x="919" y="4"/>
          <a:chExt cx="116" cy="73"/>
        </a:xfrm>
      </xdr:grpSpPr>
      <xdr:sp macro="" textlink="">
        <xdr:nvSpPr>
          <xdr:cNvPr id="6" name="AutoShape 2">
            <a:extLst>
              <a:ext uri="{FF2B5EF4-FFF2-40B4-BE49-F238E27FC236}">
                <a16:creationId xmlns:a16="http://schemas.microsoft.com/office/drawing/2014/main" id="{00000000-0008-0000-1000-000006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10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716" name="Group 1">
          <a:hlinkClick xmlns:r="http://schemas.openxmlformats.org/officeDocument/2006/relationships" r:id="rId1" tooltip="Click for Next Attachment"/>
          <a:extLst>
            <a:ext uri="{FF2B5EF4-FFF2-40B4-BE49-F238E27FC236}">
              <a16:creationId xmlns:a16="http://schemas.microsoft.com/office/drawing/2014/main" id="{00000000-0008-0000-1100-00001C430100}"/>
            </a:ext>
          </a:extLst>
        </xdr:cNvPr>
        <xdr:cNvGrpSpPr>
          <a:grpSpLocks/>
        </xdr:cNvGrpSpPr>
      </xdr:nvGrpSpPr>
      <xdr:grpSpPr bwMode="auto">
        <a:xfrm>
          <a:off x="8020050" y="47625"/>
          <a:ext cx="1104900" cy="695325"/>
          <a:chOff x="738" y="5"/>
          <a:chExt cx="116" cy="73"/>
        </a:xfrm>
      </xdr:grpSpPr>
      <xdr:sp macro="" textlink="">
        <xdr:nvSpPr>
          <xdr:cNvPr id="82717" name="AutoShape 2">
            <a:extLst>
              <a:ext uri="{FF2B5EF4-FFF2-40B4-BE49-F238E27FC236}">
                <a16:creationId xmlns:a16="http://schemas.microsoft.com/office/drawing/2014/main" id="{00000000-0008-0000-1100-00001D4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1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740" name="Group 1">
          <a:hlinkClick xmlns:r="http://schemas.openxmlformats.org/officeDocument/2006/relationships" r:id="rId1" tooltip="Click for Next Attachment"/>
          <a:extLst>
            <a:ext uri="{FF2B5EF4-FFF2-40B4-BE49-F238E27FC236}">
              <a16:creationId xmlns:a16="http://schemas.microsoft.com/office/drawing/2014/main" id="{00000000-0008-0000-1200-00001C470100}"/>
            </a:ext>
          </a:extLst>
        </xdr:cNvPr>
        <xdr:cNvGrpSpPr>
          <a:grpSpLocks/>
        </xdr:cNvGrpSpPr>
      </xdr:nvGrpSpPr>
      <xdr:grpSpPr bwMode="auto">
        <a:xfrm>
          <a:off x="7908471" y="47625"/>
          <a:ext cx="1110343" cy="670832"/>
          <a:chOff x="738" y="5"/>
          <a:chExt cx="116" cy="73"/>
        </a:xfrm>
      </xdr:grpSpPr>
      <xdr:sp macro="" textlink="">
        <xdr:nvSpPr>
          <xdr:cNvPr id="83741" name="AutoShape 2">
            <a:extLst>
              <a:ext uri="{FF2B5EF4-FFF2-40B4-BE49-F238E27FC236}">
                <a16:creationId xmlns:a16="http://schemas.microsoft.com/office/drawing/2014/main" id="{00000000-0008-0000-1200-00001D4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764" name="Group 1">
          <a:hlinkClick xmlns:r="http://schemas.openxmlformats.org/officeDocument/2006/relationships" r:id="rId1" tooltip="Click for Next Attachment"/>
          <a:extLst>
            <a:ext uri="{FF2B5EF4-FFF2-40B4-BE49-F238E27FC236}">
              <a16:creationId xmlns:a16="http://schemas.microsoft.com/office/drawing/2014/main" id="{00000000-0008-0000-1300-00001C4B0100}"/>
            </a:ext>
          </a:extLst>
        </xdr:cNvPr>
        <xdr:cNvGrpSpPr>
          <a:grpSpLocks/>
        </xdr:cNvGrpSpPr>
      </xdr:nvGrpSpPr>
      <xdr:grpSpPr bwMode="auto">
        <a:xfrm>
          <a:off x="7686675" y="447675"/>
          <a:ext cx="1104900" cy="695325"/>
          <a:chOff x="738" y="5"/>
          <a:chExt cx="116" cy="73"/>
        </a:xfrm>
      </xdr:grpSpPr>
      <xdr:sp macro="" textlink="">
        <xdr:nvSpPr>
          <xdr:cNvPr id="84765" name="AutoShape 2">
            <a:extLst>
              <a:ext uri="{FF2B5EF4-FFF2-40B4-BE49-F238E27FC236}">
                <a16:creationId xmlns:a16="http://schemas.microsoft.com/office/drawing/2014/main" id="{00000000-0008-0000-1300-00001D4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867" name="Group 6">
          <a:hlinkClick xmlns:r="http://schemas.openxmlformats.org/officeDocument/2006/relationships" r:id="rId1" tooltip="Click for Sch-1"/>
          <a:extLst>
            <a:ext uri="{FF2B5EF4-FFF2-40B4-BE49-F238E27FC236}">
              <a16:creationId xmlns:a16="http://schemas.microsoft.com/office/drawing/2014/main" id="{00000000-0008-0000-0200-0000330B0000}"/>
            </a:ext>
          </a:extLst>
        </xdr:cNvPr>
        <xdr:cNvGrpSpPr>
          <a:grpSpLocks/>
        </xdr:cNvGrpSpPr>
      </xdr:nvGrpSpPr>
      <xdr:grpSpPr bwMode="auto">
        <a:xfrm>
          <a:off x="7972425" y="47625"/>
          <a:ext cx="695325" cy="1447800"/>
          <a:chOff x="804" y="5"/>
          <a:chExt cx="116" cy="73"/>
        </a:xfrm>
      </xdr:grpSpPr>
      <xdr:sp macro="" textlink="">
        <xdr:nvSpPr>
          <xdr:cNvPr id="2868" name="AutoShape 2">
            <a:extLst>
              <a:ext uri="{FF2B5EF4-FFF2-40B4-BE49-F238E27FC236}">
                <a16:creationId xmlns:a16="http://schemas.microsoft.com/office/drawing/2014/main" id="{00000000-0008-0000-0200-0000340B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19146309818175"/>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5382" name="Group 2">
          <a:hlinkClick xmlns:r="http://schemas.openxmlformats.org/officeDocument/2006/relationships" r:id="rId1" tooltip="Click for Next Attachment"/>
          <a:extLst>
            <a:ext uri="{FF2B5EF4-FFF2-40B4-BE49-F238E27FC236}">
              <a16:creationId xmlns:a16="http://schemas.microsoft.com/office/drawing/2014/main" id="{00000000-0008-0000-1400-000026630000}"/>
            </a:ext>
          </a:extLst>
        </xdr:cNvPr>
        <xdr:cNvGrpSpPr>
          <a:grpSpLocks/>
        </xdr:cNvGrpSpPr>
      </xdr:nvGrpSpPr>
      <xdr:grpSpPr bwMode="auto">
        <a:xfrm>
          <a:off x="7924800" y="57150"/>
          <a:ext cx="1200150" cy="952500"/>
          <a:chOff x="738" y="5"/>
          <a:chExt cx="116" cy="73"/>
        </a:xfrm>
      </xdr:grpSpPr>
      <xdr:sp macro="" textlink="">
        <xdr:nvSpPr>
          <xdr:cNvPr id="25383" name="AutoShape 3">
            <a:extLst>
              <a:ext uri="{FF2B5EF4-FFF2-40B4-BE49-F238E27FC236}">
                <a16:creationId xmlns:a16="http://schemas.microsoft.com/office/drawing/2014/main" id="{00000000-0008-0000-1400-0000276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4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1133475</xdr:colOff>
          <xdr:row>74</xdr:row>
          <xdr:rowOff>28575</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4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28575</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4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816" name="Group 1">
          <a:hlinkClick xmlns:r="http://schemas.openxmlformats.org/officeDocument/2006/relationships" r:id="rId1" tooltip="Click for Next Attachment"/>
          <a:extLst>
            <a:ext uri="{FF2B5EF4-FFF2-40B4-BE49-F238E27FC236}">
              <a16:creationId xmlns:a16="http://schemas.microsoft.com/office/drawing/2014/main" id="{00000000-0008-0000-1500-000020530100}"/>
            </a:ext>
          </a:extLst>
        </xdr:cNvPr>
        <xdr:cNvGrpSpPr>
          <a:grpSpLocks/>
        </xdr:cNvGrpSpPr>
      </xdr:nvGrpSpPr>
      <xdr:grpSpPr bwMode="auto">
        <a:xfrm>
          <a:off x="7134225" y="533400"/>
          <a:ext cx="1104900" cy="1476375"/>
          <a:chOff x="738" y="5"/>
          <a:chExt cx="116" cy="73"/>
        </a:xfrm>
      </xdr:grpSpPr>
      <xdr:sp macro="" textlink="">
        <xdr:nvSpPr>
          <xdr:cNvPr id="86817" name="AutoShape 2">
            <a:extLst>
              <a:ext uri="{FF2B5EF4-FFF2-40B4-BE49-F238E27FC236}">
                <a16:creationId xmlns:a16="http://schemas.microsoft.com/office/drawing/2014/main" id="{00000000-0008-0000-1500-0000215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5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836" name="Group 1">
          <a:hlinkClick xmlns:r="http://schemas.openxmlformats.org/officeDocument/2006/relationships" r:id="rId1" tooltip="Click for Next Attachment"/>
          <a:extLst>
            <a:ext uri="{FF2B5EF4-FFF2-40B4-BE49-F238E27FC236}">
              <a16:creationId xmlns:a16="http://schemas.microsoft.com/office/drawing/2014/main" id="{00000000-0008-0000-1600-00001C570100}"/>
            </a:ext>
          </a:extLst>
        </xdr:cNvPr>
        <xdr:cNvGrpSpPr>
          <a:grpSpLocks/>
        </xdr:cNvGrpSpPr>
      </xdr:nvGrpSpPr>
      <xdr:grpSpPr bwMode="auto">
        <a:xfrm>
          <a:off x="8333317" y="57150"/>
          <a:ext cx="1113366" cy="804333"/>
          <a:chOff x="738" y="5"/>
          <a:chExt cx="116" cy="73"/>
        </a:xfrm>
      </xdr:grpSpPr>
      <xdr:sp macro="" textlink="">
        <xdr:nvSpPr>
          <xdr:cNvPr id="87837" name="AutoShape 2">
            <a:extLst>
              <a:ext uri="{FF2B5EF4-FFF2-40B4-BE49-F238E27FC236}">
                <a16:creationId xmlns:a16="http://schemas.microsoft.com/office/drawing/2014/main" id="{00000000-0008-0000-1600-00001D5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860" name="Group 1">
          <a:hlinkClick xmlns:r="http://schemas.openxmlformats.org/officeDocument/2006/relationships" r:id="rId1" tooltip="Click for Next Attachment"/>
          <a:extLst>
            <a:ext uri="{FF2B5EF4-FFF2-40B4-BE49-F238E27FC236}">
              <a16:creationId xmlns:a16="http://schemas.microsoft.com/office/drawing/2014/main" id="{00000000-0008-0000-1700-00001C5B0100}"/>
            </a:ext>
          </a:extLst>
        </xdr:cNvPr>
        <xdr:cNvGrpSpPr>
          <a:grpSpLocks/>
        </xdr:cNvGrpSpPr>
      </xdr:nvGrpSpPr>
      <xdr:grpSpPr bwMode="auto">
        <a:xfrm>
          <a:off x="7000875" y="47625"/>
          <a:ext cx="1104900" cy="676275"/>
          <a:chOff x="738" y="5"/>
          <a:chExt cx="116" cy="73"/>
        </a:xfrm>
      </xdr:grpSpPr>
      <xdr:sp macro="" textlink="">
        <xdr:nvSpPr>
          <xdr:cNvPr id="88861" name="AutoShape 2">
            <a:extLst>
              <a:ext uri="{FF2B5EF4-FFF2-40B4-BE49-F238E27FC236}">
                <a16:creationId xmlns:a16="http://schemas.microsoft.com/office/drawing/2014/main" id="{00000000-0008-0000-1700-00001D5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884" name="Group 1">
          <a:hlinkClick xmlns:r="http://schemas.openxmlformats.org/officeDocument/2006/relationships" r:id="rId1" tooltip="Click for Next Attachment"/>
          <a:extLst>
            <a:ext uri="{FF2B5EF4-FFF2-40B4-BE49-F238E27FC236}">
              <a16:creationId xmlns:a16="http://schemas.microsoft.com/office/drawing/2014/main" id="{00000000-0008-0000-1800-00001C5F0100}"/>
            </a:ext>
          </a:extLst>
        </xdr:cNvPr>
        <xdr:cNvGrpSpPr>
          <a:grpSpLocks/>
        </xdr:cNvGrpSpPr>
      </xdr:nvGrpSpPr>
      <xdr:grpSpPr bwMode="auto">
        <a:xfrm>
          <a:off x="7210425" y="209550"/>
          <a:ext cx="0" cy="695325"/>
          <a:chOff x="738" y="5"/>
          <a:chExt cx="116" cy="73"/>
        </a:xfrm>
      </xdr:grpSpPr>
      <xdr:sp macro="" textlink="">
        <xdr:nvSpPr>
          <xdr:cNvPr id="89885" name="AutoShape 2">
            <a:extLst>
              <a:ext uri="{FF2B5EF4-FFF2-40B4-BE49-F238E27FC236}">
                <a16:creationId xmlns:a16="http://schemas.microsoft.com/office/drawing/2014/main" id="{00000000-0008-0000-1800-00001D5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908" name="Group 1">
          <a:hlinkClick xmlns:r="http://schemas.openxmlformats.org/officeDocument/2006/relationships" r:id="rId1" tooltip="Click for Next Attachment"/>
          <a:extLst>
            <a:ext uri="{FF2B5EF4-FFF2-40B4-BE49-F238E27FC236}">
              <a16:creationId xmlns:a16="http://schemas.microsoft.com/office/drawing/2014/main" id="{00000000-0008-0000-1900-00001C630100}"/>
            </a:ext>
          </a:extLst>
        </xdr:cNvPr>
        <xdr:cNvGrpSpPr>
          <a:grpSpLocks/>
        </xdr:cNvGrpSpPr>
      </xdr:nvGrpSpPr>
      <xdr:grpSpPr bwMode="auto">
        <a:xfrm>
          <a:off x="8639175" y="57150"/>
          <a:ext cx="1104900" cy="619125"/>
          <a:chOff x="738" y="5"/>
          <a:chExt cx="116" cy="73"/>
        </a:xfrm>
      </xdr:grpSpPr>
      <xdr:sp macro="" textlink="">
        <xdr:nvSpPr>
          <xdr:cNvPr id="90909" name="AutoShape 2">
            <a:extLst>
              <a:ext uri="{FF2B5EF4-FFF2-40B4-BE49-F238E27FC236}">
                <a16:creationId xmlns:a16="http://schemas.microsoft.com/office/drawing/2014/main" id="{00000000-0008-0000-1900-00001D6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9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180975</xdr:colOff>
      <xdr:row>4</xdr:row>
      <xdr:rowOff>57150</xdr:rowOff>
    </xdr:from>
    <xdr:to>
      <xdr:col>7</xdr:col>
      <xdr:colOff>66675</xdr:colOff>
      <xdr:row>6</xdr:row>
      <xdr:rowOff>333375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A00-000002000000}"/>
            </a:ext>
          </a:extLst>
        </xdr:cNvPr>
        <xdr:cNvGrpSpPr>
          <a:grpSpLocks/>
        </xdr:cNvGrpSpPr>
      </xdr:nvGrpSpPr>
      <xdr:grpSpPr bwMode="auto">
        <a:xfrm>
          <a:off x="8439150" y="1571625"/>
          <a:ext cx="638175" cy="600075"/>
          <a:chOff x="738" y="5"/>
          <a:chExt cx="116" cy="73"/>
        </a:xfrm>
      </xdr:grpSpPr>
      <xdr:sp macro="" textlink="">
        <xdr:nvSpPr>
          <xdr:cNvPr id="3" name="AutoShape 2">
            <a:extLst>
              <a:ext uri="{FF2B5EF4-FFF2-40B4-BE49-F238E27FC236}">
                <a16:creationId xmlns:a16="http://schemas.microsoft.com/office/drawing/2014/main" id="{00000000-0008-0000-1A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A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mc:AlternateContent xmlns:mc="http://schemas.openxmlformats.org/markup-compatibility/2006">
    <mc:Choice xmlns:a14="http://schemas.microsoft.com/office/drawing/2010/main" Requires="a14">
      <xdr:twoCellAnchor editAs="oneCell">
        <xdr:from>
          <xdr:col>4</xdr:col>
          <xdr:colOff>1114425</xdr:colOff>
          <xdr:row>40</xdr:row>
          <xdr:rowOff>28575</xdr:rowOff>
        </xdr:from>
        <xdr:to>
          <xdr:col>4</xdr:col>
          <xdr:colOff>2457450</xdr:colOff>
          <xdr:row>40</xdr:row>
          <xdr:rowOff>228600</xdr:rowOff>
        </xdr:to>
        <xdr:sp macro="" textlink="">
          <xdr:nvSpPr>
            <xdr:cNvPr id="91141" name="Check Box 5" hidden="1">
              <a:extLst>
                <a:ext uri="{63B3BB69-23CF-44E3-9099-C40C66FF867C}">
                  <a14:compatExt spid="_x0000_s91141"/>
                </a:ext>
                <a:ext uri="{FF2B5EF4-FFF2-40B4-BE49-F238E27FC236}">
                  <a16:creationId xmlns:a16="http://schemas.microsoft.com/office/drawing/2014/main" id="{00000000-0008-0000-1A00-000005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Tick, If Not Available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1190625</xdr:colOff>
          <xdr:row>96</xdr:row>
          <xdr:rowOff>171450</xdr:rowOff>
        </xdr:from>
        <xdr:to>
          <xdr:col>5</xdr:col>
          <xdr:colOff>47625</xdr:colOff>
          <xdr:row>98</xdr:row>
          <xdr:rowOff>9525</xdr:rowOff>
        </xdr:to>
        <xdr:sp macro="" textlink="">
          <xdr:nvSpPr>
            <xdr:cNvPr id="91142" name="Check Box 6" hidden="1">
              <a:extLst>
                <a:ext uri="{63B3BB69-23CF-44E3-9099-C40C66FF867C}">
                  <a14:compatExt spid="_x0000_s91142"/>
                </a:ext>
                <a:ext uri="{FF2B5EF4-FFF2-40B4-BE49-F238E27FC236}">
                  <a16:creationId xmlns:a16="http://schemas.microsoft.com/office/drawing/2014/main" id="{00000000-0008-0000-1A00-000006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Tick, If Not Available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1323975</xdr:colOff>
          <xdr:row>152</xdr:row>
          <xdr:rowOff>161925</xdr:rowOff>
        </xdr:from>
        <xdr:to>
          <xdr:col>5</xdr:col>
          <xdr:colOff>180975</xdr:colOff>
          <xdr:row>154</xdr:row>
          <xdr:rowOff>0</xdr:rowOff>
        </xdr:to>
        <xdr:sp macro="" textlink="">
          <xdr:nvSpPr>
            <xdr:cNvPr id="91143" name="Check Box 7" hidden="1">
              <a:extLst>
                <a:ext uri="{63B3BB69-23CF-44E3-9099-C40C66FF867C}">
                  <a14:compatExt spid="_x0000_s91143"/>
                </a:ext>
                <a:ext uri="{FF2B5EF4-FFF2-40B4-BE49-F238E27FC236}">
                  <a16:creationId xmlns:a16="http://schemas.microsoft.com/office/drawing/2014/main" id="{00000000-0008-0000-1A00-000007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Tick, If Not Available</a:t>
              </a:r>
            </a:p>
          </xdr:txBody>
        </xdr:sp>
        <xdr:clientData fLocksWithSheet="0"/>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B00-000002000000}"/>
            </a:ext>
          </a:extLst>
        </xdr:cNvPr>
        <xdr:cNvGrpSpPr>
          <a:grpSpLocks/>
        </xdr:cNvGrpSpPr>
      </xdr:nvGrpSpPr>
      <xdr:grpSpPr bwMode="auto">
        <a:xfrm>
          <a:off x="8639175" y="57150"/>
          <a:ext cx="1104900" cy="771525"/>
          <a:chOff x="738" y="5"/>
          <a:chExt cx="116" cy="73"/>
        </a:xfrm>
      </xdr:grpSpPr>
      <xdr:sp macro="" textlink="">
        <xdr:nvSpPr>
          <xdr:cNvPr id="3" name="AutoShape 2">
            <a:extLst>
              <a:ext uri="{FF2B5EF4-FFF2-40B4-BE49-F238E27FC236}">
                <a16:creationId xmlns:a16="http://schemas.microsoft.com/office/drawing/2014/main" id="{00000000-0008-0000-1B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C00-000002000000}"/>
            </a:ext>
          </a:extLst>
        </xdr:cNvPr>
        <xdr:cNvGrpSpPr>
          <a:grpSpLocks/>
        </xdr:cNvGrpSpPr>
      </xdr:nvGrpSpPr>
      <xdr:grpSpPr bwMode="auto">
        <a:xfrm>
          <a:off x="8143875" y="57150"/>
          <a:ext cx="1104900" cy="771525"/>
          <a:chOff x="738" y="5"/>
          <a:chExt cx="116" cy="73"/>
        </a:xfrm>
      </xdr:grpSpPr>
      <xdr:sp macro="" textlink="">
        <xdr:nvSpPr>
          <xdr:cNvPr id="3" name="AutoShape 2">
            <a:extLst>
              <a:ext uri="{FF2B5EF4-FFF2-40B4-BE49-F238E27FC236}">
                <a16:creationId xmlns:a16="http://schemas.microsoft.com/office/drawing/2014/main" id="{00000000-0008-0000-1C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D00-000002000000}"/>
            </a:ext>
          </a:extLst>
        </xdr:cNvPr>
        <xdr:cNvGrpSpPr>
          <a:grpSpLocks/>
        </xdr:cNvGrpSpPr>
      </xdr:nvGrpSpPr>
      <xdr:grpSpPr bwMode="auto">
        <a:xfrm>
          <a:off x="8639175" y="57150"/>
          <a:ext cx="1104900" cy="771525"/>
          <a:chOff x="738" y="5"/>
          <a:chExt cx="116" cy="73"/>
        </a:xfrm>
      </xdr:grpSpPr>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D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300-000002000000}"/>
            </a:ext>
          </a:extLst>
        </xdr:cNvPr>
        <xdr:cNvGrpSpPr>
          <a:grpSpLocks/>
        </xdr:cNvGrpSpPr>
      </xdr:nvGrpSpPr>
      <xdr:grpSpPr bwMode="auto">
        <a:xfrm>
          <a:off x="8591550" y="9525"/>
          <a:ext cx="1114425" cy="952500"/>
          <a:chOff x="738" y="5"/>
          <a:chExt cx="116" cy="73"/>
        </a:xfrm>
      </xdr:grpSpPr>
      <xdr:sp macro="" textlink="">
        <xdr:nvSpPr>
          <xdr:cNvPr id="3" name="AutoShape 2">
            <a:extLst>
              <a:ext uri="{FF2B5EF4-FFF2-40B4-BE49-F238E27FC236}">
                <a16:creationId xmlns:a16="http://schemas.microsoft.com/office/drawing/2014/main" id="{00000000-0008-0000-03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E00-000002000000}"/>
            </a:ext>
          </a:extLst>
        </xdr:cNvPr>
        <xdr:cNvGrpSpPr>
          <a:grpSpLocks/>
        </xdr:cNvGrpSpPr>
      </xdr:nvGrpSpPr>
      <xdr:grpSpPr bwMode="auto">
        <a:xfrm>
          <a:off x="8639175" y="57150"/>
          <a:ext cx="1038225" cy="771525"/>
          <a:chOff x="738" y="5"/>
          <a:chExt cx="116" cy="73"/>
        </a:xfrm>
      </xdr:grpSpPr>
      <xdr:sp macro="" textlink="">
        <xdr:nvSpPr>
          <xdr:cNvPr id="3" name="AutoShape 2">
            <a:extLst>
              <a:ext uri="{FF2B5EF4-FFF2-40B4-BE49-F238E27FC236}">
                <a16:creationId xmlns:a16="http://schemas.microsoft.com/office/drawing/2014/main" id="{00000000-0008-0000-1E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E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5</xdr:col>
      <xdr:colOff>180975</xdr:colOff>
      <xdr:row>4</xdr:row>
      <xdr:rowOff>57150</xdr:rowOff>
    </xdr:from>
    <xdr:to>
      <xdr:col>7</xdr:col>
      <xdr:colOff>66675</xdr:colOff>
      <xdr:row>5</xdr:row>
      <xdr:rowOff>333375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F00-000002000000}"/>
            </a:ext>
          </a:extLst>
        </xdr:cNvPr>
        <xdr:cNvGrpSpPr>
          <a:grpSpLocks/>
        </xdr:cNvGrpSpPr>
      </xdr:nvGrpSpPr>
      <xdr:grpSpPr bwMode="auto">
        <a:xfrm>
          <a:off x="8658225" y="1377043"/>
          <a:ext cx="1043668" cy="670832"/>
          <a:chOff x="738" y="5"/>
          <a:chExt cx="116" cy="73"/>
        </a:xfrm>
      </xdr:grpSpPr>
      <xdr:sp macro="" textlink="">
        <xdr:nvSpPr>
          <xdr:cNvPr id="3" name="AutoShape 2">
            <a:extLst>
              <a:ext uri="{FF2B5EF4-FFF2-40B4-BE49-F238E27FC236}">
                <a16:creationId xmlns:a16="http://schemas.microsoft.com/office/drawing/2014/main" id="{00000000-0008-0000-1F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F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oneCellAnchor>
    <xdr:from>
      <xdr:col>4</xdr:col>
      <xdr:colOff>1192251</xdr:colOff>
      <xdr:row>20</xdr:row>
      <xdr:rowOff>328806</xdr:rowOff>
    </xdr:from>
    <xdr:ext cx="65" cy="172227"/>
    <xdr:sp macro="" textlink="">
      <xdr:nvSpPr>
        <xdr:cNvPr id="7" name="TextBox 6">
          <a:extLst>
            <a:ext uri="{FF2B5EF4-FFF2-40B4-BE49-F238E27FC236}">
              <a16:creationId xmlns:a16="http://schemas.microsoft.com/office/drawing/2014/main" id="{00000000-0008-0000-1F00-000007000000}"/>
            </a:ext>
          </a:extLst>
        </xdr:cNvPr>
        <xdr:cNvSpPr txBox="1"/>
      </xdr:nvSpPr>
      <xdr:spPr>
        <a:xfrm>
          <a:off x="6744629" y="609026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IN" sz="1100"/>
        </a:p>
      </xdr:txBody>
    </xdr:sp>
    <xdr:clientData/>
  </xdr:oneCellAnchor>
  <mc:AlternateContent xmlns:mc="http://schemas.openxmlformats.org/markup-compatibility/2006">
    <mc:Choice xmlns:a14="http://schemas.microsoft.com/office/drawing/2010/main" Requires="a14">
      <xdr:twoCellAnchor editAs="oneCell">
        <xdr:from>
          <xdr:col>4</xdr:col>
          <xdr:colOff>228600</xdr:colOff>
          <xdr:row>18</xdr:row>
          <xdr:rowOff>47625</xdr:rowOff>
        </xdr:from>
        <xdr:to>
          <xdr:col>4</xdr:col>
          <xdr:colOff>790575</xdr:colOff>
          <xdr:row>19</xdr:row>
          <xdr:rowOff>9525</xdr:rowOff>
        </xdr:to>
        <xdr:sp macro="" textlink="">
          <xdr:nvSpPr>
            <xdr:cNvPr id="99360" name="Check Box 32" hidden="1">
              <a:extLst>
                <a:ext uri="{63B3BB69-23CF-44E3-9099-C40C66FF867C}">
                  <a14:compatExt spid="_x0000_s99360"/>
                </a:ext>
                <a:ext uri="{FF2B5EF4-FFF2-40B4-BE49-F238E27FC236}">
                  <a16:creationId xmlns:a16="http://schemas.microsoft.com/office/drawing/2014/main" id="{00000000-0008-0000-1F00-000020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1838325</xdr:colOff>
          <xdr:row>18</xdr:row>
          <xdr:rowOff>66675</xdr:rowOff>
        </xdr:from>
        <xdr:to>
          <xdr:col>4</xdr:col>
          <xdr:colOff>2400300</xdr:colOff>
          <xdr:row>18</xdr:row>
          <xdr:rowOff>428625</xdr:rowOff>
        </xdr:to>
        <xdr:sp macro="" textlink="">
          <xdr:nvSpPr>
            <xdr:cNvPr id="99361" name="Check Box 33" hidden="1">
              <a:extLst>
                <a:ext uri="{63B3BB69-23CF-44E3-9099-C40C66FF867C}">
                  <a14:compatExt spid="_x0000_s99361"/>
                </a:ext>
                <a:ext uri="{FF2B5EF4-FFF2-40B4-BE49-F238E27FC236}">
                  <a16:creationId xmlns:a16="http://schemas.microsoft.com/office/drawing/2014/main" id="{00000000-0008-0000-1F00-000021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19</xdr:row>
          <xdr:rowOff>66675</xdr:rowOff>
        </xdr:from>
        <xdr:to>
          <xdr:col>4</xdr:col>
          <xdr:colOff>771525</xdr:colOff>
          <xdr:row>19</xdr:row>
          <xdr:rowOff>428625</xdr:rowOff>
        </xdr:to>
        <xdr:sp macro="" textlink="">
          <xdr:nvSpPr>
            <xdr:cNvPr id="99362" name="Check Box 34" hidden="1">
              <a:extLst>
                <a:ext uri="{63B3BB69-23CF-44E3-9099-C40C66FF867C}">
                  <a14:compatExt spid="_x0000_s99362"/>
                </a:ext>
                <a:ext uri="{FF2B5EF4-FFF2-40B4-BE49-F238E27FC236}">
                  <a16:creationId xmlns:a16="http://schemas.microsoft.com/office/drawing/2014/main" id="{00000000-0008-0000-1F00-00002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1838325</xdr:colOff>
          <xdr:row>19</xdr:row>
          <xdr:rowOff>66675</xdr:rowOff>
        </xdr:from>
        <xdr:to>
          <xdr:col>4</xdr:col>
          <xdr:colOff>2400300</xdr:colOff>
          <xdr:row>19</xdr:row>
          <xdr:rowOff>428625</xdr:rowOff>
        </xdr:to>
        <xdr:sp macro="" textlink="">
          <xdr:nvSpPr>
            <xdr:cNvPr id="99363" name="Check Box 35" hidden="1">
              <a:extLst>
                <a:ext uri="{63B3BB69-23CF-44E3-9099-C40C66FF867C}">
                  <a14:compatExt spid="_x0000_s99363"/>
                </a:ext>
                <a:ext uri="{FF2B5EF4-FFF2-40B4-BE49-F238E27FC236}">
                  <a16:creationId xmlns:a16="http://schemas.microsoft.com/office/drawing/2014/main" id="{00000000-0008-0000-1F00-00002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20</xdr:row>
          <xdr:rowOff>66675</xdr:rowOff>
        </xdr:from>
        <xdr:to>
          <xdr:col>4</xdr:col>
          <xdr:colOff>771525</xdr:colOff>
          <xdr:row>20</xdr:row>
          <xdr:rowOff>428625</xdr:rowOff>
        </xdr:to>
        <xdr:sp macro="" textlink="">
          <xdr:nvSpPr>
            <xdr:cNvPr id="99364" name="Check Box 36" hidden="1">
              <a:extLst>
                <a:ext uri="{63B3BB69-23CF-44E3-9099-C40C66FF867C}">
                  <a14:compatExt spid="_x0000_s99364"/>
                </a:ext>
                <a:ext uri="{FF2B5EF4-FFF2-40B4-BE49-F238E27FC236}">
                  <a16:creationId xmlns:a16="http://schemas.microsoft.com/office/drawing/2014/main" id="{00000000-0008-0000-1F00-00002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1838325</xdr:colOff>
          <xdr:row>20</xdr:row>
          <xdr:rowOff>66675</xdr:rowOff>
        </xdr:from>
        <xdr:to>
          <xdr:col>4</xdr:col>
          <xdr:colOff>2400300</xdr:colOff>
          <xdr:row>20</xdr:row>
          <xdr:rowOff>428625</xdr:rowOff>
        </xdr:to>
        <xdr:sp macro="" textlink="">
          <xdr:nvSpPr>
            <xdr:cNvPr id="99365" name="Check Box 37" hidden="1">
              <a:extLst>
                <a:ext uri="{63B3BB69-23CF-44E3-9099-C40C66FF867C}">
                  <a14:compatExt spid="_x0000_s99365"/>
                </a:ext>
                <a:ext uri="{FF2B5EF4-FFF2-40B4-BE49-F238E27FC236}">
                  <a16:creationId xmlns:a16="http://schemas.microsoft.com/office/drawing/2014/main" id="{00000000-0008-0000-1F00-00002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21</xdr:row>
          <xdr:rowOff>66675</xdr:rowOff>
        </xdr:from>
        <xdr:to>
          <xdr:col>4</xdr:col>
          <xdr:colOff>771525</xdr:colOff>
          <xdr:row>21</xdr:row>
          <xdr:rowOff>428625</xdr:rowOff>
        </xdr:to>
        <xdr:sp macro="" textlink="">
          <xdr:nvSpPr>
            <xdr:cNvPr id="99366" name="Check Box 38" hidden="1">
              <a:extLst>
                <a:ext uri="{63B3BB69-23CF-44E3-9099-C40C66FF867C}">
                  <a14:compatExt spid="_x0000_s99366"/>
                </a:ext>
                <a:ext uri="{FF2B5EF4-FFF2-40B4-BE49-F238E27FC236}">
                  <a16:creationId xmlns:a16="http://schemas.microsoft.com/office/drawing/2014/main" id="{00000000-0008-0000-1F00-000026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1838325</xdr:colOff>
          <xdr:row>21</xdr:row>
          <xdr:rowOff>66675</xdr:rowOff>
        </xdr:from>
        <xdr:to>
          <xdr:col>4</xdr:col>
          <xdr:colOff>2400300</xdr:colOff>
          <xdr:row>21</xdr:row>
          <xdr:rowOff>428625</xdr:rowOff>
        </xdr:to>
        <xdr:sp macro="" textlink="">
          <xdr:nvSpPr>
            <xdr:cNvPr id="99367" name="Check Box 39" hidden="1">
              <a:extLst>
                <a:ext uri="{63B3BB69-23CF-44E3-9099-C40C66FF867C}">
                  <a14:compatExt spid="_x0000_s99367"/>
                </a:ext>
                <a:ext uri="{FF2B5EF4-FFF2-40B4-BE49-F238E27FC236}">
                  <a16:creationId xmlns:a16="http://schemas.microsoft.com/office/drawing/2014/main" id="{00000000-0008-0000-1F00-00002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22</xdr:row>
          <xdr:rowOff>66675</xdr:rowOff>
        </xdr:from>
        <xdr:to>
          <xdr:col>4</xdr:col>
          <xdr:colOff>771525</xdr:colOff>
          <xdr:row>22</xdr:row>
          <xdr:rowOff>428625</xdr:rowOff>
        </xdr:to>
        <xdr:sp macro="" textlink="">
          <xdr:nvSpPr>
            <xdr:cNvPr id="99370" name="Check Box 42" hidden="1">
              <a:extLst>
                <a:ext uri="{63B3BB69-23CF-44E3-9099-C40C66FF867C}">
                  <a14:compatExt spid="_x0000_s99370"/>
                </a:ext>
                <a:ext uri="{FF2B5EF4-FFF2-40B4-BE49-F238E27FC236}">
                  <a16:creationId xmlns:a16="http://schemas.microsoft.com/office/drawing/2014/main" id="{00000000-0008-0000-1F00-00002A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1838325</xdr:colOff>
          <xdr:row>22</xdr:row>
          <xdr:rowOff>66675</xdr:rowOff>
        </xdr:from>
        <xdr:to>
          <xdr:col>4</xdr:col>
          <xdr:colOff>2400300</xdr:colOff>
          <xdr:row>22</xdr:row>
          <xdr:rowOff>428625</xdr:rowOff>
        </xdr:to>
        <xdr:sp macro="" textlink="">
          <xdr:nvSpPr>
            <xdr:cNvPr id="99371" name="Check Box 43" hidden="1">
              <a:extLst>
                <a:ext uri="{63B3BB69-23CF-44E3-9099-C40C66FF867C}">
                  <a14:compatExt spid="_x0000_s99371"/>
                </a:ext>
                <a:ext uri="{FF2B5EF4-FFF2-40B4-BE49-F238E27FC236}">
                  <a16:creationId xmlns:a16="http://schemas.microsoft.com/office/drawing/2014/main" id="{00000000-0008-0000-1F00-00002B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23</xdr:row>
          <xdr:rowOff>66675</xdr:rowOff>
        </xdr:from>
        <xdr:to>
          <xdr:col>4</xdr:col>
          <xdr:colOff>771525</xdr:colOff>
          <xdr:row>23</xdr:row>
          <xdr:rowOff>428625</xdr:rowOff>
        </xdr:to>
        <xdr:sp macro="" textlink="">
          <xdr:nvSpPr>
            <xdr:cNvPr id="99372" name="Check Box 44" hidden="1">
              <a:extLst>
                <a:ext uri="{63B3BB69-23CF-44E3-9099-C40C66FF867C}">
                  <a14:compatExt spid="_x0000_s99372"/>
                </a:ext>
                <a:ext uri="{FF2B5EF4-FFF2-40B4-BE49-F238E27FC236}">
                  <a16:creationId xmlns:a16="http://schemas.microsoft.com/office/drawing/2014/main" id="{00000000-0008-0000-1F00-00002C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1838325</xdr:colOff>
          <xdr:row>23</xdr:row>
          <xdr:rowOff>66675</xdr:rowOff>
        </xdr:from>
        <xdr:to>
          <xdr:col>4</xdr:col>
          <xdr:colOff>2400300</xdr:colOff>
          <xdr:row>23</xdr:row>
          <xdr:rowOff>428625</xdr:rowOff>
        </xdr:to>
        <xdr:sp macro="" textlink="">
          <xdr:nvSpPr>
            <xdr:cNvPr id="99373" name="Check Box 45" hidden="1">
              <a:extLst>
                <a:ext uri="{63B3BB69-23CF-44E3-9099-C40C66FF867C}">
                  <a14:compatExt spid="_x0000_s99373"/>
                </a:ext>
                <a:ext uri="{FF2B5EF4-FFF2-40B4-BE49-F238E27FC236}">
                  <a16:creationId xmlns:a16="http://schemas.microsoft.com/office/drawing/2014/main" id="{00000000-0008-0000-1F00-00002D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37</xdr:row>
          <xdr:rowOff>66675</xdr:rowOff>
        </xdr:from>
        <xdr:to>
          <xdr:col>4</xdr:col>
          <xdr:colOff>771525</xdr:colOff>
          <xdr:row>37</xdr:row>
          <xdr:rowOff>428625</xdr:rowOff>
        </xdr:to>
        <xdr:sp macro="" textlink="">
          <xdr:nvSpPr>
            <xdr:cNvPr id="99374" name="Check Box 46" hidden="1">
              <a:extLst>
                <a:ext uri="{63B3BB69-23CF-44E3-9099-C40C66FF867C}">
                  <a14:compatExt spid="_x0000_s99374"/>
                </a:ext>
                <a:ext uri="{FF2B5EF4-FFF2-40B4-BE49-F238E27FC236}">
                  <a16:creationId xmlns:a16="http://schemas.microsoft.com/office/drawing/2014/main" id="{00000000-0008-0000-1F00-00002E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1838325</xdr:colOff>
          <xdr:row>37</xdr:row>
          <xdr:rowOff>66675</xdr:rowOff>
        </xdr:from>
        <xdr:to>
          <xdr:col>4</xdr:col>
          <xdr:colOff>2400300</xdr:colOff>
          <xdr:row>37</xdr:row>
          <xdr:rowOff>428625</xdr:rowOff>
        </xdr:to>
        <xdr:sp macro="" textlink="">
          <xdr:nvSpPr>
            <xdr:cNvPr id="99375" name="Check Box 47" hidden="1">
              <a:extLst>
                <a:ext uri="{63B3BB69-23CF-44E3-9099-C40C66FF867C}">
                  <a14:compatExt spid="_x0000_s99375"/>
                </a:ext>
                <a:ext uri="{FF2B5EF4-FFF2-40B4-BE49-F238E27FC236}">
                  <a16:creationId xmlns:a16="http://schemas.microsoft.com/office/drawing/2014/main" id="{00000000-0008-0000-1F00-00002F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NO</a:t>
              </a:r>
            </a:p>
          </xdr:txBody>
        </xdr:sp>
        <xdr:clientData/>
      </xdr:twoCellAnchor>
    </mc:Choice>
    <mc:Fallback/>
  </mc:AlternateContent>
  <xdr:oneCellAnchor>
    <xdr:from>
      <xdr:col>4</xdr:col>
      <xdr:colOff>1192251</xdr:colOff>
      <xdr:row>57</xdr:row>
      <xdr:rowOff>328806</xdr:rowOff>
    </xdr:from>
    <xdr:ext cx="65" cy="172227"/>
    <xdr:sp macro="" textlink="">
      <xdr:nvSpPr>
        <xdr:cNvPr id="9" name="TextBox 8">
          <a:extLst>
            <a:ext uri="{FF2B5EF4-FFF2-40B4-BE49-F238E27FC236}">
              <a16:creationId xmlns:a16="http://schemas.microsoft.com/office/drawing/2014/main" id="{00000000-0008-0000-1F00-000009000000}"/>
            </a:ext>
          </a:extLst>
        </xdr:cNvPr>
        <xdr:cNvSpPr txBox="1"/>
      </xdr:nvSpPr>
      <xdr:spPr>
        <a:xfrm>
          <a:off x="6748501" y="621843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IN" sz="1100"/>
        </a:p>
      </xdr:txBody>
    </xdr:sp>
    <xdr:clientData/>
  </xdr:oneCellAnchor>
  <mc:AlternateContent xmlns:mc="http://schemas.openxmlformats.org/markup-compatibility/2006">
    <mc:Choice xmlns:a14="http://schemas.microsoft.com/office/drawing/2010/main" Requires="a14">
      <xdr:twoCellAnchor editAs="oneCell">
        <xdr:from>
          <xdr:col>4</xdr:col>
          <xdr:colOff>228600</xdr:colOff>
          <xdr:row>55</xdr:row>
          <xdr:rowOff>47625</xdr:rowOff>
        </xdr:from>
        <xdr:to>
          <xdr:col>4</xdr:col>
          <xdr:colOff>790575</xdr:colOff>
          <xdr:row>56</xdr:row>
          <xdr:rowOff>19050</xdr:rowOff>
        </xdr:to>
        <xdr:sp macro="" textlink="">
          <xdr:nvSpPr>
            <xdr:cNvPr id="99376" name="Check Box 48" hidden="1">
              <a:extLst>
                <a:ext uri="{63B3BB69-23CF-44E3-9099-C40C66FF867C}">
                  <a14:compatExt spid="_x0000_s99376"/>
                </a:ext>
                <a:ext uri="{FF2B5EF4-FFF2-40B4-BE49-F238E27FC236}">
                  <a16:creationId xmlns:a16="http://schemas.microsoft.com/office/drawing/2014/main" id="{00000000-0008-0000-1F00-000030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1838325</xdr:colOff>
          <xdr:row>55</xdr:row>
          <xdr:rowOff>66675</xdr:rowOff>
        </xdr:from>
        <xdr:to>
          <xdr:col>4</xdr:col>
          <xdr:colOff>2400300</xdr:colOff>
          <xdr:row>55</xdr:row>
          <xdr:rowOff>438150</xdr:rowOff>
        </xdr:to>
        <xdr:sp macro="" textlink="">
          <xdr:nvSpPr>
            <xdr:cNvPr id="99377" name="Check Box 49" hidden="1">
              <a:extLst>
                <a:ext uri="{63B3BB69-23CF-44E3-9099-C40C66FF867C}">
                  <a14:compatExt spid="_x0000_s99377"/>
                </a:ext>
                <a:ext uri="{FF2B5EF4-FFF2-40B4-BE49-F238E27FC236}">
                  <a16:creationId xmlns:a16="http://schemas.microsoft.com/office/drawing/2014/main" id="{00000000-0008-0000-1F00-000031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56</xdr:row>
          <xdr:rowOff>66675</xdr:rowOff>
        </xdr:from>
        <xdr:to>
          <xdr:col>4</xdr:col>
          <xdr:colOff>781050</xdr:colOff>
          <xdr:row>56</xdr:row>
          <xdr:rowOff>438150</xdr:rowOff>
        </xdr:to>
        <xdr:sp macro="" textlink="">
          <xdr:nvSpPr>
            <xdr:cNvPr id="99378" name="Check Box 50" hidden="1">
              <a:extLst>
                <a:ext uri="{63B3BB69-23CF-44E3-9099-C40C66FF867C}">
                  <a14:compatExt spid="_x0000_s99378"/>
                </a:ext>
                <a:ext uri="{FF2B5EF4-FFF2-40B4-BE49-F238E27FC236}">
                  <a16:creationId xmlns:a16="http://schemas.microsoft.com/office/drawing/2014/main" id="{00000000-0008-0000-1F00-00003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1838325</xdr:colOff>
          <xdr:row>56</xdr:row>
          <xdr:rowOff>66675</xdr:rowOff>
        </xdr:from>
        <xdr:to>
          <xdr:col>4</xdr:col>
          <xdr:colOff>2400300</xdr:colOff>
          <xdr:row>56</xdr:row>
          <xdr:rowOff>438150</xdr:rowOff>
        </xdr:to>
        <xdr:sp macro="" textlink="">
          <xdr:nvSpPr>
            <xdr:cNvPr id="99379" name="Check Box 51" hidden="1">
              <a:extLst>
                <a:ext uri="{63B3BB69-23CF-44E3-9099-C40C66FF867C}">
                  <a14:compatExt spid="_x0000_s99379"/>
                </a:ext>
                <a:ext uri="{FF2B5EF4-FFF2-40B4-BE49-F238E27FC236}">
                  <a16:creationId xmlns:a16="http://schemas.microsoft.com/office/drawing/2014/main" id="{00000000-0008-0000-1F00-00003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57</xdr:row>
          <xdr:rowOff>66675</xdr:rowOff>
        </xdr:from>
        <xdr:to>
          <xdr:col>4</xdr:col>
          <xdr:colOff>781050</xdr:colOff>
          <xdr:row>57</xdr:row>
          <xdr:rowOff>438150</xdr:rowOff>
        </xdr:to>
        <xdr:sp macro="" textlink="">
          <xdr:nvSpPr>
            <xdr:cNvPr id="99380" name="Check Box 52" hidden="1">
              <a:extLst>
                <a:ext uri="{63B3BB69-23CF-44E3-9099-C40C66FF867C}">
                  <a14:compatExt spid="_x0000_s99380"/>
                </a:ext>
                <a:ext uri="{FF2B5EF4-FFF2-40B4-BE49-F238E27FC236}">
                  <a16:creationId xmlns:a16="http://schemas.microsoft.com/office/drawing/2014/main" id="{00000000-0008-0000-1F00-00003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1838325</xdr:colOff>
          <xdr:row>57</xdr:row>
          <xdr:rowOff>66675</xdr:rowOff>
        </xdr:from>
        <xdr:to>
          <xdr:col>4</xdr:col>
          <xdr:colOff>2400300</xdr:colOff>
          <xdr:row>57</xdr:row>
          <xdr:rowOff>438150</xdr:rowOff>
        </xdr:to>
        <xdr:sp macro="" textlink="">
          <xdr:nvSpPr>
            <xdr:cNvPr id="99381" name="Check Box 53" hidden="1">
              <a:extLst>
                <a:ext uri="{63B3BB69-23CF-44E3-9099-C40C66FF867C}">
                  <a14:compatExt spid="_x0000_s99381"/>
                </a:ext>
                <a:ext uri="{FF2B5EF4-FFF2-40B4-BE49-F238E27FC236}">
                  <a16:creationId xmlns:a16="http://schemas.microsoft.com/office/drawing/2014/main" id="{00000000-0008-0000-1F00-00003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58</xdr:row>
          <xdr:rowOff>66675</xdr:rowOff>
        </xdr:from>
        <xdr:to>
          <xdr:col>4</xdr:col>
          <xdr:colOff>781050</xdr:colOff>
          <xdr:row>58</xdr:row>
          <xdr:rowOff>438150</xdr:rowOff>
        </xdr:to>
        <xdr:sp macro="" textlink="">
          <xdr:nvSpPr>
            <xdr:cNvPr id="99382" name="Check Box 54" hidden="1">
              <a:extLst>
                <a:ext uri="{63B3BB69-23CF-44E3-9099-C40C66FF867C}">
                  <a14:compatExt spid="_x0000_s99382"/>
                </a:ext>
                <a:ext uri="{FF2B5EF4-FFF2-40B4-BE49-F238E27FC236}">
                  <a16:creationId xmlns:a16="http://schemas.microsoft.com/office/drawing/2014/main" id="{00000000-0008-0000-1F00-000036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1838325</xdr:colOff>
          <xdr:row>58</xdr:row>
          <xdr:rowOff>66675</xdr:rowOff>
        </xdr:from>
        <xdr:to>
          <xdr:col>4</xdr:col>
          <xdr:colOff>2400300</xdr:colOff>
          <xdr:row>58</xdr:row>
          <xdr:rowOff>438150</xdr:rowOff>
        </xdr:to>
        <xdr:sp macro="" textlink="">
          <xdr:nvSpPr>
            <xdr:cNvPr id="99383" name="Check Box 55" hidden="1">
              <a:extLst>
                <a:ext uri="{63B3BB69-23CF-44E3-9099-C40C66FF867C}">
                  <a14:compatExt spid="_x0000_s99383"/>
                </a:ext>
                <a:ext uri="{FF2B5EF4-FFF2-40B4-BE49-F238E27FC236}">
                  <a16:creationId xmlns:a16="http://schemas.microsoft.com/office/drawing/2014/main" id="{00000000-0008-0000-1F00-00003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59</xdr:row>
          <xdr:rowOff>66675</xdr:rowOff>
        </xdr:from>
        <xdr:to>
          <xdr:col>4</xdr:col>
          <xdr:colOff>781050</xdr:colOff>
          <xdr:row>59</xdr:row>
          <xdr:rowOff>438150</xdr:rowOff>
        </xdr:to>
        <xdr:sp macro="" textlink="">
          <xdr:nvSpPr>
            <xdr:cNvPr id="99384" name="Check Box 56" hidden="1">
              <a:extLst>
                <a:ext uri="{63B3BB69-23CF-44E3-9099-C40C66FF867C}">
                  <a14:compatExt spid="_x0000_s99384"/>
                </a:ext>
                <a:ext uri="{FF2B5EF4-FFF2-40B4-BE49-F238E27FC236}">
                  <a16:creationId xmlns:a16="http://schemas.microsoft.com/office/drawing/2014/main" id="{00000000-0008-0000-1F00-000038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1838325</xdr:colOff>
          <xdr:row>59</xdr:row>
          <xdr:rowOff>66675</xdr:rowOff>
        </xdr:from>
        <xdr:to>
          <xdr:col>4</xdr:col>
          <xdr:colOff>2400300</xdr:colOff>
          <xdr:row>59</xdr:row>
          <xdr:rowOff>438150</xdr:rowOff>
        </xdr:to>
        <xdr:sp macro="" textlink="">
          <xdr:nvSpPr>
            <xdr:cNvPr id="99385" name="Check Box 57" hidden="1">
              <a:extLst>
                <a:ext uri="{63B3BB69-23CF-44E3-9099-C40C66FF867C}">
                  <a14:compatExt spid="_x0000_s99385"/>
                </a:ext>
                <a:ext uri="{FF2B5EF4-FFF2-40B4-BE49-F238E27FC236}">
                  <a16:creationId xmlns:a16="http://schemas.microsoft.com/office/drawing/2014/main" id="{00000000-0008-0000-1F00-000039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60</xdr:row>
          <xdr:rowOff>66675</xdr:rowOff>
        </xdr:from>
        <xdr:to>
          <xdr:col>4</xdr:col>
          <xdr:colOff>781050</xdr:colOff>
          <xdr:row>60</xdr:row>
          <xdr:rowOff>438150</xdr:rowOff>
        </xdr:to>
        <xdr:sp macro="" textlink="">
          <xdr:nvSpPr>
            <xdr:cNvPr id="99386" name="Check Box 58" hidden="1">
              <a:extLst>
                <a:ext uri="{63B3BB69-23CF-44E3-9099-C40C66FF867C}">
                  <a14:compatExt spid="_x0000_s99386"/>
                </a:ext>
                <a:ext uri="{FF2B5EF4-FFF2-40B4-BE49-F238E27FC236}">
                  <a16:creationId xmlns:a16="http://schemas.microsoft.com/office/drawing/2014/main" id="{00000000-0008-0000-1F00-00003A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1838325</xdr:colOff>
          <xdr:row>60</xdr:row>
          <xdr:rowOff>66675</xdr:rowOff>
        </xdr:from>
        <xdr:to>
          <xdr:col>4</xdr:col>
          <xdr:colOff>2400300</xdr:colOff>
          <xdr:row>60</xdr:row>
          <xdr:rowOff>438150</xdr:rowOff>
        </xdr:to>
        <xdr:sp macro="" textlink="">
          <xdr:nvSpPr>
            <xdr:cNvPr id="99387" name="Check Box 59" hidden="1">
              <a:extLst>
                <a:ext uri="{63B3BB69-23CF-44E3-9099-C40C66FF867C}">
                  <a14:compatExt spid="_x0000_s99387"/>
                </a:ext>
                <a:ext uri="{FF2B5EF4-FFF2-40B4-BE49-F238E27FC236}">
                  <a16:creationId xmlns:a16="http://schemas.microsoft.com/office/drawing/2014/main" id="{00000000-0008-0000-1F00-00003B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74</xdr:row>
          <xdr:rowOff>66675</xdr:rowOff>
        </xdr:from>
        <xdr:to>
          <xdr:col>4</xdr:col>
          <xdr:colOff>781050</xdr:colOff>
          <xdr:row>74</xdr:row>
          <xdr:rowOff>438150</xdr:rowOff>
        </xdr:to>
        <xdr:sp macro="" textlink="">
          <xdr:nvSpPr>
            <xdr:cNvPr id="99388" name="Check Box 60" hidden="1">
              <a:extLst>
                <a:ext uri="{63B3BB69-23CF-44E3-9099-C40C66FF867C}">
                  <a14:compatExt spid="_x0000_s99388"/>
                </a:ext>
                <a:ext uri="{FF2B5EF4-FFF2-40B4-BE49-F238E27FC236}">
                  <a16:creationId xmlns:a16="http://schemas.microsoft.com/office/drawing/2014/main" id="{00000000-0008-0000-1F00-00003C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1838325</xdr:colOff>
          <xdr:row>74</xdr:row>
          <xdr:rowOff>66675</xdr:rowOff>
        </xdr:from>
        <xdr:to>
          <xdr:col>4</xdr:col>
          <xdr:colOff>2400300</xdr:colOff>
          <xdr:row>74</xdr:row>
          <xdr:rowOff>438150</xdr:rowOff>
        </xdr:to>
        <xdr:sp macro="" textlink="">
          <xdr:nvSpPr>
            <xdr:cNvPr id="99389" name="Check Box 61" hidden="1">
              <a:extLst>
                <a:ext uri="{63B3BB69-23CF-44E3-9099-C40C66FF867C}">
                  <a14:compatExt spid="_x0000_s99389"/>
                </a:ext>
                <a:ext uri="{FF2B5EF4-FFF2-40B4-BE49-F238E27FC236}">
                  <a16:creationId xmlns:a16="http://schemas.microsoft.com/office/drawing/2014/main" id="{00000000-0008-0000-1F00-00003D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NO</a:t>
              </a:r>
            </a:p>
          </xdr:txBody>
        </xdr:sp>
        <xdr:clientData/>
      </xdr:twoCellAnchor>
    </mc:Choice>
    <mc:Fallback/>
  </mc:AlternateContent>
  <xdr:oneCellAnchor>
    <xdr:from>
      <xdr:col>4</xdr:col>
      <xdr:colOff>1192251</xdr:colOff>
      <xdr:row>96</xdr:row>
      <xdr:rowOff>328806</xdr:rowOff>
    </xdr:from>
    <xdr:ext cx="65" cy="172227"/>
    <xdr:sp macro="" textlink="">
      <xdr:nvSpPr>
        <xdr:cNvPr id="13" name="TextBox 12">
          <a:extLst>
            <a:ext uri="{FF2B5EF4-FFF2-40B4-BE49-F238E27FC236}">
              <a16:creationId xmlns:a16="http://schemas.microsoft.com/office/drawing/2014/main" id="{00000000-0008-0000-1F00-00000D000000}"/>
            </a:ext>
          </a:extLst>
        </xdr:cNvPr>
        <xdr:cNvSpPr txBox="1"/>
      </xdr:nvSpPr>
      <xdr:spPr>
        <a:xfrm>
          <a:off x="6748501" y="621843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IN" sz="1100"/>
        </a:p>
      </xdr:txBody>
    </xdr:sp>
    <xdr:clientData/>
  </xdr:oneCellAnchor>
  <mc:AlternateContent xmlns:mc="http://schemas.openxmlformats.org/markup-compatibility/2006">
    <mc:Choice xmlns:a14="http://schemas.microsoft.com/office/drawing/2010/main" Requires="a14">
      <xdr:twoCellAnchor editAs="oneCell">
        <xdr:from>
          <xdr:col>4</xdr:col>
          <xdr:colOff>228600</xdr:colOff>
          <xdr:row>94</xdr:row>
          <xdr:rowOff>47625</xdr:rowOff>
        </xdr:from>
        <xdr:to>
          <xdr:col>4</xdr:col>
          <xdr:colOff>790575</xdr:colOff>
          <xdr:row>95</xdr:row>
          <xdr:rowOff>19050</xdr:rowOff>
        </xdr:to>
        <xdr:sp macro="" textlink="">
          <xdr:nvSpPr>
            <xdr:cNvPr id="99390" name="Check Box 62" hidden="1">
              <a:extLst>
                <a:ext uri="{63B3BB69-23CF-44E3-9099-C40C66FF867C}">
                  <a14:compatExt spid="_x0000_s99390"/>
                </a:ext>
                <a:ext uri="{FF2B5EF4-FFF2-40B4-BE49-F238E27FC236}">
                  <a16:creationId xmlns:a16="http://schemas.microsoft.com/office/drawing/2014/main" id="{00000000-0008-0000-1F00-00003E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1838325</xdr:colOff>
          <xdr:row>94</xdr:row>
          <xdr:rowOff>66675</xdr:rowOff>
        </xdr:from>
        <xdr:to>
          <xdr:col>4</xdr:col>
          <xdr:colOff>2400300</xdr:colOff>
          <xdr:row>94</xdr:row>
          <xdr:rowOff>438150</xdr:rowOff>
        </xdr:to>
        <xdr:sp macro="" textlink="">
          <xdr:nvSpPr>
            <xdr:cNvPr id="99391" name="Check Box 63" hidden="1">
              <a:extLst>
                <a:ext uri="{63B3BB69-23CF-44E3-9099-C40C66FF867C}">
                  <a14:compatExt spid="_x0000_s99391"/>
                </a:ext>
                <a:ext uri="{FF2B5EF4-FFF2-40B4-BE49-F238E27FC236}">
                  <a16:creationId xmlns:a16="http://schemas.microsoft.com/office/drawing/2014/main" id="{00000000-0008-0000-1F00-00003F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95</xdr:row>
          <xdr:rowOff>66675</xdr:rowOff>
        </xdr:from>
        <xdr:to>
          <xdr:col>4</xdr:col>
          <xdr:colOff>781050</xdr:colOff>
          <xdr:row>95</xdr:row>
          <xdr:rowOff>438150</xdr:rowOff>
        </xdr:to>
        <xdr:sp macro="" textlink="">
          <xdr:nvSpPr>
            <xdr:cNvPr id="99392" name="Check Box 64" hidden="1">
              <a:extLst>
                <a:ext uri="{63B3BB69-23CF-44E3-9099-C40C66FF867C}">
                  <a14:compatExt spid="_x0000_s99392"/>
                </a:ext>
                <a:ext uri="{FF2B5EF4-FFF2-40B4-BE49-F238E27FC236}">
                  <a16:creationId xmlns:a16="http://schemas.microsoft.com/office/drawing/2014/main" id="{00000000-0008-0000-1F00-000040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1838325</xdr:colOff>
          <xdr:row>95</xdr:row>
          <xdr:rowOff>66675</xdr:rowOff>
        </xdr:from>
        <xdr:to>
          <xdr:col>4</xdr:col>
          <xdr:colOff>2400300</xdr:colOff>
          <xdr:row>95</xdr:row>
          <xdr:rowOff>438150</xdr:rowOff>
        </xdr:to>
        <xdr:sp macro="" textlink="">
          <xdr:nvSpPr>
            <xdr:cNvPr id="99393" name="Check Box 65" hidden="1">
              <a:extLst>
                <a:ext uri="{63B3BB69-23CF-44E3-9099-C40C66FF867C}">
                  <a14:compatExt spid="_x0000_s99393"/>
                </a:ext>
                <a:ext uri="{FF2B5EF4-FFF2-40B4-BE49-F238E27FC236}">
                  <a16:creationId xmlns:a16="http://schemas.microsoft.com/office/drawing/2014/main" id="{00000000-0008-0000-1F00-000041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96</xdr:row>
          <xdr:rowOff>66675</xdr:rowOff>
        </xdr:from>
        <xdr:to>
          <xdr:col>4</xdr:col>
          <xdr:colOff>781050</xdr:colOff>
          <xdr:row>96</xdr:row>
          <xdr:rowOff>438150</xdr:rowOff>
        </xdr:to>
        <xdr:sp macro="" textlink="">
          <xdr:nvSpPr>
            <xdr:cNvPr id="99394" name="Check Box 66" hidden="1">
              <a:extLst>
                <a:ext uri="{63B3BB69-23CF-44E3-9099-C40C66FF867C}">
                  <a14:compatExt spid="_x0000_s99394"/>
                </a:ext>
                <a:ext uri="{FF2B5EF4-FFF2-40B4-BE49-F238E27FC236}">
                  <a16:creationId xmlns:a16="http://schemas.microsoft.com/office/drawing/2014/main" id="{00000000-0008-0000-1F00-00004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1838325</xdr:colOff>
          <xdr:row>96</xdr:row>
          <xdr:rowOff>66675</xdr:rowOff>
        </xdr:from>
        <xdr:to>
          <xdr:col>4</xdr:col>
          <xdr:colOff>2400300</xdr:colOff>
          <xdr:row>96</xdr:row>
          <xdr:rowOff>438150</xdr:rowOff>
        </xdr:to>
        <xdr:sp macro="" textlink="">
          <xdr:nvSpPr>
            <xdr:cNvPr id="99395" name="Check Box 67" hidden="1">
              <a:extLst>
                <a:ext uri="{63B3BB69-23CF-44E3-9099-C40C66FF867C}">
                  <a14:compatExt spid="_x0000_s99395"/>
                </a:ext>
                <a:ext uri="{FF2B5EF4-FFF2-40B4-BE49-F238E27FC236}">
                  <a16:creationId xmlns:a16="http://schemas.microsoft.com/office/drawing/2014/main" id="{00000000-0008-0000-1F00-00004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97</xdr:row>
          <xdr:rowOff>66675</xdr:rowOff>
        </xdr:from>
        <xdr:to>
          <xdr:col>4</xdr:col>
          <xdr:colOff>781050</xdr:colOff>
          <xdr:row>97</xdr:row>
          <xdr:rowOff>438150</xdr:rowOff>
        </xdr:to>
        <xdr:sp macro="" textlink="">
          <xdr:nvSpPr>
            <xdr:cNvPr id="99396" name="Check Box 68" hidden="1">
              <a:extLst>
                <a:ext uri="{63B3BB69-23CF-44E3-9099-C40C66FF867C}">
                  <a14:compatExt spid="_x0000_s99396"/>
                </a:ext>
                <a:ext uri="{FF2B5EF4-FFF2-40B4-BE49-F238E27FC236}">
                  <a16:creationId xmlns:a16="http://schemas.microsoft.com/office/drawing/2014/main" id="{00000000-0008-0000-1F00-00004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1838325</xdr:colOff>
          <xdr:row>97</xdr:row>
          <xdr:rowOff>66675</xdr:rowOff>
        </xdr:from>
        <xdr:to>
          <xdr:col>4</xdr:col>
          <xdr:colOff>2400300</xdr:colOff>
          <xdr:row>97</xdr:row>
          <xdr:rowOff>438150</xdr:rowOff>
        </xdr:to>
        <xdr:sp macro="" textlink="">
          <xdr:nvSpPr>
            <xdr:cNvPr id="99397" name="Check Box 69" hidden="1">
              <a:extLst>
                <a:ext uri="{63B3BB69-23CF-44E3-9099-C40C66FF867C}">
                  <a14:compatExt spid="_x0000_s99397"/>
                </a:ext>
                <a:ext uri="{FF2B5EF4-FFF2-40B4-BE49-F238E27FC236}">
                  <a16:creationId xmlns:a16="http://schemas.microsoft.com/office/drawing/2014/main" id="{00000000-0008-0000-1F00-00004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98</xdr:row>
          <xdr:rowOff>66675</xdr:rowOff>
        </xdr:from>
        <xdr:to>
          <xdr:col>4</xdr:col>
          <xdr:colOff>781050</xdr:colOff>
          <xdr:row>98</xdr:row>
          <xdr:rowOff>438150</xdr:rowOff>
        </xdr:to>
        <xdr:sp macro="" textlink="">
          <xdr:nvSpPr>
            <xdr:cNvPr id="99398" name="Check Box 70" hidden="1">
              <a:extLst>
                <a:ext uri="{63B3BB69-23CF-44E3-9099-C40C66FF867C}">
                  <a14:compatExt spid="_x0000_s99398"/>
                </a:ext>
                <a:ext uri="{FF2B5EF4-FFF2-40B4-BE49-F238E27FC236}">
                  <a16:creationId xmlns:a16="http://schemas.microsoft.com/office/drawing/2014/main" id="{00000000-0008-0000-1F00-000046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1838325</xdr:colOff>
          <xdr:row>98</xdr:row>
          <xdr:rowOff>66675</xdr:rowOff>
        </xdr:from>
        <xdr:to>
          <xdr:col>4</xdr:col>
          <xdr:colOff>2400300</xdr:colOff>
          <xdr:row>98</xdr:row>
          <xdr:rowOff>438150</xdr:rowOff>
        </xdr:to>
        <xdr:sp macro="" textlink="">
          <xdr:nvSpPr>
            <xdr:cNvPr id="99399" name="Check Box 71" hidden="1">
              <a:extLst>
                <a:ext uri="{63B3BB69-23CF-44E3-9099-C40C66FF867C}">
                  <a14:compatExt spid="_x0000_s99399"/>
                </a:ext>
                <a:ext uri="{FF2B5EF4-FFF2-40B4-BE49-F238E27FC236}">
                  <a16:creationId xmlns:a16="http://schemas.microsoft.com/office/drawing/2014/main" id="{00000000-0008-0000-1F00-00004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99</xdr:row>
          <xdr:rowOff>66675</xdr:rowOff>
        </xdr:from>
        <xdr:to>
          <xdr:col>4</xdr:col>
          <xdr:colOff>781050</xdr:colOff>
          <xdr:row>99</xdr:row>
          <xdr:rowOff>438150</xdr:rowOff>
        </xdr:to>
        <xdr:sp macro="" textlink="">
          <xdr:nvSpPr>
            <xdr:cNvPr id="99400" name="Check Box 72" hidden="1">
              <a:extLst>
                <a:ext uri="{63B3BB69-23CF-44E3-9099-C40C66FF867C}">
                  <a14:compatExt spid="_x0000_s99400"/>
                </a:ext>
                <a:ext uri="{FF2B5EF4-FFF2-40B4-BE49-F238E27FC236}">
                  <a16:creationId xmlns:a16="http://schemas.microsoft.com/office/drawing/2014/main" id="{00000000-0008-0000-1F00-000048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1838325</xdr:colOff>
          <xdr:row>99</xdr:row>
          <xdr:rowOff>66675</xdr:rowOff>
        </xdr:from>
        <xdr:to>
          <xdr:col>4</xdr:col>
          <xdr:colOff>2400300</xdr:colOff>
          <xdr:row>99</xdr:row>
          <xdr:rowOff>438150</xdr:rowOff>
        </xdr:to>
        <xdr:sp macro="" textlink="">
          <xdr:nvSpPr>
            <xdr:cNvPr id="99401" name="Check Box 73" hidden="1">
              <a:extLst>
                <a:ext uri="{63B3BB69-23CF-44E3-9099-C40C66FF867C}">
                  <a14:compatExt spid="_x0000_s99401"/>
                </a:ext>
                <a:ext uri="{FF2B5EF4-FFF2-40B4-BE49-F238E27FC236}">
                  <a16:creationId xmlns:a16="http://schemas.microsoft.com/office/drawing/2014/main" id="{00000000-0008-0000-1F00-000049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113</xdr:row>
          <xdr:rowOff>66675</xdr:rowOff>
        </xdr:from>
        <xdr:to>
          <xdr:col>4</xdr:col>
          <xdr:colOff>781050</xdr:colOff>
          <xdr:row>113</xdr:row>
          <xdr:rowOff>438150</xdr:rowOff>
        </xdr:to>
        <xdr:sp macro="" textlink="">
          <xdr:nvSpPr>
            <xdr:cNvPr id="99402" name="Check Box 74" hidden="1">
              <a:extLst>
                <a:ext uri="{63B3BB69-23CF-44E3-9099-C40C66FF867C}">
                  <a14:compatExt spid="_x0000_s99402"/>
                </a:ext>
                <a:ext uri="{FF2B5EF4-FFF2-40B4-BE49-F238E27FC236}">
                  <a16:creationId xmlns:a16="http://schemas.microsoft.com/office/drawing/2014/main" id="{00000000-0008-0000-1F00-00004A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1838325</xdr:colOff>
          <xdr:row>113</xdr:row>
          <xdr:rowOff>66675</xdr:rowOff>
        </xdr:from>
        <xdr:to>
          <xdr:col>4</xdr:col>
          <xdr:colOff>2400300</xdr:colOff>
          <xdr:row>113</xdr:row>
          <xdr:rowOff>438150</xdr:rowOff>
        </xdr:to>
        <xdr:sp macro="" textlink="">
          <xdr:nvSpPr>
            <xdr:cNvPr id="99403" name="Check Box 75" hidden="1">
              <a:extLst>
                <a:ext uri="{63B3BB69-23CF-44E3-9099-C40C66FF867C}">
                  <a14:compatExt spid="_x0000_s99403"/>
                </a:ext>
                <a:ext uri="{FF2B5EF4-FFF2-40B4-BE49-F238E27FC236}">
                  <a16:creationId xmlns:a16="http://schemas.microsoft.com/office/drawing/2014/main" id="{00000000-0008-0000-1F00-00004B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Segoe UI"/>
                  <a:cs typeface="Segoe UI"/>
                </a:rPr>
                <a:t>NO</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8</xdr:col>
      <xdr:colOff>438150</xdr:colOff>
      <xdr:row>1</xdr:row>
      <xdr:rowOff>47625</xdr:rowOff>
    </xdr:from>
    <xdr:to>
      <xdr:col>10</xdr:col>
      <xdr:colOff>323850</xdr:colOff>
      <xdr:row>2</xdr:row>
      <xdr:rowOff>342900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2000-000002000000}"/>
            </a:ext>
          </a:extLst>
        </xdr:cNvPr>
        <xdr:cNvGrpSpPr>
          <a:grpSpLocks/>
        </xdr:cNvGrpSpPr>
      </xdr:nvGrpSpPr>
      <xdr:grpSpPr bwMode="auto">
        <a:xfrm>
          <a:off x="8010525" y="447675"/>
          <a:ext cx="942975" cy="695325"/>
          <a:chOff x="738" y="5"/>
          <a:chExt cx="116" cy="73"/>
        </a:xfrm>
      </xdr:grpSpPr>
      <xdr:sp macro="" textlink="">
        <xdr:nvSpPr>
          <xdr:cNvPr id="3" name="AutoShape 2">
            <a:extLst>
              <a:ext uri="{FF2B5EF4-FFF2-40B4-BE49-F238E27FC236}">
                <a16:creationId xmlns:a16="http://schemas.microsoft.com/office/drawing/2014/main" id="{00000000-0008-0000-20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20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7812" name="Group 14">
          <a:hlinkClick xmlns:r="http://schemas.openxmlformats.org/officeDocument/2006/relationships" r:id="rId1" tooltip="Back to Cover"/>
          <a:extLst>
            <a:ext uri="{FF2B5EF4-FFF2-40B4-BE49-F238E27FC236}">
              <a16:creationId xmlns:a16="http://schemas.microsoft.com/office/drawing/2014/main" id="{00000000-0008-0000-2100-0000147E0100}"/>
            </a:ext>
          </a:extLst>
        </xdr:cNvPr>
        <xdr:cNvGrpSpPr>
          <a:grpSpLocks/>
        </xdr:cNvGrpSpPr>
      </xdr:nvGrpSpPr>
      <xdr:grpSpPr bwMode="auto">
        <a:xfrm>
          <a:off x="7667625" y="57150"/>
          <a:ext cx="1190625" cy="942975"/>
          <a:chOff x="711" y="6"/>
          <a:chExt cx="125" cy="73"/>
        </a:xfrm>
      </xdr:grpSpPr>
      <xdr:sp macro="" textlink="">
        <xdr:nvSpPr>
          <xdr:cNvPr id="97817" name="AutoShape 8">
            <a:extLst>
              <a:ext uri="{FF2B5EF4-FFF2-40B4-BE49-F238E27FC236}">
                <a16:creationId xmlns:a16="http://schemas.microsoft.com/office/drawing/2014/main" id="{00000000-0008-0000-2100-0000197E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21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752475</xdr:colOff>
      <xdr:row>20</xdr:row>
      <xdr:rowOff>66675</xdr:rowOff>
    </xdr:from>
    <xdr:to>
      <xdr:col>7</xdr:col>
      <xdr:colOff>657225</xdr:colOff>
      <xdr:row>20</xdr:row>
      <xdr:rowOff>274393</xdr:rowOff>
    </xdr:to>
    <xdr:sp macro="" textlink="">
      <xdr:nvSpPr>
        <xdr:cNvPr id="5" name="TextBox 4">
          <a:extLst>
            <a:ext uri="{FF2B5EF4-FFF2-40B4-BE49-F238E27FC236}">
              <a16:creationId xmlns:a16="http://schemas.microsoft.com/office/drawing/2014/main" id="{00000000-0008-0000-2100-000005000000}"/>
            </a:ext>
          </a:extLst>
        </xdr:cNvPr>
        <xdr:cNvSpPr txBox="1"/>
      </xdr:nvSpPr>
      <xdr:spPr>
        <a:xfrm>
          <a:off x="8191500" y="8210550"/>
          <a:ext cx="742950"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Currency</a:t>
          </a:r>
        </a:p>
      </xdr:txBody>
    </xdr:sp>
    <xdr:clientData/>
  </xdr:twoCellAnchor>
  <xdr:twoCellAnchor editAs="absolute">
    <xdr:from>
      <xdr:col>7</xdr:col>
      <xdr:colOff>638175</xdr:colOff>
      <xdr:row>20</xdr:row>
      <xdr:rowOff>57150</xdr:rowOff>
    </xdr:from>
    <xdr:to>
      <xdr:col>9</xdr:col>
      <xdr:colOff>63131</xdr:colOff>
      <xdr:row>20</xdr:row>
      <xdr:rowOff>257175</xdr:rowOff>
    </xdr:to>
    <xdr:sp macro="" textlink="">
      <xdr:nvSpPr>
        <xdr:cNvPr id="7" name="TextBox 6">
          <a:extLst>
            <a:ext uri="{FF2B5EF4-FFF2-40B4-BE49-F238E27FC236}">
              <a16:creationId xmlns:a16="http://schemas.microsoft.com/office/drawing/2014/main" id="{00000000-0008-0000-2100-000007000000}"/>
            </a:ext>
          </a:extLst>
        </xdr:cNvPr>
        <xdr:cNvSpPr txBox="1"/>
      </xdr:nvSpPr>
      <xdr:spPr>
        <a:xfrm>
          <a:off x="8915400" y="8201025"/>
          <a:ext cx="80608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Amount</a:t>
          </a:r>
        </a:p>
      </xdr:txBody>
    </xdr:sp>
    <xdr:clientData/>
  </xdr:twoCellAnchor>
  <xdr:twoCellAnchor editAs="absolute">
    <xdr:from>
      <xdr:col>8</xdr:col>
      <xdr:colOff>533400</xdr:colOff>
      <xdr:row>19</xdr:row>
      <xdr:rowOff>781050</xdr:rowOff>
    </xdr:from>
    <xdr:to>
      <xdr:col>10</xdr:col>
      <xdr:colOff>89536</xdr:colOff>
      <xdr:row>20</xdr:row>
      <xdr:rowOff>257058</xdr:rowOff>
    </xdr:to>
    <xdr:sp macro="" textlink="">
      <xdr:nvSpPr>
        <xdr:cNvPr id="8" name="TextBox 7">
          <a:extLst>
            <a:ext uri="{FF2B5EF4-FFF2-40B4-BE49-F238E27FC236}">
              <a16:creationId xmlns:a16="http://schemas.microsoft.com/office/drawing/2014/main" id="{00000000-0008-0000-2100-000008000000}"/>
            </a:ext>
          </a:extLst>
        </xdr:cNvPr>
        <xdr:cNvSpPr txBox="1"/>
      </xdr:nvSpPr>
      <xdr:spPr>
        <a:xfrm>
          <a:off x="9563100" y="8115300"/>
          <a:ext cx="794386" cy="285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r>
            <a:rPr lang="en-IN" sz="1100" u="sng"/>
            <a:t>Validity in Months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868" name="Group 3">
          <a:hlinkClick xmlns:r="http://schemas.openxmlformats.org/officeDocument/2006/relationships" r:id="rId1" tooltip="Click for Next Attachment"/>
          <a:extLst>
            <a:ext uri="{FF2B5EF4-FFF2-40B4-BE49-F238E27FC236}">
              <a16:creationId xmlns:a16="http://schemas.microsoft.com/office/drawing/2014/main" id="{00000000-0008-0000-0400-00001C0F0000}"/>
            </a:ext>
          </a:extLst>
        </xdr:cNvPr>
        <xdr:cNvGrpSpPr>
          <a:grpSpLocks/>
        </xdr:cNvGrpSpPr>
      </xdr:nvGrpSpPr>
      <xdr:grpSpPr bwMode="auto">
        <a:xfrm>
          <a:off x="8543925" y="47625"/>
          <a:ext cx="1104900" cy="762000"/>
          <a:chOff x="738" y="5"/>
          <a:chExt cx="116" cy="73"/>
        </a:xfrm>
      </xdr:grpSpPr>
      <xdr:sp macro="" textlink="">
        <xdr:nvSpPr>
          <xdr:cNvPr id="3869" name="AutoShape 1">
            <a:extLst>
              <a:ext uri="{FF2B5EF4-FFF2-40B4-BE49-F238E27FC236}">
                <a16:creationId xmlns:a16="http://schemas.microsoft.com/office/drawing/2014/main" id="{00000000-0008-0000-0400-00001D0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4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892" name="Group 1">
          <a:hlinkClick xmlns:r="http://schemas.openxmlformats.org/officeDocument/2006/relationships" r:id="rId1" tooltip="Click for Next Attachment"/>
          <a:extLst>
            <a:ext uri="{FF2B5EF4-FFF2-40B4-BE49-F238E27FC236}">
              <a16:creationId xmlns:a16="http://schemas.microsoft.com/office/drawing/2014/main" id="{00000000-0008-0000-0500-00001C130000}"/>
            </a:ext>
          </a:extLst>
        </xdr:cNvPr>
        <xdr:cNvGrpSpPr>
          <a:grpSpLocks/>
        </xdr:cNvGrpSpPr>
      </xdr:nvGrpSpPr>
      <xdr:grpSpPr bwMode="auto">
        <a:xfrm>
          <a:off x="8396968" y="28575"/>
          <a:ext cx="1110343" cy="738868"/>
          <a:chOff x="738" y="5"/>
          <a:chExt cx="116" cy="73"/>
        </a:xfrm>
      </xdr:grpSpPr>
      <xdr:sp macro="" textlink="">
        <xdr:nvSpPr>
          <xdr:cNvPr id="4893" name="AutoShape 2">
            <a:extLst>
              <a:ext uri="{FF2B5EF4-FFF2-40B4-BE49-F238E27FC236}">
                <a16:creationId xmlns:a16="http://schemas.microsoft.com/office/drawing/2014/main" id="{00000000-0008-0000-0500-00001D1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916" name="Group 1">
          <a:hlinkClick xmlns:r="http://schemas.openxmlformats.org/officeDocument/2006/relationships" r:id="rId1" tooltip="Click for Next Attachment"/>
          <a:extLst>
            <a:ext uri="{FF2B5EF4-FFF2-40B4-BE49-F238E27FC236}">
              <a16:creationId xmlns:a16="http://schemas.microsoft.com/office/drawing/2014/main" id="{00000000-0008-0000-0600-00001C170000}"/>
            </a:ext>
          </a:extLst>
        </xdr:cNvPr>
        <xdr:cNvGrpSpPr>
          <a:grpSpLocks/>
        </xdr:cNvGrpSpPr>
      </xdr:nvGrpSpPr>
      <xdr:grpSpPr bwMode="auto">
        <a:xfrm>
          <a:off x="10080171" y="0"/>
          <a:ext cx="1110343" cy="843643"/>
          <a:chOff x="738" y="5"/>
          <a:chExt cx="116" cy="73"/>
        </a:xfrm>
      </xdr:grpSpPr>
      <xdr:sp macro="" textlink="">
        <xdr:nvSpPr>
          <xdr:cNvPr id="5917" name="AutoShape 2">
            <a:extLst>
              <a:ext uri="{FF2B5EF4-FFF2-40B4-BE49-F238E27FC236}">
                <a16:creationId xmlns:a16="http://schemas.microsoft.com/office/drawing/2014/main" id="{00000000-0008-0000-0600-00001D17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6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940" name="Group 1">
          <a:hlinkClick xmlns:r="http://schemas.openxmlformats.org/officeDocument/2006/relationships" r:id="rId1" tooltip="Click for Next Attachment"/>
          <a:extLst>
            <a:ext uri="{FF2B5EF4-FFF2-40B4-BE49-F238E27FC236}">
              <a16:creationId xmlns:a16="http://schemas.microsoft.com/office/drawing/2014/main" id="{00000000-0008-0000-0700-00001C1B0000}"/>
            </a:ext>
          </a:extLst>
        </xdr:cNvPr>
        <xdr:cNvGrpSpPr>
          <a:grpSpLocks/>
        </xdr:cNvGrpSpPr>
      </xdr:nvGrpSpPr>
      <xdr:grpSpPr bwMode="auto">
        <a:xfrm>
          <a:off x="6892178" y="57150"/>
          <a:ext cx="1095935" cy="666750"/>
          <a:chOff x="738" y="5"/>
          <a:chExt cx="116" cy="73"/>
        </a:xfrm>
      </xdr:grpSpPr>
      <xdr:sp macro="" textlink="">
        <xdr:nvSpPr>
          <xdr:cNvPr id="6941" name="AutoShape 2">
            <a:extLst>
              <a:ext uri="{FF2B5EF4-FFF2-40B4-BE49-F238E27FC236}">
                <a16:creationId xmlns:a16="http://schemas.microsoft.com/office/drawing/2014/main" id="{00000000-0008-0000-0700-00001D1B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700-0000031C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964" name="Group 1">
          <a:hlinkClick xmlns:r="http://schemas.openxmlformats.org/officeDocument/2006/relationships" r:id="rId1" tooltip="Click for Next Attachment"/>
          <a:extLst>
            <a:ext uri="{FF2B5EF4-FFF2-40B4-BE49-F238E27FC236}">
              <a16:creationId xmlns:a16="http://schemas.microsoft.com/office/drawing/2014/main" id="{00000000-0008-0000-0800-00001C1F0000}"/>
            </a:ext>
          </a:extLst>
        </xdr:cNvPr>
        <xdr:cNvGrpSpPr>
          <a:grpSpLocks/>
        </xdr:cNvGrpSpPr>
      </xdr:nvGrpSpPr>
      <xdr:grpSpPr bwMode="auto">
        <a:xfrm>
          <a:off x="7438159" y="47625"/>
          <a:ext cx="1101436" cy="882361"/>
          <a:chOff x="738" y="5"/>
          <a:chExt cx="116" cy="73"/>
        </a:xfrm>
      </xdr:grpSpPr>
      <xdr:sp macro="" textlink="">
        <xdr:nvSpPr>
          <xdr:cNvPr id="7965" name="AutoShape 2">
            <a:extLst>
              <a:ext uri="{FF2B5EF4-FFF2-40B4-BE49-F238E27FC236}">
                <a16:creationId xmlns:a16="http://schemas.microsoft.com/office/drawing/2014/main" id="{00000000-0008-0000-0800-00001D1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8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9384" name="Group 1">
          <a:hlinkClick xmlns:r="http://schemas.openxmlformats.org/officeDocument/2006/relationships" r:id="rId1" tooltip="Click for Next Attachment"/>
          <a:extLst>
            <a:ext uri="{FF2B5EF4-FFF2-40B4-BE49-F238E27FC236}">
              <a16:creationId xmlns:a16="http://schemas.microsoft.com/office/drawing/2014/main" id="{00000000-0008-0000-0900-000038840100}"/>
            </a:ext>
          </a:extLst>
        </xdr:cNvPr>
        <xdr:cNvGrpSpPr>
          <a:grpSpLocks/>
        </xdr:cNvGrpSpPr>
      </xdr:nvGrpSpPr>
      <xdr:grpSpPr bwMode="auto">
        <a:xfrm>
          <a:off x="8277225" y="47625"/>
          <a:ext cx="1107621" cy="762000"/>
          <a:chOff x="738" y="5"/>
          <a:chExt cx="116" cy="73"/>
        </a:xfrm>
      </xdr:grpSpPr>
      <xdr:sp macro="" textlink="">
        <xdr:nvSpPr>
          <xdr:cNvPr id="99386" name="AutoShape 2">
            <a:extLst>
              <a:ext uri="{FF2B5EF4-FFF2-40B4-BE49-F238E27FC236}">
                <a16:creationId xmlns:a16="http://schemas.microsoft.com/office/drawing/2014/main" id="{00000000-0008-0000-0900-00003A84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9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9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104775</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9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atendra\Ringanwada\Base\12-First%20Envelope_Vol-III%20(Re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Users\60003099\Desktop\01_First%20Envelope%20(Bid%20Form%20and%20Attachments)%20-%20SS01.r1.xls"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CC-1934\Full%20Report\74_SS-111_Subhash%20Saha\04%20Bidding%20Documents\First%20Envelope%20and%20Bid%20Forms.xlsx" TargetMode="External"/><Relationship Id="rId1" Type="http://schemas.openxmlformats.org/officeDocument/2006/relationships/externalLinkPath" Target="/74_SS-111_Subhash%20Saha/04%20Bidding%20Documents/First%20Envelope%20and%20Bid%20Form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Users\60003099\Desktop\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60003099\Desktop\S1%20Attach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My%20Documents\Office%20work\Current\NRSS%20XXVIII\Tower\Retender\Amendment%20No.%20I\vii)%20Attacments%20Vol-III-Rev.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refreshError="1"/>
      <sheetData sheetId="1" refreshError="1"/>
      <sheetData sheetId="2" refreshError="1"/>
      <sheetData sheetId="3" refreshError="1"/>
      <sheetData sheetId="4">
        <row r="1">
          <cell r="A1" t="str">
            <v>Specification No. :CC/NT/W-AIS/DOM/A00/23/02698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A3" t="str">
            <v>400kV AIS Substation Extension Package SS-111 for Extension of 400/220 kV Jabalpur Substation associated with Western Region Expansion Scheme-XXXIII (WRES-XXXIII): Part A.</v>
          </cell>
        </row>
        <row r="7">
          <cell r="A7" t="str">
            <v>Bidder’s Name and Address (Lead Partner) :</v>
          </cell>
        </row>
      </sheetData>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41.bin"/><Relationship Id="rId18" Type="http://schemas.openxmlformats.org/officeDocument/2006/relationships/printerSettings" Target="../printerSettings/printerSettings246.bin"/><Relationship Id="rId26" Type="http://schemas.openxmlformats.org/officeDocument/2006/relationships/printerSettings" Target="../printerSettings/printerSettings254.bin"/><Relationship Id="rId3" Type="http://schemas.openxmlformats.org/officeDocument/2006/relationships/printerSettings" Target="../printerSettings/printerSettings231.bin"/><Relationship Id="rId21" Type="http://schemas.openxmlformats.org/officeDocument/2006/relationships/printerSettings" Target="../printerSettings/printerSettings249.bin"/><Relationship Id="rId34" Type="http://schemas.openxmlformats.org/officeDocument/2006/relationships/ctrlProp" Target="../ctrlProps/ctrlProp1.xml"/><Relationship Id="rId7" Type="http://schemas.openxmlformats.org/officeDocument/2006/relationships/printerSettings" Target="../printerSettings/printerSettings235.bin"/><Relationship Id="rId12" Type="http://schemas.openxmlformats.org/officeDocument/2006/relationships/printerSettings" Target="../printerSettings/printerSettings240.bin"/><Relationship Id="rId17" Type="http://schemas.openxmlformats.org/officeDocument/2006/relationships/printerSettings" Target="../printerSettings/printerSettings245.bin"/><Relationship Id="rId25" Type="http://schemas.openxmlformats.org/officeDocument/2006/relationships/printerSettings" Target="../printerSettings/printerSettings253.bin"/><Relationship Id="rId33" Type="http://schemas.openxmlformats.org/officeDocument/2006/relationships/vmlDrawing" Target="../drawings/vmlDrawing1.vml"/><Relationship Id="rId2" Type="http://schemas.openxmlformats.org/officeDocument/2006/relationships/printerSettings" Target="../printerSettings/printerSettings230.bin"/><Relationship Id="rId16" Type="http://schemas.openxmlformats.org/officeDocument/2006/relationships/printerSettings" Target="../printerSettings/printerSettings244.bin"/><Relationship Id="rId20" Type="http://schemas.openxmlformats.org/officeDocument/2006/relationships/printerSettings" Target="../printerSettings/printerSettings248.bin"/><Relationship Id="rId29" Type="http://schemas.openxmlformats.org/officeDocument/2006/relationships/printerSettings" Target="../printerSettings/printerSettings257.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11" Type="http://schemas.openxmlformats.org/officeDocument/2006/relationships/printerSettings" Target="../printerSettings/printerSettings239.bin"/><Relationship Id="rId24" Type="http://schemas.openxmlformats.org/officeDocument/2006/relationships/printerSettings" Target="../printerSettings/printerSettings252.bin"/><Relationship Id="rId32" Type="http://schemas.openxmlformats.org/officeDocument/2006/relationships/drawing" Target="../drawings/drawing9.xml"/><Relationship Id="rId5" Type="http://schemas.openxmlformats.org/officeDocument/2006/relationships/printerSettings" Target="../printerSettings/printerSettings233.bin"/><Relationship Id="rId15" Type="http://schemas.openxmlformats.org/officeDocument/2006/relationships/printerSettings" Target="../printerSettings/printerSettings243.bin"/><Relationship Id="rId23" Type="http://schemas.openxmlformats.org/officeDocument/2006/relationships/printerSettings" Target="../printerSettings/printerSettings251.bin"/><Relationship Id="rId28" Type="http://schemas.openxmlformats.org/officeDocument/2006/relationships/printerSettings" Target="../printerSettings/printerSettings256.bin"/><Relationship Id="rId10" Type="http://schemas.openxmlformats.org/officeDocument/2006/relationships/printerSettings" Target="../printerSettings/printerSettings238.bin"/><Relationship Id="rId19" Type="http://schemas.openxmlformats.org/officeDocument/2006/relationships/printerSettings" Target="../printerSettings/printerSettings247.bin"/><Relationship Id="rId31" Type="http://schemas.openxmlformats.org/officeDocument/2006/relationships/printerSettings" Target="../printerSettings/printerSettings259.bin"/><Relationship Id="rId4" Type="http://schemas.openxmlformats.org/officeDocument/2006/relationships/printerSettings" Target="../printerSettings/printerSettings232.bin"/><Relationship Id="rId9" Type="http://schemas.openxmlformats.org/officeDocument/2006/relationships/printerSettings" Target="../printerSettings/printerSettings237.bin"/><Relationship Id="rId14" Type="http://schemas.openxmlformats.org/officeDocument/2006/relationships/printerSettings" Target="../printerSettings/printerSettings242.bin"/><Relationship Id="rId22" Type="http://schemas.openxmlformats.org/officeDocument/2006/relationships/printerSettings" Target="../printerSettings/printerSettings250.bin"/><Relationship Id="rId27" Type="http://schemas.openxmlformats.org/officeDocument/2006/relationships/printerSettings" Target="../printerSettings/printerSettings255.bin"/><Relationship Id="rId30" Type="http://schemas.openxmlformats.org/officeDocument/2006/relationships/printerSettings" Target="../printerSettings/printerSettings258.bin"/><Relationship Id="rId8" Type="http://schemas.openxmlformats.org/officeDocument/2006/relationships/printerSettings" Target="../printerSettings/printerSettings236.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ctrlProp" Target="../ctrlProps/ctrlProp2.xml"/><Relationship Id="rId3" Type="http://schemas.openxmlformats.org/officeDocument/2006/relationships/printerSettings" Target="../printerSettings/printerSettings262.bin"/><Relationship Id="rId7" Type="http://schemas.openxmlformats.org/officeDocument/2006/relationships/printerSettings" Target="../printerSettings/printerSettings266.bin"/><Relationship Id="rId12" Type="http://schemas.openxmlformats.org/officeDocument/2006/relationships/vmlDrawing" Target="../drawings/vmlDrawing2.vml"/><Relationship Id="rId2" Type="http://schemas.openxmlformats.org/officeDocument/2006/relationships/printerSettings" Target="../printerSettings/printerSettings261.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drawing" Target="../drawings/drawing10.xml"/><Relationship Id="rId5" Type="http://schemas.openxmlformats.org/officeDocument/2006/relationships/printerSettings" Target="../printerSettings/printerSettings264.bin"/><Relationship Id="rId10" Type="http://schemas.openxmlformats.org/officeDocument/2006/relationships/printerSettings" Target="../printerSettings/printerSettings269.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282.bin"/><Relationship Id="rId18" Type="http://schemas.openxmlformats.org/officeDocument/2006/relationships/printerSettings" Target="../printerSettings/printerSettings287.bin"/><Relationship Id="rId26" Type="http://schemas.openxmlformats.org/officeDocument/2006/relationships/printerSettings" Target="../printerSettings/printerSettings295.bin"/><Relationship Id="rId3" Type="http://schemas.openxmlformats.org/officeDocument/2006/relationships/printerSettings" Target="../printerSettings/printerSettings272.bin"/><Relationship Id="rId21" Type="http://schemas.openxmlformats.org/officeDocument/2006/relationships/printerSettings" Target="../printerSettings/printerSettings290.bin"/><Relationship Id="rId34" Type="http://schemas.openxmlformats.org/officeDocument/2006/relationships/ctrlProp" Target="../ctrlProps/ctrlProp3.xml"/><Relationship Id="rId7" Type="http://schemas.openxmlformats.org/officeDocument/2006/relationships/printerSettings" Target="../printerSettings/printerSettings276.bin"/><Relationship Id="rId12" Type="http://schemas.openxmlformats.org/officeDocument/2006/relationships/printerSettings" Target="../printerSettings/printerSettings281.bin"/><Relationship Id="rId17" Type="http://schemas.openxmlformats.org/officeDocument/2006/relationships/printerSettings" Target="../printerSettings/printerSettings286.bin"/><Relationship Id="rId25" Type="http://schemas.openxmlformats.org/officeDocument/2006/relationships/printerSettings" Target="../printerSettings/printerSettings294.bin"/><Relationship Id="rId33" Type="http://schemas.openxmlformats.org/officeDocument/2006/relationships/vmlDrawing" Target="../drawings/vmlDrawing3.vml"/><Relationship Id="rId2" Type="http://schemas.openxmlformats.org/officeDocument/2006/relationships/printerSettings" Target="../printerSettings/printerSettings271.bin"/><Relationship Id="rId16" Type="http://schemas.openxmlformats.org/officeDocument/2006/relationships/printerSettings" Target="../printerSettings/printerSettings285.bin"/><Relationship Id="rId20" Type="http://schemas.openxmlformats.org/officeDocument/2006/relationships/printerSettings" Target="../printerSettings/printerSettings289.bin"/><Relationship Id="rId29" Type="http://schemas.openxmlformats.org/officeDocument/2006/relationships/printerSettings" Target="../printerSettings/printerSettings298.bin"/><Relationship Id="rId1" Type="http://schemas.openxmlformats.org/officeDocument/2006/relationships/printerSettings" Target="../printerSettings/printerSettings270.bin"/><Relationship Id="rId6" Type="http://schemas.openxmlformats.org/officeDocument/2006/relationships/printerSettings" Target="../printerSettings/printerSettings275.bin"/><Relationship Id="rId11" Type="http://schemas.openxmlformats.org/officeDocument/2006/relationships/printerSettings" Target="../printerSettings/printerSettings280.bin"/><Relationship Id="rId24" Type="http://schemas.openxmlformats.org/officeDocument/2006/relationships/printerSettings" Target="../printerSettings/printerSettings293.bin"/><Relationship Id="rId32" Type="http://schemas.openxmlformats.org/officeDocument/2006/relationships/drawing" Target="../drawings/drawing11.xml"/><Relationship Id="rId5" Type="http://schemas.openxmlformats.org/officeDocument/2006/relationships/printerSettings" Target="../printerSettings/printerSettings274.bin"/><Relationship Id="rId15" Type="http://schemas.openxmlformats.org/officeDocument/2006/relationships/printerSettings" Target="../printerSettings/printerSettings284.bin"/><Relationship Id="rId23" Type="http://schemas.openxmlformats.org/officeDocument/2006/relationships/printerSettings" Target="../printerSettings/printerSettings292.bin"/><Relationship Id="rId28" Type="http://schemas.openxmlformats.org/officeDocument/2006/relationships/printerSettings" Target="../printerSettings/printerSettings297.bin"/><Relationship Id="rId10" Type="http://schemas.openxmlformats.org/officeDocument/2006/relationships/printerSettings" Target="../printerSettings/printerSettings279.bin"/><Relationship Id="rId19" Type="http://schemas.openxmlformats.org/officeDocument/2006/relationships/printerSettings" Target="../printerSettings/printerSettings288.bin"/><Relationship Id="rId31" Type="http://schemas.openxmlformats.org/officeDocument/2006/relationships/printerSettings" Target="../printerSettings/printerSettings300.bin"/><Relationship Id="rId4" Type="http://schemas.openxmlformats.org/officeDocument/2006/relationships/printerSettings" Target="../printerSettings/printerSettings273.bin"/><Relationship Id="rId9" Type="http://schemas.openxmlformats.org/officeDocument/2006/relationships/printerSettings" Target="../printerSettings/printerSettings278.bin"/><Relationship Id="rId14" Type="http://schemas.openxmlformats.org/officeDocument/2006/relationships/printerSettings" Target="../printerSettings/printerSettings283.bin"/><Relationship Id="rId22" Type="http://schemas.openxmlformats.org/officeDocument/2006/relationships/printerSettings" Target="../printerSettings/printerSettings291.bin"/><Relationship Id="rId27" Type="http://schemas.openxmlformats.org/officeDocument/2006/relationships/printerSettings" Target="../printerSettings/printerSettings296.bin"/><Relationship Id="rId30" Type="http://schemas.openxmlformats.org/officeDocument/2006/relationships/printerSettings" Target="../printerSettings/printerSettings299.bin"/><Relationship Id="rId8" Type="http://schemas.openxmlformats.org/officeDocument/2006/relationships/printerSettings" Target="../printerSettings/printerSettings277.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08.bin"/><Relationship Id="rId13" Type="http://schemas.openxmlformats.org/officeDocument/2006/relationships/printerSettings" Target="../printerSettings/printerSettings313.bin"/><Relationship Id="rId18" Type="http://schemas.openxmlformats.org/officeDocument/2006/relationships/printerSettings" Target="../printerSettings/printerSettings318.bin"/><Relationship Id="rId26" Type="http://schemas.openxmlformats.org/officeDocument/2006/relationships/printerSettings" Target="../printerSettings/printerSettings326.bin"/><Relationship Id="rId3" Type="http://schemas.openxmlformats.org/officeDocument/2006/relationships/printerSettings" Target="../printerSettings/printerSettings303.bin"/><Relationship Id="rId21" Type="http://schemas.openxmlformats.org/officeDocument/2006/relationships/printerSettings" Target="../printerSettings/printerSettings321.bin"/><Relationship Id="rId7" Type="http://schemas.openxmlformats.org/officeDocument/2006/relationships/printerSettings" Target="../printerSettings/printerSettings307.bin"/><Relationship Id="rId12" Type="http://schemas.openxmlformats.org/officeDocument/2006/relationships/printerSettings" Target="../printerSettings/printerSettings312.bin"/><Relationship Id="rId17" Type="http://schemas.openxmlformats.org/officeDocument/2006/relationships/printerSettings" Target="../printerSettings/printerSettings317.bin"/><Relationship Id="rId25" Type="http://schemas.openxmlformats.org/officeDocument/2006/relationships/printerSettings" Target="../printerSettings/printerSettings325.bin"/><Relationship Id="rId2" Type="http://schemas.openxmlformats.org/officeDocument/2006/relationships/printerSettings" Target="../printerSettings/printerSettings302.bin"/><Relationship Id="rId16" Type="http://schemas.openxmlformats.org/officeDocument/2006/relationships/printerSettings" Target="../printerSettings/printerSettings316.bin"/><Relationship Id="rId20" Type="http://schemas.openxmlformats.org/officeDocument/2006/relationships/printerSettings" Target="../printerSettings/printerSettings320.bin"/><Relationship Id="rId29" Type="http://schemas.openxmlformats.org/officeDocument/2006/relationships/printerSettings" Target="../printerSettings/printerSettings329.bin"/><Relationship Id="rId1" Type="http://schemas.openxmlformats.org/officeDocument/2006/relationships/printerSettings" Target="../printerSettings/printerSettings301.bin"/><Relationship Id="rId6" Type="http://schemas.openxmlformats.org/officeDocument/2006/relationships/printerSettings" Target="../printerSettings/printerSettings306.bin"/><Relationship Id="rId11" Type="http://schemas.openxmlformats.org/officeDocument/2006/relationships/printerSettings" Target="../printerSettings/printerSettings311.bin"/><Relationship Id="rId24" Type="http://schemas.openxmlformats.org/officeDocument/2006/relationships/printerSettings" Target="../printerSettings/printerSettings324.bin"/><Relationship Id="rId5" Type="http://schemas.openxmlformats.org/officeDocument/2006/relationships/printerSettings" Target="../printerSettings/printerSettings305.bin"/><Relationship Id="rId15" Type="http://schemas.openxmlformats.org/officeDocument/2006/relationships/printerSettings" Target="../printerSettings/printerSettings315.bin"/><Relationship Id="rId23" Type="http://schemas.openxmlformats.org/officeDocument/2006/relationships/printerSettings" Target="../printerSettings/printerSettings323.bin"/><Relationship Id="rId28" Type="http://schemas.openxmlformats.org/officeDocument/2006/relationships/printerSettings" Target="../printerSettings/printerSettings328.bin"/><Relationship Id="rId10" Type="http://schemas.openxmlformats.org/officeDocument/2006/relationships/printerSettings" Target="../printerSettings/printerSettings310.bin"/><Relationship Id="rId19" Type="http://schemas.openxmlformats.org/officeDocument/2006/relationships/printerSettings" Target="../printerSettings/printerSettings319.bin"/><Relationship Id="rId31" Type="http://schemas.openxmlformats.org/officeDocument/2006/relationships/drawing" Target="../drawings/drawing12.xml"/><Relationship Id="rId4" Type="http://schemas.openxmlformats.org/officeDocument/2006/relationships/printerSettings" Target="../printerSettings/printerSettings304.bin"/><Relationship Id="rId9" Type="http://schemas.openxmlformats.org/officeDocument/2006/relationships/printerSettings" Target="../printerSettings/printerSettings309.bin"/><Relationship Id="rId14" Type="http://schemas.openxmlformats.org/officeDocument/2006/relationships/printerSettings" Target="../printerSettings/printerSettings314.bin"/><Relationship Id="rId22" Type="http://schemas.openxmlformats.org/officeDocument/2006/relationships/printerSettings" Target="../printerSettings/printerSettings322.bin"/><Relationship Id="rId27" Type="http://schemas.openxmlformats.org/officeDocument/2006/relationships/printerSettings" Target="../printerSettings/printerSettings327.bin"/><Relationship Id="rId30" Type="http://schemas.openxmlformats.org/officeDocument/2006/relationships/printerSettings" Target="../printerSettings/printerSettings330.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38.bin"/><Relationship Id="rId13" Type="http://schemas.openxmlformats.org/officeDocument/2006/relationships/printerSettings" Target="../printerSettings/printerSettings343.bin"/><Relationship Id="rId18" Type="http://schemas.openxmlformats.org/officeDocument/2006/relationships/printerSettings" Target="../printerSettings/printerSettings348.bin"/><Relationship Id="rId26" Type="http://schemas.openxmlformats.org/officeDocument/2006/relationships/printerSettings" Target="../printerSettings/printerSettings356.bin"/><Relationship Id="rId3" Type="http://schemas.openxmlformats.org/officeDocument/2006/relationships/printerSettings" Target="../printerSettings/printerSettings333.bin"/><Relationship Id="rId21" Type="http://schemas.openxmlformats.org/officeDocument/2006/relationships/printerSettings" Target="../printerSettings/printerSettings351.bin"/><Relationship Id="rId7" Type="http://schemas.openxmlformats.org/officeDocument/2006/relationships/printerSettings" Target="../printerSettings/printerSettings337.bin"/><Relationship Id="rId12" Type="http://schemas.openxmlformats.org/officeDocument/2006/relationships/printerSettings" Target="../printerSettings/printerSettings342.bin"/><Relationship Id="rId17" Type="http://schemas.openxmlformats.org/officeDocument/2006/relationships/printerSettings" Target="../printerSettings/printerSettings347.bin"/><Relationship Id="rId25" Type="http://schemas.openxmlformats.org/officeDocument/2006/relationships/printerSettings" Target="../printerSettings/printerSettings355.bin"/><Relationship Id="rId2" Type="http://schemas.openxmlformats.org/officeDocument/2006/relationships/printerSettings" Target="../printerSettings/printerSettings332.bin"/><Relationship Id="rId16" Type="http://schemas.openxmlformats.org/officeDocument/2006/relationships/printerSettings" Target="../printerSettings/printerSettings346.bin"/><Relationship Id="rId20" Type="http://schemas.openxmlformats.org/officeDocument/2006/relationships/printerSettings" Target="../printerSettings/printerSettings350.bin"/><Relationship Id="rId29" Type="http://schemas.openxmlformats.org/officeDocument/2006/relationships/printerSettings" Target="../printerSettings/printerSettings359.bin"/><Relationship Id="rId1" Type="http://schemas.openxmlformats.org/officeDocument/2006/relationships/printerSettings" Target="../printerSettings/printerSettings331.bin"/><Relationship Id="rId6" Type="http://schemas.openxmlformats.org/officeDocument/2006/relationships/printerSettings" Target="../printerSettings/printerSettings336.bin"/><Relationship Id="rId11" Type="http://schemas.openxmlformats.org/officeDocument/2006/relationships/printerSettings" Target="../printerSettings/printerSettings341.bin"/><Relationship Id="rId24" Type="http://schemas.openxmlformats.org/officeDocument/2006/relationships/printerSettings" Target="../printerSettings/printerSettings354.bin"/><Relationship Id="rId32" Type="http://schemas.openxmlformats.org/officeDocument/2006/relationships/drawing" Target="../drawings/drawing13.xml"/><Relationship Id="rId5" Type="http://schemas.openxmlformats.org/officeDocument/2006/relationships/printerSettings" Target="../printerSettings/printerSettings335.bin"/><Relationship Id="rId15" Type="http://schemas.openxmlformats.org/officeDocument/2006/relationships/printerSettings" Target="../printerSettings/printerSettings345.bin"/><Relationship Id="rId23" Type="http://schemas.openxmlformats.org/officeDocument/2006/relationships/printerSettings" Target="../printerSettings/printerSettings353.bin"/><Relationship Id="rId28" Type="http://schemas.openxmlformats.org/officeDocument/2006/relationships/printerSettings" Target="../printerSettings/printerSettings358.bin"/><Relationship Id="rId10" Type="http://schemas.openxmlformats.org/officeDocument/2006/relationships/printerSettings" Target="../printerSettings/printerSettings340.bin"/><Relationship Id="rId19" Type="http://schemas.openxmlformats.org/officeDocument/2006/relationships/printerSettings" Target="../printerSettings/printerSettings349.bin"/><Relationship Id="rId31" Type="http://schemas.openxmlformats.org/officeDocument/2006/relationships/printerSettings" Target="../printerSettings/printerSettings361.bin"/><Relationship Id="rId4" Type="http://schemas.openxmlformats.org/officeDocument/2006/relationships/printerSettings" Target="../printerSettings/printerSettings334.bin"/><Relationship Id="rId9" Type="http://schemas.openxmlformats.org/officeDocument/2006/relationships/printerSettings" Target="../printerSettings/printerSettings339.bin"/><Relationship Id="rId14" Type="http://schemas.openxmlformats.org/officeDocument/2006/relationships/printerSettings" Target="../printerSettings/printerSettings344.bin"/><Relationship Id="rId22" Type="http://schemas.openxmlformats.org/officeDocument/2006/relationships/printerSettings" Target="../printerSettings/printerSettings352.bin"/><Relationship Id="rId27" Type="http://schemas.openxmlformats.org/officeDocument/2006/relationships/printerSettings" Target="../printerSettings/printerSettings357.bin"/><Relationship Id="rId30" Type="http://schemas.openxmlformats.org/officeDocument/2006/relationships/printerSettings" Target="../printerSettings/printerSettings360.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69.bin"/><Relationship Id="rId13" Type="http://schemas.openxmlformats.org/officeDocument/2006/relationships/printerSettings" Target="../printerSettings/printerSettings374.bin"/><Relationship Id="rId18" Type="http://schemas.openxmlformats.org/officeDocument/2006/relationships/printerSettings" Target="../printerSettings/printerSettings379.bin"/><Relationship Id="rId26" Type="http://schemas.openxmlformats.org/officeDocument/2006/relationships/printerSettings" Target="../printerSettings/printerSettings387.bin"/><Relationship Id="rId3" Type="http://schemas.openxmlformats.org/officeDocument/2006/relationships/printerSettings" Target="../printerSettings/printerSettings364.bin"/><Relationship Id="rId21" Type="http://schemas.openxmlformats.org/officeDocument/2006/relationships/printerSettings" Target="../printerSettings/printerSettings382.bin"/><Relationship Id="rId7" Type="http://schemas.openxmlformats.org/officeDocument/2006/relationships/printerSettings" Target="../printerSettings/printerSettings368.bin"/><Relationship Id="rId12" Type="http://schemas.openxmlformats.org/officeDocument/2006/relationships/printerSettings" Target="../printerSettings/printerSettings373.bin"/><Relationship Id="rId17" Type="http://schemas.openxmlformats.org/officeDocument/2006/relationships/printerSettings" Target="../printerSettings/printerSettings378.bin"/><Relationship Id="rId25" Type="http://schemas.openxmlformats.org/officeDocument/2006/relationships/printerSettings" Target="../printerSettings/printerSettings386.bin"/><Relationship Id="rId2" Type="http://schemas.openxmlformats.org/officeDocument/2006/relationships/printerSettings" Target="../printerSettings/printerSettings363.bin"/><Relationship Id="rId16" Type="http://schemas.openxmlformats.org/officeDocument/2006/relationships/printerSettings" Target="../printerSettings/printerSettings377.bin"/><Relationship Id="rId20" Type="http://schemas.openxmlformats.org/officeDocument/2006/relationships/printerSettings" Target="../printerSettings/printerSettings381.bin"/><Relationship Id="rId29" Type="http://schemas.openxmlformats.org/officeDocument/2006/relationships/printerSettings" Target="../printerSettings/printerSettings390.bin"/><Relationship Id="rId1" Type="http://schemas.openxmlformats.org/officeDocument/2006/relationships/printerSettings" Target="../printerSettings/printerSettings362.bin"/><Relationship Id="rId6" Type="http://schemas.openxmlformats.org/officeDocument/2006/relationships/printerSettings" Target="../printerSettings/printerSettings367.bin"/><Relationship Id="rId11" Type="http://schemas.openxmlformats.org/officeDocument/2006/relationships/printerSettings" Target="../printerSettings/printerSettings372.bin"/><Relationship Id="rId24" Type="http://schemas.openxmlformats.org/officeDocument/2006/relationships/printerSettings" Target="../printerSettings/printerSettings385.bin"/><Relationship Id="rId32" Type="http://schemas.openxmlformats.org/officeDocument/2006/relationships/drawing" Target="../drawings/drawing14.xml"/><Relationship Id="rId5" Type="http://schemas.openxmlformats.org/officeDocument/2006/relationships/printerSettings" Target="../printerSettings/printerSettings366.bin"/><Relationship Id="rId15" Type="http://schemas.openxmlformats.org/officeDocument/2006/relationships/printerSettings" Target="../printerSettings/printerSettings376.bin"/><Relationship Id="rId23" Type="http://schemas.openxmlformats.org/officeDocument/2006/relationships/printerSettings" Target="../printerSettings/printerSettings384.bin"/><Relationship Id="rId28" Type="http://schemas.openxmlformats.org/officeDocument/2006/relationships/printerSettings" Target="../printerSettings/printerSettings389.bin"/><Relationship Id="rId10" Type="http://schemas.openxmlformats.org/officeDocument/2006/relationships/printerSettings" Target="../printerSettings/printerSettings371.bin"/><Relationship Id="rId19" Type="http://schemas.openxmlformats.org/officeDocument/2006/relationships/printerSettings" Target="../printerSettings/printerSettings380.bin"/><Relationship Id="rId31" Type="http://schemas.openxmlformats.org/officeDocument/2006/relationships/printerSettings" Target="../printerSettings/printerSettings392.bin"/><Relationship Id="rId4" Type="http://schemas.openxmlformats.org/officeDocument/2006/relationships/printerSettings" Target="../printerSettings/printerSettings365.bin"/><Relationship Id="rId9" Type="http://schemas.openxmlformats.org/officeDocument/2006/relationships/printerSettings" Target="../printerSettings/printerSettings370.bin"/><Relationship Id="rId14" Type="http://schemas.openxmlformats.org/officeDocument/2006/relationships/printerSettings" Target="../printerSettings/printerSettings375.bin"/><Relationship Id="rId22" Type="http://schemas.openxmlformats.org/officeDocument/2006/relationships/printerSettings" Target="../printerSettings/printerSettings383.bin"/><Relationship Id="rId27" Type="http://schemas.openxmlformats.org/officeDocument/2006/relationships/printerSettings" Target="../printerSettings/printerSettings388.bin"/><Relationship Id="rId30" Type="http://schemas.openxmlformats.org/officeDocument/2006/relationships/printerSettings" Target="../printerSettings/printerSettings391.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00.bin"/><Relationship Id="rId13" Type="http://schemas.openxmlformats.org/officeDocument/2006/relationships/printerSettings" Target="../printerSettings/printerSettings405.bin"/><Relationship Id="rId18" Type="http://schemas.openxmlformats.org/officeDocument/2006/relationships/printerSettings" Target="../printerSettings/printerSettings410.bin"/><Relationship Id="rId26" Type="http://schemas.openxmlformats.org/officeDocument/2006/relationships/printerSettings" Target="../printerSettings/printerSettings418.bin"/><Relationship Id="rId3" Type="http://schemas.openxmlformats.org/officeDocument/2006/relationships/printerSettings" Target="../printerSettings/printerSettings395.bin"/><Relationship Id="rId21" Type="http://schemas.openxmlformats.org/officeDocument/2006/relationships/printerSettings" Target="../printerSettings/printerSettings413.bin"/><Relationship Id="rId7" Type="http://schemas.openxmlformats.org/officeDocument/2006/relationships/printerSettings" Target="../printerSettings/printerSettings399.bin"/><Relationship Id="rId12" Type="http://schemas.openxmlformats.org/officeDocument/2006/relationships/printerSettings" Target="../printerSettings/printerSettings404.bin"/><Relationship Id="rId17" Type="http://schemas.openxmlformats.org/officeDocument/2006/relationships/printerSettings" Target="../printerSettings/printerSettings409.bin"/><Relationship Id="rId25" Type="http://schemas.openxmlformats.org/officeDocument/2006/relationships/printerSettings" Target="../printerSettings/printerSettings417.bin"/><Relationship Id="rId2" Type="http://schemas.openxmlformats.org/officeDocument/2006/relationships/printerSettings" Target="../printerSettings/printerSettings394.bin"/><Relationship Id="rId16" Type="http://schemas.openxmlformats.org/officeDocument/2006/relationships/printerSettings" Target="../printerSettings/printerSettings408.bin"/><Relationship Id="rId20" Type="http://schemas.openxmlformats.org/officeDocument/2006/relationships/printerSettings" Target="../printerSettings/printerSettings412.bin"/><Relationship Id="rId29" Type="http://schemas.openxmlformats.org/officeDocument/2006/relationships/printerSettings" Target="../printerSettings/printerSettings421.bin"/><Relationship Id="rId1" Type="http://schemas.openxmlformats.org/officeDocument/2006/relationships/printerSettings" Target="../printerSettings/printerSettings393.bin"/><Relationship Id="rId6" Type="http://schemas.openxmlformats.org/officeDocument/2006/relationships/printerSettings" Target="../printerSettings/printerSettings398.bin"/><Relationship Id="rId11" Type="http://schemas.openxmlformats.org/officeDocument/2006/relationships/printerSettings" Target="../printerSettings/printerSettings403.bin"/><Relationship Id="rId24" Type="http://schemas.openxmlformats.org/officeDocument/2006/relationships/printerSettings" Target="../printerSettings/printerSettings416.bin"/><Relationship Id="rId32" Type="http://schemas.openxmlformats.org/officeDocument/2006/relationships/drawing" Target="../drawings/drawing15.xml"/><Relationship Id="rId5" Type="http://schemas.openxmlformats.org/officeDocument/2006/relationships/printerSettings" Target="../printerSettings/printerSettings397.bin"/><Relationship Id="rId15" Type="http://schemas.openxmlformats.org/officeDocument/2006/relationships/printerSettings" Target="../printerSettings/printerSettings407.bin"/><Relationship Id="rId23" Type="http://schemas.openxmlformats.org/officeDocument/2006/relationships/printerSettings" Target="../printerSettings/printerSettings415.bin"/><Relationship Id="rId28" Type="http://schemas.openxmlformats.org/officeDocument/2006/relationships/printerSettings" Target="../printerSettings/printerSettings420.bin"/><Relationship Id="rId10" Type="http://schemas.openxmlformats.org/officeDocument/2006/relationships/printerSettings" Target="../printerSettings/printerSettings402.bin"/><Relationship Id="rId19" Type="http://schemas.openxmlformats.org/officeDocument/2006/relationships/printerSettings" Target="../printerSettings/printerSettings411.bin"/><Relationship Id="rId31" Type="http://schemas.openxmlformats.org/officeDocument/2006/relationships/printerSettings" Target="../printerSettings/printerSettings423.bin"/><Relationship Id="rId4" Type="http://schemas.openxmlformats.org/officeDocument/2006/relationships/printerSettings" Target="../printerSettings/printerSettings396.bin"/><Relationship Id="rId9" Type="http://schemas.openxmlformats.org/officeDocument/2006/relationships/printerSettings" Target="../printerSettings/printerSettings401.bin"/><Relationship Id="rId14" Type="http://schemas.openxmlformats.org/officeDocument/2006/relationships/printerSettings" Target="../printerSettings/printerSettings406.bin"/><Relationship Id="rId22" Type="http://schemas.openxmlformats.org/officeDocument/2006/relationships/printerSettings" Target="../printerSettings/printerSettings414.bin"/><Relationship Id="rId27" Type="http://schemas.openxmlformats.org/officeDocument/2006/relationships/printerSettings" Target="../printerSettings/printerSettings419.bin"/><Relationship Id="rId30" Type="http://schemas.openxmlformats.org/officeDocument/2006/relationships/printerSettings" Target="../printerSettings/printerSettings42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24.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32.bin"/><Relationship Id="rId13" Type="http://schemas.openxmlformats.org/officeDocument/2006/relationships/printerSettings" Target="../printerSettings/printerSettings437.bin"/><Relationship Id="rId18" Type="http://schemas.openxmlformats.org/officeDocument/2006/relationships/printerSettings" Target="../printerSettings/printerSettings442.bin"/><Relationship Id="rId26" Type="http://schemas.openxmlformats.org/officeDocument/2006/relationships/printerSettings" Target="../printerSettings/printerSettings450.bin"/><Relationship Id="rId3" Type="http://schemas.openxmlformats.org/officeDocument/2006/relationships/printerSettings" Target="../printerSettings/printerSettings427.bin"/><Relationship Id="rId21" Type="http://schemas.openxmlformats.org/officeDocument/2006/relationships/printerSettings" Target="../printerSettings/printerSettings445.bin"/><Relationship Id="rId7" Type="http://schemas.openxmlformats.org/officeDocument/2006/relationships/printerSettings" Target="../printerSettings/printerSettings431.bin"/><Relationship Id="rId12" Type="http://schemas.openxmlformats.org/officeDocument/2006/relationships/printerSettings" Target="../printerSettings/printerSettings436.bin"/><Relationship Id="rId17" Type="http://schemas.openxmlformats.org/officeDocument/2006/relationships/printerSettings" Target="../printerSettings/printerSettings441.bin"/><Relationship Id="rId25" Type="http://schemas.openxmlformats.org/officeDocument/2006/relationships/printerSettings" Target="../printerSettings/printerSettings449.bin"/><Relationship Id="rId2" Type="http://schemas.openxmlformats.org/officeDocument/2006/relationships/printerSettings" Target="../printerSettings/printerSettings426.bin"/><Relationship Id="rId16" Type="http://schemas.openxmlformats.org/officeDocument/2006/relationships/printerSettings" Target="../printerSettings/printerSettings440.bin"/><Relationship Id="rId20" Type="http://schemas.openxmlformats.org/officeDocument/2006/relationships/printerSettings" Target="../printerSettings/printerSettings444.bin"/><Relationship Id="rId29" Type="http://schemas.openxmlformats.org/officeDocument/2006/relationships/printerSettings" Target="../printerSettings/printerSettings453.bin"/><Relationship Id="rId1" Type="http://schemas.openxmlformats.org/officeDocument/2006/relationships/printerSettings" Target="../printerSettings/printerSettings425.bin"/><Relationship Id="rId6" Type="http://schemas.openxmlformats.org/officeDocument/2006/relationships/printerSettings" Target="../printerSettings/printerSettings430.bin"/><Relationship Id="rId11" Type="http://schemas.openxmlformats.org/officeDocument/2006/relationships/printerSettings" Target="../printerSettings/printerSettings435.bin"/><Relationship Id="rId24" Type="http://schemas.openxmlformats.org/officeDocument/2006/relationships/printerSettings" Target="../printerSettings/printerSettings448.bin"/><Relationship Id="rId32" Type="http://schemas.openxmlformats.org/officeDocument/2006/relationships/drawing" Target="../drawings/drawing17.xml"/><Relationship Id="rId5" Type="http://schemas.openxmlformats.org/officeDocument/2006/relationships/printerSettings" Target="../printerSettings/printerSettings429.bin"/><Relationship Id="rId15" Type="http://schemas.openxmlformats.org/officeDocument/2006/relationships/printerSettings" Target="../printerSettings/printerSettings439.bin"/><Relationship Id="rId23" Type="http://schemas.openxmlformats.org/officeDocument/2006/relationships/printerSettings" Target="../printerSettings/printerSettings447.bin"/><Relationship Id="rId28" Type="http://schemas.openxmlformats.org/officeDocument/2006/relationships/printerSettings" Target="../printerSettings/printerSettings452.bin"/><Relationship Id="rId10" Type="http://schemas.openxmlformats.org/officeDocument/2006/relationships/printerSettings" Target="../printerSettings/printerSettings434.bin"/><Relationship Id="rId19" Type="http://schemas.openxmlformats.org/officeDocument/2006/relationships/printerSettings" Target="../printerSettings/printerSettings443.bin"/><Relationship Id="rId31" Type="http://schemas.openxmlformats.org/officeDocument/2006/relationships/printerSettings" Target="../printerSettings/printerSettings455.bin"/><Relationship Id="rId4" Type="http://schemas.openxmlformats.org/officeDocument/2006/relationships/printerSettings" Target="../printerSettings/printerSettings428.bin"/><Relationship Id="rId9" Type="http://schemas.openxmlformats.org/officeDocument/2006/relationships/printerSettings" Target="../printerSettings/printerSettings433.bin"/><Relationship Id="rId14" Type="http://schemas.openxmlformats.org/officeDocument/2006/relationships/printerSettings" Target="../printerSettings/printerSettings438.bin"/><Relationship Id="rId22" Type="http://schemas.openxmlformats.org/officeDocument/2006/relationships/printerSettings" Target="../printerSettings/printerSettings446.bin"/><Relationship Id="rId27" Type="http://schemas.openxmlformats.org/officeDocument/2006/relationships/printerSettings" Target="../printerSettings/printerSettings451.bin"/><Relationship Id="rId30" Type="http://schemas.openxmlformats.org/officeDocument/2006/relationships/printerSettings" Target="../printerSettings/printerSettings454.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63.bin"/><Relationship Id="rId13" Type="http://schemas.openxmlformats.org/officeDocument/2006/relationships/printerSettings" Target="../printerSettings/printerSettings468.bin"/><Relationship Id="rId18" Type="http://schemas.openxmlformats.org/officeDocument/2006/relationships/printerSettings" Target="../printerSettings/printerSettings473.bin"/><Relationship Id="rId26" Type="http://schemas.openxmlformats.org/officeDocument/2006/relationships/printerSettings" Target="../printerSettings/printerSettings481.bin"/><Relationship Id="rId3" Type="http://schemas.openxmlformats.org/officeDocument/2006/relationships/printerSettings" Target="../printerSettings/printerSettings458.bin"/><Relationship Id="rId21" Type="http://schemas.openxmlformats.org/officeDocument/2006/relationships/printerSettings" Target="../printerSettings/printerSettings476.bin"/><Relationship Id="rId7" Type="http://schemas.openxmlformats.org/officeDocument/2006/relationships/printerSettings" Target="../printerSettings/printerSettings462.bin"/><Relationship Id="rId12" Type="http://schemas.openxmlformats.org/officeDocument/2006/relationships/printerSettings" Target="../printerSettings/printerSettings467.bin"/><Relationship Id="rId17" Type="http://schemas.openxmlformats.org/officeDocument/2006/relationships/printerSettings" Target="../printerSettings/printerSettings472.bin"/><Relationship Id="rId25" Type="http://schemas.openxmlformats.org/officeDocument/2006/relationships/printerSettings" Target="../printerSettings/printerSettings480.bin"/><Relationship Id="rId2" Type="http://schemas.openxmlformats.org/officeDocument/2006/relationships/printerSettings" Target="../printerSettings/printerSettings457.bin"/><Relationship Id="rId16" Type="http://schemas.openxmlformats.org/officeDocument/2006/relationships/printerSettings" Target="../printerSettings/printerSettings471.bin"/><Relationship Id="rId20" Type="http://schemas.openxmlformats.org/officeDocument/2006/relationships/printerSettings" Target="../printerSettings/printerSettings475.bin"/><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11" Type="http://schemas.openxmlformats.org/officeDocument/2006/relationships/printerSettings" Target="../printerSettings/printerSettings466.bin"/><Relationship Id="rId24" Type="http://schemas.openxmlformats.org/officeDocument/2006/relationships/printerSettings" Target="../printerSettings/printerSettings479.bin"/><Relationship Id="rId5" Type="http://schemas.openxmlformats.org/officeDocument/2006/relationships/printerSettings" Target="../printerSettings/printerSettings460.bin"/><Relationship Id="rId15" Type="http://schemas.openxmlformats.org/officeDocument/2006/relationships/printerSettings" Target="../printerSettings/printerSettings470.bin"/><Relationship Id="rId23" Type="http://schemas.openxmlformats.org/officeDocument/2006/relationships/printerSettings" Target="../printerSettings/printerSettings478.bin"/><Relationship Id="rId10" Type="http://schemas.openxmlformats.org/officeDocument/2006/relationships/printerSettings" Target="../printerSettings/printerSettings465.bin"/><Relationship Id="rId19" Type="http://schemas.openxmlformats.org/officeDocument/2006/relationships/printerSettings" Target="../printerSettings/printerSettings474.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 Id="rId14" Type="http://schemas.openxmlformats.org/officeDocument/2006/relationships/printerSettings" Target="../printerSettings/printerSettings469.bin"/><Relationship Id="rId22" Type="http://schemas.openxmlformats.org/officeDocument/2006/relationships/printerSettings" Target="../printerSettings/printerSettings477.bin"/><Relationship Id="rId27"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9.bin"/><Relationship Id="rId13" Type="http://schemas.openxmlformats.org/officeDocument/2006/relationships/printerSettings" Target="../printerSettings/printerSettings44.bin"/><Relationship Id="rId18" Type="http://schemas.openxmlformats.org/officeDocument/2006/relationships/printerSettings" Target="../printerSettings/printerSettings49.bin"/><Relationship Id="rId26" Type="http://schemas.openxmlformats.org/officeDocument/2006/relationships/printerSettings" Target="../printerSettings/printerSettings57.bin"/><Relationship Id="rId3" Type="http://schemas.openxmlformats.org/officeDocument/2006/relationships/printerSettings" Target="../printerSettings/printerSettings34.bin"/><Relationship Id="rId21" Type="http://schemas.openxmlformats.org/officeDocument/2006/relationships/printerSettings" Target="../printerSettings/printerSettings52.bin"/><Relationship Id="rId7" Type="http://schemas.openxmlformats.org/officeDocument/2006/relationships/printerSettings" Target="../printerSettings/printerSettings38.bin"/><Relationship Id="rId12" Type="http://schemas.openxmlformats.org/officeDocument/2006/relationships/printerSettings" Target="../printerSettings/printerSettings43.bin"/><Relationship Id="rId17" Type="http://schemas.openxmlformats.org/officeDocument/2006/relationships/printerSettings" Target="../printerSettings/printerSettings48.bin"/><Relationship Id="rId25" Type="http://schemas.openxmlformats.org/officeDocument/2006/relationships/printerSettings" Target="../printerSettings/printerSettings56.bin"/><Relationship Id="rId2" Type="http://schemas.openxmlformats.org/officeDocument/2006/relationships/printerSettings" Target="../printerSettings/printerSettings33.bin"/><Relationship Id="rId16" Type="http://schemas.openxmlformats.org/officeDocument/2006/relationships/printerSettings" Target="../printerSettings/printerSettings47.bin"/><Relationship Id="rId20" Type="http://schemas.openxmlformats.org/officeDocument/2006/relationships/printerSettings" Target="../printerSettings/printerSettings51.bin"/><Relationship Id="rId29" Type="http://schemas.openxmlformats.org/officeDocument/2006/relationships/printerSettings" Target="../printerSettings/printerSettings60.bin"/><Relationship Id="rId1" Type="http://schemas.openxmlformats.org/officeDocument/2006/relationships/printerSettings" Target="../printerSettings/printerSettings32.bin"/><Relationship Id="rId6" Type="http://schemas.openxmlformats.org/officeDocument/2006/relationships/printerSettings" Target="../printerSettings/printerSettings37.bin"/><Relationship Id="rId11" Type="http://schemas.openxmlformats.org/officeDocument/2006/relationships/printerSettings" Target="../printerSettings/printerSettings42.bin"/><Relationship Id="rId24" Type="http://schemas.openxmlformats.org/officeDocument/2006/relationships/printerSettings" Target="../printerSettings/printerSettings55.bin"/><Relationship Id="rId32" Type="http://schemas.openxmlformats.org/officeDocument/2006/relationships/drawing" Target="../drawings/drawing1.xml"/><Relationship Id="rId5" Type="http://schemas.openxmlformats.org/officeDocument/2006/relationships/printerSettings" Target="../printerSettings/printerSettings36.bin"/><Relationship Id="rId15" Type="http://schemas.openxmlformats.org/officeDocument/2006/relationships/printerSettings" Target="../printerSettings/printerSettings46.bin"/><Relationship Id="rId23" Type="http://schemas.openxmlformats.org/officeDocument/2006/relationships/printerSettings" Target="../printerSettings/printerSettings54.bin"/><Relationship Id="rId28" Type="http://schemas.openxmlformats.org/officeDocument/2006/relationships/printerSettings" Target="../printerSettings/printerSettings59.bin"/><Relationship Id="rId10" Type="http://schemas.openxmlformats.org/officeDocument/2006/relationships/printerSettings" Target="../printerSettings/printerSettings41.bin"/><Relationship Id="rId19" Type="http://schemas.openxmlformats.org/officeDocument/2006/relationships/printerSettings" Target="../printerSettings/printerSettings50.bin"/><Relationship Id="rId31" Type="http://schemas.openxmlformats.org/officeDocument/2006/relationships/printerSettings" Target="../printerSettings/printerSettings62.bin"/><Relationship Id="rId4" Type="http://schemas.openxmlformats.org/officeDocument/2006/relationships/printerSettings" Target="../printerSettings/printerSettings35.bin"/><Relationship Id="rId9" Type="http://schemas.openxmlformats.org/officeDocument/2006/relationships/printerSettings" Target="../printerSettings/printerSettings40.bin"/><Relationship Id="rId14" Type="http://schemas.openxmlformats.org/officeDocument/2006/relationships/printerSettings" Target="../printerSettings/printerSettings45.bin"/><Relationship Id="rId22" Type="http://schemas.openxmlformats.org/officeDocument/2006/relationships/printerSettings" Target="../printerSettings/printerSettings53.bin"/><Relationship Id="rId27" Type="http://schemas.openxmlformats.org/officeDocument/2006/relationships/printerSettings" Target="../printerSettings/printerSettings58.bin"/><Relationship Id="rId30" Type="http://schemas.openxmlformats.org/officeDocument/2006/relationships/printerSettings" Target="../printerSettings/printerSettings61.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89.bin"/><Relationship Id="rId13" Type="http://schemas.openxmlformats.org/officeDocument/2006/relationships/printerSettings" Target="../printerSettings/printerSettings494.bin"/><Relationship Id="rId18" Type="http://schemas.openxmlformats.org/officeDocument/2006/relationships/printerSettings" Target="../printerSettings/printerSettings499.bin"/><Relationship Id="rId26" Type="http://schemas.openxmlformats.org/officeDocument/2006/relationships/printerSettings" Target="../printerSettings/printerSettings507.bin"/><Relationship Id="rId3" Type="http://schemas.openxmlformats.org/officeDocument/2006/relationships/printerSettings" Target="../printerSettings/printerSettings484.bin"/><Relationship Id="rId21" Type="http://schemas.openxmlformats.org/officeDocument/2006/relationships/printerSettings" Target="../printerSettings/printerSettings502.bin"/><Relationship Id="rId7" Type="http://schemas.openxmlformats.org/officeDocument/2006/relationships/printerSettings" Target="../printerSettings/printerSettings488.bin"/><Relationship Id="rId12" Type="http://schemas.openxmlformats.org/officeDocument/2006/relationships/printerSettings" Target="../printerSettings/printerSettings493.bin"/><Relationship Id="rId17" Type="http://schemas.openxmlformats.org/officeDocument/2006/relationships/printerSettings" Target="../printerSettings/printerSettings498.bin"/><Relationship Id="rId25" Type="http://schemas.openxmlformats.org/officeDocument/2006/relationships/printerSettings" Target="../printerSettings/printerSettings506.bin"/><Relationship Id="rId2" Type="http://schemas.openxmlformats.org/officeDocument/2006/relationships/printerSettings" Target="../printerSettings/printerSettings483.bin"/><Relationship Id="rId16" Type="http://schemas.openxmlformats.org/officeDocument/2006/relationships/printerSettings" Target="../printerSettings/printerSettings497.bin"/><Relationship Id="rId20" Type="http://schemas.openxmlformats.org/officeDocument/2006/relationships/printerSettings" Target="../printerSettings/printerSettings501.bin"/><Relationship Id="rId1" Type="http://schemas.openxmlformats.org/officeDocument/2006/relationships/printerSettings" Target="../printerSettings/printerSettings482.bin"/><Relationship Id="rId6" Type="http://schemas.openxmlformats.org/officeDocument/2006/relationships/printerSettings" Target="../printerSettings/printerSettings487.bin"/><Relationship Id="rId11" Type="http://schemas.openxmlformats.org/officeDocument/2006/relationships/printerSettings" Target="../printerSettings/printerSettings492.bin"/><Relationship Id="rId24" Type="http://schemas.openxmlformats.org/officeDocument/2006/relationships/printerSettings" Target="../printerSettings/printerSettings505.bin"/><Relationship Id="rId5" Type="http://schemas.openxmlformats.org/officeDocument/2006/relationships/printerSettings" Target="../printerSettings/printerSettings486.bin"/><Relationship Id="rId15" Type="http://schemas.openxmlformats.org/officeDocument/2006/relationships/printerSettings" Target="../printerSettings/printerSettings496.bin"/><Relationship Id="rId23" Type="http://schemas.openxmlformats.org/officeDocument/2006/relationships/printerSettings" Target="../printerSettings/printerSettings504.bin"/><Relationship Id="rId10" Type="http://schemas.openxmlformats.org/officeDocument/2006/relationships/printerSettings" Target="../printerSettings/printerSettings491.bin"/><Relationship Id="rId19" Type="http://schemas.openxmlformats.org/officeDocument/2006/relationships/printerSettings" Target="../printerSettings/printerSettings500.bin"/><Relationship Id="rId4" Type="http://schemas.openxmlformats.org/officeDocument/2006/relationships/printerSettings" Target="../printerSettings/printerSettings485.bin"/><Relationship Id="rId9" Type="http://schemas.openxmlformats.org/officeDocument/2006/relationships/printerSettings" Target="../printerSettings/printerSettings490.bin"/><Relationship Id="rId14" Type="http://schemas.openxmlformats.org/officeDocument/2006/relationships/printerSettings" Target="../printerSettings/printerSettings495.bin"/><Relationship Id="rId22" Type="http://schemas.openxmlformats.org/officeDocument/2006/relationships/printerSettings" Target="../printerSettings/printerSettings503.bin"/><Relationship Id="rId27"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15.bin"/><Relationship Id="rId13" Type="http://schemas.openxmlformats.org/officeDocument/2006/relationships/printerSettings" Target="../printerSettings/printerSettings520.bin"/><Relationship Id="rId18" Type="http://schemas.openxmlformats.org/officeDocument/2006/relationships/printerSettings" Target="../printerSettings/printerSettings525.bin"/><Relationship Id="rId26" Type="http://schemas.openxmlformats.org/officeDocument/2006/relationships/printerSettings" Target="../printerSettings/printerSettings533.bin"/><Relationship Id="rId3" Type="http://schemas.openxmlformats.org/officeDocument/2006/relationships/printerSettings" Target="../printerSettings/printerSettings510.bin"/><Relationship Id="rId21" Type="http://schemas.openxmlformats.org/officeDocument/2006/relationships/printerSettings" Target="../printerSettings/printerSettings528.bin"/><Relationship Id="rId7" Type="http://schemas.openxmlformats.org/officeDocument/2006/relationships/printerSettings" Target="../printerSettings/printerSettings514.bin"/><Relationship Id="rId12" Type="http://schemas.openxmlformats.org/officeDocument/2006/relationships/printerSettings" Target="../printerSettings/printerSettings519.bin"/><Relationship Id="rId17" Type="http://schemas.openxmlformats.org/officeDocument/2006/relationships/printerSettings" Target="../printerSettings/printerSettings524.bin"/><Relationship Id="rId25" Type="http://schemas.openxmlformats.org/officeDocument/2006/relationships/printerSettings" Target="../printerSettings/printerSettings532.bin"/><Relationship Id="rId2" Type="http://schemas.openxmlformats.org/officeDocument/2006/relationships/printerSettings" Target="../printerSettings/printerSettings509.bin"/><Relationship Id="rId16" Type="http://schemas.openxmlformats.org/officeDocument/2006/relationships/printerSettings" Target="../printerSettings/printerSettings523.bin"/><Relationship Id="rId20" Type="http://schemas.openxmlformats.org/officeDocument/2006/relationships/printerSettings" Target="../printerSettings/printerSettings527.bin"/><Relationship Id="rId29" Type="http://schemas.openxmlformats.org/officeDocument/2006/relationships/drawing" Target="../drawings/drawing20.xml"/><Relationship Id="rId1" Type="http://schemas.openxmlformats.org/officeDocument/2006/relationships/printerSettings" Target="../printerSettings/printerSettings508.bin"/><Relationship Id="rId6" Type="http://schemas.openxmlformats.org/officeDocument/2006/relationships/printerSettings" Target="../printerSettings/printerSettings513.bin"/><Relationship Id="rId11" Type="http://schemas.openxmlformats.org/officeDocument/2006/relationships/printerSettings" Target="../printerSettings/printerSettings518.bin"/><Relationship Id="rId24" Type="http://schemas.openxmlformats.org/officeDocument/2006/relationships/printerSettings" Target="../printerSettings/printerSettings531.bin"/><Relationship Id="rId32" Type="http://schemas.openxmlformats.org/officeDocument/2006/relationships/ctrlProp" Target="../ctrlProps/ctrlProp5.xml"/><Relationship Id="rId5" Type="http://schemas.openxmlformats.org/officeDocument/2006/relationships/printerSettings" Target="../printerSettings/printerSettings512.bin"/><Relationship Id="rId15" Type="http://schemas.openxmlformats.org/officeDocument/2006/relationships/printerSettings" Target="../printerSettings/printerSettings522.bin"/><Relationship Id="rId23" Type="http://schemas.openxmlformats.org/officeDocument/2006/relationships/printerSettings" Target="../printerSettings/printerSettings530.bin"/><Relationship Id="rId28" Type="http://schemas.openxmlformats.org/officeDocument/2006/relationships/printerSettings" Target="../printerSettings/printerSettings535.bin"/><Relationship Id="rId10" Type="http://schemas.openxmlformats.org/officeDocument/2006/relationships/printerSettings" Target="../printerSettings/printerSettings517.bin"/><Relationship Id="rId19" Type="http://schemas.openxmlformats.org/officeDocument/2006/relationships/printerSettings" Target="../printerSettings/printerSettings526.bin"/><Relationship Id="rId31" Type="http://schemas.openxmlformats.org/officeDocument/2006/relationships/ctrlProp" Target="../ctrlProps/ctrlProp4.xml"/><Relationship Id="rId4" Type="http://schemas.openxmlformats.org/officeDocument/2006/relationships/printerSettings" Target="../printerSettings/printerSettings511.bin"/><Relationship Id="rId9" Type="http://schemas.openxmlformats.org/officeDocument/2006/relationships/printerSettings" Target="../printerSettings/printerSettings516.bin"/><Relationship Id="rId14" Type="http://schemas.openxmlformats.org/officeDocument/2006/relationships/printerSettings" Target="../printerSettings/printerSettings521.bin"/><Relationship Id="rId22" Type="http://schemas.openxmlformats.org/officeDocument/2006/relationships/printerSettings" Target="../printerSettings/printerSettings529.bin"/><Relationship Id="rId27" Type="http://schemas.openxmlformats.org/officeDocument/2006/relationships/printerSettings" Target="../printerSettings/printerSettings534.bin"/><Relationship Id="rId30" Type="http://schemas.openxmlformats.org/officeDocument/2006/relationships/vmlDrawing" Target="../drawings/vmlDrawing4.v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43.bin"/><Relationship Id="rId13" Type="http://schemas.openxmlformats.org/officeDocument/2006/relationships/printerSettings" Target="../printerSettings/printerSettings548.bin"/><Relationship Id="rId18" Type="http://schemas.openxmlformats.org/officeDocument/2006/relationships/printerSettings" Target="../printerSettings/printerSettings553.bin"/><Relationship Id="rId26" Type="http://schemas.openxmlformats.org/officeDocument/2006/relationships/printerSettings" Target="../printerSettings/printerSettings561.bin"/><Relationship Id="rId3" Type="http://schemas.openxmlformats.org/officeDocument/2006/relationships/printerSettings" Target="../printerSettings/printerSettings538.bin"/><Relationship Id="rId21" Type="http://schemas.openxmlformats.org/officeDocument/2006/relationships/printerSettings" Target="../printerSettings/printerSettings556.bin"/><Relationship Id="rId7" Type="http://schemas.openxmlformats.org/officeDocument/2006/relationships/printerSettings" Target="../printerSettings/printerSettings542.bin"/><Relationship Id="rId12" Type="http://schemas.openxmlformats.org/officeDocument/2006/relationships/printerSettings" Target="../printerSettings/printerSettings547.bin"/><Relationship Id="rId17" Type="http://schemas.openxmlformats.org/officeDocument/2006/relationships/printerSettings" Target="../printerSettings/printerSettings552.bin"/><Relationship Id="rId25" Type="http://schemas.openxmlformats.org/officeDocument/2006/relationships/printerSettings" Target="../printerSettings/printerSettings560.bin"/><Relationship Id="rId2" Type="http://schemas.openxmlformats.org/officeDocument/2006/relationships/printerSettings" Target="../printerSettings/printerSettings537.bin"/><Relationship Id="rId16" Type="http://schemas.openxmlformats.org/officeDocument/2006/relationships/printerSettings" Target="../printerSettings/printerSettings551.bin"/><Relationship Id="rId20" Type="http://schemas.openxmlformats.org/officeDocument/2006/relationships/printerSettings" Target="../printerSettings/printerSettings555.bin"/><Relationship Id="rId29" Type="http://schemas.openxmlformats.org/officeDocument/2006/relationships/printerSettings" Target="../printerSettings/printerSettings564.bin"/><Relationship Id="rId1" Type="http://schemas.openxmlformats.org/officeDocument/2006/relationships/printerSettings" Target="../printerSettings/printerSettings536.bin"/><Relationship Id="rId6" Type="http://schemas.openxmlformats.org/officeDocument/2006/relationships/printerSettings" Target="../printerSettings/printerSettings541.bin"/><Relationship Id="rId11" Type="http://schemas.openxmlformats.org/officeDocument/2006/relationships/printerSettings" Target="../printerSettings/printerSettings546.bin"/><Relationship Id="rId24" Type="http://schemas.openxmlformats.org/officeDocument/2006/relationships/printerSettings" Target="../printerSettings/printerSettings559.bin"/><Relationship Id="rId32" Type="http://schemas.openxmlformats.org/officeDocument/2006/relationships/drawing" Target="../drawings/drawing21.xml"/><Relationship Id="rId5" Type="http://schemas.openxmlformats.org/officeDocument/2006/relationships/printerSettings" Target="../printerSettings/printerSettings540.bin"/><Relationship Id="rId15" Type="http://schemas.openxmlformats.org/officeDocument/2006/relationships/printerSettings" Target="../printerSettings/printerSettings550.bin"/><Relationship Id="rId23" Type="http://schemas.openxmlformats.org/officeDocument/2006/relationships/printerSettings" Target="../printerSettings/printerSettings558.bin"/><Relationship Id="rId28" Type="http://schemas.openxmlformats.org/officeDocument/2006/relationships/printerSettings" Target="../printerSettings/printerSettings563.bin"/><Relationship Id="rId10" Type="http://schemas.openxmlformats.org/officeDocument/2006/relationships/printerSettings" Target="../printerSettings/printerSettings545.bin"/><Relationship Id="rId19" Type="http://schemas.openxmlformats.org/officeDocument/2006/relationships/printerSettings" Target="../printerSettings/printerSettings554.bin"/><Relationship Id="rId31" Type="http://schemas.openxmlformats.org/officeDocument/2006/relationships/printerSettings" Target="../printerSettings/printerSettings566.bin"/><Relationship Id="rId4" Type="http://schemas.openxmlformats.org/officeDocument/2006/relationships/printerSettings" Target="../printerSettings/printerSettings539.bin"/><Relationship Id="rId9" Type="http://schemas.openxmlformats.org/officeDocument/2006/relationships/printerSettings" Target="../printerSettings/printerSettings544.bin"/><Relationship Id="rId14" Type="http://schemas.openxmlformats.org/officeDocument/2006/relationships/printerSettings" Target="../printerSettings/printerSettings549.bin"/><Relationship Id="rId22" Type="http://schemas.openxmlformats.org/officeDocument/2006/relationships/printerSettings" Target="../printerSettings/printerSettings557.bin"/><Relationship Id="rId27" Type="http://schemas.openxmlformats.org/officeDocument/2006/relationships/printerSettings" Target="../printerSettings/printerSettings562.bin"/><Relationship Id="rId30" Type="http://schemas.openxmlformats.org/officeDocument/2006/relationships/printerSettings" Target="../printerSettings/printerSettings565.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74.bin"/><Relationship Id="rId13" Type="http://schemas.openxmlformats.org/officeDocument/2006/relationships/printerSettings" Target="../printerSettings/printerSettings579.bin"/><Relationship Id="rId18" Type="http://schemas.openxmlformats.org/officeDocument/2006/relationships/printerSettings" Target="../printerSettings/printerSettings584.bin"/><Relationship Id="rId26" Type="http://schemas.openxmlformats.org/officeDocument/2006/relationships/drawing" Target="../drawings/drawing22.xml"/><Relationship Id="rId3" Type="http://schemas.openxmlformats.org/officeDocument/2006/relationships/printerSettings" Target="../printerSettings/printerSettings569.bin"/><Relationship Id="rId21" Type="http://schemas.openxmlformats.org/officeDocument/2006/relationships/printerSettings" Target="../printerSettings/printerSettings587.bin"/><Relationship Id="rId7" Type="http://schemas.openxmlformats.org/officeDocument/2006/relationships/printerSettings" Target="../printerSettings/printerSettings573.bin"/><Relationship Id="rId12" Type="http://schemas.openxmlformats.org/officeDocument/2006/relationships/printerSettings" Target="../printerSettings/printerSettings578.bin"/><Relationship Id="rId17" Type="http://schemas.openxmlformats.org/officeDocument/2006/relationships/printerSettings" Target="../printerSettings/printerSettings583.bin"/><Relationship Id="rId25" Type="http://schemas.openxmlformats.org/officeDocument/2006/relationships/printerSettings" Target="../printerSettings/printerSettings591.bin"/><Relationship Id="rId2" Type="http://schemas.openxmlformats.org/officeDocument/2006/relationships/printerSettings" Target="../printerSettings/printerSettings568.bin"/><Relationship Id="rId16" Type="http://schemas.openxmlformats.org/officeDocument/2006/relationships/printerSettings" Target="../printerSettings/printerSettings582.bin"/><Relationship Id="rId20" Type="http://schemas.openxmlformats.org/officeDocument/2006/relationships/printerSettings" Target="../printerSettings/printerSettings586.bin"/><Relationship Id="rId1" Type="http://schemas.openxmlformats.org/officeDocument/2006/relationships/printerSettings" Target="../printerSettings/printerSettings567.bin"/><Relationship Id="rId6" Type="http://schemas.openxmlformats.org/officeDocument/2006/relationships/printerSettings" Target="../printerSettings/printerSettings572.bin"/><Relationship Id="rId11" Type="http://schemas.openxmlformats.org/officeDocument/2006/relationships/printerSettings" Target="../printerSettings/printerSettings577.bin"/><Relationship Id="rId24" Type="http://schemas.openxmlformats.org/officeDocument/2006/relationships/printerSettings" Target="../printerSettings/printerSettings590.bin"/><Relationship Id="rId5" Type="http://schemas.openxmlformats.org/officeDocument/2006/relationships/printerSettings" Target="../printerSettings/printerSettings571.bin"/><Relationship Id="rId15" Type="http://schemas.openxmlformats.org/officeDocument/2006/relationships/printerSettings" Target="../printerSettings/printerSettings581.bin"/><Relationship Id="rId23" Type="http://schemas.openxmlformats.org/officeDocument/2006/relationships/printerSettings" Target="../printerSettings/printerSettings589.bin"/><Relationship Id="rId10" Type="http://schemas.openxmlformats.org/officeDocument/2006/relationships/printerSettings" Target="../printerSettings/printerSettings576.bin"/><Relationship Id="rId19" Type="http://schemas.openxmlformats.org/officeDocument/2006/relationships/printerSettings" Target="../printerSettings/printerSettings585.bin"/><Relationship Id="rId4" Type="http://schemas.openxmlformats.org/officeDocument/2006/relationships/printerSettings" Target="../printerSettings/printerSettings570.bin"/><Relationship Id="rId9" Type="http://schemas.openxmlformats.org/officeDocument/2006/relationships/printerSettings" Target="../printerSettings/printerSettings575.bin"/><Relationship Id="rId14" Type="http://schemas.openxmlformats.org/officeDocument/2006/relationships/printerSettings" Target="../printerSettings/printerSettings580.bin"/><Relationship Id="rId22" Type="http://schemas.openxmlformats.org/officeDocument/2006/relationships/printerSettings" Target="../printerSettings/printerSettings588.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99.bin"/><Relationship Id="rId13" Type="http://schemas.openxmlformats.org/officeDocument/2006/relationships/printerSettings" Target="../printerSettings/printerSettings604.bin"/><Relationship Id="rId3" Type="http://schemas.openxmlformats.org/officeDocument/2006/relationships/printerSettings" Target="../printerSettings/printerSettings594.bin"/><Relationship Id="rId7" Type="http://schemas.openxmlformats.org/officeDocument/2006/relationships/printerSettings" Target="../printerSettings/printerSettings598.bin"/><Relationship Id="rId12" Type="http://schemas.openxmlformats.org/officeDocument/2006/relationships/printerSettings" Target="../printerSettings/printerSettings603.bin"/><Relationship Id="rId17" Type="http://schemas.openxmlformats.org/officeDocument/2006/relationships/drawing" Target="../drawings/drawing23.xml"/><Relationship Id="rId2" Type="http://schemas.openxmlformats.org/officeDocument/2006/relationships/printerSettings" Target="../printerSettings/printerSettings593.bin"/><Relationship Id="rId16" Type="http://schemas.openxmlformats.org/officeDocument/2006/relationships/printerSettings" Target="../printerSettings/printerSettings607.bin"/><Relationship Id="rId1" Type="http://schemas.openxmlformats.org/officeDocument/2006/relationships/printerSettings" Target="../printerSettings/printerSettings592.bin"/><Relationship Id="rId6" Type="http://schemas.openxmlformats.org/officeDocument/2006/relationships/printerSettings" Target="../printerSettings/printerSettings597.bin"/><Relationship Id="rId11" Type="http://schemas.openxmlformats.org/officeDocument/2006/relationships/printerSettings" Target="../printerSettings/printerSettings602.bin"/><Relationship Id="rId5" Type="http://schemas.openxmlformats.org/officeDocument/2006/relationships/printerSettings" Target="../printerSettings/printerSettings596.bin"/><Relationship Id="rId15" Type="http://schemas.openxmlformats.org/officeDocument/2006/relationships/printerSettings" Target="../printerSettings/printerSettings606.bin"/><Relationship Id="rId10" Type="http://schemas.openxmlformats.org/officeDocument/2006/relationships/printerSettings" Target="../printerSettings/printerSettings601.bin"/><Relationship Id="rId4" Type="http://schemas.openxmlformats.org/officeDocument/2006/relationships/printerSettings" Target="../printerSettings/printerSettings595.bin"/><Relationship Id="rId9" Type="http://schemas.openxmlformats.org/officeDocument/2006/relationships/printerSettings" Target="../printerSettings/printerSettings600.bin"/><Relationship Id="rId14" Type="http://schemas.openxmlformats.org/officeDocument/2006/relationships/printerSettings" Target="../printerSettings/printerSettings605.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15.bin"/><Relationship Id="rId3" Type="http://schemas.openxmlformats.org/officeDocument/2006/relationships/printerSettings" Target="../printerSettings/printerSettings610.bin"/><Relationship Id="rId7" Type="http://schemas.openxmlformats.org/officeDocument/2006/relationships/printerSettings" Target="../printerSettings/printerSettings614.bin"/><Relationship Id="rId2" Type="http://schemas.openxmlformats.org/officeDocument/2006/relationships/printerSettings" Target="../printerSettings/printerSettings609.bin"/><Relationship Id="rId1" Type="http://schemas.openxmlformats.org/officeDocument/2006/relationships/printerSettings" Target="../printerSettings/printerSettings608.bin"/><Relationship Id="rId6" Type="http://schemas.openxmlformats.org/officeDocument/2006/relationships/printerSettings" Target="../printerSettings/printerSettings613.bin"/><Relationship Id="rId11" Type="http://schemas.openxmlformats.org/officeDocument/2006/relationships/drawing" Target="../drawings/drawing24.xml"/><Relationship Id="rId5" Type="http://schemas.openxmlformats.org/officeDocument/2006/relationships/printerSettings" Target="../printerSettings/printerSettings612.bin"/><Relationship Id="rId10" Type="http://schemas.openxmlformats.org/officeDocument/2006/relationships/printerSettings" Target="../printerSettings/printerSettings617.bin"/><Relationship Id="rId4" Type="http://schemas.openxmlformats.org/officeDocument/2006/relationships/printerSettings" Target="../printerSettings/printerSettings611.bin"/><Relationship Id="rId9" Type="http://schemas.openxmlformats.org/officeDocument/2006/relationships/printerSettings" Target="../printerSettings/printerSettings61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25.bin"/><Relationship Id="rId13" Type="http://schemas.openxmlformats.org/officeDocument/2006/relationships/printerSettings" Target="../printerSettings/printerSettings630.bin"/><Relationship Id="rId18" Type="http://schemas.openxmlformats.org/officeDocument/2006/relationships/printerSettings" Target="../printerSettings/printerSettings635.bin"/><Relationship Id="rId26" Type="http://schemas.openxmlformats.org/officeDocument/2006/relationships/printerSettings" Target="../printerSettings/printerSettings643.bin"/><Relationship Id="rId3" Type="http://schemas.openxmlformats.org/officeDocument/2006/relationships/printerSettings" Target="../printerSettings/printerSettings620.bin"/><Relationship Id="rId21" Type="http://schemas.openxmlformats.org/officeDocument/2006/relationships/printerSettings" Target="../printerSettings/printerSettings638.bin"/><Relationship Id="rId7" Type="http://schemas.openxmlformats.org/officeDocument/2006/relationships/printerSettings" Target="../printerSettings/printerSettings624.bin"/><Relationship Id="rId12" Type="http://schemas.openxmlformats.org/officeDocument/2006/relationships/printerSettings" Target="../printerSettings/printerSettings629.bin"/><Relationship Id="rId17" Type="http://schemas.openxmlformats.org/officeDocument/2006/relationships/printerSettings" Target="../printerSettings/printerSettings634.bin"/><Relationship Id="rId25" Type="http://schemas.openxmlformats.org/officeDocument/2006/relationships/printerSettings" Target="../printerSettings/printerSettings642.bin"/><Relationship Id="rId2" Type="http://schemas.openxmlformats.org/officeDocument/2006/relationships/printerSettings" Target="../printerSettings/printerSettings619.bin"/><Relationship Id="rId16" Type="http://schemas.openxmlformats.org/officeDocument/2006/relationships/printerSettings" Target="../printerSettings/printerSettings633.bin"/><Relationship Id="rId20" Type="http://schemas.openxmlformats.org/officeDocument/2006/relationships/printerSettings" Target="../printerSettings/printerSettings637.bin"/><Relationship Id="rId29" Type="http://schemas.openxmlformats.org/officeDocument/2006/relationships/printerSettings" Target="../printerSettings/printerSettings646.bin"/><Relationship Id="rId1" Type="http://schemas.openxmlformats.org/officeDocument/2006/relationships/printerSettings" Target="../printerSettings/printerSettings618.bin"/><Relationship Id="rId6" Type="http://schemas.openxmlformats.org/officeDocument/2006/relationships/printerSettings" Target="../printerSettings/printerSettings623.bin"/><Relationship Id="rId11" Type="http://schemas.openxmlformats.org/officeDocument/2006/relationships/printerSettings" Target="../printerSettings/printerSettings628.bin"/><Relationship Id="rId24" Type="http://schemas.openxmlformats.org/officeDocument/2006/relationships/printerSettings" Target="../printerSettings/printerSettings641.bin"/><Relationship Id="rId32" Type="http://schemas.openxmlformats.org/officeDocument/2006/relationships/drawing" Target="../drawings/drawing25.xml"/><Relationship Id="rId5" Type="http://schemas.openxmlformats.org/officeDocument/2006/relationships/printerSettings" Target="../printerSettings/printerSettings622.bin"/><Relationship Id="rId15" Type="http://schemas.openxmlformats.org/officeDocument/2006/relationships/printerSettings" Target="../printerSettings/printerSettings632.bin"/><Relationship Id="rId23" Type="http://schemas.openxmlformats.org/officeDocument/2006/relationships/printerSettings" Target="../printerSettings/printerSettings640.bin"/><Relationship Id="rId28" Type="http://schemas.openxmlformats.org/officeDocument/2006/relationships/printerSettings" Target="../printerSettings/printerSettings645.bin"/><Relationship Id="rId10" Type="http://schemas.openxmlformats.org/officeDocument/2006/relationships/printerSettings" Target="../printerSettings/printerSettings627.bin"/><Relationship Id="rId19" Type="http://schemas.openxmlformats.org/officeDocument/2006/relationships/printerSettings" Target="../printerSettings/printerSettings636.bin"/><Relationship Id="rId31" Type="http://schemas.openxmlformats.org/officeDocument/2006/relationships/printerSettings" Target="../printerSettings/printerSettings648.bin"/><Relationship Id="rId4" Type="http://schemas.openxmlformats.org/officeDocument/2006/relationships/printerSettings" Target="../printerSettings/printerSettings621.bin"/><Relationship Id="rId9" Type="http://schemas.openxmlformats.org/officeDocument/2006/relationships/printerSettings" Target="../printerSettings/printerSettings626.bin"/><Relationship Id="rId14" Type="http://schemas.openxmlformats.org/officeDocument/2006/relationships/printerSettings" Target="../printerSettings/printerSettings631.bin"/><Relationship Id="rId22" Type="http://schemas.openxmlformats.org/officeDocument/2006/relationships/printerSettings" Target="../printerSettings/printerSettings639.bin"/><Relationship Id="rId27" Type="http://schemas.openxmlformats.org/officeDocument/2006/relationships/printerSettings" Target="../printerSettings/printerSettings644.bin"/><Relationship Id="rId30" Type="http://schemas.openxmlformats.org/officeDocument/2006/relationships/printerSettings" Target="../printerSettings/printerSettings647.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6.xml"/><Relationship Id="rId1" Type="http://schemas.openxmlformats.org/officeDocument/2006/relationships/printerSettings" Target="../printerSettings/printerSettings649.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65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65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70.bin"/><Relationship Id="rId3" Type="http://schemas.openxmlformats.org/officeDocument/2006/relationships/printerSettings" Target="../printerSettings/printerSettings65.bin"/><Relationship Id="rId7" Type="http://schemas.openxmlformats.org/officeDocument/2006/relationships/printerSettings" Target="../printerSettings/printerSettings69.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6" Type="http://schemas.openxmlformats.org/officeDocument/2006/relationships/printerSettings" Target="../printerSettings/printerSettings68.bin"/><Relationship Id="rId11" Type="http://schemas.openxmlformats.org/officeDocument/2006/relationships/drawing" Target="../drawings/drawing2.xml"/><Relationship Id="rId5" Type="http://schemas.openxmlformats.org/officeDocument/2006/relationships/printerSettings" Target="../printerSettings/printerSettings67.bin"/><Relationship Id="rId10" Type="http://schemas.openxmlformats.org/officeDocument/2006/relationships/printerSettings" Target="../printerSettings/printerSettings72.bin"/><Relationship Id="rId4" Type="http://schemas.openxmlformats.org/officeDocument/2006/relationships/printerSettings" Target="../printerSettings/printerSettings66.bin"/><Relationship Id="rId9" Type="http://schemas.openxmlformats.org/officeDocument/2006/relationships/printerSettings" Target="../printerSettings/printerSettings7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65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653.bin"/></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9" Type="http://schemas.openxmlformats.org/officeDocument/2006/relationships/ctrlProp" Target="../ctrlProps/ctrlProp44.xml"/><Relationship Id="rId21" Type="http://schemas.openxmlformats.org/officeDocument/2006/relationships/ctrlProp" Target="../ctrlProps/ctrlProp26.xml"/><Relationship Id="rId34" Type="http://schemas.openxmlformats.org/officeDocument/2006/relationships/ctrlProp" Target="../ctrlProps/ctrlProp39.xml"/><Relationship Id="rId42" Type="http://schemas.openxmlformats.org/officeDocument/2006/relationships/ctrlProp" Target="../ctrlProps/ctrlProp47.xml"/><Relationship Id="rId7" Type="http://schemas.openxmlformats.org/officeDocument/2006/relationships/ctrlProp" Target="../ctrlProps/ctrlProp12.xml"/><Relationship Id="rId2" Type="http://schemas.openxmlformats.org/officeDocument/2006/relationships/drawing" Target="../drawings/drawing31.xml"/><Relationship Id="rId16" Type="http://schemas.openxmlformats.org/officeDocument/2006/relationships/ctrlProp" Target="../ctrlProps/ctrlProp21.xml"/><Relationship Id="rId29" Type="http://schemas.openxmlformats.org/officeDocument/2006/relationships/ctrlProp" Target="../ctrlProps/ctrlProp34.xml"/><Relationship Id="rId1" Type="http://schemas.openxmlformats.org/officeDocument/2006/relationships/printerSettings" Target="../printerSettings/printerSettings654.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trlProp" Target="../ctrlProps/ctrlProp42.xml"/><Relationship Id="rId40" Type="http://schemas.openxmlformats.org/officeDocument/2006/relationships/ctrlProp" Target="../ctrlProps/ctrlProp45.xml"/><Relationship Id="rId45" Type="http://schemas.openxmlformats.org/officeDocument/2006/relationships/ctrlProp" Target="../ctrlProps/ctrlProp50.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4" Type="http://schemas.openxmlformats.org/officeDocument/2006/relationships/ctrlProp" Target="../ctrlProps/ctrlProp49.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43" Type="http://schemas.openxmlformats.org/officeDocument/2006/relationships/ctrlProp" Target="../ctrlProps/ctrlProp48.xml"/><Relationship Id="rId8" Type="http://schemas.openxmlformats.org/officeDocument/2006/relationships/ctrlProp" Target="../ctrlProps/ctrlProp13.xml"/><Relationship Id="rId3" Type="http://schemas.openxmlformats.org/officeDocument/2006/relationships/vmlDrawing" Target="../drawings/vmlDrawing6.v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38" Type="http://schemas.openxmlformats.org/officeDocument/2006/relationships/ctrlProp" Target="../ctrlProps/ctrlProp43.xml"/><Relationship Id="rId20" Type="http://schemas.openxmlformats.org/officeDocument/2006/relationships/ctrlProp" Target="../ctrlProps/ctrlProp25.xml"/><Relationship Id="rId41" Type="http://schemas.openxmlformats.org/officeDocument/2006/relationships/ctrlProp" Target="../ctrlProps/ctrlProp46.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655.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663.bin"/><Relationship Id="rId13" Type="http://schemas.openxmlformats.org/officeDocument/2006/relationships/printerSettings" Target="../printerSettings/printerSettings668.bin"/><Relationship Id="rId18" Type="http://schemas.openxmlformats.org/officeDocument/2006/relationships/printerSettings" Target="../printerSettings/printerSettings673.bin"/><Relationship Id="rId26" Type="http://schemas.openxmlformats.org/officeDocument/2006/relationships/printerSettings" Target="../printerSettings/printerSettings681.bin"/><Relationship Id="rId3" Type="http://schemas.openxmlformats.org/officeDocument/2006/relationships/printerSettings" Target="../printerSettings/printerSettings658.bin"/><Relationship Id="rId21" Type="http://schemas.openxmlformats.org/officeDocument/2006/relationships/printerSettings" Target="../printerSettings/printerSettings676.bin"/><Relationship Id="rId7" Type="http://schemas.openxmlformats.org/officeDocument/2006/relationships/printerSettings" Target="../printerSettings/printerSettings662.bin"/><Relationship Id="rId12" Type="http://schemas.openxmlformats.org/officeDocument/2006/relationships/printerSettings" Target="../printerSettings/printerSettings667.bin"/><Relationship Id="rId17" Type="http://schemas.openxmlformats.org/officeDocument/2006/relationships/printerSettings" Target="../printerSettings/printerSettings672.bin"/><Relationship Id="rId25" Type="http://schemas.openxmlformats.org/officeDocument/2006/relationships/printerSettings" Target="../printerSettings/printerSettings680.bin"/><Relationship Id="rId2" Type="http://schemas.openxmlformats.org/officeDocument/2006/relationships/printerSettings" Target="../printerSettings/printerSettings657.bin"/><Relationship Id="rId16" Type="http://schemas.openxmlformats.org/officeDocument/2006/relationships/printerSettings" Target="../printerSettings/printerSettings671.bin"/><Relationship Id="rId20" Type="http://schemas.openxmlformats.org/officeDocument/2006/relationships/printerSettings" Target="../printerSettings/printerSettings675.bin"/><Relationship Id="rId1" Type="http://schemas.openxmlformats.org/officeDocument/2006/relationships/printerSettings" Target="../printerSettings/printerSettings656.bin"/><Relationship Id="rId6" Type="http://schemas.openxmlformats.org/officeDocument/2006/relationships/printerSettings" Target="../printerSettings/printerSettings661.bin"/><Relationship Id="rId11" Type="http://schemas.openxmlformats.org/officeDocument/2006/relationships/printerSettings" Target="../printerSettings/printerSettings666.bin"/><Relationship Id="rId24" Type="http://schemas.openxmlformats.org/officeDocument/2006/relationships/printerSettings" Target="../printerSettings/printerSettings679.bin"/><Relationship Id="rId5" Type="http://schemas.openxmlformats.org/officeDocument/2006/relationships/printerSettings" Target="../printerSettings/printerSettings660.bin"/><Relationship Id="rId15" Type="http://schemas.openxmlformats.org/officeDocument/2006/relationships/printerSettings" Target="../printerSettings/printerSettings670.bin"/><Relationship Id="rId23" Type="http://schemas.openxmlformats.org/officeDocument/2006/relationships/printerSettings" Target="../printerSettings/printerSettings678.bin"/><Relationship Id="rId28" Type="http://schemas.openxmlformats.org/officeDocument/2006/relationships/drawing" Target="../drawings/drawing33.xml"/><Relationship Id="rId10" Type="http://schemas.openxmlformats.org/officeDocument/2006/relationships/printerSettings" Target="../printerSettings/printerSettings665.bin"/><Relationship Id="rId19" Type="http://schemas.openxmlformats.org/officeDocument/2006/relationships/printerSettings" Target="../printerSettings/printerSettings674.bin"/><Relationship Id="rId4" Type="http://schemas.openxmlformats.org/officeDocument/2006/relationships/printerSettings" Target="../printerSettings/printerSettings659.bin"/><Relationship Id="rId9" Type="http://schemas.openxmlformats.org/officeDocument/2006/relationships/printerSettings" Target="../printerSettings/printerSettings664.bin"/><Relationship Id="rId14" Type="http://schemas.openxmlformats.org/officeDocument/2006/relationships/printerSettings" Target="../printerSettings/printerSettings669.bin"/><Relationship Id="rId22" Type="http://schemas.openxmlformats.org/officeDocument/2006/relationships/printerSettings" Target="../printerSettings/printerSettings677.bin"/><Relationship Id="rId27" Type="http://schemas.openxmlformats.org/officeDocument/2006/relationships/printerSettings" Target="../printerSettings/printerSettings682.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690.bin"/><Relationship Id="rId13" Type="http://schemas.openxmlformats.org/officeDocument/2006/relationships/printerSettings" Target="../printerSettings/printerSettings695.bin"/><Relationship Id="rId18" Type="http://schemas.openxmlformats.org/officeDocument/2006/relationships/printerSettings" Target="../printerSettings/printerSettings700.bin"/><Relationship Id="rId26" Type="http://schemas.openxmlformats.org/officeDocument/2006/relationships/printerSettings" Target="../printerSettings/printerSettings708.bin"/><Relationship Id="rId3" Type="http://schemas.openxmlformats.org/officeDocument/2006/relationships/printerSettings" Target="../printerSettings/printerSettings685.bin"/><Relationship Id="rId21" Type="http://schemas.openxmlformats.org/officeDocument/2006/relationships/printerSettings" Target="../printerSettings/printerSettings703.bin"/><Relationship Id="rId7" Type="http://schemas.openxmlformats.org/officeDocument/2006/relationships/printerSettings" Target="../printerSettings/printerSettings689.bin"/><Relationship Id="rId12" Type="http://schemas.openxmlformats.org/officeDocument/2006/relationships/printerSettings" Target="../printerSettings/printerSettings694.bin"/><Relationship Id="rId17" Type="http://schemas.openxmlformats.org/officeDocument/2006/relationships/printerSettings" Target="../printerSettings/printerSettings699.bin"/><Relationship Id="rId25" Type="http://schemas.openxmlformats.org/officeDocument/2006/relationships/printerSettings" Target="../printerSettings/printerSettings707.bin"/><Relationship Id="rId2" Type="http://schemas.openxmlformats.org/officeDocument/2006/relationships/printerSettings" Target="../printerSettings/printerSettings684.bin"/><Relationship Id="rId16" Type="http://schemas.openxmlformats.org/officeDocument/2006/relationships/printerSettings" Target="../printerSettings/printerSettings698.bin"/><Relationship Id="rId20" Type="http://schemas.openxmlformats.org/officeDocument/2006/relationships/printerSettings" Target="../printerSettings/printerSettings702.bin"/><Relationship Id="rId1" Type="http://schemas.openxmlformats.org/officeDocument/2006/relationships/printerSettings" Target="../printerSettings/printerSettings683.bin"/><Relationship Id="rId6" Type="http://schemas.openxmlformats.org/officeDocument/2006/relationships/printerSettings" Target="../printerSettings/printerSettings688.bin"/><Relationship Id="rId11" Type="http://schemas.openxmlformats.org/officeDocument/2006/relationships/printerSettings" Target="../printerSettings/printerSettings693.bin"/><Relationship Id="rId24" Type="http://schemas.openxmlformats.org/officeDocument/2006/relationships/printerSettings" Target="../printerSettings/printerSettings706.bin"/><Relationship Id="rId5" Type="http://schemas.openxmlformats.org/officeDocument/2006/relationships/printerSettings" Target="../printerSettings/printerSettings687.bin"/><Relationship Id="rId15" Type="http://schemas.openxmlformats.org/officeDocument/2006/relationships/printerSettings" Target="../printerSettings/printerSettings697.bin"/><Relationship Id="rId23" Type="http://schemas.openxmlformats.org/officeDocument/2006/relationships/printerSettings" Target="../printerSettings/printerSettings705.bin"/><Relationship Id="rId10" Type="http://schemas.openxmlformats.org/officeDocument/2006/relationships/printerSettings" Target="../printerSettings/printerSettings692.bin"/><Relationship Id="rId19" Type="http://schemas.openxmlformats.org/officeDocument/2006/relationships/printerSettings" Target="../printerSettings/printerSettings701.bin"/><Relationship Id="rId4" Type="http://schemas.openxmlformats.org/officeDocument/2006/relationships/printerSettings" Target="../printerSettings/printerSettings686.bin"/><Relationship Id="rId9" Type="http://schemas.openxmlformats.org/officeDocument/2006/relationships/printerSettings" Target="../printerSettings/printerSettings691.bin"/><Relationship Id="rId14" Type="http://schemas.openxmlformats.org/officeDocument/2006/relationships/printerSettings" Target="../printerSettings/printerSettings696.bin"/><Relationship Id="rId22" Type="http://schemas.openxmlformats.org/officeDocument/2006/relationships/printerSettings" Target="../printerSettings/printerSettings704.bin"/><Relationship Id="rId27" Type="http://schemas.openxmlformats.org/officeDocument/2006/relationships/printerSettings" Target="../printerSettings/printerSettings70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3.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81.bin"/><Relationship Id="rId13" Type="http://schemas.openxmlformats.org/officeDocument/2006/relationships/printerSettings" Target="../printerSettings/printerSettings86.bin"/><Relationship Id="rId18" Type="http://schemas.openxmlformats.org/officeDocument/2006/relationships/printerSettings" Target="../printerSettings/printerSettings91.bin"/><Relationship Id="rId26" Type="http://schemas.openxmlformats.org/officeDocument/2006/relationships/printerSettings" Target="../printerSettings/printerSettings99.bin"/><Relationship Id="rId3" Type="http://schemas.openxmlformats.org/officeDocument/2006/relationships/printerSettings" Target="../printerSettings/printerSettings76.bin"/><Relationship Id="rId21" Type="http://schemas.openxmlformats.org/officeDocument/2006/relationships/printerSettings" Target="../printerSettings/printerSettings94.bin"/><Relationship Id="rId7" Type="http://schemas.openxmlformats.org/officeDocument/2006/relationships/printerSettings" Target="../printerSettings/printerSettings80.bin"/><Relationship Id="rId12" Type="http://schemas.openxmlformats.org/officeDocument/2006/relationships/printerSettings" Target="../printerSettings/printerSettings85.bin"/><Relationship Id="rId17" Type="http://schemas.openxmlformats.org/officeDocument/2006/relationships/printerSettings" Target="../printerSettings/printerSettings90.bin"/><Relationship Id="rId25" Type="http://schemas.openxmlformats.org/officeDocument/2006/relationships/printerSettings" Target="../printerSettings/printerSettings98.bin"/><Relationship Id="rId2" Type="http://schemas.openxmlformats.org/officeDocument/2006/relationships/printerSettings" Target="../printerSettings/printerSettings75.bin"/><Relationship Id="rId16" Type="http://schemas.openxmlformats.org/officeDocument/2006/relationships/printerSettings" Target="../printerSettings/printerSettings89.bin"/><Relationship Id="rId20" Type="http://schemas.openxmlformats.org/officeDocument/2006/relationships/printerSettings" Target="../printerSettings/printerSettings93.bin"/><Relationship Id="rId29" Type="http://schemas.openxmlformats.org/officeDocument/2006/relationships/printerSettings" Target="../printerSettings/printerSettings102.bin"/><Relationship Id="rId1" Type="http://schemas.openxmlformats.org/officeDocument/2006/relationships/printerSettings" Target="../printerSettings/printerSettings74.bin"/><Relationship Id="rId6" Type="http://schemas.openxmlformats.org/officeDocument/2006/relationships/printerSettings" Target="../printerSettings/printerSettings79.bin"/><Relationship Id="rId11" Type="http://schemas.openxmlformats.org/officeDocument/2006/relationships/printerSettings" Target="../printerSettings/printerSettings84.bin"/><Relationship Id="rId24" Type="http://schemas.openxmlformats.org/officeDocument/2006/relationships/printerSettings" Target="../printerSettings/printerSettings97.bin"/><Relationship Id="rId32" Type="http://schemas.openxmlformats.org/officeDocument/2006/relationships/drawing" Target="../drawings/drawing4.xml"/><Relationship Id="rId5" Type="http://schemas.openxmlformats.org/officeDocument/2006/relationships/printerSettings" Target="../printerSettings/printerSettings78.bin"/><Relationship Id="rId15" Type="http://schemas.openxmlformats.org/officeDocument/2006/relationships/printerSettings" Target="../printerSettings/printerSettings88.bin"/><Relationship Id="rId23" Type="http://schemas.openxmlformats.org/officeDocument/2006/relationships/printerSettings" Target="../printerSettings/printerSettings96.bin"/><Relationship Id="rId28" Type="http://schemas.openxmlformats.org/officeDocument/2006/relationships/printerSettings" Target="../printerSettings/printerSettings101.bin"/><Relationship Id="rId10" Type="http://schemas.openxmlformats.org/officeDocument/2006/relationships/printerSettings" Target="../printerSettings/printerSettings83.bin"/><Relationship Id="rId19" Type="http://schemas.openxmlformats.org/officeDocument/2006/relationships/printerSettings" Target="../printerSettings/printerSettings92.bin"/><Relationship Id="rId31" Type="http://schemas.openxmlformats.org/officeDocument/2006/relationships/printerSettings" Target="../printerSettings/printerSettings104.bin"/><Relationship Id="rId4" Type="http://schemas.openxmlformats.org/officeDocument/2006/relationships/printerSettings" Target="../printerSettings/printerSettings77.bin"/><Relationship Id="rId9" Type="http://schemas.openxmlformats.org/officeDocument/2006/relationships/printerSettings" Target="../printerSettings/printerSettings82.bin"/><Relationship Id="rId14" Type="http://schemas.openxmlformats.org/officeDocument/2006/relationships/printerSettings" Target="../printerSettings/printerSettings87.bin"/><Relationship Id="rId22" Type="http://schemas.openxmlformats.org/officeDocument/2006/relationships/printerSettings" Target="../printerSettings/printerSettings95.bin"/><Relationship Id="rId27" Type="http://schemas.openxmlformats.org/officeDocument/2006/relationships/printerSettings" Target="../printerSettings/printerSettings100.bin"/><Relationship Id="rId30" Type="http://schemas.openxmlformats.org/officeDocument/2006/relationships/printerSettings" Target="../printerSettings/printerSettings10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12.bin"/><Relationship Id="rId13" Type="http://schemas.openxmlformats.org/officeDocument/2006/relationships/printerSettings" Target="../printerSettings/printerSettings117.bin"/><Relationship Id="rId18" Type="http://schemas.openxmlformats.org/officeDocument/2006/relationships/printerSettings" Target="../printerSettings/printerSettings122.bin"/><Relationship Id="rId26" Type="http://schemas.openxmlformats.org/officeDocument/2006/relationships/printerSettings" Target="../printerSettings/printerSettings130.bin"/><Relationship Id="rId3" Type="http://schemas.openxmlformats.org/officeDocument/2006/relationships/printerSettings" Target="../printerSettings/printerSettings107.bin"/><Relationship Id="rId21" Type="http://schemas.openxmlformats.org/officeDocument/2006/relationships/printerSettings" Target="../printerSettings/printerSettings125.bin"/><Relationship Id="rId7" Type="http://schemas.openxmlformats.org/officeDocument/2006/relationships/printerSettings" Target="../printerSettings/printerSettings111.bin"/><Relationship Id="rId12" Type="http://schemas.openxmlformats.org/officeDocument/2006/relationships/printerSettings" Target="../printerSettings/printerSettings116.bin"/><Relationship Id="rId17" Type="http://schemas.openxmlformats.org/officeDocument/2006/relationships/printerSettings" Target="../printerSettings/printerSettings121.bin"/><Relationship Id="rId25" Type="http://schemas.openxmlformats.org/officeDocument/2006/relationships/printerSettings" Target="../printerSettings/printerSettings129.bin"/><Relationship Id="rId2" Type="http://schemas.openxmlformats.org/officeDocument/2006/relationships/printerSettings" Target="../printerSettings/printerSettings106.bin"/><Relationship Id="rId16" Type="http://schemas.openxmlformats.org/officeDocument/2006/relationships/printerSettings" Target="../printerSettings/printerSettings120.bin"/><Relationship Id="rId20" Type="http://schemas.openxmlformats.org/officeDocument/2006/relationships/printerSettings" Target="../printerSettings/printerSettings124.bin"/><Relationship Id="rId29" Type="http://schemas.openxmlformats.org/officeDocument/2006/relationships/printerSettings" Target="../printerSettings/printerSettings133.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11" Type="http://schemas.openxmlformats.org/officeDocument/2006/relationships/printerSettings" Target="../printerSettings/printerSettings115.bin"/><Relationship Id="rId24" Type="http://schemas.openxmlformats.org/officeDocument/2006/relationships/printerSettings" Target="../printerSettings/printerSettings128.bin"/><Relationship Id="rId32" Type="http://schemas.openxmlformats.org/officeDocument/2006/relationships/drawing" Target="../drawings/drawing5.xml"/><Relationship Id="rId5" Type="http://schemas.openxmlformats.org/officeDocument/2006/relationships/printerSettings" Target="../printerSettings/printerSettings109.bin"/><Relationship Id="rId15" Type="http://schemas.openxmlformats.org/officeDocument/2006/relationships/printerSettings" Target="../printerSettings/printerSettings119.bin"/><Relationship Id="rId23" Type="http://schemas.openxmlformats.org/officeDocument/2006/relationships/printerSettings" Target="../printerSettings/printerSettings127.bin"/><Relationship Id="rId28" Type="http://schemas.openxmlformats.org/officeDocument/2006/relationships/printerSettings" Target="../printerSettings/printerSettings132.bin"/><Relationship Id="rId10" Type="http://schemas.openxmlformats.org/officeDocument/2006/relationships/printerSettings" Target="../printerSettings/printerSettings114.bin"/><Relationship Id="rId19" Type="http://schemas.openxmlformats.org/officeDocument/2006/relationships/printerSettings" Target="../printerSettings/printerSettings123.bin"/><Relationship Id="rId31" Type="http://schemas.openxmlformats.org/officeDocument/2006/relationships/printerSettings" Target="../printerSettings/printerSettings135.bin"/><Relationship Id="rId4" Type="http://schemas.openxmlformats.org/officeDocument/2006/relationships/printerSettings" Target="../printerSettings/printerSettings108.bin"/><Relationship Id="rId9" Type="http://schemas.openxmlformats.org/officeDocument/2006/relationships/printerSettings" Target="../printerSettings/printerSettings113.bin"/><Relationship Id="rId14" Type="http://schemas.openxmlformats.org/officeDocument/2006/relationships/printerSettings" Target="../printerSettings/printerSettings118.bin"/><Relationship Id="rId22" Type="http://schemas.openxmlformats.org/officeDocument/2006/relationships/printerSettings" Target="../printerSettings/printerSettings126.bin"/><Relationship Id="rId27" Type="http://schemas.openxmlformats.org/officeDocument/2006/relationships/printerSettings" Target="../printerSettings/printerSettings131.bin"/><Relationship Id="rId30" Type="http://schemas.openxmlformats.org/officeDocument/2006/relationships/printerSettings" Target="../printerSettings/printerSettings134.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43.bin"/><Relationship Id="rId13" Type="http://schemas.openxmlformats.org/officeDocument/2006/relationships/printerSettings" Target="../printerSettings/printerSettings148.bin"/><Relationship Id="rId18" Type="http://schemas.openxmlformats.org/officeDocument/2006/relationships/printerSettings" Target="../printerSettings/printerSettings153.bin"/><Relationship Id="rId26" Type="http://schemas.openxmlformats.org/officeDocument/2006/relationships/printerSettings" Target="../printerSettings/printerSettings161.bin"/><Relationship Id="rId3" Type="http://schemas.openxmlformats.org/officeDocument/2006/relationships/printerSettings" Target="../printerSettings/printerSettings138.bin"/><Relationship Id="rId21" Type="http://schemas.openxmlformats.org/officeDocument/2006/relationships/printerSettings" Target="../printerSettings/printerSettings156.bin"/><Relationship Id="rId7" Type="http://schemas.openxmlformats.org/officeDocument/2006/relationships/printerSettings" Target="../printerSettings/printerSettings142.bin"/><Relationship Id="rId12" Type="http://schemas.openxmlformats.org/officeDocument/2006/relationships/printerSettings" Target="../printerSettings/printerSettings147.bin"/><Relationship Id="rId17" Type="http://schemas.openxmlformats.org/officeDocument/2006/relationships/printerSettings" Target="../printerSettings/printerSettings152.bin"/><Relationship Id="rId25" Type="http://schemas.openxmlformats.org/officeDocument/2006/relationships/printerSettings" Target="../printerSettings/printerSettings160.bin"/><Relationship Id="rId2" Type="http://schemas.openxmlformats.org/officeDocument/2006/relationships/printerSettings" Target="../printerSettings/printerSettings137.bin"/><Relationship Id="rId16" Type="http://schemas.openxmlformats.org/officeDocument/2006/relationships/printerSettings" Target="../printerSettings/printerSettings151.bin"/><Relationship Id="rId20" Type="http://schemas.openxmlformats.org/officeDocument/2006/relationships/printerSettings" Target="../printerSettings/printerSettings155.bin"/><Relationship Id="rId29" Type="http://schemas.openxmlformats.org/officeDocument/2006/relationships/printerSettings" Target="../printerSettings/printerSettings164.bin"/><Relationship Id="rId1" Type="http://schemas.openxmlformats.org/officeDocument/2006/relationships/printerSettings" Target="../printerSettings/printerSettings136.bin"/><Relationship Id="rId6" Type="http://schemas.openxmlformats.org/officeDocument/2006/relationships/printerSettings" Target="../printerSettings/printerSettings141.bin"/><Relationship Id="rId11" Type="http://schemas.openxmlformats.org/officeDocument/2006/relationships/printerSettings" Target="../printerSettings/printerSettings146.bin"/><Relationship Id="rId24" Type="http://schemas.openxmlformats.org/officeDocument/2006/relationships/printerSettings" Target="../printerSettings/printerSettings159.bin"/><Relationship Id="rId32" Type="http://schemas.openxmlformats.org/officeDocument/2006/relationships/drawing" Target="../drawings/drawing6.xml"/><Relationship Id="rId5" Type="http://schemas.openxmlformats.org/officeDocument/2006/relationships/printerSettings" Target="../printerSettings/printerSettings140.bin"/><Relationship Id="rId15" Type="http://schemas.openxmlformats.org/officeDocument/2006/relationships/printerSettings" Target="../printerSettings/printerSettings150.bin"/><Relationship Id="rId23" Type="http://schemas.openxmlformats.org/officeDocument/2006/relationships/printerSettings" Target="../printerSettings/printerSettings158.bin"/><Relationship Id="rId28" Type="http://schemas.openxmlformats.org/officeDocument/2006/relationships/printerSettings" Target="../printerSettings/printerSettings163.bin"/><Relationship Id="rId10" Type="http://schemas.openxmlformats.org/officeDocument/2006/relationships/printerSettings" Target="../printerSettings/printerSettings145.bin"/><Relationship Id="rId19" Type="http://schemas.openxmlformats.org/officeDocument/2006/relationships/printerSettings" Target="../printerSettings/printerSettings154.bin"/><Relationship Id="rId31" Type="http://schemas.openxmlformats.org/officeDocument/2006/relationships/printerSettings" Target="../printerSettings/printerSettings166.bin"/><Relationship Id="rId4" Type="http://schemas.openxmlformats.org/officeDocument/2006/relationships/printerSettings" Target="../printerSettings/printerSettings139.bin"/><Relationship Id="rId9" Type="http://schemas.openxmlformats.org/officeDocument/2006/relationships/printerSettings" Target="../printerSettings/printerSettings144.bin"/><Relationship Id="rId14" Type="http://schemas.openxmlformats.org/officeDocument/2006/relationships/printerSettings" Target="../printerSettings/printerSettings149.bin"/><Relationship Id="rId22" Type="http://schemas.openxmlformats.org/officeDocument/2006/relationships/printerSettings" Target="../printerSettings/printerSettings157.bin"/><Relationship Id="rId27" Type="http://schemas.openxmlformats.org/officeDocument/2006/relationships/printerSettings" Target="../printerSettings/printerSettings162.bin"/><Relationship Id="rId30" Type="http://schemas.openxmlformats.org/officeDocument/2006/relationships/printerSettings" Target="../printerSettings/printerSettings165.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74.bin"/><Relationship Id="rId13" Type="http://schemas.openxmlformats.org/officeDocument/2006/relationships/printerSettings" Target="../printerSettings/printerSettings179.bin"/><Relationship Id="rId18" Type="http://schemas.openxmlformats.org/officeDocument/2006/relationships/printerSettings" Target="../printerSettings/printerSettings184.bin"/><Relationship Id="rId26" Type="http://schemas.openxmlformats.org/officeDocument/2006/relationships/printerSettings" Target="../printerSettings/printerSettings192.bin"/><Relationship Id="rId3" Type="http://schemas.openxmlformats.org/officeDocument/2006/relationships/printerSettings" Target="../printerSettings/printerSettings169.bin"/><Relationship Id="rId21" Type="http://schemas.openxmlformats.org/officeDocument/2006/relationships/printerSettings" Target="../printerSettings/printerSettings187.bin"/><Relationship Id="rId7" Type="http://schemas.openxmlformats.org/officeDocument/2006/relationships/printerSettings" Target="../printerSettings/printerSettings173.bin"/><Relationship Id="rId12" Type="http://schemas.openxmlformats.org/officeDocument/2006/relationships/printerSettings" Target="../printerSettings/printerSettings178.bin"/><Relationship Id="rId17" Type="http://schemas.openxmlformats.org/officeDocument/2006/relationships/printerSettings" Target="../printerSettings/printerSettings183.bin"/><Relationship Id="rId25" Type="http://schemas.openxmlformats.org/officeDocument/2006/relationships/printerSettings" Target="../printerSettings/printerSettings191.bin"/><Relationship Id="rId2" Type="http://schemas.openxmlformats.org/officeDocument/2006/relationships/printerSettings" Target="../printerSettings/printerSettings168.bin"/><Relationship Id="rId16" Type="http://schemas.openxmlformats.org/officeDocument/2006/relationships/printerSettings" Target="../printerSettings/printerSettings182.bin"/><Relationship Id="rId20" Type="http://schemas.openxmlformats.org/officeDocument/2006/relationships/printerSettings" Target="../printerSettings/printerSettings186.bin"/><Relationship Id="rId29" Type="http://schemas.openxmlformats.org/officeDocument/2006/relationships/printerSettings" Target="../printerSettings/printerSettings195.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11" Type="http://schemas.openxmlformats.org/officeDocument/2006/relationships/printerSettings" Target="../printerSettings/printerSettings177.bin"/><Relationship Id="rId24" Type="http://schemas.openxmlformats.org/officeDocument/2006/relationships/printerSettings" Target="../printerSettings/printerSettings190.bin"/><Relationship Id="rId32" Type="http://schemas.openxmlformats.org/officeDocument/2006/relationships/drawing" Target="../drawings/drawing7.xml"/><Relationship Id="rId5" Type="http://schemas.openxmlformats.org/officeDocument/2006/relationships/printerSettings" Target="../printerSettings/printerSettings171.bin"/><Relationship Id="rId15" Type="http://schemas.openxmlformats.org/officeDocument/2006/relationships/printerSettings" Target="../printerSettings/printerSettings181.bin"/><Relationship Id="rId23" Type="http://schemas.openxmlformats.org/officeDocument/2006/relationships/printerSettings" Target="../printerSettings/printerSettings189.bin"/><Relationship Id="rId28" Type="http://schemas.openxmlformats.org/officeDocument/2006/relationships/printerSettings" Target="../printerSettings/printerSettings194.bin"/><Relationship Id="rId10" Type="http://schemas.openxmlformats.org/officeDocument/2006/relationships/printerSettings" Target="../printerSettings/printerSettings176.bin"/><Relationship Id="rId19" Type="http://schemas.openxmlformats.org/officeDocument/2006/relationships/printerSettings" Target="../printerSettings/printerSettings185.bin"/><Relationship Id="rId31" Type="http://schemas.openxmlformats.org/officeDocument/2006/relationships/printerSettings" Target="../printerSettings/printerSettings197.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 Id="rId14" Type="http://schemas.openxmlformats.org/officeDocument/2006/relationships/printerSettings" Target="../printerSettings/printerSettings180.bin"/><Relationship Id="rId22" Type="http://schemas.openxmlformats.org/officeDocument/2006/relationships/printerSettings" Target="../printerSettings/printerSettings188.bin"/><Relationship Id="rId27" Type="http://schemas.openxmlformats.org/officeDocument/2006/relationships/printerSettings" Target="../printerSettings/printerSettings193.bin"/><Relationship Id="rId30" Type="http://schemas.openxmlformats.org/officeDocument/2006/relationships/printerSettings" Target="../printerSettings/printerSettings196.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05.bin"/><Relationship Id="rId13" Type="http://schemas.openxmlformats.org/officeDocument/2006/relationships/printerSettings" Target="../printerSettings/printerSettings210.bin"/><Relationship Id="rId18" Type="http://schemas.openxmlformats.org/officeDocument/2006/relationships/printerSettings" Target="../printerSettings/printerSettings215.bin"/><Relationship Id="rId26" Type="http://schemas.openxmlformats.org/officeDocument/2006/relationships/printerSettings" Target="../printerSettings/printerSettings223.bin"/><Relationship Id="rId3" Type="http://schemas.openxmlformats.org/officeDocument/2006/relationships/printerSettings" Target="../printerSettings/printerSettings200.bin"/><Relationship Id="rId21" Type="http://schemas.openxmlformats.org/officeDocument/2006/relationships/printerSettings" Target="../printerSettings/printerSettings218.bin"/><Relationship Id="rId7" Type="http://schemas.openxmlformats.org/officeDocument/2006/relationships/printerSettings" Target="../printerSettings/printerSettings204.bin"/><Relationship Id="rId12" Type="http://schemas.openxmlformats.org/officeDocument/2006/relationships/printerSettings" Target="../printerSettings/printerSettings209.bin"/><Relationship Id="rId17" Type="http://schemas.openxmlformats.org/officeDocument/2006/relationships/printerSettings" Target="../printerSettings/printerSettings214.bin"/><Relationship Id="rId25" Type="http://schemas.openxmlformats.org/officeDocument/2006/relationships/printerSettings" Target="../printerSettings/printerSettings222.bin"/><Relationship Id="rId2" Type="http://schemas.openxmlformats.org/officeDocument/2006/relationships/printerSettings" Target="../printerSettings/printerSettings199.bin"/><Relationship Id="rId16" Type="http://schemas.openxmlformats.org/officeDocument/2006/relationships/printerSettings" Target="../printerSettings/printerSettings213.bin"/><Relationship Id="rId20" Type="http://schemas.openxmlformats.org/officeDocument/2006/relationships/printerSettings" Target="../printerSettings/printerSettings217.bin"/><Relationship Id="rId29" Type="http://schemas.openxmlformats.org/officeDocument/2006/relationships/printerSettings" Target="../printerSettings/printerSettings226.bin"/><Relationship Id="rId1" Type="http://schemas.openxmlformats.org/officeDocument/2006/relationships/printerSettings" Target="../printerSettings/printerSettings198.bin"/><Relationship Id="rId6" Type="http://schemas.openxmlformats.org/officeDocument/2006/relationships/printerSettings" Target="../printerSettings/printerSettings203.bin"/><Relationship Id="rId11" Type="http://schemas.openxmlformats.org/officeDocument/2006/relationships/printerSettings" Target="../printerSettings/printerSettings208.bin"/><Relationship Id="rId24" Type="http://schemas.openxmlformats.org/officeDocument/2006/relationships/printerSettings" Target="../printerSettings/printerSettings221.bin"/><Relationship Id="rId32" Type="http://schemas.openxmlformats.org/officeDocument/2006/relationships/drawing" Target="../drawings/drawing8.xml"/><Relationship Id="rId5" Type="http://schemas.openxmlformats.org/officeDocument/2006/relationships/printerSettings" Target="../printerSettings/printerSettings202.bin"/><Relationship Id="rId15" Type="http://schemas.openxmlformats.org/officeDocument/2006/relationships/printerSettings" Target="../printerSettings/printerSettings212.bin"/><Relationship Id="rId23" Type="http://schemas.openxmlformats.org/officeDocument/2006/relationships/printerSettings" Target="../printerSettings/printerSettings220.bin"/><Relationship Id="rId28" Type="http://schemas.openxmlformats.org/officeDocument/2006/relationships/printerSettings" Target="../printerSettings/printerSettings225.bin"/><Relationship Id="rId10" Type="http://schemas.openxmlformats.org/officeDocument/2006/relationships/printerSettings" Target="../printerSettings/printerSettings207.bin"/><Relationship Id="rId19" Type="http://schemas.openxmlformats.org/officeDocument/2006/relationships/printerSettings" Target="../printerSettings/printerSettings216.bin"/><Relationship Id="rId31" Type="http://schemas.openxmlformats.org/officeDocument/2006/relationships/printerSettings" Target="../printerSettings/printerSettings228.bin"/><Relationship Id="rId4" Type="http://schemas.openxmlformats.org/officeDocument/2006/relationships/printerSettings" Target="../printerSettings/printerSettings201.bin"/><Relationship Id="rId9" Type="http://schemas.openxmlformats.org/officeDocument/2006/relationships/printerSettings" Target="../printerSettings/printerSettings206.bin"/><Relationship Id="rId14" Type="http://schemas.openxmlformats.org/officeDocument/2006/relationships/printerSettings" Target="../printerSettings/printerSettings211.bin"/><Relationship Id="rId22" Type="http://schemas.openxmlformats.org/officeDocument/2006/relationships/printerSettings" Target="../printerSettings/printerSettings219.bin"/><Relationship Id="rId27" Type="http://schemas.openxmlformats.org/officeDocument/2006/relationships/printerSettings" Target="../printerSettings/printerSettings224.bin"/><Relationship Id="rId30" Type="http://schemas.openxmlformats.org/officeDocument/2006/relationships/printerSettings" Target="../printerSettings/printerSettings2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10"/>
  <sheetViews>
    <sheetView showRuler="0" workbookViewId="0">
      <selection activeCell="B6" sqref="B6"/>
    </sheetView>
  </sheetViews>
  <sheetFormatPr defaultColWidth="9.140625" defaultRowHeight="15.75"/>
  <cols>
    <col min="1" max="1" width="27.5703125" style="68" customWidth="1"/>
    <col min="2" max="2" width="14.85546875" style="68" customWidth="1"/>
    <col min="3" max="7" width="9.140625" style="68"/>
    <col min="8" max="8" width="48" style="68" customWidth="1"/>
    <col min="9" max="16384" width="9.140625" style="25"/>
  </cols>
  <sheetData>
    <row r="1" spans="1:8" ht="45.75" customHeight="1">
      <c r="A1" s="129" t="s">
        <v>310</v>
      </c>
      <c r="B1" s="586" t="s">
        <v>926</v>
      </c>
      <c r="C1" s="587"/>
      <c r="D1" s="587"/>
      <c r="E1" s="587"/>
      <c r="F1" s="587"/>
      <c r="G1" s="587"/>
      <c r="H1" s="587"/>
    </row>
    <row r="2" spans="1:8" ht="30.75" customHeight="1">
      <c r="A2" s="129" t="s">
        <v>179</v>
      </c>
      <c r="B2" s="34" t="s">
        <v>928</v>
      </c>
    </row>
    <row r="3" spans="1:8" ht="39" customHeight="1">
      <c r="A3" s="129" t="s">
        <v>309</v>
      </c>
      <c r="B3" s="588" t="s">
        <v>927</v>
      </c>
      <c r="C3" s="589"/>
      <c r="D3" s="589"/>
      <c r="E3" s="589"/>
      <c r="F3" s="589"/>
      <c r="G3" s="589"/>
      <c r="H3" s="589"/>
    </row>
    <row r="4" spans="1:8">
      <c r="B4" s="590"/>
      <c r="C4" s="590"/>
    </row>
    <row r="5" spans="1:8" ht="16.5">
      <c r="A5" s="129" t="s">
        <v>123</v>
      </c>
      <c r="B5" s="175">
        <v>20</v>
      </c>
      <c r="C5" s="134" t="s">
        <v>124</v>
      </c>
      <c r="D5" s="34"/>
    </row>
    <row r="6" spans="1:8">
      <c r="B6" s="175"/>
      <c r="C6" s="134"/>
      <c r="D6" s="34"/>
    </row>
    <row r="7" spans="1:8" ht="16.5">
      <c r="A7" s="162"/>
      <c r="B7" s="175"/>
      <c r="C7" s="134"/>
    </row>
    <row r="8" spans="1:8">
      <c r="B8" s="175"/>
      <c r="C8" s="134"/>
    </row>
    <row r="9" spans="1:8">
      <c r="B9" s="175"/>
      <c r="C9" s="134"/>
    </row>
    <row r="10" spans="1:8" ht="16.5">
      <c r="B10" s="392" t="s">
        <v>617</v>
      </c>
    </row>
  </sheetData>
  <sheetProtection formatColumns="0" formatRows="0" selectLockedCells="1"/>
  <customSheetViews>
    <customSheetView guid="{FEBF4298-F424-4062-8777-832DAFDB7A61}" state="hidden" showRuler="0">
      <selection activeCell="B6" sqref="B6"/>
      <pageMargins left="0.75" right="0.75" top="1" bottom="1" header="0.5" footer="0.5"/>
      <pageSetup orientation="portrait" r:id="rId1"/>
      <headerFooter alignWithMargins="0"/>
    </customSheetView>
    <customSheetView guid="{FB41F969-87BE-4AD1-A99C-A5F9EA1C8FCB}" state="hidden" showRuler="0">
      <selection activeCell="D13" sqref="D13"/>
      <pageMargins left="0.75" right="0.75" top="1" bottom="1" header="0.5" footer="0.5"/>
      <pageSetup orientation="portrait" r:id="rId2"/>
      <headerFooter alignWithMargins="0"/>
    </customSheetView>
    <customSheetView guid="{47D52ECC-373D-4A7A-838F-7112A4A0A94F}" state="hidden" showRuler="0">
      <selection activeCell="F15" sqref="F15"/>
      <pageMargins left="0.75" right="0.75" top="1" bottom="1" header="0.5" footer="0.5"/>
      <pageSetup orientation="portrait" r:id="rId3"/>
      <headerFooter alignWithMargins="0"/>
    </customSheetView>
    <customSheetView guid="{BA86FE7A-199D-4ABD-A444-AE6BFDF4BCC9}" state="hidden" showRuler="0">
      <selection activeCell="A27" sqref="A27"/>
      <pageMargins left="0.75" right="0.75" top="1" bottom="1" header="0.5" footer="0.5"/>
      <pageSetup orientation="portrait" r:id="rId4"/>
      <headerFooter alignWithMargins="0"/>
    </customSheetView>
    <customSheetView guid="{E51D3662-FFCE-4FD6-A590-7DDC9E38C41F}" state="hidden" showRuler="0">
      <selection activeCell="E14" sqref="E14"/>
      <pageMargins left="0.75" right="0.75" top="1" bottom="1" header="0.5" footer="0.5"/>
      <pageSetup orientation="portrait" r:id="rId5"/>
      <headerFooter alignWithMargins="0"/>
    </customSheetView>
    <customSheetView guid="{CB7992C9-ABA5-4C7D-8C49-1E1D8E8875C7}" state="hidden" showRuler="0">
      <selection activeCell="D9" sqref="D9"/>
      <pageMargins left="0.75" right="0.75" top="1" bottom="1" header="0.5" footer="0.5"/>
      <pageSetup orientation="portrait" r:id="rId6"/>
      <headerFooter alignWithMargins="0"/>
    </customSheetView>
    <customSheetView guid="{97C0FC0E-800C-45C9-895E-E91A3F1ADBA4}" state="hidden" showRuler="0">
      <selection activeCell="D8" sqref="D8"/>
      <pageMargins left="0.75" right="0.75" top="1" bottom="1" header="0.5" footer="0.5"/>
      <pageSetup orientation="portrait" r:id="rId7"/>
      <headerFooter alignWithMargins="0"/>
    </customSheetView>
    <customSheetView guid="{15A19D23-A9FD-4FC1-B7B0-F2D16BDFC729}" state="hidden" showRuler="0">
      <selection activeCell="E8" sqref="E8"/>
      <pageMargins left="0.75" right="0.75" top="1" bottom="1" header="0.5" footer="0.5"/>
      <pageSetup orientation="portrait" r:id="rId8"/>
      <headerFooter alignWithMargins="0"/>
    </customSheetView>
    <customSheetView guid="{C5EDD9E3-0801-4479-8600-A80B0FCFDF0B}" state="hidden" showRuler="0">
      <selection activeCell="C9" sqref="C9"/>
      <pageMargins left="0.75" right="0.75" top="1" bottom="1" header="0.5" footer="0.5"/>
      <pageSetup orientation="portrait" r:id="rId9"/>
      <headerFooter alignWithMargins="0"/>
    </customSheetView>
    <customSheetView guid="{FE4EC9C4-31B9-4D40-8323-5B16C3BC840F}" state="hidden" showRuler="0">
      <selection activeCell="H11" sqref="H11"/>
      <pageMargins left="0.75" right="0.75" top="1" bottom="1" header="0.5" footer="0.5"/>
      <pageSetup orientation="portrait" r:id="rId10"/>
      <headerFooter alignWithMargins="0"/>
    </customSheetView>
    <customSheetView guid="{F9FE2C60-2849-4C32-B532-2B1A89FFA9CD}" state="hidden" showRuler="0">
      <selection activeCell="F8" sqref="F8"/>
      <pageMargins left="0.75" right="0.75" top="1" bottom="1" header="0.5" footer="0.5"/>
      <pageSetup orientation="portrait" r:id="rId11"/>
      <headerFooter alignWithMargins="0"/>
    </customSheetView>
    <customSheetView guid="{494F6778-23FE-4AAC-B37D-6C7543FC13B9}" state="hidden" showRuler="0">
      <selection activeCell="F6" sqref="F6"/>
      <pageMargins left="0.75" right="0.75" top="1" bottom="1" header="0.5" footer="0.5"/>
      <pageSetup orientation="portrait" r:id="rId12"/>
      <headerFooter alignWithMargins="0"/>
    </customSheetView>
    <customSheetView guid="{CD4CA1A8-824A-452F-BDBA-32A47C1B3013}" state="hidden" showRuler="0">
      <selection activeCell="B10" sqref="B10"/>
      <pageMargins left="0.75" right="0.75" top="1" bottom="1" header="0.5" footer="0.5"/>
      <pageSetup orientation="portrait" r:id="rId13"/>
      <headerFooter alignWithMargins="0"/>
    </customSheetView>
    <customSheetView guid="{8E7B022F-1113-4BA2-B2BA-8EDBE02A2557}" state="hidden" showRuler="0">
      <pageMargins left="0.75" right="0.75" top="1" bottom="1" header="0.5" footer="0.5"/>
      <pageSetup orientation="portrait" r:id="rId14"/>
      <headerFooter alignWithMargins="0"/>
    </customSheetView>
    <customSheetView guid="{A3F641DF-CF1D-48E3-AFDC-E52726A449CB}" state="hidden" showRuler="0">
      <pageMargins left="0.75" right="0.75" top="1" bottom="1" header="0.5" footer="0.5"/>
      <pageSetup orientation="portrait" r:id="rId15"/>
      <headerFooter alignWithMargins="0"/>
    </customSheetView>
    <customSheetView guid="{ECEBABD0-566A-41C4-AA9A-38EA30EFEDA8}" state="hidden" showRuler="0">
      <pageMargins left="0.75" right="0.75" top="1" bottom="1" header="0.5" footer="0.5"/>
      <pageSetup orientation="portrait" r:id="rId16"/>
      <headerFooter alignWithMargins="0"/>
    </customSheetView>
    <customSheetView guid="{43BCBF1E-CDCF-4541-8D79-87EDCECBC1FD}" state="hidden" showRuler="0">
      <selection activeCell="D10" sqref="D10"/>
      <pageMargins left="0.75" right="0.75" top="1" bottom="1" header="0.5" footer="0.5"/>
      <pageSetup orientation="portrait" r:id="rId17"/>
      <headerFooter alignWithMargins="0"/>
    </customSheetView>
    <customSheetView guid="{7A9EA6D6-4DDF-43D9-92E6-C6AFAD14E266}" state="hidden" showRuler="0">
      <selection activeCell="D6" sqref="D6"/>
      <pageMargins left="0.75" right="0.75" top="1" bottom="1" header="0.5" footer="0.5"/>
      <pageSetup orientation="portrait" r:id="rId18"/>
      <headerFooter alignWithMargins="0"/>
    </customSheetView>
    <customSheetView guid="{DC28ED1E-3E35-4094-9C2B-5C0A1C1D459C}" state="hidden" showRuler="0">
      <selection activeCell="B1" sqref="B1:H1"/>
      <pageMargins left="0.75" right="0.75" top="1" bottom="1" header="0.5" footer="0.5"/>
      <pageSetup orientation="portrait" r:id="rId19"/>
      <headerFooter alignWithMargins="0"/>
    </customSheetView>
    <customSheetView guid="{240327DD-375F-45D4-BA52-89AFD79FE6A1}" state="hidden" showRuler="0">
      <selection activeCell="B6" sqref="B6"/>
      <pageMargins left="0.75" right="0.75" top="1" bottom="1" header="0.5" footer="0.5"/>
      <pageSetup orientation="portrait" r:id="rId20"/>
      <headerFooter alignWithMargins="0"/>
    </customSheetView>
    <customSheetView guid="{477F7E43-D393-45BA-B99B-D838E4629B5D}" state="hidden" showRuler="0">
      <selection activeCell="E8" sqref="E8"/>
      <pageMargins left="0.75" right="0.75" top="1" bottom="1" header="0.5" footer="0.5"/>
      <pageSetup orientation="portrait" r:id="rId21"/>
      <headerFooter alignWithMargins="0"/>
    </customSheetView>
    <customSheetView guid="{8E3ED18F-7B8F-4A1C-969D-A70DC3B696C3}" state="hidden" showRuler="0">
      <selection activeCell="E8" sqref="E8"/>
      <pageMargins left="0.75" right="0.75" top="1" bottom="1" header="0.5" footer="0.5"/>
      <pageSetup orientation="portrait" r:id="rId22"/>
      <headerFooter alignWithMargins="0"/>
    </customSheetView>
    <customSheetView guid="{38BECF6E-1A53-4F98-87B9-44F2C5F77E08}" state="hidden" showRuler="0">
      <selection activeCell="K10" sqref="K10"/>
      <pageMargins left="0.75" right="0.75" top="1" bottom="1" header="0.5" footer="0.5"/>
      <pageSetup orientation="portrait" r:id="rId23"/>
      <headerFooter alignWithMargins="0"/>
    </customSheetView>
    <customSheetView guid="{340562B9-6CEE-4962-8D7D-CA1C6778F52C}" showRuler="0">
      <selection activeCell="E9" sqref="E9"/>
      <pageMargins left="0.75" right="0.75" top="1" bottom="1" header="0.5" footer="0.5"/>
      <pageSetup orientation="portrait" r:id="rId24"/>
      <headerFooter alignWithMargins="0"/>
    </customSheetView>
    <customSheetView guid="{82E8A0F5-0020-4355-95CF-28601763A783}" state="hidden" showRuler="0">
      <selection activeCell="B3" sqref="B3:H3"/>
      <pageMargins left="0.75" right="0.75" top="1" bottom="1" header="0.5" footer="0.5"/>
      <pageSetup orientation="portrait" r:id="rId25"/>
      <headerFooter alignWithMargins="0"/>
    </customSheetView>
    <customSheetView guid="{05855B4F-D61E-4C97-B759-B2F96767F6F8}" state="hidden" showRuler="0">
      <selection activeCell="B1" sqref="B1:H1"/>
      <pageMargins left="0.75" right="0.75" top="1" bottom="1" header="0.5" footer="0.5"/>
      <pageSetup orientation="portrait" r:id="rId26"/>
      <headerFooter alignWithMargins="0"/>
    </customSheetView>
    <customSheetView guid="{347D9A5E-5167-4CD7-A121-BEAF211F64E4}" state="hidden" showRuler="0">
      <selection activeCell="F15" sqref="F15"/>
      <pageMargins left="0.75" right="0.75" top="1" bottom="1" header="0.5" footer="0.5"/>
      <pageSetup orientation="portrait" r:id="rId27"/>
      <headerFooter alignWithMargins="0"/>
    </customSheetView>
    <customSheetView guid="{72B383D4-8341-48BE-BBCC-63C6785ABF81}" state="hidden" showRuler="0">
      <selection activeCell="D10" sqref="D10"/>
      <pageMargins left="0.75" right="0.75" top="1" bottom="1" header="0.5" footer="0.5"/>
      <pageSetup orientation="portrait" r:id="rId28"/>
      <headerFooter alignWithMargins="0"/>
    </customSheetView>
    <customSheetView guid="{7706378E-40E2-4583-90AF-E6E1DCB3696C}" state="hidden" showRuler="0">
      <selection activeCell="C7" sqref="C7"/>
      <pageMargins left="0.75" right="0.75" top="1" bottom="1" header="0.5" footer="0.5"/>
      <pageSetup orientation="portrait" r:id="rId29"/>
      <headerFooter alignWithMargins="0"/>
    </customSheetView>
    <customSheetView guid="{1A6C211D-477E-416D-87F8-1BF3866A431B}" state="hidden" showRuler="0">
      <selection activeCell="B6" sqref="B6"/>
      <pageMargins left="0.75" right="0.75" top="1" bottom="1" header="0.5" footer="0.5"/>
      <pageSetup orientation="portrait" r:id="rId30"/>
      <headerFooter alignWithMargins="0"/>
    </customSheetView>
  </customSheetViews>
  <mergeCells count="3">
    <mergeCell ref="B1:H1"/>
    <mergeCell ref="B3:H3"/>
    <mergeCell ref="B4:C4"/>
  </mergeCells>
  <phoneticPr fontId="7" type="noConversion"/>
  <pageMargins left="0.75" right="0.75" top="1" bottom="1" header="0.5" footer="0.5"/>
  <pageSetup orientation="portrait" r:id="rId3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1"/>
    <pageSetUpPr fitToPage="1"/>
  </sheetPr>
  <dimension ref="A1:I110"/>
  <sheetViews>
    <sheetView showGridLines="0" view="pageBreakPreview" topLeftCell="A12" zoomScale="70" zoomScaleSheetLayoutView="70" workbookViewId="0">
      <selection activeCell="E28" sqref="B28:E30"/>
    </sheetView>
  </sheetViews>
  <sheetFormatPr defaultColWidth="9.140625" defaultRowHeight="16.5"/>
  <cols>
    <col min="1" max="1" width="12.140625" style="29" customWidth="1"/>
    <col min="2" max="2" width="30.7109375" style="29" customWidth="1"/>
    <col min="3" max="3" width="20.42578125" style="29" customWidth="1"/>
    <col min="4" max="4" width="24.28515625" style="29" customWidth="1"/>
    <col min="5" max="5" width="35.140625" style="29" customWidth="1"/>
    <col min="6" max="7" width="9.140625" style="24"/>
    <col min="8" max="8" width="0" style="24" hidden="1" customWidth="1"/>
    <col min="9" max="16384" width="9.140625" style="25"/>
  </cols>
  <sheetData>
    <row r="1" spans="1:9" ht="15">
      <c r="A1" s="647" t="str">
        <f>'Attach 3(JV)'!A1</f>
        <v>Specification No. :CC/NT/W-AIS/DOM/A00/23/06456</v>
      </c>
      <c r="B1" s="647"/>
      <c r="C1" s="647"/>
      <c r="D1" s="669" t="str">
        <f>"Attachment-5 " &amp; 'Attach 3(JV)'!AT1</f>
        <v xml:space="preserve">Attachment-5 </v>
      </c>
      <c r="E1" s="669"/>
    </row>
    <row r="2" spans="1:9" ht="8.1" customHeight="1"/>
    <row r="3" spans="1:9" ht="129" customHeight="1">
      <c r="A3" s="626" t="str">
        <f>'Attach 3(JV)'!A3</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3" s="627"/>
      <c r="C3" s="627"/>
      <c r="D3" s="627"/>
      <c r="E3" s="627"/>
      <c r="F3" s="26"/>
      <c r="G3" s="27"/>
      <c r="H3" s="26"/>
    </row>
    <row r="4" spans="1:9" ht="3.75" hidden="1" customHeight="1">
      <c r="A4" s="28"/>
      <c r="H4" s="30"/>
      <c r="I4" s="11"/>
    </row>
    <row r="5" spans="1:9" ht="20.100000000000001" customHeight="1">
      <c r="A5" s="655" t="s">
        <v>367</v>
      </c>
      <c r="B5" s="655"/>
      <c r="C5" s="655"/>
      <c r="D5" s="655"/>
      <c r="E5" s="655"/>
      <c r="F5" s="31"/>
      <c r="H5" s="30"/>
      <c r="I5" s="11"/>
    </row>
    <row r="6" spans="1:9" ht="8.1" customHeight="1">
      <c r="A6" s="32"/>
      <c r="H6" s="30"/>
      <c r="I6" s="11"/>
    </row>
    <row r="7" spans="1:9" ht="20.100000000000001" customHeight="1">
      <c r="A7" s="33" t="str">
        <f>'Attach 3(JV)'!A7</f>
        <v>Bidder’s Name and Address (Sole Bidder) :</v>
      </c>
      <c r="B7" s="32"/>
      <c r="C7" s="32"/>
      <c r="D7" s="15" t="str">
        <f>'Attach 3(JV)'!E7</f>
        <v>To:</v>
      </c>
      <c r="H7" s="30"/>
      <c r="I7" s="11"/>
    </row>
    <row r="8" spans="1:9" ht="36" customHeight="1">
      <c r="A8" s="653" t="str">
        <f>'Attach 3(JV)'!A8</f>
        <v/>
      </c>
      <c r="B8" s="653"/>
      <c r="C8" s="653"/>
      <c r="D8" s="12" t="str">
        <f>'Attach 3(JV)'!E8</f>
        <v>Contract Services</v>
      </c>
      <c r="H8" s="30"/>
      <c r="I8" s="11"/>
    </row>
    <row r="9" spans="1:9" ht="20.100000000000001" customHeight="1">
      <c r="A9" s="13" t="s">
        <v>349</v>
      </c>
      <c r="B9" s="643" t="str">
        <f>'Attach 3(JV)'!B9</f>
        <v/>
      </c>
      <c r="C9" s="643"/>
      <c r="D9" s="12" t="str">
        <f>'Attach 3(JV)'!E9</f>
        <v>Power Grid Corporation of India Ltd.,</v>
      </c>
      <c r="H9" s="30"/>
      <c r="I9" s="11"/>
    </row>
    <row r="10" spans="1:9" ht="20.100000000000001" customHeight="1">
      <c r="A10" s="13" t="s">
        <v>351</v>
      </c>
      <c r="B10" s="643" t="str">
        <f>'Attach 3(JV)'!B10</f>
        <v/>
      </c>
      <c r="C10" s="643"/>
      <c r="D10" s="12" t="str">
        <f>'Attach 3(JV)'!E10</f>
        <v>"Saudamini", Plot No. 2, Sector 29</v>
      </c>
      <c r="H10" s="30"/>
      <c r="I10" s="11"/>
    </row>
    <row r="11" spans="1:9" ht="20.100000000000001" customHeight="1">
      <c r="B11" s="643" t="str">
        <f>'Attach 3(JV)'!B11</f>
        <v/>
      </c>
      <c r="C11" s="643"/>
      <c r="D11" s="12" t="str">
        <f>'Attach 3(JV)'!E11</f>
        <v>Gurgaon (Haryana) - 122001</v>
      </c>
    </row>
    <row r="12" spans="1:9" ht="17.25" customHeight="1">
      <c r="A12" s="32"/>
      <c r="B12" s="643" t="str">
        <f>'Attach 3(JV)'!B12</f>
        <v/>
      </c>
      <c r="C12" s="643"/>
      <c r="D12" s="12"/>
    </row>
    <row r="13" spans="1:9" ht="20.100000000000001" customHeight="1">
      <c r="A13" s="29" t="s">
        <v>344</v>
      </c>
    </row>
    <row r="14" spans="1:9" ht="45.75" customHeight="1">
      <c r="A14" s="662" t="s">
        <v>368</v>
      </c>
      <c r="B14" s="662"/>
      <c r="C14" s="662"/>
      <c r="D14" s="662"/>
      <c r="E14" s="662"/>
      <c r="F14" s="34"/>
      <c r="G14" s="34"/>
      <c r="H14" s="34"/>
    </row>
    <row r="15" spans="1:9" ht="32.1" customHeight="1">
      <c r="A15" s="682" t="s">
        <v>347</v>
      </c>
      <c r="B15" s="682" t="s">
        <v>365</v>
      </c>
      <c r="C15" s="682" t="s">
        <v>369</v>
      </c>
      <c r="D15" s="680" t="s">
        <v>370</v>
      </c>
      <c r="E15" s="681"/>
      <c r="F15" s="34"/>
      <c r="G15" s="34"/>
      <c r="H15" s="34"/>
    </row>
    <row r="16" spans="1:9" ht="19.5" customHeight="1">
      <c r="A16" s="683"/>
      <c r="B16" s="683"/>
      <c r="C16" s="683"/>
      <c r="D16" s="46" t="s">
        <v>371</v>
      </c>
      <c r="E16" s="46" t="s">
        <v>372</v>
      </c>
      <c r="F16" s="34"/>
      <c r="G16" s="34"/>
      <c r="H16" s="34"/>
    </row>
    <row r="17" spans="1:8" ht="21.95" customHeight="1">
      <c r="A17" s="120">
        <v>1</v>
      </c>
      <c r="B17" s="253"/>
      <c r="C17" s="253"/>
      <c r="D17" s="253"/>
      <c r="E17" s="253"/>
      <c r="F17" s="34"/>
      <c r="G17" s="34"/>
      <c r="H17" s="34"/>
    </row>
    <row r="18" spans="1:8" ht="21.95" customHeight="1">
      <c r="A18" s="121">
        <v>2</v>
      </c>
      <c r="B18" s="253"/>
      <c r="C18" s="253"/>
      <c r="D18" s="253"/>
      <c r="E18" s="253"/>
      <c r="F18" s="34"/>
      <c r="G18" s="34"/>
      <c r="H18" s="34"/>
    </row>
    <row r="19" spans="1:8" ht="21.95" customHeight="1">
      <c r="A19" s="121">
        <v>3</v>
      </c>
      <c r="B19" s="253"/>
      <c r="C19" s="253"/>
      <c r="D19" s="253"/>
      <c r="E19" s="253"/>
      <c r="F19" s="34"/>
      <c r="G19" s="34"/>
      <c r="H19" s="34"/>
    </row>
    <row r="20" spans="1:8" ht="21.95" customHeight="1">
      <c r="A20" s="121">
        <v>4</v>
      </c>
      <c r="B20" s="253"/>
      <c r="C20" s="253"/>
      <c r="D20" s="253"/>
      <c r="E20" s="253"/>
      <c r="F20" s="183"/>
      <c r="G20" s="183"/>
      <c r="H20" s="185" t="b">
        <v>1</v>
      </c>
    </row>
    <row r="21" spans="1:8" ht="21.95" customHeight="1">
      <c r="A21" s="122">
        <v>5</v>
      </c>
      <c r="B21" s="253"/>
      <c r="C21" s="253"/>
      <c r="D21" s="253"/>
      <c r="E21" s="253"/>
      <c r="F21" s="183"/>
      <c r="G21" s="183"/>
      <c r="H21" s="184"/>
    </row>
    <row r="22" spans="1:8" ht="18" customHeight="1">
      <c r="A22" s="181"/>
      <c r="B22" s="182"/>
      <c r="C22" s="182"/>
      <c r="D22" s="182"/>
      <c r="E22" s="182"/>
      <c r="F22" s="177"/>
      <c r="G22" s="177"/>
      <c r="H22" s="178"/>
    </row>
    <row r="23" spans="1:8" ht="9" customHeight="1">
      <c r="A23" s="96"/>
      <c r="B23" s="101"/>
      <c r="C23" s="101"/>
      <c r="D23" s="101"/>
      <c r="E23" s="101"/>
      <c r="F23" s="177"/>
      <c r="G23" s="177"/>
      <c r="H23" s="178"/>
    </row>
    <row r="24" spans="1:8" ht="38.25" customHeight="1">
      <c r="A24" s="670" t="s">
        <v>501</v>
      </c>
      <c r="B24" s="671"/>
      <c r="C24" s="671"/>
      <c r="D24" s="671"/>
      <c r="E24" s="671"/>
      <c r="F24" s="177"/>
      <c r="G24" s="177"/>
      <c r="H24" s="178"/>
    </row>
    <row r="25" spans="1:8" ht="54.75" customHeight="1">
      <c r="A25" s="684" t="s">
        <v>80</v>
      </c>
      <c r="B25" s="684"/>
      <c r="C25" s="684"/>
      <c r="D25" s="684"/>
      <c r="E25" s="684"/>
      <c r="F25" s="177"/>
      <c r="G25" s="177"/>
      <c r="H25" s="178"/>
    </row>
    <row r="26" spans="1:8" ht="32.1" customHeight="1">
      <c r="A26" s="682" t="s">
        <v>347</v>
      </c>
      <c r="B26" s="682" t="s">
        <v>365</v>
      </c>
      <c r="C26" s="682" t="s">
        <v>102</v>
      </c>
      <c r="D26" s="680" t="s">
        <v>103</v>
      </c>
      <c r="E26" s="681"/>
      <c r="F26" s="34"/>
      <c r="G26" s="34"/>
      <c r="H26" s="34"/>
    </row>
    <row r="27" spans="1:8" ht="22.5" customHeight="1">
      <c r="A27" s="683"/>
      <c r="B27" s="683"/>
      <c r="C27" s="683"/>
      <c r="D27" s="46" t="s">
        <v>104</v>
      </c>
      <c r="E27" s="46" t="s">
        <v>105</v>
      </c>
      <c r="F27" s="34"/>
      <c r="G27" s="34"/>
      <c r="H27" s="34"/>
    </row>
    <row r="28" spans="1:8" ht="21.95" customHeight="1">
      <c r="A28" s="176">
        <v>1</v>
      </c>
      <c r="B28" s="252"/>
      <c r="C28" s="252"/>
      <c r="D28" s="252"/>
      <c r="E28" s="252"/>
      <c r="F28" s="34"/>
      <c r="G28" s="34"/>
      <c r="H28" s="34"/>
    </row>
    <row r="29" spans="1:8" ht="21.95" customHeight="1">
      <c r="A29" s="176">
        <v>2</v>
      </c>
      <c r="B29" s="252"/>
      <c r="C29" s="252"/>
      <c r="D29" s="252"/>
      <c r="E29" s="252"/>
    </row>
    <row r="30" spans="1:8" ht="21.95" customHeight="1">
      <c r="A30" s="122">
        <v>3</v>
      </c>
      <c r="B30" s="252"/>
      <c r="C30" s="252"/>
      <c r="D30" s="252"/>
      <c r="E30" s="252"/>
    </row>
    <row r="31" spans="1:8" ht="3.75" customHeight="1">
      <c r="A31" s="151"/>
      <c r="B31" s="151"/>
      <c r="C31" s="151"/>
      <c r="D31" s="151"/>
      <c r="E31" s="151"/>
      <c r="F31" s="34"/>
      <c r="G31" s="34"/>
      <c r="H31" s="34"/>
    </row>
    <row r="32" spans="1:8" ht="11.25" customHeight="1">
      <c r="C32" s="37"/>
      <c r="F32" s="34"/>
      <c r="G32" s="34"/>
      <c r="H32" s="34"/>
    </row>
    <row r="33" spans="1:5" ht="15.95" customHeight="1">
      <c r="A33" s="36" t="s">
        <v>6</v>
      </c>
      <c r="B33" s="69" t="str">
        <f>'Attach 3(JV)'!B24</f>
        <v>--</v>
      </c>
      <c r="D33" s="37" t="s">
        <v>4</v>
      </c>
      <c r="E33" s="240" t="str">
        <f>'Attach 3(JV)'!E24</f>
        <v/>
      </c>
    </row>
    <row r="34" spans="1:5" ht="15.95" customHeight="1">
      <c r="A34" s="36" t="s">
        <v>7</v>
      </c>
      <c r="B34" s="240" t="str">
        <f>'Attach 3(JV)'!B25</f>
        <v/>
      </c>
      <c r="D34" s="37" t="s">
        <v>5</v>
      </c>
      <c r="E34" s="240" t="str">
        <f>'Attach 3(JV)'!E25</f>
        <v/>
      </c>
    </row>
    <row r="35" spans="1:5" ht="15.95" customHeight="1">
      <c r="A35" s="25"/>
      <c r="B35" s="25"/>
      <c r="C35" s="37"/>
      <c r="D35" s="25"/>
      <c r="E35" s="25"/>
    </row>
    <row r="36" spans="1:5" ht="20.100000000000001" customHeight="1">
      <c r="A36" s="21" t="str">
        <f>A1</f>
        <v>Specification No. :CC/NT/W-AIS/DOM/A00/23/06456</v>
      </c>
      <c r="B36" s="22"/>
      <c r="C36" s="22"/>
      <c r="D36" s="22"/>
      <c r="E36" s="41" t="str">
        <f>"Annexure I to " &amp;D1</f>
        <v xml:space="preserve">Annexure I to Attachment-5 </v>
      </c>
    </row>
    <row r="37" spans="1:5" ht="18" customHeight="1">
      <c r="A37" s="38"/>
    </row>
    <row r="38" spans="1:5" ht="18" customHeight="1">
      <c r="A38" s="674" t="s">
        <v>367</v>
      </c>
      <c r="B38" s="674"/>
      <c r="C38" s="674"/>
      <c r="D38" s="674"/>
      <c r="E38" s="674"/>
    </row>
    <row r="39" spans="1:5" ht="18" customHeight="1"/>
    <row r="40" spans="1:5" ht="42" customHeight="1">
      <c r="A40" s="675" t="s">
        <v>347</v>
      </c>
      <c r="B40" s="677" t="s">
        <v>365</v>
      </c>
      <c r="C40" s="677" t="s">
        <v>369</v>
      </c>
      <c r="D40" s="680" t="s">
        <v>370</v>
      </c>
      <c r="E40" s="681"/>
    </row>
    <row r="41" spans="1:5" ht="23.25" customHeight="1">
      <c r="A41" s="676"/>
      <c r="B41" s="678"/>
      <c r="C41" s="678"/>
      <c r="D41" s="46" t="s">
        <v>371</v>
      </c>
      <c r="E41" s="46" t="s">
        <v>372</v>
      </c>
    </row>
    <row r="42" spans="1:5" ht="18" customHeight="1">
      <c r="A42" s="152"/>
      <c r="B42" s="152"/>
      <c r="C42" s="152"/>
      <c r="D42" s="152"/>
      <c r="E42" s="152"/>
    </row>
    <row r="43" spans="1:5" ht="18" customHeight="1">
      <c r="A43" s="152"/>
      <c r="B43" s="152"/>
      <c r="C43" s="152"/>
      <c r="D43" s="152"/>
      <c r="E43" s="152"/>
    </row>
    <row r="44" spans="1:5" ht="18" customHeight="1">
      <c r="A44" s="152"/>
      <c r="B44" s="152"/>
      <c r="C44" s="152"/>
      <c r="D44" s="152"/>
      <c r="E44" s="152"/>
    </row>
    <row r="45" spans="1:5" ht="18" customHeight="1">
      <c r="A45" s="152"/>
      <c r="B45" s="152"/>
      <c r="C45" s="152"/>
      <c r="D45" s="152"/>
      <c r="E45" s="152"/>
    </row>
    <row r="46" spans="1:5" ht="18" customHeight="1">
      <c r="A46" s="152"/>
      <c r="B46" s="152"/>
      <c r="C46" s="152"/>
      <c r="D46" s="152"/>
      <c r="E46" s="152"/>
    </row>
    <row r="47" spans="1:5" ht="18" customHeight="1">
      <c r="A47" s="152"/>
      <c r="B47" s="152"/>
      <c r="C47" s="152"/>
      <c r="D47" s="152"/>
      <c r="E47" s="152"/>
    </row>
    <row r="48" spans="1:5" ht="18" customHeight="1">
      <c r="A48" s="152"/>
      <c r="B48" s="152"/>
      <c r="C48" s="152"/>
      <c r="D48" s="152"/>
      <c r="E48" s="152"/>
    </row>
    <row r="49" spans="1:5" ht="18" customHeight="1">
      <c r="A49" s="152"/>
      <c r="B49" s="152"/>
      <c r="C49" s="152"/>
      <c r="D49" s="152"/>
      <c r="E49" s="152"/>
    </row>
    <row r="50" spans="1:5" ht="18" customHeight="1">
      <c r="A50" s="152"/>
      <c r="B50" s="152"/>
      <c r="C50" s="152"/>
      <c r="D50" s="152"/>
      <c r="E50" s="152"/>
    </row>
    <row r="51" spans="1:5" ht="18" customHeight="1">
      <c r="A51" s="152"/>
      <c r="B51" s="152"/>
      <c r="C51" s="152"/>
      <c r="D51" s="152"/>
      <c r="E51" s="152"/>
    </row>
    <row r="52" spans="1:5" ht="18" customHeight="1">
      <c r="A52" s="152"/>
      <c r="B52" s="152"/>
      <c r="C52" s="152"/>
      <c r="D52" s="152"/>
      <c r="E52" s="152"/>
    </row>
    <row r="53" spans="1:5" ht="18" customHeight="1">
      <c r="A53" s="152"/>
      <c r="B53" s="152"/>
      <c r="C53" s="152"/>
      <c r="D53" s="152"/>
      <c r="E53" s="152"/>
    </row>
    <row r="54" spans="1:5" ht="18" customHeight="1">
      <c r="A54" s="152"/>
      <c r="B54" s="152"/>
      <c r="C54" s="152"/>
      <c r="D54" s="152"/>
      <c r="E54" s="152"/>
    </row>
    <row r="55" spans="1:5" ht="18" customHeight="1">
      <c r="A55" s="152"/>
      <c r="B55" s="152"/>
      <c r="C55" s="152"/>
      <c r="D55" s="152"/>
      <c r="E55" s="152"/>
    </row>
    <row r="56" spans="1:5" ht="18" customHeight="1">
      <c r="A56" s="152"/>
      <c r="B56" s="152"/>
      <c r="C56" s="152"/>
      <c r="D56" s="152"/>
      <c r="E56" s="152"/>
    </row>
    <row r="57" spans="1:5" ht="18" customHeight="1">
      <c r="A57" s="152"/>
      <c r="B57" s="152"/>
      <c r="C57" s="152"/>
      <c r="D57" s="152"/>
      <c r="E57" s="152"/>
    </row>
    <row r="58" spans="1:5" ht="18" customHeight="1">
      <c r="A58" s="152"/>
      <c r="B58" s="152"/>
      <c r="C58" s="152"/>
      <c r="D58" s="152"/>
      <c r="E58" s="152"/>
    </row>
    <row r="59" spans="1:5" ht="18" customHeight="1">
      <c r="A59" s="152"/>
      <c r="B59" s="152"/>
      <c r="C59" s="152"/>
      <c r="D59" s="152"/>
      <c r="E59" s="152"/>
    </row>
    <row r="60" spans="1:5" ht="18" customHeight="1">
      <c r="A60" s="152"/>
      <c r="B60" s="152"/>
      <c r="C60" s="152"/>
      <c r="D60" s="152"/>
      <c r="E60" s="152"/>
    </row>
    <row r="61" spans="1:5" ht="18" customHeight="1">
      <c r="A61" s="152"/>
      <c r="B61" s="152"/>
      <c r="C61" s="152"/>
      <c r="D61" s="152"/>
      <c r="E61" s="152"/>
    </row>
    <row r="62" spans="1:5" ht="18" customHeight="1">
      <c r="A62" s="152"/>
      <c r="B62" s="152"/>
      <c r="C62" s="152"/>
      <c r="D62" s="152"/>
      <c r="E62" s="152"/>
    </row>
    <row r="63" spans="1:5" ht="18" customHeight="1">
      <c r="A63" s="152"/>
      <c r="B63" s="152"/>
      <c r="C63" s="152"/>
      <c r="D63" s="152"/>
      <c r="E63" s="152"/>
    </row>
    <row r="64" spans="1:5" ht="18" customHeight="1">
      <c r="A64" s="152"/>
      <c r="B64" s="152"/>
      <c r="C64" s="152"/>
      <c r="D64" s="152"/>
      <c r="E64" s="152"/>
    </row>
    <row r="65" spans="1:5" ht="18" customHeight="1">
      <c r="A65" s="152"/>
      <c r="B65" s="152"/>
      <c r="C65" s="152"/>
      <c r="D65" s="152"/>
      <c r="E65" s="152"/>
    </row>
    <row r="66" spans="1:5" ht="18" customHeight="1">
      <c r="A66" s="152"/>
      <c r="B66" s="152"/>
      <c r="C66" s="152"/>
      <c r="D66" s="152"/>
      <c r="E66" s="152"/>
    </row>
    <row r="67" spans="1:5" ht="18" customHeight="1">
      <c r="A67" s="153"/>
      <c r="B67" s="153"/>
      <c r="C67" s="153"/>
      <c r="D67" s="153"/>
      <c r="E67" s="153"/>
    </row>
    <row r="68" spans="1:5" ht="18" customHeight="1"/>
    <row r="69" spans="1:5" ht="24" customHeight="1">
      <c r="C69" s="37"/>
    </row>
    <row r="70" spans="1:5" ht="24" customHeight="1">
      <c r="A70" s="36" t="s">
        <v>6</v>
      </c>
      <c r="B70" s="69" t="str">
        <f>B33</f>
        <v>--</v>
      </c>
      <c r="C70" s="37" t="s">
        <v>4</v>
      </c>
      <c r="D70" s="240" t="str">
        <f>E33</f>
        <v/>
      </c>
    </row>
    <row r="71" spans="1:5" ht="24" customHeight="1">
      <c r="A71" s="36" t="s">
        <v>7</v>
      </c>
      <c r="B71" s="245" t="str">
        <f>B34</f>
        <v/>
      </c>
      <c r="C71" s="37" t="s">
        <v>5</v>
      </c>
      <c r="D71" s="240" t="str">
        <f>E34</f>
        <v/>
      </c>
    </row>
    <row r="72" spans="1:5" ht="24" customHeight="1">
      <c r="A72" s="36"/>
      <c r="B72" s="69"/>
      <c r="C72" s="37"/>
      <c r="D72" s="39"/>
    </row>
    <row r="73" spans="1:5" ht="20.100000000000001" customHeight="1">
      <c r="A73" s="21" t="str">
        <f>A1</f>
        <v>Specification No. :CC/NT/W-AIS/DOM/A00/23/06456</v>
      </c>
      <c r="B73" s="22"/>
      <c r="C73" s="22"/>
      <c r="D73" s="22"/>
      <c r="E73" s="41" t="str">
        <f>E36</f>
        <v xml:space="preserve">Annexure I to Attachment-5 </v>
      </c>
    </row>
    <row r="74" spans="1:5" ht="18" customHeight="1">
      <c r="A74" s="38"/>
    </row>
    <row r="75" spans="1:5" ht="18" customHeight="1">
      <c r="A75" s="674" t="s">
        <v>367</v>
      </c>
      <c r="B75" s="674"/>
      <c r="C75" s="674"/>
      <c r="D75" s="674"/>
      <c r="E75" s="674"/>
    </row>
    <row r="76" spans="1:5" ht="18" customHeight="1"/>
    <row r="77" spans="1:5" ht="37.5" customHeight="1">
      <c r="A77" s="675" t="s">
        <v>347</v>
      </c>
      <c r="B77" s="677" t="s">
        <v>365</v>
      </c>
      <c r="C77" s="677" t="s">
        <v>370</v>
      </c>
      <c r="D77" s="672" t="s">
        <v>370</v>
      </c>
      <c r="E77" s="673"/>
    </row>
    <row r="78" spans="1:5" ht="24" customHeight="1">
      <c r="A78" s="676"/>
      <c r="B78" s="679"/>
      <c r="C78" s="679"/>
      <c r="D78" s="48" t="s">
        <v>371</v>
      </c>
      <c r="E78" s="48" t="s">
        <v>372</v>
      </c>
    </row>
    <row r="79" spans="1:5" ht="18" customHeight="1">
      <c r="A79" s="152"/>
      <c r="B79" s="152"/>
      <c r="C79" s="152"/>
      <c r="D79" s="152"/>
      <c r="E79" s="152"/>
    </row>
    <row r="80" spans="1:5" ht="18" customHeight="1">
      <c r="A80" s="152"/>
      <c r="B80" s="152"/>
      <c r="C80" s="152"/>
      <c r="D80" s="152"/>
      <c r="E80" s="152"/>
    </row>
    <row r="81" spans="1:5" ht="18" customHeight="1">
      <c r="A81" s="152"/>
      <c r="B81" s="152"/>
      <c r="C81" s="152"/>
      <c r="D81" s="152"/>
      <c r="E81" s="152"/>
    </row>
    <row r="82" spans="1:5" ht="18" customHeight="1">
      <c r="A82" s="152"/>
      <c r="B82" s="152"/>
      <c r="C82" s="152"/>
      <c r="D82" s="152"/>
      <c r="E82" s="152"/>
    </row>
    <row r="83" spans="1:5" ht="18" customHeight="1">
      <c r="A83" s="152"/>
      <c r="B83" s="152"/>
      <c r="C83" s="152"/>
      <c r="D83" s="152"/>
      <c r="E83" s="152"/>
    </row>
    <row r="84" spans="1:5" ht="18" customHeight="1">
      <c r="A84" s="152"/>
      <c r="B84" s="152"/>
      <c r="C84" s="152"/>
      <c r="D84" s="152"/>
      <c r="E84" s="152"/>
    </row>
    <row r="85" spans="1:5" ht="18" customHeight="1">
      <c r="A85" s="152"/>
      <c r="B85" s="152"/>
      <c r="C85" s="152"/>
      <c r="D85" s="152"/>
      <c r="E85" s="152"/>
    </row>
    <row r="86" spans="1:5" ht="18" customHeight="1">
      <c r="A86" s="152"/>
      <c r="B86" s="152"/>
      <c r="C86" s="152"/>
      <c r="D86" s="152"/>
      <c r="E86" s="152"/>
    </row>
    <row r="87" spans="1:5" ht="18" customHeight="1">
      <c r="A87" s="152"/>
      <c r="B87" s="152"/>
      <c r="C87" s="152"/>
      <c r="D87" s="152"/>
      <c r="E87" s="152"/>
    </row>
    <row r="88" spans="1:5" ht="18" customHeight="1">
      <c r="A88" s="152"/>
      <c r="B88" s="152"/>
      <c r="C88" s="152"/>
      <c r="D88" s="152"/>
      <c r="E88" s="152"/>
    </row>
    <row r="89" spans="1:5" ht="18" customHeight="1">
      <c r="A89" s="152"/>
      <c r="B89" s="152"/>
      <c r="C89" s="152"/>
      <c r="D89" s="152"/>
      <c r="E89" s="152"/>
    </row>
    <row r="90" spans="1:5" ht="18" customHeight="1">
      <c r="A90" s="152"/>
      <c r="B90" s="152"/>
      <c r="C90" s="152"/>
      <c r="D90" s="152"/>
      <c r="E90" s="152"/>
    </row>
    <row r="91" spans="1:5" ht="18" customHeight="1">
      <c r="A91" s="152"/>
      <c r="B91" s="152"/>
      <c r="C91" s="152"/>
      <c r="D91" s="152"/>
      <c r="E91" s="152"/>
    </row>
    <row r="92" spans="1:5" ht="18" customHeight="1">
      <c r="A92" s="152"/>
      <c r="B92" s="152"/>
      <c r="C92" s="152"/>
      <c r="D92" s="152"/>
      <c r="E92" s="152"/>
    </row>
    <row r="93" spans="1:5" ht="18" customHeight="1">
      <c r="A93" s="152"/>
      <c r="B93" s="152"/>
      <c r="C93" s="152"/>
      <c r="D93" s="152"/>
      <c r="E93" s="152"/>
    </row>
    <row r="94" spans="1:5" ht="18" customHeight="1">
      <c r="A94" s="152"/>
      <c r="B94" s="152"/>
      <c r="C94" s="152"/>
      <c r="D94" s="152"/>
      <c r="E94" s="152"/>
    </row>
    <row r="95" spans="1:5" ht="18" customHeight="1">
      <c r="A95" s="152"/>
      <c r="B95" s="152"/>
      <c r="C95" s="152"/>
      <c r="D95" s="152"/>
      <c r="E95" s="152"/>
    </row>
    <row r="96" spans="1:5" ht="18" customHeight="1">
      <c r="A96" s="152"/>
      <c r="B96" s="152"/>
      <c r="C96" s="152"/>
      <c r="D96" s="152"/>
      <c r="E96" s="152"/>
    </row>
    <row r="97" spans="1:5" ht="18" customHeight="1">
      <c r="A97" s="152"/>
      <c r="B97" s="152"/>
      <c r="C97" s="152"/>
      <c r="D97" s="152"/>
      <c r="E97" s="152"/>
    </row>
    <row r="98" spans="1:5" ht="18" customHeight="1">
      <c r="A98" s="152"/>
      <c r="B98" s="152"/>
      <c r="C98" s="152"/>
      <c r="D98" s="152"/>
      <c r="E98" s="152"/>
    </row>
    <row r="99" spans="1:5" ht="18" customHeight="1">
      <c r="A99" s="152"/>
      <c r="B99" s="152"/>
      <c r="C99" s="152"/>
      <c r="D99" s="152"/>
      <c r="E99" s="152"/>
    </row>
    <row r="100" spans="1:5" ht="18" customHeight="1">
      <c r="A100" s="152"/>
      <c r="B100" s="152"/>
      <c r="C100" s="152"/>
      <c r="D100" s="152"/>
      <c r="E100" s="152"/>
    </row>
    <row r="101" spans="1:5" ht="18" customHeight="1">
      <c r="A101" s="152"/>
      <c r="B101" s="152"/>
      <c r="C101" s="152"/>
      <c r="D101" s="152"/>
      <c r="E101" s="152"/>
    </row>
    <row r="102" spans="1:5" ht="18" customHeight="1">
      <c r="A102" s="152"/>
      <c r="B102" s="152"/>
      <c r="C102" s="152"/>
      <c r="D102" s="152"/>
      <c r="E102" s="152"/>
    </row>
    <row r="103" spans="1:5" ht="18" customHeight="1">
      <c r="A103" s="152"/>
      <c r="B103" s="152"/>
      <c r="C103" s="152"/>
      <c r="D103" s="152"/>
      <c r="E103" s="152"/>
    </row>
    <row r="104" spans="1:5" ht="18" customHeight="1">
      <c r="A104" s="153"/>
      <c r="B104" s="153"/>
      <c r="C104" s="153"/>
      <c r="D104" s="153"/>
      <c r="E104" s="153"/>
    </row>
    <row r="105" spans="1:5" ht="18" customHeight="1"/>
    <row r="106" spans="1:5" ht="24" customHeight="1">
      <c r="C106" s="37"/>
    </row>
    <row r="107" spans="1:5" ht="24" customHeight="1">
      <c r="A107" s="36" t="s">
        <v>6</v>
      </c>
      <c r="B107" s="69" t="str">
        <f>B70</f>
        <v>--</v>
      </c>
      <c r="C107" s="37" t="s">
        <v>4</v>
      </c>
      <c r="D107" s="240" t="str">
        <f>D70</f>
        <v/>
      </c>
    </row>
    <row r="108" spans="1:5" ht="24" customHeight="1">
      <c r="A108" s="36" t="s">
        <v>7</v>
      </c>
      <c r="B108" s="245" t="str">
        <f>B71</f>
        <v/>
      </c>
      <c r="C108" s="37" t="s">
        <v>5</v>
      </c>
      <c r="D108" s="240" t="str">
        <f>D71</f>
        <v/>
      </c>
    </row>
    <row r="109" spans="1:5" ht="24" customHeight="1">
      <c r="A109" s="25"/>
      <c r="B109" s="25"/>
      <c r="C109" s="37"/>
      <c r="D109" s="25"/>
      <c r="E109" s="25"/>
    </row>
    <row r="110" spans="1:5" ht="33" customHeight="1">
      <c r="D110" s="37"/>
    </row>
  </sheetData>
  <sheetProtection algorithmName="SHA-512" hashValue="s2aTAT8SnUN0TUZKF8boycefoQ+19yN0jHSREue8l3VJiT11zwh/EMroHwPuM7Emv4cOsUw78JZoiLo2vVbM8Q==" saltValue="Z3broiIlpYY0LaW68o1j5Q==" spinCount="100000" sheet="1" formatColumns="0" formatRows="0" selectLockedCells="1"/>
  <customSheetViews>
    <customSheetView guid="{FEBF4298-F424-4062-8777-832DAFDB7A61}"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FB41F969-87BE-4AD1-A99C-A5F9EA1C8FCB}" scale="8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32"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3"/>
      <headerFooter alignWithMargins="0">
        <oddFooter>&amp;R&amp;"Book Antiqua,Bold"&amp;8 Page &amp;P of &amp;N</oddFooter>
      </headerFooter>
    </customSheetView>
    <customSheetView guid="{BA86FE7A-199D-4ABD-A444-AE6BFDF4BCC9}" scale="130" showPageBreaks="1" showGridLines="0" fitToPage="1" printArea="1" hiddenRows="1" hiddenColumns="1" view="pageBreakPreview" topLeftCell="A26">
      <selection activeCell="C44" sqref="C44"/>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5"/>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1"/>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5"/>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0"/>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1"/>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25"/>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6"/>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27"/>
      <headerFooter alignWithMargins="0">
        <oddFooter>&amp;R&amp;"Book Antiqua,Bold"&amp;8 Page &amp;P of &amp;N</oddFooter>
      </headerFooter>
    </customSheetView>
    <customSheetView guid="{72B383D4-8341-48BE-BBCC-63C6785ABF81}" showPageBreaks="1" showGridLines="0" fitToPage="1" printArea="1" hiddenRows="1" hiddenColumns="1" view="pageBreakPreview">
      <selection activeCell="D48" sqref="D48"/>
      <rowBreaks count="1" manualBreakCount="1">
        <brk id="72" max="4" man="1"/>
      </rowBreaks>
      <pageMargins left="0.75" right="0.46" top="0.4" bottom="0.47" header="0.26" footer="0.28999999999999998"/>
      <pageSetup scale="33" orientation="portrait" r:id="rId28"/>
      <headerFooter alignWithMargins="0">
        <oddFooter>&amp;R&amp;"Book Antiqua,Bold"&amp;8 Page &amp;P of &amp;N</oddFooter>
      </headerFooter>
    </customSheetView>
    <customSheetView guid="{7706378E-40E2-4583-90AF-E6E1DCB3696C}"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29"/>
      <headerFooter alignWithMargins="0">
        <oddFooter>&amp;R&amp;"Book Antiqua,Bold"&amp;8 Page &amp;P of &amp;N</oddFooter>
      </headerFooter>
    </customSheetView>
    <customSheetView guid="{1A6C211D-477E-416D-87F8-1BF3866A431B}"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30"/>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34" priority="2" stopIfTrue="1">
      <formula>$H$20="No"</formula>
    </cfRule>
  </conditionalFormatting>
  <conditionalFormatting sqref="D36:E39 A36:C40 A42:C77 D42:E109 C67:E67 C79:E104 A79:C109">
    <cfRule type="expression" dxfId="33" priority="3" stopIfTrue="1">
      <formula>$H$20=FALSE</formula>
    </cfRule>
  </conditionalFormatting>
  <conditionalFormatting sqref="D40:E41">
    <cfRule type="expression" dxfId="32" priority="1" stopIfTrue="1">
      <formula>$H$20=FALSE</formula>
    </cfRule>
  </conditionalFormatting>
  <pageMargins left="0.75" right="0.46" top="0.4" bottom="0.47" header="0.26" footer="0.28999999999999998"/>
  <pageSetup scale="84" orientation="portrait" r:id="rId31"/>
  <headerFooter alignWithMargins="0">
    <oddFooter>&amp;R&amp;"Book Antiqua,Bold"&amp;8 Page &amp;P of &amp;N</oddFooter>
  </headerFooter>
  <rowBreaks count="1" manualBreakCount="1">
    <brk id="72" max="4" man="1"/>
  </rowBreaks>
  <drawing r:id="rId32"/>
  <legacyDrawing r:id="rId33"/>
  <mc:AlternateContent xmlns:mc="http://schemas.openxmlformats.org/markup-compatibility/2006">
    <mc:Choice Requires="x14">
      <controls>
        <mc:AlternateContent xmlns:mc="http://schemas.openxmlformats.org/markup-compatibility/2006">
          <mc:Choice Requires="x14">
            <control shapeId="9235" r:id="rId34" name="Check Box 19">
              <controlPr defaultSize="0" print="0" autoFill="0" autoLine="0" autoPict="0">
                <anchor moveWithCells="1">
                  <from>
                    <xdr:col>4</xdr:col>
                    <xdr:colOff>914400</xdr:colOff>
                    <xdr:row>20</xdr:row>
                    <xdr:rowOff>257175</xdr:rowOff>
                  </from>
                  <to>
                    <xdr:col>4</xdr:col>
                    <xdr:colOff>1219200</xdr:colOff>
                    <xdr:row>22</xdr:row>
                    <xdr:rowOff>104775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8">
    <tabColor indexed="11"/>
    <pageSetUpPr fitToPage="1"/>
  </sheetPr>
  <dimension ref="A1:I74"/>
  <sheetViews>
    <sheetView view="pageBreakPreview" zoomScale="85" zoomScaleNormal="100" zoomScaleSheetLayoutView="85" workbookViewId="0">
      <selection activeCell="E21" sqref="E21"/>
    </sheetView>
  </sheetViews>
  <sheetFormatPr defaultColWidth="9.140625" defaultRowHeight="15.75"/>
  <cols>
    <col min="1" max="1" width="12.140625" style="322" customWidth="1"/>
    <col min="2" max="2" width="28.5703125" style="322" customWidth="1"/>
    <col min="3" max="3" width="36.7109375" style="322" customWidth="1"/>
    <col min="4" max="4" width="15" style="322" customWidth="1"/>
    <col min="5" max="5" width="26" style="322" customWidth="1"/>
    <col min="6" max="6" width="9.140625" style="322"/>
    <col min="7" max="7" width="0" style="322" hidden="1" customWidth="1"/>
    <col min="8" max="8" width="10.42578125" style="322" hidden="1" customWidth="1"/>
    <col min="9" max="16384" width="9.140625" style="323"/>
  </cols>
  <sheetData>
    <row r="1" spans="1:9" ht="28.5" customHeight="1">
      <c r="A1" s="319" t="str">
        <f>'Attach 3(JV)'!A1</f>
        <v>Specification No. :CC/NT/W-AIS/DOM/A00/23/06456</v>
      </c>
      <c r="B1" s="320"/>
      <c r="C1" s="320"/>
      <c r="D1" s="320"/>
      <c r="E1" s="321" t="s">
        <v>523</v>
      </c>
    </row>
    <row r="2" spans="1:9" ht="8.1" customHeight="1"/>
    <row r="3" spans="1:9" ht="126.75" customHeight="1">
      <c r="A3" s="660" t="str">
        <f>'Attach 3(JV)'!A3</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3" s="661"/>
      <c r="C3" s="661"/>
      <c r="D3" s="661"/>
      <c r="E3" s="661"/>
      <c r="F3" s="324"/>
      <c r="G3" s="324"/>
      <c r="H3" s="324"/>
    </row>
    <row r="4" spans="1:9" ht="8.1" customHeight="1">
      <c r="A4" s="325"/>
      <c r="H4" s="326"/>
      <c r="I4" s="327"/>
    </row>
    <row r="5" spans="1:9" ht="44.25" customHeight="1">
      <c r="A5" s="705" t="s">
        <v>524</v>
      </c>
      <c r="B5" s="705"/>
      <c r="C5" s="705"/>
      <c r="D5" s="705"/>
      <c r="E5" s="705"/>
      <c r="F5" s="328"/>
      <c r="H5" s="326"/>
      <c r="I5" s="327"/>
    </row>
    <row r="6" spans="1:9" ht="8.1" customHeight="1">
      <c r="A6" s="329"/>
      <c r="H6" s="326"/>
      <c r="I6" s="327"/>
    </row>
    <row r="7" spans="1:9" ht="20.100000000000001" customHeight="1">
      <c r="A7" s="328"/>
      <c r="B7" s="329"/>
      <c r="C7" s="329"/>
      <c r="D7" s="330" t="str">
        <f>'[12]Attach 3(JV)'!E7</f>
        <v>To:</v>
      </c>
      <c r="H7" s="326"/>
      <c r="I7" s="327"/>
    </row>
    <row r="8" spans="1:9" ht="26.25" customHeight="1">
      <c r="A8" s="706" t="str">
        <f>'[12]Attach 3(QR)'!A8:D8</f>
        <v>Bidder's Name and Address:</v>
      </c>
      <c r="B8" s="706"/>
      <c r="C8" s="706"/>
      <c r="D8" s="331" t="str">
        <f>'[12]Attach 3(JV)'!E8</f>
        <v>Contract Services</v>
      </c>
      <c r="H8" s="326"/>
      <c r="I8" s="327"/>
    </row>
    <row r="9" spans="1:9" ht="26.25" customHeight="1">
      <c r="A9" s="699" t="str">
        <f>'Attach 3(JV)'!A8</f>
        <v/>
      </c>
      <c r="B9" s="699"/>
      <c r="C9" s="423"/>
      <c r="D9" s="331"/>
      <c r="H9" s="326"/>
      <c r="I9" s="327"/>
    </row>
    <row r="10" spans="1:9" ht="33" customHeight="1">
      <c r="A10" s="332" t="s">
        <v>349</v>
      </c>
      <c r="B10" s="707" t="str">
        <f>'Attach 3(JV)'!B9</f>
        <v/>
      </c>
      <c r="C10" s="707"/>
      <c r="D10" s="331" t="str">
        <f>'[12]Attach 3(JV)'!E9</f>
        <v>Power Grid Corporation of India Ltd.,</v>
      </c>
      <c r="F10" s="333"/>
      <c r="H10" s="326"/>
      <c r="I10" s="327"/>
    </row>
    <row r="11" spans="1:9" ht="16.5">
      <c r="A11" s="332" t="s">
        <v>351</v>
      </c>
      <c r="B11" s="698" t="str">
        <f>'Attach 3(JV)'!B10</f>
        <v/>
      </c>
      <c r="C11" s="698"/>
      <c r="D11" s="331" t="str">
        <f>'[12]Attach 3(JV)'!E10</f>
        <v>"Saudamini", Plot No. 2, Sector 29</v>
      </c>
      <c r="H11" s="326"/>
      <c r="I11" s="327"/>
    </row>
    <row r="12" spans="1:9">
      <c r="B12" s="698" t="str">
        <f>'Attach 3(JV)'!B11</f>
        <v/>
      </c>
      <c r="C12" s="698"/>
      <c r="D12" s="331" t="str">
        <f>'[12]Attach 3(JV)'!E11</f>
        <v>Gurgaon (Haryana) - 122001</v>
      </c>
    </row>
    <row r="13" spans="1:9" ht="21" customHeight="1">
      <c r="A13" s="329"/>
      <c r="B13" s="698" t="str">
        <f>'Attach 3(JV)'!B12</f>
        <v/>
      </c>
      <c r="C13" s="698"/>
      <c r="D13" s="331"/>
    </row>
    <row r="14" spans="1:9" ht="20.100000000000001" customHeight="1">
      <c r="A14" s="322" t="s">
        <v>344</v>
      </c>
    </row>
    <row r="15" spans="1:9" ht="63" customHeight="1">
      <c r="A15" s="334">
        <v>1</v>
      </c>
      <c r="B15" s="700" t="s">
        <v>525</v>
      </c>
      <c r="C15" s="700"/>
      <c r="D15" s="700"/>
      <c r="E15" s="700"/>
    </row>
    <row r="16" spans="1:9" ht="32.1" customHeight="1">
      <c r="A16" s="701" t="s">
        <v>347</v>
      </c>
      <c r="B16" s="701" t="s">
        <v>365</v>
      </c>
      <c r="C16" s="701" t="s">
        <v>369</v>
      </c>
      <c r="D16" s="703" t="s">
        <v>526</v>
      </c>
      <c r="E16" s="704"/>
    </row>
    <row r="17" spans="1:8" ht="41.25" customHeight="1">
      <c r="A17" s="702"/>
      <c r="B17" s="702"/>
      <c r="C17" s="702"/>
      <c r="D17" s="335" t="s">
        <v>371</v>
      </c>
      <c r="E17" s="335" t="s">
        <v>527</v>
      </c>
    </row>
    <row r="18" spans="1:8" ht="21.75" customHeight="1">
      <c r="A18" s="336">
        <v>1</v>
      </c>
      <c r="B18" s="337"/>
      <c r="C18" s="337"/>
      <c r="D18" s="337"/>
      <c r="E18" s="337"/>
    </row>
    <row r="19" spans="1:8" ht="21.95" customHeight="1">
      <c r="A19" s="338">
        <v>2</v>
      </c>
      <c r="B19" s="339"/>
      <c r="C19" s="339"/>
      <c r="D19" s="339"/>
      <c r="E19" s="339"/>
    </row>
    <row r="20" spans="1:8" ht="21.95" customHeight="1">
      <c r="A20" s="338">
        <v>3</v>
      </c>
      <c r="B20" s="339"/>
      <c r="C20" s="339"/>
      <c r="D20" s="339"/>
      <c r="E20" s="339"/>
    </row>
    <row r="21" spans="1:8" ht="21.95" customHeight="1">
      <c r="A21" s="338">
        <v>4</v>
      </c>
      <c r="B21" s="339"/>
      <c r="C21" s="339"/>
      <c r="D21" s="339"/>
      <c r="E21" s="339"/>
      <c r="F21" s="340"/>
      <c r="G21" s="340"/>
      <c r="H21" s="437" t="b">
        <v>0</v>
      </c>
    </row>
    <row r="22" spans="1:8" ht="24.75" customHeight="1">
      <c r="A22" s="341">
        <v>5</v>
      </c>
      <c r="B22" s="342"/>
      <c r="C22" s="342"/>
      <c r="D22" s="342"/>
      <c r="E22" s="342"/>
      <c r="F22" s="340"/>
      <c r="G22" s="340"/>
      <c r="H22" s="340"/>
    </row>
    <row r="23" spans="1:8" ht="90.75" customHeight="1">
      <c r="A23" s="343">
        <v>2</v>
      </c>
      <c r="B23" s="694" t="s">
        <v>684</v>
      </c>
      <c r="C23" s="694"/>
      <c r="D23" s="694"/>
      <c r="E23" s="694"/>
      <c r="F23" s="340"/>
      <c r="G23" s="340"/>
      <c r="H23" s="340"/>
    </row>
    <row r="24" spans="1:8" ht="18" customHeight="1">
      <c r="A24" s="344"/>
      <c r="B24" s="345"/>
      <c r="C24" s="345"/>
      <c r="D24" s="345"/>
      <c r="E24" s="345"/>
      <c r="F24" s="346"/>
      <c r="G24" s="346"/>
      <c r="H24" s="347"/>
    </row>
    <row r="25" spans="1:8" ht="54.75" hidden="1" customHeight="1">
      <c r="A25" s="695" t="s">
        <v>80</v>
      </c>
      <c r="B25" s="695"/>
      <c r="C25" s="695"/>
      <c r="D25" s="695"/>
      <c r="E25" s="695"/>
      <c r="F25" s="346"/>
      <c r="G25" s="346"/>
      <c r="H25" s="347"/>
    </row>
    <row r="26" spans="1:8" ht="32.1" hidden="1" customHeight="1">
      <c r="A26" s="691" t="s">
        <v>347</v>
      </c>
      <c r="B26" s="691" t="s">
        <v>365</v>
      </c>
      <c r="C26" s="691" t="s">
        <v>102</v>
      </c>
      <c r="D26" s="696" t="s">
        <v>103</v>
      </c>
      <c r="E26" s="697"/>
    </row>
    <row r="27" spans="1:8" ht="22.5" hidden="1" customHeight="1">
      <c r="A27" s="690"/>
      <c r="B27" s="690"/>
      <c r="C27" s="690"/>
      <c r="D27" s="348" t="s">
        <v>104</v>
      </c>
      <c r="E27" s="348" t="s">
        <v>105</v>
      </c>
    </row>
    <row r="28" spans="1:8" ht="21.95" hidden="1" customHeight="1">
      <c r="A28" s="349">
        <v>1</v>
      </c>
      <c r="B28" s="350"/>
      <c r="C28" s="350"/>
      <c r="D28" s="350"/>
      <c r="E28" s="350"/>
    </row>
    <row r="29" spans="1:8" ht="21.95" hidden="1" customHeight="1">
      <c r="A29" s="349">
        <v>2</v>
      </c>
      <c r="B29" s="350"/>
      <c r="C29" s="350"/>
      <c r="D29" s="350"/>
      <c r="E29" s="350"/>
    </row>
    <row r="30" spans="1:8" ht="37.5" hidden="1" customHeight="1">
      <c r="A30" s="349">
        <v>3</v>
      </c>
      <c r="B30" s="350"/>
      <c r="C30" s="350"/>
      <c r="D30" s="350"/>
      <c r="E30" s="350"/>
    </row>
    <row r="31" spans="1:8" ht="15.95" customHeight="1"/>
    <row r="32" spans="1:8" ht="15.95" customHeight="1">
      <c r="C32" s="351"/>
    </row>
    <row r="33" spans="1:9" ht="15.95" customHeight="1">
      <c r="A33" s="352" t="s">
        <v>6</v>
      </c>
      <c r="B33" s="365" t="str">
        <f>'Attach 3(JV)'!B24</f>
        <v>--</v>
      </c>
      <c r="C33" s="351" t="s">
        <v>4</v>
      </c>
      <c r="D33" s="685" t="str">
        <f>'Attach 3(JV)'!E24</f>
        <v/>
      </c>
      <c r="E33" s="685"/>
    </row>
    <row r="34" spans="1:9" ht="15.95" customHeight="1">
      <c r="A34" s="352" t="s">
        <v>7</v>
      </c>
      <c r="B34" s="366" t="str">
        <f>'Attach 3(JV)'!B25</f>
        <v/>
      </c>
      <c r="C34" s="351" t="s">
        <v>5</v>
      </c>
      <c r="D34" s="685" t="str">
        <f>'Attach 3(JV)'!E25</f>
        <v/>
      </c>
      <c r="E34" s="685"/>
    </row>
    <row r="35" spans="1:9" s="322" customFormat="1" ht="15.75" customHeight="1">
      <c r="A35" s="323"/>
      <c r="B35" s="323"/>
      <c r="C35" s="351"/>
      <c r="D35" s="323"/>
      <c r="E35" s="323"/>
      <c r="I35" s="323"/>
    </row>
    <row r="36" spans="1:9" s="322" customFormat="1" ht="19.5" customHeight="1">
      <c r="A36" s="356" t="str">
        <f>A1</f>
        <v>Specification No. :CC/NT/W-AIS/DOM/A00/23/06456</v>
      </c>
      <c r="B36" s="357"/>
      <c r="C36" s="357"/>
      <c r="D36" s="357"/>
      <c r="E36" s="358" t="str">
        <f>E1</f>
        <v>Attachment-5A</v>
      </c>
      <c r="I36" s="323"/>
    </row>
    <row r="37" spans="1:9" s="322" customFormat="1" ht="18" customHeight="1">
      <c r="A37" s="354"/>
      <c r="I37" s="323"/>
    </row>
    <row r="38" spans="1:9" s="322" customFormat="1" ht="30" customHeight="1">
      <c r="A38" s="686" t="s">
        <v>367</v>
      </c>
      <c r="B38" s="686"/>
      <c r="C38" s="686"/>
      <c r="D38" s="686"/>
      <c r="E38" s="686"/>
      <c r="I38" s="323"/>
    </row>
    <row r="39" spans="1:9" s="322" customFormat="1" ht="18" customHeight="1">
      <c r="I39" s="323"/>
    </row>
    <row r="40" spans="1:9" s="322" customFormat="1" ht="36" customHeight="1">
      <c r="A40" s="687" t="s">
        <v>347</v>
      </c>
      <c r="B40" s="689" t="s">
        <v>365</v>
      </c>
      <c r="C40" s="691" t="s">
        <v>369</v>
      </c>
      <c r="D40" s="692" t="s">
        <v>526</v>
      </c>
      <c r="E40" s="693"/>
      <c r="I40" s="323"/>
    </row>
    <row r="41" spans="1:9" s="322" customFormat="1" ht="36" customHeight="1">
      <c r="A41" s="688"/>
      <c r="B41" s="690"/>
      <c r="C41" s="690"/>
      <c r="D41" s="348" t="s">
        <v>371</v>
      </c>
      <c r="E41" s="348" t="s">
        <v>528</v>
      </c>
      <c r="I41" s="323"/>
    </row>
    <row r="42" spans="1:9" s="322" customFormat="1" ht="18" customHeight="1">
      <c r="A42" s="359"/>
      <c r="B42" s="360"/>
      <c r="C42" s="359"/>
      <c r="D42" s="359"/>
      <c r="E42" s="359"/>
      <c r="I42" s="323"/>
    </row>
    <row r="43" spans="1:9" s="322" customFormat="1" ht="18" customHeight="1">
      <c r="A43" s="361"/>
      <c r="B43" s="362"/>
      <c r="C43" s="361"/>
      <c r="D43" s="361"/>
      <c r="E43" s="361"/>
      <c r="I43" s="323"/>
    </row>
    <row r="44" spans="1:9" s="322" customFormat="1" ht="18" customHeight="1">
      <c r="A44" s="361"/>
      <c r="B44" s="362"/>
      <c r="C44" s="361"/>
      <c r="D44" s="361"/>
      <c r="E44" s="361"/>
      <c r="I44" s="323"/>
    </row>
    <row r="45" spans="1:9" s="322" customFormat="1" ht="18" customHeight="1">
      <c r="A45" s="361"/>
      <c r="B45" s="362"/>
      <c r="C45" s="361"/>
      <c r="D45" s="361"/>
      <c r="E45" s="361"/>
      <c r="I45" s="323"/>
    </row>
    <row r="46" spans="1:9" s="322" customFormat="1" ht="18" customHeight="1">
      <c r="A46" s="361"/>
      <c r="B46" s="362"/>
      <c r="C46" s="361"/>
      <c r="D46" s="361"/>
      <c r="E46" s="361"/>
      <c r="I46" s="323"/>
    </row>
    <row r="47" spans="1:9" s="322" customFormat="1" ht="18" customHeight="1">
      <c r="A47" s="361"/>
      <c r="B47" s="362"/>
      <c r="C47" s="361"/>
      <c r="D47" s="361"/>
      <c r="E47" s="361"/>
      <c r="I47" s="323"/>
    </row>
    <row r="48" spans="1:9" s="322" customFormat="1" ht="18" customHeight="1">
      <c r="A48" s="361"/>
      <c r="B48" s="362"/>
      <c r="C48" s="361"/>
      <c r="D48" s="361"/>
      <c r="E48" s="361"/>
      <c r="I48" s="323"/>
    </row>
    <row r="49" spans="1:9" s="322" customFormat="1" ht="18" customHeight="1">
      <c r="A49" s="361"/>
      <c r="B49" s="362"/>
      <c r="C49" s="361"/>
      <c r="D49" s="361"/>
      <c r="E49" s="361"/>
      <c r="I49" s="323"/>
    </row>
    <row r="50" spans="1:9" s="322" customFormat="1" ht="18" customHeight="1">
      <c r="A50" s="361"/>
      <c r="B50" s="362"/>
      <c r="C50" s="361"/>
      <c r="D50" s="361"/>
      <c r="E50" s="361"/>
      <c r="I50" s="323"/>
    </row>
    <row r="51" spans="1:9" s="322" customFormat="1" ht="18" customHeight="1">
      <c r="A51" s="361"/>
      <c r="B51" s="362"/>
      <c r="C51" s="361"/>
      <c r="D51" s="361"/>
      <c r="E51" s="361"/>
      <c r="I51" s="323"/>
    </row>
    <row r="52" spans="1:9" s="322" customFormat="1" ht="18" customHeight="1">
      <c r="A52" s="361"/>
      <c r="B52" s="362"/>
      <c r="C52" s="361"/>
      <c r="D52" s="361"/>
      <c r="E52" s="361"/>
      <c r="I52" s="323"/>
    </row>
    <row r="53" spans="1:9" s="322" customFormat="1" ht="18" customHeight="1">
      <c r="A53" s="361"/>
      <c r="B53" s="362"/>
      <c r="C53" s="361"/>
      <c r="D53" s="361"/>
      <c r="E53" s="361"/>
      <c r="I53" s="323"/>
    </row>
    <row r="54" spans="1:9" s="322" customFormat="1" ht="18" customHeight="1">
      <c r="A54" s="361"/>
      <c r="B54" s="362"/>
      <c r="C54" s="361"/>
      <c r="D54" s="361"/>
      <c r="E54" s="361"/>
      <c r="I54" s="323"/>
    </row>
    <row r="55" spans="1:9" s="322" customFormat="1" ht="18" customHeight="1">
      <c r="A55" s="361"/>
      <c r="B55" s="362"/>
      <c r="C55" s="361"/>
      <c r="D55" s="361"/>
      <c r="E55" s="361"/>
      <c r="I55" s="323"/>
    </row>
    <row r="56" spans="1:9" s="322" customFormat="1" ht="18" customHeight="1">
      <c r="A56" s="361"/>
      <c r="B56" s="362"/>
      <c r="C56" s="361"/>
      <c r="D56" s="361"/>
      <c r="E56" s="361"/>
      <c r="I56" s="323"/>
    </row>
    <row r="57" spans="1:9" s="322" customFormat="1" ht="18" customHeight="1">
      <c r="A57" s="361"/>
      <c r="B57" s="362"/>
      <c r="C57" s="361"/>
      <c r="D57" s="361"/>
      <c r="E57" s="361"/>
      <c r="I57" s="323"/>
    </row>
    <row r="58" spans="1:9" s="322" customFormat="1" ht="18" customHeight="1">
      <c r="A58" s="361"/>
      <c r="B58" s="362"/>
      <c r="C58" s="361"/>
      <c r="D58" s="361"/>
      <c r="E58" s="361"/>
      <c r="I58" s="323"/>
    </row>
    <row r="59" spans="1:9" s="322" customFormat="1" ht="18" customHeight="1">
      <c r="A59" s="361"/>
      <c r="B59" s="362"/>
      <c r="C59" s="361"/>
      <c r="D59" s="361"/>
      <c r="E59" s="361"/>
      <c r="I59" s="323"/>
    </row>
    <row r="60" spans="1:9" s="322" customFormat="1" ht="18" customHeight="1">
      <c r="A60" s="361"/>
      <c r="B60" s="362"/>
      <c r="C60" s="361"/>
      <c r="D60" s="361"/>
      <c r="E60" s="361"/>
      <c r="I60" s="323"/>
    </row>
    <row r="61" spans="1:9" s="322" customFormat="1" ht="18" customHeight="1">
      <c r="A61" s="361"/>
      <c r="B61" s="362"/>
      <c r="C61" s="361"/>
      <c r="D61" s="361"/>
      <c r="E61" s="361"/>
      <c r="I61" s="323"/>
    </row>
    <row r="62" spans="1:9" s="322" customFormat="1" ht="18" customHeight="1">
      <c r="A62" s="361"/>
      <c r="B62" s="362"/>
      <c r="C62" s="361"/>
      <c r="D62" s="361"/>
      <c r="E62" s="361"/>
      <c r="I62" s="323"/>
    </row>
    <row r="63" spans="1:9" s="322" customFormat="1" ht="18" customHeight="1">
      <c r="A63" s="361"/>
      <c r="B63" s="362"/>
      <c r="C63" s="361"/>
      <c r="D63" s="361"/>
      <c r="E63" s="361"/>
      <c r="I63" s="323"/>
    </row>
    <row r="64" spans="1:9" s="322" customFormat="1" ht="18" customHeight="1">
      <c r="A64" s="361"/>
      <c r="B64" s="362"/>
      <c r="C64" s="361"/>
      <c r="D64" s="361"/>
      <c r="E64" s="361"/>
      <c r="I64" s="323"/>
    </row>
    <row r="65" spans="1:9" s="322" customFormat="1" ht="18" customHeight="1">
      <c r="A65" s="361"/>
      <c r="B65" s="362"/>
      <c r="C65" s="361"/>
      <c r="D65" s="361"/>
      <c r="E65" s="361"/>
      <c r="I65" s="323"/>
    </row>
    <row r="66" spans="1:9" s="322" customFormat="1" ht="18" customHeight="1">
      <c r="A66" s="361"/>
      <c r="B66" s="362"/>
      <c r="C66" s="361"/>
      <c r="D66" s="361"/>
      <c r="E66" s="361"/>
      <c r="I66" s="323"/>
    </row>
    <row r="67" spans="1:9" s="322" customFormat="1" ht="18" customHeight="1">
      <c r="A67" s="361"/>
      <c r="B67" s="362"/>
      <c r="C67" s="361"/>
      <c r="D67" s="361"/>
      <c r="E67" s="361"/>
      <c r="I67" s="323"/>
    </row>
    <row r="68" spans="1:9" s="322" customFormat="1" ht="18" customHeight="1">
      <c r="A68" s="363"/>
      <c r="B68" s="364"/>
      <c r="C68" s="363"/>
      <c r="D68" s="363"/>
      <c r="E68" s="363"/>
      <c r="I68" s="323"/>
    </row>
    <row r="69" spans="1:9" s="322" customFormat="1" ht="18" customHeight="1">
      <c r="I69" s="323"/>
    </row>
    <row r="70" spans="1:9" s="322" customFormat="1" ht="24" customHeight="1">
      <c r="C70" s="351"/>
      <c r="I70" s="323"/>
    </row>
    <row r="71" spans="1:9" s="322" customFormat="1" ht="24" customHeight="1">
      <c r="A71" s="352" t="s">
        <v>6</v>
      </c>
      <c r="B71" s="353" t="str">
        <f>B33</f>
        <v>--</v>
      </c>
      <c r="C71" s="351" t="s">
        <v>4</v>
      </c>
      <c r="D71" s="355" t="str">
        <f>D33</f>
        <v/>
      </c>
      <c r="I71" s="323"/>
    </row>
    <row r="72" spans="1:9" s="322" customFormat="1" ht="24" customHeight="1">
      <c r="A72" s="352" t="s">
        <v>7</v>
      </c>
      <c r="B72" s="353" t="str">
        <f>B34</f>
        <v/>
      </c>
      <c r="C72" s="351" t="s">
        <v>5</v>
      </c>
      <c r="D72" s="355" t="str">
        <f>D34</f>
        <v/>
      </c>
      <c r="I72" s="323"/>
    </row>
    <row r="73" spans="1:9" s="322" customFormat="1" ht="24" customHeight="1">
      <c r="A73" s="352"/>
      <c r="B73" s="365"/>
      <c r="C73" s="351"/>
      <c r="D73" s="366"/>
      <c r="I73" s="323"/>
    </row>
    <row r="74" spans="1:9" s="322" customFormat="1" ht="33" customHeight="1">
      <c r="D74" s="351"/>
      <c r="I74" s="323"/>
    </row>
  </sheetData>
  <sheetProtection algorithmName="SHA-512" hashValue="oMPB87uVtAigYdXjeZXPzjBLExSpB0vVE6xR1cH/UQg8sc8PTZwqz1ud3B9WGtS5OQxPG0gwjBf1ZwoF1F998g==" saltValue="54S7Qx7xV7pSq7LAJmVFxw==" spinCount="100000" sheet="1" formatColumns="0" formatRows="0" selectLockedCells="1"/>
  <customSheetViews>
    <customSheetView guid="{FEBF4298-F424-4062-8777-832DAFDB7A61}" scale="80"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FB41F969-87BE-4AD1-A99C-A5F9EA1C8FCB}"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6" fitToHeight="0" orientation="portrait" r:id="rId2"/>
      <headerFooter alignWithMargins="0">
        <oddFooter xml:space="preserve">&amp;R&amp;"Book Antiqua,Bold"&amp;8 Page &amp;P </oddFooter>
      </headerFooter>
    </customSheetView>
    <customSheetView guid="{47D52ECC-373D-4A7A-838F-7112A4A0A94F}"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BA86FE7A-199D-4ABD-A444-AE6BFDF4BCC9}" scale="115" showPageBreaks="1" fitToPage="1" printArea="1" hiddenRows="1" hiddenColumns="1" view="pageBreakPreview" topLeftCell="A24">
      <selection activeCell="E48" sqref="E48"/>
      <rowBreaks count="1" manualBreakCount="1">
        <brk id="35" max="4" man="1"/>
      </rowBreaks>
      <pageMargins left="0.75" right="0.46" top="0.4" bottom="0.47" header="0.26" footer="0.28999999999999998"/>
      <pageSetup scale="86" fitToHeight="0" orientation="portrait" r:id="rId4"/>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347D9A5E-5167-4CD7-A121-BEAF211F64E4}"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72B383D4-8341-48BE-BBCC-63C6785ABF81}"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7706378E-40E2-4583-90AF-E6E1DCB3696C}"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1A6C211D-477E-416D-87F8-1BF3866A431B}" scale="80"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36:E39 A42:E73">
    <cfRule type="expression" dxfId="31" priority="3" stopIfTrue="1">
      <formula>$H$21=FALSE</formula>
    </cfRule>
  </conditionalFormatting>
  <conditionalFormatting sqref="A40:E41">
    <cfRule type="expression" dxfId="30" priority="4" stopIfTrue="1">
      <formula>$H$21=FALSE</formula>
    </cfRule>
  </conditionalFormatting>
  <conditionalFormatting sqref="A74:E74">
    <cfRule type="expression" dxfId="29" priority="2" stopIfTrue="1">
      <formula>$H$21="No"</formula>
    </cfRule>
  </conditionalFormatting>
  <conditionalFormatting sqref="F40:IV41">
    <cfRule type="expression" dxfId="28" priority="1" stopIfTrue="1">
      <formula>$H$21=FALSE</formula>
    </cfRule>
  </conditionalFormatting>
  <pageMargins left="0.75" right="0.46" top="0.4" bottom="0.47" header="0.26" footer="0.28999999999999998"/>
  <pageSetup scale="87" fitToHeight="0" orientation="portrait" r:id="rId10"/>
  <headerFooter alignWithMargins="0">
    <oddFooter xml:space="preserve">&amp;R&amp;"Book Antiqua,Bold"&amp;8 Page &amp;P </oddFooter>
  </headerFooter>
  <rowBreaks count="1" manualBreakCount="1">
    <brk id="35" max="4" man="1"/>
  </rowBreaks>
  <drawing r:id="rId11"/>
  <legacyDrawing r:id="rId12"/>
  <mc:AlternateContent xmlns:mc="http://schemas.openxmlformats.org/markup-compatibility/2006">
    <mc:Choice Requires="x14">
      <controls>
        <mc:AlternateContent xmlns:mc="http://schemas.openxmlformats.org/markup-compatibility/2006">
          <mc:Choice Requires="x14">
            <control shapeId="74753" r:id="rId13" name="Check Box 1">
              <controlPr defaultSize="0" print="0" autoFill="0" autoLine="0" autoPict="0">
                <anchor moveWithCells="1">
                  <from>
                    <xdr:col>4</xdr:col>
                    <xdr:colOff>1066800</xdr:colOff>
                    <xdr:row>22</xdr:row>
                    <xdr:rowOff>1143000</xdr:rowOff>
                  </from>
                  <to>
                    <xdr:col>4</xdr:col>
                    <xdr:colOff>1371600</xdr:colOff>
                    <xdr:row>30</xdr:row>
                    <xdr:rowOff>123825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5"/>
    <pageSetUpPr fitToPage="1"/>
  </sheetPr>
  <dimension ref="A1:Z51"/>
  <sheetViews>
    <sheetView showGridLines="0" view="pageBreakPreview" topLeftCell="A13" zoomScaleSheetLayoutView="100" workbookViewId="0">
      <selection activeCell="A17" sqref="A17:E21"/>
    </sheetView>
  </sheetViews>
  <sheetFormatPr defaultColWidth="9.140625" defaultRowHeight="16.5"/>
  <cols>
    <col min="1" max="1" width="12.140625" style="29" customWidth="1"/>
    <col min="2" max="2" width="20.5703125" style="29" customWidth="1"/>
    <col min="3" max="3" width="11.42578125" style="29" customWidth="1"/>
    <col min="4" max="4" width="19.42578125" style="29" customWidth="1"/>
    <col min="5" max="5" width="49.42578125" style="29" customWidth="1"/>
    <col min="6" max="7" width="9.140625" style="24"/>
    <col min="8" max="8" width="9.140625" style="24" hidden="1" customWidth="1"/>
    <col min="9" max="19" width="0" style="25" hidden="1" customWidth="1"/>
    <col min="20" max="16384" width="9.140625" style="25"/>
  </cols>
  <sheetData>
    <row r="1" spans="1:26" ht="31.5" customHeight="1">
      <c r="A1" s="647" t="str">
        <f>'Attach 3(JV)'!A1</f>
        <v>Specification No. :CC/NT/W-AIS/DOM/A00/23/06456</v>
      </c>
      <c r="B1" s="647"/>
      <c r="C1" s="647"/>
      <c r="D1" s="647"/>
      <c r="E1" s="309" t="str">
        <f>"Attachment-6 " &amp; 'Attach 3(JV)'!AT1</f>
        <v xml:space="preserve">Attachment-6 </v>
      </c>
      <c r="Z1" s="136"/>
    </row>
    <row r="2" spans="1:26" ht="3.75" customHeight="1">
      <c r="Z2" s="136"/>
    </row>
    <row r="3" spans="1:26" ht="122.25" customHeight="1">
      <c r="A3" s="660" t="str">
        <f>'Attach 3(JV)'!A3</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3" s="661"/>
      <c r="C3" s="661"/>
      <c r="D3" s="661"/>
      <c r="E3" s="661"/>
      <c r="F3" s="26"/>
      <c r="G3" s="27"/>
      <c r="H3" s="26"/>
    </row>
    <row r="4" spans="1:26" ht="6.75" customHeight="1">
      <c r="A4" s="28"/>
      <c r="H4" s="30"/>
      <c r="I4" s="11"/>
    </row>
    <row r="5" spans="1:26" ht="20.100000000000001" customHeight="1">
      <c r="A5" s="655" t="s">
        <v>46</v>
      </c>
      <c r="B5" s="655"/>
      <c r="C5" s="655"/>
      <c r="D5" s="655"/>
      <c r="E5" s="655"/>
      <c r="F5" s="31"/>
      <c r="H5" s="30"/>
      <c r="I5" s="11"/>
    </row>
    <row r="6" spans="1:26" ht="10.5" customHeight="1">
      <c r="A6" s="32"/>
      <c r="H6" s="30"/>
      <c r="I6" s="11"/>
    </row>
    <row r="7" spans="1:26" ht="20.100000000000001" customHeight="1">
      <c r="A7" s="33" t="str">
        <f>'Attach 3(JV)'!A7</f>
        <v>Bidder’s Name and Address (Sole Bidder) :</v>
      </c>
      <c r="E7" s="15" t="str">
        <f>'Attach 3(JV)'!E7</f>
        <v>To:</v>
      </c>
      <c r="H7" s="30"/>
      <c r="I7" s="11"/>
    </row>
    <row r="8" spans="1:26" ht="36" customHeight="1">
      <c r="A8" s="653" t="str">
        <f>'Attach 3(JV)'!A8</f>
        <v/>
      </c>
      <c r="B8" s="653"/>
      <c r="C8" s="653"/>
      <c r="D8" s="653"/>
      <c r="E8" s="12" t="str">
        <f>'Attach 3(JV)'!E8</f>
        <v>Contract Services</v>
      </c>
      <c r="H8" s="30"/>
      <c r="I8" s="11"/>
    </row>
    <row r="9" spans="1:26" ht="20.100000000000001" customHeight="1">
      <c r="A9" s="13" t="s">
        <v>349</v>
      </c>
      <c r="B9" s="643" t="str">
        <f>'Attach 3(JV)'!B9</f>
        <v/>
      </c>
      <c r="C9" s="643"/>
      <c r="D9" s="643"/>
      <c r="E9" s="12" t="str">
        <f>'Attach 3(JV)'!E9</f>
        <v>Power Grid Corporation of India Ltd.,</v>
      </c>
      <c r="H9" s="30"/>
      <c r="I9" s="11"/>
    </row>
    <row r="10" spans="1:26" ht="20.100000000000001" customHeight="1">
      <c r="A10" s="13" t="s">
        <v>351</v>
      </c>
      <c r="B10" s="643" t="str">
        <f>'Attach 3(JV)'!B10</f>
        <v/>
      </c>
      <c r="C10" s="643"/>
      <c r="D10" s="643"/>
      <c r="E10" s="12" t="str">
        <f>'Attach 3(JV)'!E10</f>
        <v>"Saudamini", Plot No. 2, Sector 29</v>
      </c>
      <c r="H10" s="30"/>
      <c r="I10" s="11"/>
    </row>
    <row r="11" spans="1:26" ht="20.100000000000001" customHeight="1">
      <c r="B11" s="643" t="str">
        <f>'Attach 3(JV)'!B11</f>
        <v/>
      </c>
      <c r="C11" s="643"/>
      <c r="D11" s="643"/>
      <c r="E11" s="12" t="str">
        <f>'Attach 3(JV)'!E11</f>
        <v>Gurgaon (Haryana) - 122001</v>
      </c>
    </row>
    <row r="12" spans="1:26" ht="17.25" customHeight="1">
      <c r="A12" s="32"/>
      <c r="B12" s="643" t="str">
        <f>'Attach 3(JV)'!B12</f>
        <v/>
      </c>
      <c r="C12" s="643"/>
      <c r="D12" s="643"/>
      <c r="E12" s="12"/>
    </row>
    <row r="13" spans="1:26" ht="21" customHeight="1">
      <c r="A13" s="29" t="s">
        <v>344</v>
      </c>
      <c r="B13" s="99"/>
      <c r="C13" s="99"/>
      <c r="D13" s="99"/>
    </row>
    <row r="14" spans="1:26" ht="45" customHeight="1">
      <c r="A14" s="662" t="s">
        <v>47</v>
      </c>
      <c r="B14" s="662"/>
      <c r="C14" s="662"/>
      <c r="D14" s="662"/>
      <c r="E14" s="662"/>
      <c r="F14" s="34"/>
      <c r="G14" s="34"/>
      <c r="H14" s="34"/>
    </row>
    <row r="15" spans="1:26" ht="12" customHeight="1">
      <c r="A15" s="32"/>
      <c r="B15" s="32"/>
      <c r="C15" s="32"/>
      <c r="D15" s="32"/>
      <c r="E15" s="32"/>
      <c r="F15" s="34"/>
      <c r="G15" s="34"/>
      <c r="H15" s="34"/>
    </row>
    <row r="16" spans="1:26" ht="42" customHeight="1">
      <c r="A16" s="46" t="s">
        <v>347</v>
      </c>
      <c r="B16" s="46" t="s">
        <v>48</v>
      </c>
      <c r="C16" s="712" t="s">
        <v>49</v>
      </c>
      <c r="D16" s="712"/>
      <c r="E16" s="46" t="s">
        <v>50</v>
      </c>
      <c r="F16" s="34"/>
      <c r="G16" s="34"/>
      <c r="H16" s="536"/>
      <c r="I16" s="527"/>
      <c r="J16" s="527"/>
      <c r="K16" s="527"/>
      <c r="L16" s="527"/>
      <c r="M16" s="527"/>
      <c r="N16" s="527"/>
      <c r="O16" s="527"/>
      <c r="P16" s="527"/>
      <c r="Q16" s="527"/>
      <c r="R16" s="527"/>
    </row>
    <row r="17" spans="1:18" ht="21" customHeight="1">
      <c r="A17" s="251"/>
      <c r="B17" s="251"/>
      <c r="C17" s="709"/>
      <c r="D17" s="710"/>
      <c r="E17" s="251"/>
      <c r="F17" s="34"/>
      <c r="G17" s="34"/>
      <c r="H17" s="536"/>
      <c r="I17" s="527"/>
      <c r="J17" s="251">
        <f>IF(A17="",0,1)</f>
        <v>0</v>
      </c>
      <c r="K17" s="251">
        <f>IF(B17="",0,1)</f>
        <v>0</v>
      </c>
      <c r="L17" s="709">
        <f>IF(C17="",0,1)</f>
        <v>0</v>
      </c>
      <c r="M17" s="710"/>
      <c r="N17" s="709">
        <f>IF(E17="",0,1)</f>
        <v>0</v>
      </c>
      <c r="O17" s="710"/>
      <c r="P17" s="527"/>
      <c r="Q17" s="532" t="s">
        <v>889</v>
      </c>
      <c r="R17" s="527"/>
    </row>
    <row r="18" spans="1:18" ht="21" customHeight="1">
      <c r="A18" s="251"/>
      <c r="B18" s="251"/>
      <c r="C18" s="709"/>
      <c r="D18" s="710"/>
      <c r="E18" s="251"/>
      <c r="F18" s="34"/>
      <c r="G18" s="34"/>
      <c r="H18" s="536"/>
      <c r="I18" s="527"/>
      <c r="J18" s="251">
        <f t="shared" ref="J18:K21" si="0">IF(A18="",0,1)</f>
        <v>0</v>
      </c>
      <c r="K18" s="251">
        <f t="shared" si="0"/>
        <v>0</v>
      </c>
      <c r="L18" s="709">
        <f t="shared" ref="L18:L21" si="1">IF(C18="",0,1)</f>
        <v>0</v>
      </c>
      <c r="M18" s="710"/>
      <c r="N18" s="709">
        <f t="shared" ref="N18:N21" si="2">IF(E18="",0,1)</f>
        <v>0</v>
      </c>
      <c r="O18" s="710"/>
      <c r="P18" s="527"/>
      <c r="Q18" s="532" t="s">
        <v>890</v>
      </c>
      <c r="R18" s="527"/>
    </row>
    <row r="19" spans="1:18" ht="21" customHeight="1">
      <c r="A19" s="251"/>
      <c r="B19" s="251"/>
      <c r="C19" s="708"/>
      <c r="D19" s="708"/>
      <c r="E19" s="251"/>
      <c r="F19" s="34"/>
      <c r="G19" s="34"/>
      <c r="H19" s="536"/>
      <c r="I19" s="527"/>
      <c r="J19" s="251">
        <f t="shared" si="0"/>
        <v>0</v>
      </c>
      <c r="K19" s="251">
        <f t="shared" si="0"/>
        <v>0</v>
      </c>
      <c r="L19" s="709">
        <f t="shared" si="1"/>
        <v>0</v>
      </c>
      <c r="M19" s="710"/>
      <c r="N19" s="709">
        <f t="shared" si="2"/>
        <v>0</v>
      </c>
      <c r="O19" s="710"/>
      <c r="P19" s="527"/>
      <c r="Q19" s="532" t="s">
        <v>891</v>
      </c>
      <c r="R19" s="527"/>
    </row>
    <row r="20" spans="1:18" ht="21" customHeight="1">
      <c r="A20" s="251"/>
      <c r="B20" s="251"/>
      <c r="C20" s="708"/>
      <c r="D20" s="708"/>
      <c r="E20" s="251"/>
      <c r="F20" s="186"/>
      <c r="G20" s="186"/>
      <c r="H20" s="184" t="b">
        <v>0</v>
      </c>
      <c r="I20" s="527"/>
      <c r="J20" s="251">
        <f t="shared" si="0"/>
        <v>0</v>
      </c>
      <c r="K20" s="251">
        <f t="shared" si="0"/>
        <v>0</v>
      </c>
      <c r="L20" s="709">
        <f t="shared" si="1"/>
        <v>0</v>
      </c>
      <c r="M20" s="710"/>
      <c r="N20" s="709">
        <f t="shared" si="2"/>
        <v>0</v>
      </c>
      <c r="O20" s="710"/>
      <c r="P20" s="527"/>
      <c r="Q20" s="532" t="s">
        <v>892</v>
      </c>
      <c r="R20" s="527"/>
    </row>
    <row r="21" spans="1:18" ht="21" customHeight="1">
      <c r="A21" s="251"/>
      <c r="B21" s="251"/>
      <c r="C21" s="708"/>
      <c r="D21" s="708"/>
      <c r="E21" s="251"/>
      <c r="F21" s="186"/>
      <c r="G21" s="186"/>
      <c r="H21" s="537"/>
      <c r="I21" s="527"/>
      <c r="J21" s="251">
        <f t="shared" si="0"/>
        <v>0</v>
      </c>
      <c r="K21" s="251">
        <f t="shared" si="0"/>
        <v>0</v>
      </c>
      <c r="L21" s="709">
        <f t="shared" si="1"/>
        <v>0</v>
      </c>
      <c r="M21" s="710"/>
      <c r="N21" s="709">
        <f t="shared" si="2"/>
        <v>0</v>
      </c>
      <c r="O21" s="710"/>
      <c r="P21" s="527"/>
      <c r="Q21" s="532" t="s">
        <v>893</v>
      </c>
      <c r="R21" s="527"/>
    </row>
    <row r="22" spans="1:18" ht="16.5" customHeight="1">
      <c r="D22" s="32"/>
      <c r="E22" s="32"/>
      <c r="F22" s="34"/>
      <c r="G22" s="34"/>
      <c r="H22" s="536"/>
      <c r="I22" s="527"/>
      <c r="J22" s="524">
        <f>SUM(J17:J21)</f>
        <v>0</v>
      </c>
      <c r="K22" s="524">
        <f>SUM(K17:K21)</f>
        <v>0</v>
      </c>
      <c r="L22" s="713">
        <f>SUM(L17:M21)</f>
        <v>0</v>
      </c>
      <c r="M22" s="714"/>
      <c r="N22" s="713">
        <f>SUM(N17:O21)</f>
        <v>0</v>
      </c>
      <c r="O22" s="714"/>
      <c r="P22" s="538">
        <f>SUM(J22:O22)</f>
        <v>0</v>
      </c>
      <c r="Q22" s="532" t="s">
        <v>894</v>
      </c>
      <c r="R22" s="527"/>
    </row>
    <row r="23" spans="1:18" s="24" customFormat="1" ht="51.75" customHeight="1">
      <c r="A23" s="667" t="s">
        <v>51</v>
      </c>
      <c r="B23" s="667"/>
      <c r="C23" s="667"/>
      <c r="D23" s="667"/>
      <c r="E23" s="667"/>
      <c r="F23" s="34"/>
      <c r="G23" s="34"/>
      <c r="H23" s="536"/>
      <c r="I23" s="492"/>
      <c r="J23" s="492"/>
      <c r="K23" s="492"/>
      <c r="L23" s="492"/>
      <c r="M23" s="492"/>
      <c r="N23" s="492"/>
      <c r="O23" s="492"/>
      <c r="P23" s="492"/>
      <c r="Q23" s="539" t="s">
        <v>895</v>
      </c>
      <c r="R23" s="492"/>
    </row>
    <row r="24" spans="1:18" s="24" customFormat="1" ht="96.75" customHeight="1">
      <c r="A24" s="667" t="s">
        <v>52</v>
      </c>
      <c r="B24" s="667"/>
      <c r="C24" s="667"/>
      <c r="D24" s="667"/>
      <c r="E24" s="667"/>
      <c r="F24" s="34"/>
      <c r="G24" s="34"/>
      <c r="H24" s="536"/>
      <c r="I24" s="492"/>
      <c r="J24" s="492"/>
      <c r="K24" s="492"/>
      <c r="L24" s="492"/>
      <c r="M24" s="492"/>
      <c r="N24" s="492"/>
      <c r="O24" s="492"/>
      <c r="P24" s="492"/>
      <c r="Q24" s="539" t="s">
        <v>896</v>
      </c>
      <c r="R24" s="492"/>
    </row>
    <row r="25" spans="1:18" s="24" customFormat="1" ht="24" customHeight="1">
      <c r="A25" s="179"/>
      <c r="B25" s="179"/>
      <c r="C25" s="179"/>
      <c r="D25" s="37"/>
      <c r="E25" s="179"/>
      <c r="F25" s="34"/>
      <c r="G25" s="34"/>
      <c r="H25" s="34"/>
    </row>
    <row r="26" spans="1:18" ht="24" customHeight="1">
      <c r="A26" s="36" t="s">
        <v>6</v>
      </c>
      <c r="B26" s="69" t="str">
        <f>'Attach 3(JV)'!B24</f>
        <v>--</v>
      </c>
      <c r="C26" s="40"/>
      <c r="D26" s="37" t="s">
        <v>4</v>
      </c>
      <c r="E26" s="240" t="str">
        <f>'Attach 3(JV)'!E24</f>
        <v/>
      </c>
    </row>
    <row r="27" spans="1:18" ht="24" customHeight="1">
      <c r="A27" s="36" t="s">
        <v>7</v>
      </c>
      <c r="B27" s="240" t="str">
        <f>'Attach 3(JV)'!B25</f>
        <v/>
      </c>
      <c r="C27" s="40"/>
      <c r="D27" s="37" t="s">
        <v>5</v>
      </c>
      <c r="E27" s="240" t="str">
        <f>'Attach 3(JV)'!E25</f>
        <v/>
      </c>
    </row>
    <row r="28" spans="1:18" ht="24" customHeight="1">
      <c r="D28" s="37"/>
    </row>
    <row r="29" spans="1:18" ht="24" customHeight="1">
      <c r="D29" s="37"/>
    </row>
    <row r="30" spans="1:18" s="51" customFormat="1" ht="32.25" customHeight="1">
      <c r="A30" s="33" t="str">
        <f>A1</f>
        <v>Specification No. :CC/NT/W-AIS/DOM/A00/23/06456</v>
      </c>
      <c r="B30" s="33"/>
      <c r="C30" s="33"/>
      <c r="D30" s="33"/>
      <c r="E30" s="58" t="str">
        <f>"Annexure I to" &amp; E1</f>
        <v xml:space="preserve">Annexure I toAttachment-6 </v>
      </c>
      <c r="F30" s="50"/>
      <c r="G30" s="50"/>
      <c r="H30" s="50"/>
    </row>
    <row r="31" spans="1:18" ht="15.75" customHeight="1">
      <c r="A31" s="711"/>
      <c r="B31" s="711"/>
      <c r="C31" s="711"/>
      <c r="D31" s="711"/>
      <c r="E31" s="711"/>
    </row>
    <row r="32" spans="1:18" ht="20.100000000000001" customHeight="1">
      <c r="A32" s="657" t="str">
        <f>A5</f>
        <v>(Alternative, Deviations and Exceptions to the Provisions)</v>
      </c>
      <c r="B32" s="657"/>
      <c r="C32" s="657"/>
      <c r="D32" s="657"/>
      <c r="E32" s="657"/>
    </row>
    <row r="33" spans="1:5" ht="20.100000000000001" customHeight="1">
      <c r="A33" s="657" t="s">
        <v>181</v>
      </c>
      <c r="B33" s="657"/>
      <c r="C33" s="657"/>
      <c r="D33" s="657"/>
      <c r="E33" s="657"/>
    </row>
    <row r="34" spans="1:5" ht="20.100000000000001" customHeight="1"/>
    <row r="35" spans="1:5" ht="42" customHeight="1">
      <c r="A35" s="46" t="s">
        <v>347</v>
      </c>
      <c r="B35" s="46" t="s">
        <v>48</v>
      </c>
      <c r="C35" s="712" t="s">
        <v>49</v>
      </c>
      <c r="D35" s="712"/>
      <c r="E35" s="46" t="s">
        <v>50</v>
      </c>
    </row>
    <row r="36" spans="1:5" ht="39.950000000000003" customHeight="1">
      <c r="A36" s="251"/>
      <c r="B36" s="251"/>
      <c r="C36" s="709"/>
      <c r="D36" s="710"/>
      <c r="E36" s="251"/>
    </row>
    <row r="37" spans="1:5" ht="39.950000000000003" customHeight="1">
      <c r="A37" s="251"/>
      <c r="B37" s="251"/>
      <c r="C37" s="709"/>
      <c r="D37" s="710"/>
      <c r="E37" s="251"/>
    </row>
    <row r="38" spans="1:5" ht="39.950000000000003" customHeight="1">
      <c r="A38" s="251"/>
      <c r="B38" s="251"/>
      <c r="C38" s="709"/>
      <c r="D38" s="710"/>
      <c r="E38" s="251"/>
    </row>
    <row r="39" spans="1:5" ht="39.950000000000003" customHeight="1">
      <c r="A39" s="251"/>
      <c r="B39" s="251"/>
      <c r="C39" s="709"/>
      <c r="D39" s="710"/>
      <c r="E39" s="251"/>
    </row>
    <row r="40" spans="1:5" ht="39.950000000000003" customHeight="1">
      <c r="A40" s="251"/>
      <c r="B40" s="251"/>
      <c r="C40" s="709"/>
      <c r="D40" s="710"/>
      <c r="E40" s="251"/>
    </row>
    <row r="41" spans="1:5" ht="39.950000000000003" customHeight="1">
      <c r="A41" s="251"/>
      <c r="B41" s="251"/>
      <c r="C41" s="709"/>
      <c r="D41" s="710"/>
      <c r="E41" s="251"/>
    </row>
    <row r="42" spans="1:5" ht="39.950000000000003" customHeight="1">
      <c r="A42" s="251"/>
      <c r="B42" s="251"/>
      <c r="C42" s="709"/>
      <c r="D42" s="710"/>
      <c r="E42" s="251"/>
    </row>
    <row r="43" spans="1:5" ht="39.950000000000003" customHeight="1">
      <c r="A43" s="251"/>
      <c r="B43" s="251"/>
      <c r="C43" s="709"/>
      <c r="D43" s="710"/>
      <c r="E43" s="251"/>
    </row>
    <row r="44" spans="1:5" ht="39.950000000000003" customHeight="1">
      <c r="A44" s="251"/>
      <c r="B44" s="251"/>
      <c r="C44" s="709"/>
      <c r="D44" s="710"/>
      <c r="E44" s="251"/>
    </row>
    <row r="45" spans="1:5" ht="39.950000000000003" customHeight="1">
      <c r="A45" s="251"/>
      <c r="B45" s="251"/>
      <c r="C45" s="709"/>
      <c r="D45" s="710"/>
      <c r="E45" s="251"/>
    </row>
    <row r="46" spans="1:5" ht="20.100000000000001" customHeight="1"/>
    <row r="47" spans="1:5" ht="25.5" customHeight="1"/>
    <row r="48" spans="1:5" ht="25.5" customHeight="1">
      <c r="A48" s="25"/>
      <c r="B48" s="25"/>
      <c r="C48" s="25"/>
      <c r="D48" s="37"/>
      <c r="E48" s="25"/>
    </row>
    <row r="49" spans="1:5" ht="25.5" customHeight="1">
      <c r="A49" s="36" t="s">
        <v>6</v>
      </c>
      <c r="B49" s="69" t="str">
        <f>B26</f>
        <v>--</v>
      </c>
      <c r="C49" s="40"/>
      <c r="D49" s="37" t="s">
        <v>4</v>
      </c>
      <c r="E49" s="240" t="str">
        <f>E26</f>
        <v/>
      </c>
    </row>
    <row r="50" spans="1:5" ht="25.5" customHeight="1">
      <c r="A50" s="36" t="s">
        <v>7</v>
      </c>
      <c r="B50" s="245" t="str">
        <f>B27</f>
        <v/>
      </c>
      <c r="C50" s="40"/>
      <c r="D50" s="37" t="s">
        <v>5</v>
      </c>
      <c r="E50" s="240" t="str">
        <f>E27</f>
        <v/>
      </c>
    </row>
    <row r="51" spans="1:5" ht="25.5" customHeight="1">
      <c r="D51" s="37"/>
    </row>
  </sheetData>
  <sheetProtection algorithmName="SHA-512" hashValue="Uq1aVnURoXHeJbNVkzMyCuL8LCM+k+l8dZuvZKDzb6m7SIXfCUQElXC6uIm4s/HDyzHDz2U9VdxwHUpBgiHVJw==" saltValue="+hffzvlLG7R7pZFJFwp8lw==" spinCount="100000" sheet="1" formatColumns="0" formatRows="0" selectLockedCells="1"/>
  <customSheetViews>
    <customSheetView guid="{FEBF4298-F424-4062-8777-832DAFDB7A61}" showPageBreaks="1" showGridLines="0" fitToPage="1" printArea="1" hiddenColumns="1" view="pageBreakPreview">
      <selection activeCell="A17" sqref="A17"/>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FB41F969-87BE-4AD1-A99C-A5F9EA1C8FCB}" scale="80" showPageBreaks="1" showGridLines="0" fitToPage="1" printArea="1" hiddenColumns="1" view="pageBreakPreview">
      <selection activeCell="A17" sqref="A17"/>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47D52ECC-373D-4A7A-838F-7112A4A0A94F}" showPageBreaks="1" showGridLines="0" fitToPage="1" printArea="1" hiddenColumns="1" view="pageBreakPreview" topLeftCell="A13">
      <selection activeCell="A17" sqref="A1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BA86FE7A-199D-4ABD-A444-AE6BFDF4BCC9}" scale="145" showPageBreaks="1" showGridLines="0" fitToPage="1" printArea="1" hiddenColumns="1" view="pageBreakPreview" topLeftCell="A37">
      <selection activeCell="B45" sqref="B45"/>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5"/>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6"/>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8"/>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9"/>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0"/>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1"/>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2"/>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15"/>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8"/>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0"/>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1"/>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3"/>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24"/>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25"/>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26"/>
      <headerFooter alignWithMargins="0">
        <oddFooter>&amp;R&amp;"Book Antiqua,Bold"&amp;8 Page &amp;P of &amp;N</oddFooter>
      </headerFooter>
    </customSheetView>
    <customSheetView guid="{347D9A5E-5167-4CD7-A121-BEAF211F64E4}" showPageBreaks="1" showGridLines="0" fitToPage="1" printArea="1" hiddenColumns="1" view="pageBreakPreview" topLeftCell="A13">
      <selection activeCell="A17" sqref="A17"/>
      <pageMargins left="0.75" right="0.63" top="0.57999999999999996" bottom="0.4" header="0.34" footer="0.2"/>
      <pageSetup scale="89" fitToHeight="0" orientation="portrait" r:id="rId27"/>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A17" sqref="A17"/>
      <pageMargins left="0.75" right="0.63" top="0.57999999999999996" bottom="0.4" header="0.34" footer="0.2"/>
      <pageSetup scale="89" fitToHeight="0" orientation="portrait" r:id="rId28"/>
      <headerFooter alignWithMargins="0">
        <oddFooter>&amp;R&amp;"Book Antiqua,Bold"&amp;8 Page &amp;P of &amp;N</oddFooter>
      </headerFooter>
    </customSheetView>
    <customSheetView guid="{7706378E-40E2-4583-90AF-E6E1DCB3696C}" scale="80" showPageBreaks="1" showGridLines="0" fitToPage="1" printArea="1" hiddenColumns="1" view="pageBreakPreview">
      <selection activeCell="A17" sqref="A17"/>
      <pageMargins left="0.75" right="0.63" top="0.57999999999999996" bottom="0.4" header="0.34" footer="0.2"/>
      <pageSetup scale="89" fitToHeight="0" orientation="portrait" r:id="rId29"/>
      <headerFooter alignWithMargins="0">
        <oddFooter>&amp;R&amp;"Book Antiqua,Bold"&amp;8 Page &amp;P of &amp;N</oddFooter>
      </headerFooter>
    </customSheetView>
    <customSheetView guid="{1A6C211D-477E-416D-87F8-1BF3866A431B}" showPageBreaks="1" showGridLines="0" fitToPage="1" printArea="1" hiddenColumns="1" view="pageBreakPreview">
      <selection activeCell="A17" sqref="A17"/>
      <pageMargins left="0.75" right="0.63" top="0.57999999999999996" bottom="0.4" header="0.34" footer="0.2"/>
      <pageSetup scale="89" fitToHeight="0" orientation="portrait" r:id="rId30"/>
      <headerFooter alignWithMargins="0">
        <oddFooter>&amp;R&amp;"Book Antiqua,Bold"&amp;8 Page &amp;P of &amp;N</oddFooter>
      </headerFooter>
    </customSheetView>
  </customSheetViews>
  <mergeCells count="43">
    <mergeCell ref="L22:M22"/>
    <mergeCell ref="N22:O22"/>
    <mergeCell ref="N17:O17"/>
    <mergeCell ref="N18:O18"/>
    <mergeCell ref="N19:O19"/>
    <mergeCell ref="N20:O20"/>
    <mergeCell ref="N21:O21"/>
    <mergeCell ref="L17:M17"/>
    <mergeCell ref="L18:M18"/>
    <mergeCell ref="L19:M19"/>
    <mergeCell ref="L20:M20"/>
    <mergeCell ref="L21:M2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30:E30">
    <cfRule type="expression" dxfId="27" priority="1" stopIfTrue="1">
      <formula>$H$20=FALSE</formula>
    </cfRule>
  </conditionalFormatting>
  <conditionalFormatting sqref="A31:E51">
    <cfRule type="expression" dxfId="26" priority="3" stopIfTrue="1">
      <formula>$H$20=FALSE</formula>
    </cfRule>
  </conditionalFormatting>
  <conditionalFormatting sqref="A52:E52">
    <cfRule type="expression" dxfId="25" priority="2" stopIfTrue="1">
      <formula>$H$20="No"</formula>
    </cfRule>
  </conditionalFormatting>
  <pageMargins left="0.75" right="0.63" top="0.57999999999999996" bottom="0.4" header="0.34" footer="0.2"/>
  <pageSetup scale="89" fitToHeight="0" orientation="portrait" r:id="rId31"/>
  <headerFooter alignWithMargins="0">
    <oddFooter>&amp;R&amp;"Book Antiqua,Bold"&amp;8 Page &amp;P of &amp;N</oddFooter>
  </headerFooter>
  <drawing r:id="rId32"/>
  <legacyDrawing r:id="rId33"/>
  <mc:AlternateContent xmlns:mc="http://schemas.openxmlformats.org/markup-compatibility/2006">
    <mc:Choice Requires="x14">
      <controls>
        <mc:AlternateContent xmlns:mc="http://schemas.openxmlformats.org/markup-compatibility/2006">
          <mc:Choice Requires="x14">
            <control shapeId="10254" r:id="rId34"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1">
    <tabColor indexed="12"/>
    <pageSetUpPr fitToPage="1"/>
  </sheetPr>
  <dimension ref="A1:I28"/>
  <sheetViews>
    <sheetView showGridLines="0" view="pageBreakPreview" zoomScale="70" zoomScaleSheetLayoutView="70" workbookViewId="0">
      <selection activeCell="E13" sqref="E13"/>
    </sheetView>
  </sheetViews>
  <sheetFormatPr defaultColWidth="9.140625" defaultRowHeight="16.5"/>
  <cols>
    <col min="1" max="1" width="12.140625" style="29" customWidth="1"/>
    <col min="2" max="2" width="20.5703125" style="29" customWidth="1"/>
    <col min="3" max="3" width="11.42578125" style="29" customWidth="1"/>
    <col min="4" max="4" width="17.7109375" style="29" customWidth="1"/>
    <col min="5" max="5" width="49.42578125" style="29" customWidth="1"/>
    <col min="6" max="8" width="9.140625" style="24"/>
    <col min="9" max="16384" width="9.140625" style="25"/>
  </cols>
  <sheetData>
    <row r="1" spans="1:9" ht="21.75" customHeight="1">
      <c r="A1" s="647" t="str">
        <f>'Attach 3(JV)'!A1</f>
        <v>Specification No. :CC/NT/W-AIS/DOM/A00/23/06456</v>
      </c>
      <c r="B1" s="647"/>
      <c r="C1" s="647"/>
      <c r="D1" s="647"/>
      <c r="E1" s="310" t="str">
        <f>"Attachment-7 " &amp; 'Attach 3(JV)'!AT1</f>
        <v xml:space="preserve">Attachment-7 </v>
      </c>
    </row>
    <row r="2" spans="1:9">
      <c r="E2" s="224"/>
    </row>
    <row r="3" spans="1:9" ht="136.5" customHeight="1">
      <c r="A3" s="660" t="str">
        <f>'Attach 3(JV)'!A3</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3" s="661"/>
      <c r="C3" s="661"/>
      <c r="D3" s="661"/>
      <c r="E3" s="661"/>
      <c r="F3" s="26"/>
      <c r="G3" s="27"/>
      <c r="H3" s="26"/>
    </row>
    <row r="4" spans="1:9" ht="20.100000000000001" customHeight="1">
      <c r="A4" s="28"/>
      <c r="H4" s="30"/>
      <c r="I4" s="11"/>
    </row>
    <row r="5" spans="1:9" ht="20.100000000000001" customHeight="1">
      <c r="A5" s="655" t="s">
        <v>184</v>
      </c>
      <c r="B5" s="655"/>
      <c r="C5" s="655"/>
      <c r="D5" s="655"/>
      <c r="E5" s="655"/>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653" t="str">
        <f>'Attach 3(JV)'!A8</f>
        <v/>
      </c>
      <c r="B8" s="653"/>
      <c r="C8" s="653"/>
      <c r="D8" s="653"/>
      <c r="E8" s="128" t="str">
        <f>'Attach 3(JV)'!E8</f>
        <v>Contract Services</v>
      </c>
      <c r="H8" s="30"/>
      <c r="I8" s="11"/>
    </row>
    <row r="9" spans="1:9" ht="20.100000000000001" customHeight="1">
      <c r="A9" s="13" t="s">
        <v>349</v>
      </c>
      <c r="B9" s="643" t="str">
        <f>'Attach 3(JV)'!B9</f>
        <v/>
      </c>
      <c r="C9" s="643"/>
      <c r="D9" s="643"/>
      <c r="E9" s="128" t="str">
        <f>'Attach 3(JV)'!E9</f>
        <v>Power Grid Corporation of India Ltd.,</v>
      </c>
      <c r="H9" s="30"/>
      <c r="I9" s="11"/>
    </row>
    <row r="10" spans="1:9" ht="20.100000000000001" customHeight="1">
      <c r="A10" s="13" t="s">
        <v>351</v>
      </c>
      <c r="B10" s="643" t="str">
        <f>'Attach 3(JV)'!B10</f>
        <v/>
      </c>
      <c r="C10" s="643"/>
      <c r="D10" s="643"/>
      <c r="E10" s="128" t="str">
        <f>'Attach 3(JV)'!E10</f>
        <v>"Saudamini", Plot No. 2, Sector 29</v>
      </c>
      <c r="H10" s="30"/>
      <c r="I10" s="11"/>
    </row>
    <row r="11" spans="1:9" ht="20.100000000000001" customHeight="1">
      <c r="B11" s="643" t="str">
        <f>'Attach 3(JV)'!B11</f>
        <v/>
      </c>
      <c r="C11" s="643"/>
      <c r="D11" s="643"/>
      <c r="E11" s="128" t="str">
        <f>'Attach 3(JV)'!E11</f>
        <v>Gurgaon (Haryana) - 122001</v>
      </c>
    </row>
    <row r="12" spans="1:9" ht="20.100000000000001" customHeight="1"/>
    <row r="13" spans="1:9" ht="20.100000000000001" customHeight="1">
      <c r="A13" s="32"/>
    </row>
    <row r="14" spans="1:9" ht="27.75" customHeight="1">
      <c r="A14" s="715" t="s">
        <v>185</v>
      </c>
      <c r="B14" s="715"/>
      <c r="C14" s="715"/>
      <c r="D14" s="715"/>
      <c r="E14" s="715"/>
      <c r="F14" s="34"/>
      <c r="G14" s="34"/>
      <c r="H14" s="34"/>
    </row>
    <row r="15" spans="1:9" ht="20.100000000000001" customHeight="1">
      <c r="A15" s="32"/>
    </row>
    <row r="16" spans="1:9" ht="33" customHeight="1">
      <c r="A16" s="36" t="s">
        <v>6</v>
      </c>
      <c r="B16" s="69" t="str">
        <f>'Attach 3(JV)'!B24</f>
        <v>--</v>
      </c>
      <c r="C16" s="33"/>
      <c r="D16" s="37" t="s">
        <v>4</v>
      </c>
      <c r="E16" s="240" t="str">
        <f>'Attach 3(JV)'!E24</f>
        <v/>
      </c>
    </row>
    <row r="17" spans="1:5" ht="33" customHeight="1">
      <c r="A17" s="36" t="s">
        <v>7</v>
      </c>
      <c r="B17" s="240" t="str">
        <f>'Attach 3(JV)'!B25</f>
        <v/>
      </c>
      <c r="C17" s="33"/>
      <c r="D17" s="37" t="s">
        <v>5</v>
      </c>
      <c r="E17" s="240" t="str">
        <f>'Attach 3(JV)'!E25</f>
        <v/>
      </c>
    </row>
    <row r="18" spans="1:5" ht="33" customHeight="1">
      <c r="D18" s="37"/>
    </row>
    <row r="19" spans="1:5" ht="20.100000000000001" customHeight="1"/>
    <row r="20" spans="1:5" ht="20.100000000000001" customHeight="1">
      <c r="A20" s="38"/>
    </row>
    <row r="21" spans="1:5" ht="20.100000000000001" customHeight="1"/>
    <row r="22" spans="1:5" ht="20.100000000000001" customHeight="1">
      <c r="A22" s="38"/>
    </row>
    <row r="23" spans="1:5" ht="20.100000000000001" customHeight="1"/>
    <row r="24" spans="1:5" ht="20.100000000000001" customHeight="1">
      <c r="A24" s="38"/>
    </row>
    <row r="25" spans="1:5" ht="20.100000000000001" customHeight="1"/>
    <row r="26" spans="1:5" ht="20.100000000000001" customHeight="1"/>
    <row r="27" spans="1:5" ht="20.100000000000001" customHeight="1"/>
    <row r="28" spans="1:5" ht="20.100000000000001" customHeight="1"/>
  </sheetData>
  <sheetProtection algorithmName="SHA-512" hashValue="iN5ef+2vJ4GscPCQELah0H8o7FgyFC0oMRHuky7a5gM4hqNiEC38dwJ4p/Va/Yq0syKsJiGl4UapdHim0OYdbA==" saltValue="7jzzaJGuIAHT2xKpLDFGBg==" spinCount="100000" sheet="1" formatColumns="0" formatRows="0" selectLockedCells="1"/>
  <customSheetViews>
    <customSheetView guid="{FEBF4298-F424-4062-8777-832DAFDB7A61}" showPageBreaks="1" showGridLines="0" fitToPage="1" printArea="1" view="pageBreakPreview">
      <selection activeCell="E15" sqref="E15"/>
      <pageMargins left="0.75" right="0.63" top="0.57999999999999996" bottom="0.6" header="0.34" footer="0.35"/>
      <pageSetup scale="91"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E15" sqref="E15"/>
      <pageMargins left="0.75" right="0.63" top="0.57999999999999996" bottom="0.6" header="0.34" footer="0.35"/>
      <pageSetup scale="91"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1"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1"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2"/>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2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25"/>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1" orientation="portrait" r:id="rId26"/>
      <headerFooter alignWithMargins="0">
        <oddFooter>&amp;R&amp;"Book Antiqua,Bold"&amp;8 Page &amp;P of &amp;N</oddFooter>
      </headerFooter>
    </customSheetView>
    <customSheetView guid="{72B383D4-8341-48BE-BBCC-63C6785ABF81}" showPageBreaks="1" showGridLines="0" fitToPage="1" printArea="1" view="pageBreakPreview">
      <selection activeCell="A3" sqref="A3:E3"/>
      <pageMargins left="0.75" right="0.63" top="0.57999999999999996" bottom="0.6" header="0.34" footer="0.35"/>
      <pageSetup scale="91" orientation="portrait" r:id="rId27"/>
      <headerFooter alignWithMargins="0">
        <oddFooter>&amp;R&amp;"Book Antiqua,Bold"&amp;8 Page &amp;P of &amp;N</oddFooter>
      </headerFooter>
    </customSheetView>
    <customSheetView guid="{7706378E-40E2-4583-90AF-E6E1DCB3696C}" showPageBreaks="1" showGridLines="0" fitToPage="1" printArea="1" view="pageBreakPreview">
      <selection activeCell="E15" sqref="E15"/>
      <pageMargins left="0.75" right="0.63" top="0.57999999999999996" bottom="0.6" header="0.34" footer="0.35"/>
      <pageSetup scale="91" orientation="portrait" r:id="rId28"/>
      <headerFooter alignWithMargins="0">
        <oddFooter>&amp;R&amp;"Book Antiqua,Bold"&amp;8 Page &amp;P of &amp;N</oddFooter>
      </headerFooter>
    </customSheetView>
    <customSheetView guid="{1A6C211D-477E-416D-87F8-1BF3866A431B}" showPageBreaks="1" showGridLines="0" fitToPage="1" printArea="1" view="pageBreakPreview">
      <selection activeCell="E15" sqref="E15"/>
      <pageMargins left="0.75" right="0.63" top="0.57999999999999996" bottom="0.6" header="0.34" footer="0.35"/>
      <pageSetup scale="91" orientation="portrait" r:id="rId29"/>
      <headerFooter alignWithMargins="0">
        <oddFooter>&amp;R&amp;"Book Antiqua,Bold"&amp;8 Page &amp;P of &amp;N</oddFooter>
      </headerFooter>
    </customSheetView>
  </customSheetViews>
  <mergeCells count="8">
    <mergeCell ref="A1:D1"/>
    <mergeCell ref="A3:E3"/>
    <mergeCell ref="A5:E5"/>
    <mergeCell ref="A14:E14"/>
    <mergeCell ref="B9:D9"/>
    <mergeCell ref="B10:D10"/>
    <mergeCell ref="B11:D11"/>
    <mergeCell ref="A8:D8"/>
  </mergeCells>
  <phoneticPr fontId="7" type="noConversion"/>
  <pageMargins left="0.75" right="0.63" top="0.57999999999999996" bottom="0.6" header="0.34" footer="0.35"/>
  <pageSetup scale="91" orientation="portrait" r:id="rId30"/>
  <headerFooter alignWithMargins="0">
    <oddFooter>&amp;R&amp;"Book Antiqua,Bold"&amp;8 Page &amp;P of &amp;N</oddFooter>
  </headerFooter>
  <drawing r:id="rId3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indexed="44"/>
    <pageSetUpPr fitToPage="1"/>
  </sheetPr>
  <dimension ref="A1:K63"/>
  <sheetViews>
    <sheetView showGridLines="0" view="pageBreakPreview" topLeftCell="A16" zoomScale="85" zoomScaleSheetLayoutView="85" workbookViewId="0">
      <selection activeCell="H22" sqref="H22"/>
    </sheetView>
  </sheetViews>
  <sheetFormatPr defaultColWidth="9.140625" defaultRowHeight="16.5"/>
  <cols>
    <col min="1" max="1" width="12.140625" style="29" customWidth="1"/>
    <col min="2" max="2" width="20.5703125" style="29" customWidth="1"/>
    <col min="3" max="3" width="11.42578125" style="29" customWidth="1"/>
    <col min="4" max="4" width="24.42578125" style="29" customWidth="1"/>
    <col min="5" max="5" width="15.85546875" style="29" customWidth="1"/>
    <col min="6" max="6" width="17.140625" style="29" customWidth="1"/>
    <col min="7" max="7" width="27.85546875" style="29" hidden="1" customWidth="1"/>
    <col min="8" max="8" width="27.85546875" style="29" customWidth="1"/>
    <col min="9" max="10" width="9.140625" style="24"/>
    <col min="11" max="16384" width="9.140625" style="25"/>
  </cols>
  <sheetData>
    <row r="1" spans="1:11" ht="33.75" customHeight="1">
      <c r="A1" s="647" t="str">
        <f>'Attach 3(JV)'!A1</f>
        <v>Specification No. :CC/NT/W-AIS/DOM/A00/23/06456</v>
      </c>
      <c r="B1" s="647"/>
      <c r="C1" s="647"/>
      <c r="D1" s="647"/>
      <c r="E1" s="311"/>
      <c r="F1" s="311"/>
      <c r="G1" s="311"/>
      <c r="H1" s="311" t="str">
        <f>"Attachment-9 " &amp; 'Attach 3(JV)'!AT1</f>
        <v xml:space="preserve">Attachment-9 </v>
      </c>
    </row>
    <row r="2" spans="1:11" ht="15" customHeight="1"/>
    <row r="3" spans="1:11" ht="73.5" customHeight="1">
      <c r="A3" s="717" t="str">
        <f>'Attach 3(JV)'!A3</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3" s="718"/>
      <c r="C3" s="718"/>
      <c r="D3" s="718"/>
      <c r="E3" s="718"/>
      <c r="F3" s="718"/>
      <c r="G3" s="718"/>
      <c r="H3" s="718"/>
      <c r="I3" s="27"/>
      <c r="J3" s="26"/>
    </row>
    <row r="4" spans="1:11" ht="15" customHeight="1">
      <c r="A4" s="28"/>
      <c r="J4" s="30"/>
      <c r="K4" s="11"/>
    </row>
    <row r="5" spans="1:11" ht="20.100000000000001" customHeight="1">
      <c r="A5" s="655" t="s">
        <v>373</v>
      </c>
      <c r="B5" s="655"/>
      <c r="C5" s="655"/>
      <c r="D5" s="655"/>
      <c r="E5" s="655"/>
      <c r="F5" s="655"/>
      <c r="G5" s="655"/>
      <c r="H5" s="655"/>
      <c r="J5" s="30"/>
      <c r="K5" s="11"/>
    </row>
    <row r="6" spans="1:11" ht="12.75" customHeight="1">
      <c r="A6" s="32"/>
      <c r="J6" s="30"/>
      <c r="K6" s="11"/>
    </row>
    <row r="7" spans="1:11" ht="20.100000000000001" customHeight="1">
      <c r="A7" s="33" t="str">
        <f>'Attach 3(JV)'!A7</f>
        <v>Bidder’s Name and Address (Sole Bidder) :</v>
      </c>
      <c r="E7" s="418"/>
      <c r="F7" s="727" t="s">
        <v>348</v>
      </c>
      <c r="G7" s="727"/>
      <c r="H7" s="727"/>
      <c r="J7" s="30"/>
      <c r="K7" s="11"/>
    </row>
    <row r="8" spans="1:11" ht="36" customHeight="1">
      <c r="A8" s="653" t="str">
        <f>'Attach 3(JV)'!A8</f>
        <v/>
      </c>
      <c r="B8" s="653"/>
      <c r="C8" s="653"/>
      <c r="D8" s="653"/>
      <c r="E8" s="11"/>
      <c r="F8" s="727" t="str">
        <f>'Attach 3(JV)'!E8</f>
        <v>Contract Services</v>
      </c>
      <c r="G8" s="727"/>
      <c r="H8" s="727"/>
      <c r="J8" s="30"/>
      <c r="K8" s="11"/>
    </row>
    <row r="9" spans="1:11" ht="20.100000000000001" customHeight="1">
      <c r="A9" s="13" t="s">
        <v>349</v>
      </c>
      <c r="B9" s="643" t="str">
        <f>'Attach 3(JV)'!B9</f>
        <v/>
      </c>
      <c r="C9" s="643"/>
      <c r="D9" s="643"/>
      <c r="E9" s="11"/>
      <c r="F9" s="727" t="str">
        <f>'Attach 3(JV)'!E9</f>
        <v>Power Grid Corporation of India Ltd.,</v>
      </c>
      <c r="G9" s="727"/>
      <c r="H9" s="727"/>
      <c r="J9" s="30"/>
      <c r="K9" s="11"/>
    </row>
    <row r="10" spans="1:11" ht="20.100000000000001" customHeight="1">
      <c r="A10" s="13" t="s">
        <v>351</v>
      </c>
      <c r="B10" s="643" t="str">
        <f>'Attach 3(JV)'!B10</f>
        <v/>
      </c>
      <c r="C10" s="643"/>
      <c r="D10" s="643"/>
      <c r="E10" s="11"/>
      <c r="F10" s="727" t="str">
        <f>'Attach 3(JV)'!E10</f>
        <v>"Saudamini", Plot No. 2, Sector 29</v>
      </c>
      <c r="G10" s="727"/>
      <c r="H10" s="727"/>
      <c r="J10" s="30"/>
      <c r="K10" s="11"/>
    </row>
    <row r="11" spans="1:11" ht="20.100000000000001" customHeight="1">
      <c r="B11" s="643" t="str">
        <f>'Attach 3(JV)'!B11</f>
        <v/>
      </c>
      <c r="C11" s="643"/>
      <c r="D11" s="643"/>
      <c r="E11" s="11"/>
      <c r="F11" s="727" t="str">
        <f>'Attach 3(JV)'!E11</f>
        <v>Gurgaon (Haryana) - 122001</v>
      </c>
      <c r="G11" s="727"/>
      <c r="H11" s="727"/>
    </row>
    <row r="12" spans="1:11" ht="20.100000000000001" customHeight="1">
      <c r="A12" s="32"/>
      <c r="B12" s="643" t="str">
        <f>'Attach 3(JV)'!B12</f>
        <v/>
      </c>
      <c r="C12" s="643"/>
      <c r="D12" s="643"/>
      <c r="E12" s="12"/>
      <c r="F12" s="12"/>
      <c r="G12" s="12"/>
      <c r="H12" s="12"/>
    </row>
    <row r="13" spans="1:11" ht="13.5" customHeight="1">
      <c r="A13" s="32"/>
      <c r="B13" s="123"/>
      <c r="C13" s="123"/>
      <c r="D13" s="123"/>
    </row>
    <row r="14" spans="1:11" ht="20.100000000000001" customHeight="1">
      <c r="A14" s="29" t="s">
        <v>344</v>
      </c>
    </row>
    <row r="15" spans="1:11" ht="15" customHeight="1">
      <c r="A15" s="32"/>
    </row>
    <row r="16" spans="1:11" ht="100.5" customHeight="1">
      <c r="A16" s="737" t="str">
        <f>"We hereby declare that the following Work Completion Schedule shall be followed by us in furnishing and installation of the subject Package i.e., " &amp; 'Attach 3(JV)'!A3 &amp; " for the period commencing from the effective date of Contract to us :"</f>
        <v>We hereby declare that the following Work Completion Schedule shall be followed by us in furnishing and installation of the subject Package i.e., 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 for the period commencing from the effective date of Contract to us :</v>
      </c>
      <c r="B16" s="737"/>
      <c r="C16" s="737"/>
      <c r="D16" s="737"/>
      <c r="E16" s="737"/>
      <c r="F16" s="737"/>
      <c r="G16" s="737"/>
      <c r="H16" s="737"/>
      <c r="I16" s="34"/>
      <c r="J16" s="34"/>
    </row>
    <row r="17" spans="1:10" ht="27" customHeight="1">
      <c r="A17" s="724" t="s">
        <v>347</v>
      </c>
      <c r="B17" s="731" t="s">
        <v>385</v>
      </c>
      <c r="C17" s="732"/>
      <c r="D17" s="733"/>
      <c r="E17" s="731" t="s">
        <v>930</v>
      </c>
      <c r="F17" s="732"/>
      <c r="G17" s="732"/>
      <c r="H17" s="732"/>
      <c r="I17" s="34"/>
      <c r="J17" s="34"/>
    </row>
    <row r="18" spans="1:10" ht="27" customHeight="1">
      <c r="A18" s="725"/>
      <c r="B18" s="734"/>
      <c r="C18" s="735"/>
      <c r="D18" s="736"/>
      <c r="E18" s="734"/>
      <c r="F18" s="735"/>
      <c r="G18" s="735"/>
      <c r="H18" s="735"/>
      <c r="I18" s="34"/>
      <c r="J18" s="34"/>
    </row>
    <row r="19" spans="1:10" ht="99" customHeight="1">
      <c r="A19" s="477"/>
      <c r="B19" s="478"/>
      <c r="C19" s="479"/>
      <c r="D19" s="480"/>
      <c r="E19" s="738" t="s">
        <v>932</v>
      </c>
      <c r="F19" s="738"/>
      <c r="G19" s="546"/>
      <c r="H19" s="546" t="s">
        <v>931</v>
      </c>
      <c r="I19" s="34"/>
      <c r="J19" s="34"/>
    </row>
    <row r="20" spans="1:10" ht="20.100000000000001" customHeight="1">
      <c r="A20" s="719">
        <v>1</v>
      </c>
      <c r="B20" s="721" t="s">
        <v>374</v>
      </c>
      <c r="C20" s="721"/>
      <c r="D20" s="721"/>
      <c r="E20" s="728"/>
      <c r="F20" s="729"/>
      <c r="G20" s="729"/>
      <c r="H20" s="730"/>
      <c r="I20" s="34"/>
      <c r="J20" s="34"/>
    </row>
    <row r="21" spans="1:10" ht="20.100000000000001" customHeight="1">
      <c r="A21" s="719"/>
      <c r="B21" s="720" t="s">
        <v>375</v>
      </c>
      <c r="C21" s="720"/>
      <c r="D21" s="720"/>
      <c r="E21" s="716"/>
      <c r="F21" s="716"/>
      <c r="G21" s="547"/>
      <c r="H21" s="547"/>
      <c r="I21" s="34"/>
      <c r="J21" s="34"/>
    </row>
    <row r="22" spans="1:10" ht="20.100000000000001" customHeight="1">
      <c r="A22" s="719"/>
      <c r="B22" s="722" t="s">
        <v>376</v>
      </c>
      <c r="C22" s="722"/>
      <c r="D22" s="722"/>
      <c r="E22" s="716"/>
      <c r="F22" s="716"/>
      <c r="G22" s="547"/>
      <c r="H22" s="547"/>
      <c r="I22" s="34"/>
      <c r="J22" s="34"/>
    </row>
    <row r="23" spans="1:10" ht="20.100000000000001" customHeight="1">
      <c r="A23" s="719">
        <v>2</v>
      </c>
      <c r="B23" s="721" t="s">
        <v>377</v>
      </c>
      <c r="C23" s="721"/>
      <c r="D23" s="721"/>
      <c r="E23" s="728"/>
      <c r="F23" s="729"/>
      <c r="G23" s="729"/>
      <c r="H23" s="730"/>
      <c r="I23" s="34"/>
      <c r="J23" s="34"/>
    </row>
    <row r="24" spans="1:10" ht="20.100000000000001" customHeight="1">
      <c r="A24" s="719"/>
      <c r="B24" s="720" t="s">
        <v>375</v>
      </c>
      <c r="C24" s="720"/>
      <c r="D24" s="720"/>
      <c r="E24" s="716"/>
      <c r="F24" s="716"/>
      <c r="G24" s="547"/>
      <c r="H24" s="547"/>
      <c r="I24" s="34"/>
      <c r="J24" s="34"/>
    </row>
    <row r="25" spans="1:10" ht="20.100000000000001" customHeight="1">
      <c r="A25" s="719"/>
      <c r="B25" s="722" t="s">
        <v>376</v>
      </c>
      <c r="C25" s="722"/>
      <c r="D25" s="722"/>
      <c r="E25" s="716"/>
      <c r="F25" s="716"/>
      <c r="G25" s="547"/>
      <c r="H25" s="547"/>
      <c r="I25" s="34"/>
      <c r="J25" s="34"/>
    </row>
    <row r="26" spans="1:10" ht="20.100000000000001" customHeight="1">
      <c r="A26" s="719">
        <v>3</v>
      </c>
      <c r="B26" s="721" t="s">
        <v>378</v>
      </c>
      <c r="C26" s="721"/>
      <c r="D26" s="721"/>
      <c r="E26" s="728"/>
      <c r="F26" s="729"/>
      <c r="G26" s="729"/>
      <c r="H26" s="730"/>
      <c r="I26" s="34"/>
      <c r="J26" s="34"/>
    </row>
    <row r="27" spans="1:10" ht="20.100000000000001" customHeight="1">
      <c r="A27" s="719"/>
      <c r="B27" s="720" t="s">
        <v>375</v>
      </c>
      <c r="C27" s="720"/>
      <c r="D27" s="720"/>
      <c r="E27" s="716"/>
      <c r="F27" s="716"/>
      <c r="G27" s="547"/>
      <c r="H27" s="547"/>
      <c r="I27" s="34"/>
      <c r="J27" s="34"/>
    </row>
    <row r="28" spans="1:10" ht="20.100000000000001" customHeight="1">
      <c r="A28" s="719"/>
      <c r="B28" s="722" t="s">
        <v>376</v>
      </c>
      <c r="C28" s="722"/>
      <c r="D28" s="722"/>
      <c r="E28" s="716"/>
      <c r="F28" s="716"/>
      <c r="G28" s="547"/>
      <c r="H28" s="547"/>
      <c r="I28" s="34"/>
      <c r="J28" s="34"/>
    </row>
    <row r="29" spans="1:10" ht="20.100000000000001" customHeight="1">
      <c r="A29" s="719">
        <v>4</v>
      </c>
      <c r="B29" s="721" t="s">
        <v>379</v>
      </c>
      <c r="C29" s="721"/>
      <c r="D29" s="721"/>
      <c r="E29" s="728"/>
      <c r="F29" s="729"/>
      <c r="G29" s="729"/>
      <c r="H29" s="730"/>
      <c r="I29" s="34"/>
      <c r="J29" s="34"/>
    </row>
    <row r="30" spans="1:10" ht="20.100000000000001" customHeight="1">
      <c r="A30" s="719"/>
      <c r="B30" s="720" t="s">
        <v>375</v>
      </c>
      <c r="C30" s="720"/>
      <c r="D30" s="720"/>
      <c r="E30" s="716"/>
      <c r="F30" s="716"/>
      <c r="G30" s="547"/>
      <c r="H30" s="547"/>
      <c r="I30" s="34"/>
      <c r="J30" s="34"/>
    </row>
    <row r="31" spans="1:10" ht="20.100000000000001" customHeight="1">
      <c r="A31" s="719"/>
      <c r="B31" s="722" t="s">
        <v>376</v>
      </c>
      <c r="C31" s="722"/>
      <c r="D31" s="722"/>
      <c r="E31" s="716"/>
      <c r="F31" s="716"/>
      <c r="G31" s="547"/>
      <c r="H31" s="547"/>
      <c r="I31" s="34"/>
      <c r="J31" s="34"/>
    </row>
    <row r="32" spans="1:10" ht="20.100000000000001" customHeight="1">
      <c r="A32" s="719">
        <v>5</v>
      </c>
      <c r="B32" s="721" t="s">
        <v>380</v>
      </c>
      <c r="C32" s="721"/>
      <c r="D32" s="721"/>
      <c r="E32" s="728"/>
      <c r="F32" s="729"/>
      <c r="G32" s="729"/>
      <c r="H32" s="730"/>
      <c r="I32" s="34"/>
      <c r="J32" s="34"/>
    </row>
    <row r="33" spans="1:10" ht="20.100000000000001" customHeight="1">
      <c r="A33" s="719"/>
      <c r="B33" s="720" t="s">
        <v>375</v>
      </c>
      <c r="C33" s="720"/>
      <c r="D33" s="720"/>
      <c r="E33" s="716"/>
      <c r="F33" s="716"/>
      <c r="G33" s="547"/>
      <c r="H33" s="547"/>
      <c r="I33" s="34"/>
      <c r="J33" s="34"/>
    </row>
    <row r="34" spans="1:10" ht="20.100000000000001" customHeight="1">
      <c r="A34" s="719"/>
      <c r="B34" s="722" t="s">
        <v>376</v>
      </c>
      <c r="C34" s="722"/>
      <c r="D34" s="722"/>
      <c r="E34" s="716"/>
      <c r="F34" s="716"/>
      <c r="G34" s="547"/>
      <c r="H34" s="547"/>
      <c r="I34" s="34"/>
      <c r="J34" s="34"/>
    </row>
    <row r="35" spans="1:10" ht="20.100000000000001" customHeight="1">
      <c r="A35" s="43">
        <v>6</v>
      </c>
      <c r="B35" s="726" t="s">
        <v>381</v>
      </c>
      <c r="C35" s="726"/>
      <c r="D35" s="726"/>
      <c r="E35" s="716"/>
      <c r="F35" s="716"/>
      <c r="G35" s="547"/>
      <c r="H35" s="547"/>
      <c r="I35" s="34"/>
      <c r="J35" s="34"/>
    </row>
    <row r="36" spans="1:10" ht="20.100000000000001" customHeight="1">
      <c r="A36" s="719">
        <v>7</v>
      </c>
      <c r="B36" s="721" t="s">
        <v>382</v>
      </c>
      <c r="C36" s="721"/>
      <c r="D36" s="721"/>
      <c r="E36" s="728"/>
      <c r="F36" s="729"/>
      <c r="G36" s="729"/>
      <c r="H36" s="730"/>
      <c r="I36" s="34"/>
      <c r="J36" s="34"/>
    </row>
    <row r="37" spans="1:10" ht="20.100000000000001" customHeight="1">
      <c r="A37" s="719"/>
      <c r="B37" s="720" t="s">
        <v>375</v>
      </c>
      <c r="C37" s="720"/>
      <c r="D37" s="720"/>
      <c r="E37" s="716"/>
      <c r="F37" s="716"/>
      <c r="G37" s="547"/>
      <c r="H37" s="547"/>
      <c r="I37" s="34"/>
      <c r="J37" s="34"/>
    </row>
    <row r="38" spans="1:10" ht="20.100000000000001" customHeight="1">
      <c r="A38" s="719"/>
      <c r="B38" s="722" t="s">
        <v>376</v>
      </c>
      <c r="C38" s="722"/>
      <c r="D38" s="722"/>
      <c r="E38" s="716"/>
      <c r="F38" s="716"/>
      <c r="G38" s="547"/>
      <c r="H38" s="547"/>
      <c r="I38" s="34"/>
      <c r="J38" s="34"/>
    </row>
    <row r="39" spans="1:10" ht="20.100000000000001" customHeight="1">
      <c r="A39" s="719">
        <v>8</v>
      </c>
      <c r="B39" s="721" t="s">
        <v>383</v>
      </c>
      <c r="C39" s="721"/>
      <c r="D39" s="721"/>
      <c r="E39" s="728"/>
      <c r="F39" s="729"/>
      <c r="G39" s="729"/>
      <c r="H39" s="730"/>
      <c r="I39" s="34"/>
      <c r="J39" s="34"/>
    </row>
    <row r="40" spans="1:10" ht="20.100000000000001" customHeight="1">
      <c r="A40" s="719"/>
      <c r="B40" s="720" t="s">
        <v>375</v>
      </c>
      <c r="C40" s="720"/>
      <c r="D40" s="720"/>
      <c r="E40" s="716"/>
      <c r="F40" s="716"/>
      <c r="G40" s="547"/>
      <c r="H40" s="547"/>
      <c r="I40" s="34"/>
      <c r="J40" s="34"/>
    </row>
    <row r="41" spans="1:10" ht="20.100000000000001" customHeight="1">
      <c r="A41" s="719"/>
      <c r="B41" s="722" t="s">
        <v>376</v>
      </c>
      <c r="C41" s="722"/>
      <c r="D41" s="722"/>
      <c r="E41" s="716"/>
      <c r="F41" s="716"/>
      <c r="G41" s="547"/>
      <c r="H41" s="547"/>
      <c r="I41" s="34"/>
      <c r="J41" s="34"/>
    </row>
    <row r="42" spans="1:10" ht="20.100000000000001" customHeight="1">
      <c r="A42" s="719">
        <v>9</v>
      </c>
      <c r="B42" s="721" t="s">
        <v>384</v>
      </c>
      <c r="C42" s="721"/>
      <c r="D42" s="721"/>
      <c r="E42" s="728"/>
      <c r="F42" s="729"/>
      <c r="G42" s="729"/>
      <c r="H42" s="730"/>
    </row>
    <row r="43" spans="1:10" ht="20.100000000000001" customHeight="1">
      <c r="A43" s="719"/>
      <c r="B43" s="720" t="s">
        <v>375</v>
      </c>
      <c r="C43" s="720"/>
      <c r="D43" s="720"/>
      <c r="E43" s="716"/>
      <c r="F43" s="716"/>
      <c r="G43" s="547"/>
      <c r="H43" s="547"/>
    </row>
    <row r="44" spans="1:10" ht="20.100000000000001" customHeight="1">
      <c r="A44" s="719"/>
      <c r="B44" s="722" t="s">
        <v>376</v>
      </c>
      <c r="C44" s="722"/>
      <c r="D44" s="722"/>
      <c r="E44" s="716"/>
      <c r="F44" s="716"/>
      <c r="G44" s="547"/>
      <c r="H44" s="547"/>
    </row>
    <row r="45" spans="1:10" s="433" customFormat="1" ht="18" customHeight="1">
      <c r="A45" s="446" t="str">
        <f>IF(OR(E44&gt;20),"You are exceeding the completion schedule specified in the bidding documents.",IF(OR(H44&gt;15),"You are exceeding the completion schedule specified in the bidding documents.",""))</f>
        <v/>
      </c>
      <c r="B45" s="447"/>
      <c r="C45" s="447"/>
      <c r="D45" s="447"/>
      <c r="E45" s="447"/>
      <c r="F45" s="447"/>
      <c r="G45" s="447"/>
      <c r="H45" s="447"/>
      <c r="I45" s="432"/>
      <c r="J45" s="432"/>
    </row>
    <row r="46" spans="1:10" ht="18" customHeight="1">
      <c r="A46" s="426"/>
      <c r="B46" s="426"/>
      <c r="C46" s="426"/>
      <c r="D46" s="426"/>
      <c r="E46" s="426"/>
      <c r="F46" s="426"/>
      <c r="G46" s="426"/>
      <c r="H46" s="426"/>
    </row>
    <row r="47" spans="1:10" s="84" customFormat="1" ht="33" customHeight="1">
      <c r="A47" s="665" t="s">
        <v>925</v>
      </c>
      <c r="B47" s="665"/>
      <c r="C47" s="665"/>
      <c r="D47" s="665"/>
      <c r="E47" s="665"/>
      <c r="F47" s="665"/>
      <c r="G47" s="665"/>
      <c r="H47" s="665"/>
      <c r="I47" s="85"/>
      <c r="J47" s="85"/>
    </row>
    <row r="48" spans="1:10" ht="18" customHeight="1">
      <c r="A48" s="426"/>
      <c r="B48" s="426"/>
      <c r="C48" s="426"/>
      <c r="D48" s="426"/>
      <c r="E48" s="426"/>
      <c r="F48" s="426"/>
      <c r="G48" s="426"/>
      <c r="H48" s="426"/>
    </row>
    <row r="49" spans="1:8" ht="21" customHeight="1">
      <c r="A49" s="36" t="s">
        <v>6</v>
      </c>
      <c r="B49" s="69" t="str">
        <f>'Attach 3(JV)'!B24</f>
        <v>--</v>
      </c>
      <c r="D49" s="37"/>
      <c r="E49" s="37" t="s">
        <v>4</v>
      </c>
      <c r="F49" s="711" t="str">
        <f>'Attach 3(JV)'!E24</f>
        <v/>
      </c>
      <c r="G49" s="711"/>
      <c r="H49" s="711"/>
    </row>
    <row r="50" spans="1:8" ht="22.5" customHeight="1">
      <c r="A50" s="36" t="s">
        <v>7</v>
      </c>
      <c r="B50" s="240" t="str">
        <f>'Attach 3(JV)'!B25</f>
        <v/>
      </c>
      <c r="D50" s="37"/>
      <c r="E50" s="37" t="s">
        <v>5</v>
      </c>
      <c r="F50" s="711" t="str">
        <f>'Attach 3(JV)'!E25</f>
        <v/>
      </c>
      <c r="G50" s="711"/>
      <c r="H50" s="711"/>
    </row>
    <row r="51" spans="1:8" ht="8.25" customHeight="1">
      <c r="D51" s="37"/>
      <c r="E51" s="40"/>
      <c r="F51" s="40"/>
      <c r="G51" s="40"/>
      <c r="H51" s="40"/>
    </row>
    <row r="52" spans="1:8" ht="12" customHeight="1">
      <c r="A52" s="38"/>
    </row>
    <row r="53" spans="1:8" ht="51" customHeight="1">
      <c r="A53" s="45" t="s">
        <v>388</v>
      </c>
      <c r="B53" s="723" t="s">
        <v>387</v>
      </c>
      <c r="C53" s="723"/>
      <c r="D53" s="723"/>
      <c r="E53" s="723"/>
      <c r="F53" s="723"/>
      <c r="G53" s="723"/>
      <c r="H53" s="723"/>
    </row>
    <row r="54" spans="1:8" ht="20.100000000000001" customHeight="1"/>
    <row r="55" spans="1:8" ht="20.100000000000001" customHeight="1">
      <c r="A55" s="38"/>
    </row>
    <row r="56" spans="1:8" ht="20.100000000000001" customHeight="1"/>
    <row r="57" spans="1:8" ht="20.100000000000001" customHeight="1">
      <c r="A57" s="38"/>
    </row>
    <row r="58" spans="1:8" ht="20.100000000000001" customHeight="1"/>
    <row r="59" spans="1:8" ht="20.100000000000001" customHeight="1">
      <c r="A59" s="38"/>
    </row>
    <row r="60" spans="1:8" ht="20.100000000000001" customHeight="1"/>
    <row r="61" spans="1:8" ht="20.100000000000001" customHeight="1"/>
    <row r="62" spans="1:8" ht="20.100000000000001" customHeight="1"/>
    <row r="63" spans="1:8" ht="20.100000000000001" customHeight="1"/>
  </sheetData>
  <sheetProtection algorithmName="SHA-512" hashValue="0gWqt642U5kX9bY842R6a3O4qUR+NbG7llfFa+LvG5qrej1NfcqnovjT8RIwvSzlqcNxbMvsPjxjTRVEZ2dz5Q==" saltValue="LFqNNcWFxfWdaBMHbrPtow==" spinCount="100000" sheet="1" formatColumns="0" formatRows="0" selectLockedCells="1"/>
  <customSheetViews>
    <customSheetView guid="{FEBF4298-F424-4062-8777-832DAFDB7A61}" showPageBreaks="1" showGridLines="0" fitToPage="1" printArea="1" hiddenRows="1" view="pageBreakPreview" topLeftCell="A20">
      <selection activeCell="G44" sqref="G44"/>
      <pageMargins left="0.45" right="0.38" top="0.57999999999999996" bottom="0.6" header="0.34" footer="0.35"/>
      <pageSetup scale="79"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view="pageBreakPreview" topLeftCell="A20">
      <selection activeCell="E20" sqref="E20"/>
      <pageMargins left="0.45" right="0.38" top="0.57999999999999996" bottom="0.6" header="0.34" footer="0.35"/>
      <pageSetup scale="72" fitToHeight="0"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7">
      <selection activeCell="E21" sqref="E21:H21"/>
      <pageMargins left="0.45" right="0.38" top="0.57999999999999996" bottom="0.6" header="0.34" footer="0.35"/>
      <pageSetup scale="71" fitToHeight="0" orientation="portrait" r:id="rId3"/>
      <headerFooter alignWithMargins="0">
        <oddFooter>&amp;R&amp;"Book Antiqua,Bold"&amp;8 Page &amp;P of &amp;N</oddFooter>
      </headerFooter>
    </customSheetView>
    <customSheetView guid="{BA86FE7A-199D-4ABD-A444-AE6BFDF4BCC9}" showPageBreaks="1" showGridLines="0" fitToPage="1" printArea="1" view="pageBreakPreview" topLeftCell="A21">
      <selection activeCell="E44" sqref="E44"/>
      <pageMargins left="0.45" right="0.38" top="0.57999999999999996" bottom="0.6" header="0.34" footer="0.35"/>
      <pageSetup scale="74" fitToHeight="0" orientation="portrait" r:id="rId4"/>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5"/>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6"/>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8"/>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9"/>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0"/>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1"/>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5"/>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0"/>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1"/>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4"/>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25"/>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topLeftCell="A7">
      <selection activeCell="E21" sqref="E21:H21"/>
      <pageMargins left="0.45" right="0.38" top="0.57999999999999996" bottom="0.6" header="0.34" footer="0.35"/>
      <pageSetup scale="71" fitToHeight="0" orientation="portrait" r:id="rId27"/>
      <headerFooter alignWithMargins="0">
        <oddFooter>&amp;R&amp;"Book Antiqua,Bold"&amp;8 Page &amp;P of &amp;N</oddFooter>
      </headerFooter>
    </customSheetView>
    <customSheetView guid="{72B383D4-8341-48BE-BBCC-63C6785ABF81}" showPageBreaks="1" showGridLines="0" fitToPage="1" printArea="1" hiddenRows="1" view="pageBreakPreview" topLeftCell="A19">
      <selection activeCell="E44" sqref="E44:G44"/>
      <pageMargins left="0.45" right="0.38" top="0.57999999999999996" bottom="0.6" header="0.34" footer="0.35"/>
      <pageSetup scale="81" fitToHeight="0" orientation="portrait" r:id="rId28"/>
      <headerFooter alignWithMargins="0">
        <oddFooter>&amp;R&amp;"Book Antiqua,Bold"&amp;8 Page &amp;P of &amp;N</oddFooter>
      </headerFooter>
    </customSheetView>
    <customSheetView guid="{7706378E-40E2-4583-90AF-E6E1DCB3696C}" showPageBreaks="1" showGridLines="0" fitToPage="1" printArea="1" hiddenRows="1" view="pageBreakPreview" topLeftCell="A13">
      <selection activeCell="E20" sqref="E20:G20"/>
      <pageMargins left="0.45" right="0.38" top="0.57999999999999996" bottom="0.6" header="0.34" footer="0.35"/>
      <pageSetup scale="92" fitToHeight="0" orientation="portrait" r:id="rId29"/>
      <headerFooter alignWithMargins="0">
        <oddFooter>&amp;R&amp;"Book Antiqua,Bold"&amp;8 Page &amp;P of &amp;N</oddFooter>
      </headerFooter>
    </customSheetView>
    <customSheetView guid="{1A6C211D-477E-416D-87F8-1BF3866A431B}" showPageBreaks="1" showGridLines="0" fitToPage="1" printArea="1" hiddenRows="1" view="pageBreakPreview" topLeftCell="A20">
      <selection activeCell="G44" sqref="G44"/>
      <pageMargins left="0.45" right="0.38" top="0.57999999999999996" bottom="0.6" header="0.34" footer="0.35"/>
      <pageSetup scale="79" fitToHeight="0" orientation="portrait" r:id="rId30"/>
      <headerFooter alignWithMargins="0">
        <oddFooter>&amp;R&amp;"Book Antiqua,Bold"&amp;8 Page &amp;P of &amp;N</oddFooter>
      </headerFooter>
    </customSheetView>
  </customSheetViews>
  <mergeCells count="80">
    <mergeCell ref="E27:F27"/>
    <mergeCell ref="E28:F28"/>
    <mergeCell ref="E30:F30"/>
    <mergeCell ref="E31:F31"/>
    <mergeCell ref="E33:F33"/>
    <mergeCell ref="E19:F19"/>
    <mergeCell ref="E21:F21"/>
    <mergeCell ref="E22:F22"/>
    <mergeCell ref="E24:F24"/>
    <mergeCell ref="E25:F25"/>
    <mergeCell ref="A47:H47"/>
    <mergeCell ref="B17:D18"/>
    <mergeCell ref="B40:D40"/>
    <mergeCell ref="A16:H16"/>
    <mergeCell ref="A20:A22"/>
    <mergeCell ref="A26:A28"/>
    <mergeCell ref="E17:H18"/>
    <mergeCell ref="B24:D24"/>
    <mergeCell ref="B20:D20"/>
    <mergeCell ref="B27:D27"/>
    <mergeCell ref="B30:D30"/>
    <mergeCell ref="B25:D25"/>
    <mergeCell ref="B22:D22"/>
    <mergeCell ref="B28:D28"/>
    <mergeCell ref="B23:D23"/>
    <mergeCell ref="E20:H20"/>
    <mergeCell ref="F50:H50"/>
    <mergeCell ref="F7:H7"/>
    <mergeCell ref="F8:H8"/>
    <mergeCell ref="F9:H9"/>
    <mergeCell ref="F10:H10"/>
    <mergeCell ref="F11:H11"/>
    <mergeCell ref="E23:H23"/>
    <mergeCell ref="E26:H26"/>
    <mergeCell ref="E29:H29"/>
    <mergeCell ref="E32:H32"/>
    <mergeCell ref="E34:F34"/>
    <mergeCell ref="E35:F35"/>
    <mergeCell ref="E42:H42"/>
    <mergeCell ref="E36:H36"/>
    <mergeCell ref="E39:H39"/>
    <mergeCell ref="E37:F37"/>
    <mergeCell ref="B53:H53"/>
    <mergeCell ref="A17:A18"/>
    <mergeCell ref="A36:A38"/>
    <mergeCell ref="B34:D34"/>
    <mergeCell ref="B41:D41"/>
    <mergeCell ref="B35:D35"/>
    <mergeCell ref="B21:D21"/>
    <mergeCell ref="B44:D44"/>
    <mergeCell ref="A39:A41"/>
    <mergeCell ref="B33:D33"/>
    <mergeCell ref="B36:D36"/>
    <mergeCell ref="B32:D32"/>
    <mergeCell ref="B31:D31"/>
    <mergeCell ref="F49:H49"/>
    <mergeCell ref="A32:A34"/>
    <mergeCell ref="A23:A25"/>
    <mergeCell ref="A42:A44"/>
    <mergeCell ref="B43:D43"/>
    <mergeCell ref="B29:D29"/>
    <mergeCell ref="B26:D26"/>
    <mergeCell ref="B38:D38"/>
    <mergeCell ref="A29:A31"/>
    <mergeCell ref="B39:D39"/>
    <mergeCell ref="B42:D42"/>
    <mergeCell ref="B37:D37"/>
    <mergeCell ref="A1:D1"/>
    <mergeCell ref="B9:D9"/>
    <mergeCell ref="B12:D12"/>
    <mergeCell ref="B11:D11"/>
    <mergeCell ref="A3:H3"/>
    <mergeCell ref="A5:H5"/>
    <mergeCell ref="A8:D8"/>
    <mergeCell ref="B10:D10"/>
    <mergeCell ref="E38:F38"/>
    <mergeCell ref="E40:F40"/>
    <mergeCell ref="E41:F41"/>
    <mergeCell ref="E43:F43"/>
    <mergeCell ref="E44:F44"/>
  </mergeCells>
  <phoneticPr fontId="7" type="noConversion"/>
  <dataValidations count="1">
    <dataValidation type="decimal" allowBlank="1" showInputMessage="1" showErrorMessage="1" error="Enter period in numeric figure only !" sqref="E40:E41 E21:E22 E24:E25 E27:E28 E30:E31 E43:E44 E37:E38 E33:E35" xr:uid="{00000000-0002-0000-0C00-000000000000}">
      <formula1>0</formula1>
      <formula2>100</formula2>
    </dataValidation>
  </dataValidations>
  <pageMargins left="0.45" right="0.38" top="0.57999999999999996" bottom="0.6" header="0.34" footer="0.35"/>
  <pageSetup scale="84" fitToHeight="0" orientation="portrait" r:id="rId31"/>
  <headerFooter alignWithMargins="0">
    <oddFooter>&amp;R&amp;"Book Antiqua,Bold"&amp;8 Page &amp;P of &amp;N</oddFooter>
  </headerFooter>
  <rowBreaks count="1" manualBreakCount="1">
    <brk id="35" max="7" man="1"/>
  </rowBreaks>
  <drawing r:id="rId3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58"/>
    <pageSetUpPr fitToPage="1"/>
  </sheetPr>
  <dimension ref="A1:I26"/>
  <sheetViews>
    <sheetView showGridLines="0" view="pageBreakPreview" topLeftCell="A15" zoomScaleSheetLayoutView="100" workbookViewId="0">
      <selection activeCell="T178" sqref="T178"/>
    </sheetView>
  </sheetViews>
  <sheetFormatPr defaultRowHeight="16.5"/>
  <cols>
    <col min="1" max="1" width="12.140625" style="4" customWidth="1"/>
    <col min="2" max="2" width="20.5703125" style="4" customWidth="1"/>
    <col min="3" max="3" width="14.7109375" style="4" customWidth="1"/>
    <col min="4" max="4" width="23.85546875" style="4" customWidth="1"/>
    <col min="5" max="5" width="29.42578125" style="4" customWidth="1"/>
    <col min="6" max="6" width="39.5703125" style="1" customWidth="1"/>
    <col min="7" max="8" width="9.140625" style="1" customWidth="1"/>
  </cols>
  <sheetData>
    <row r="1" spans="1:9" ht="36.75" customHeight="1">
      <c r="A1" s="647" t="str">
        <f>'Attach 3(JV)'!A1</f>
        <v>Specification No. :CC/NT/W-AIS/DOM/A00/23/06456</v>
      </c>
      <c r="B1" s="647"/>
      <c r="C1" s="647"/>
      <c r="D1" s="647"/>
      <c r="E1" s="425"/>
      <c r="F1" s="310" t="str">
        <f>"Attachment-10 " &amp; 'Attach 3(JV)'!AT1</f>
        <v xml:space="preserve">Attachment-10 </v>
      </c>
    </row>
    <row r="3" spans="1:9" ht="69" customHeight="1">
      <c r="A3" s="717" t="str">
        <f>'Attach 3(JV)'!A3</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3" s="718"/>
      <c r="C3" s="718"/>
      <c r="D3" s="718"/>
      <c r="E3" s="718"/>
      <c r="F3" s="718"/>
      <c r="G3" s="9"/>
      <c r="H3" s="3"/>
    </row>
    <row r="4" spans="1:9" ht="20.100000000000001" customHeight="1">
      <c r="A4" s="5"/>
      <c r="H4" s="10"/>
      <c r="I4" s="11"/>
    </row>
    <row r="5" spans="1:9" ht="20.100000000000001" customHeight="1">
      <c r="A5" s="650" t="s">
        <v>386</v>
      </c>
      <c r="B5" s="650"/>
      <c r="C5" s="650"/>
      <c r="D5" s="650"/>
      <c r="E5" s="650"/>
      <c r="F5" s="650"/>
      <c r="H5" s="10"/>
      <c r="I5" s="11"/>
    </row>
    <row r="6" spans="1:9" ht="20.100000000000001" customHeight="1">
      <c r="A6" s="6"/>
      <c r="H6" s="10"/>
      <c r="I6" s="11"/>
    </row>
    <row r="7" spans="1:9" ht="20.100000000000001" customHeight="1">
      <c r="A7" s="14" t="str">
        <f>'Attach 3(JV)'!A7</f>
        <v>Bidder’s Name and Address (Sole Bidder) :</v>
      </c>
      <c r="E7" s="15" t="str">
        <f>'Attach 3(JV)'!E7</f>
        <v>To:</v>
      </c>
      <c r="H7" s="10"/>
      <c r="I7" s="11"/>
    </row>
    <row r="8" spans="1:9" ht="36" customHeight="1">
      <c r="A8" s="651" t="str">
        <f>'Attach 3(JV)'!A8</f>
        <v/>
      </c>
      <c r="B8" s="651"/>
      <c r="C8" s="651"/>
      <c r="D8" s="651"/>
      <c r="E8" s="12" t="str">
        <f>'Attach 3(JV)'!E8</f>
        <v>Contract Services</v>
      </c>
      <c r="H8" s="10"/>
      <c r="I8" s="11"/>
    </row>
    <row r="9" spans="1:9" ht="20.100000000000001" customHeight="1">
      <c r="A9" s="13" t="s">
        <v>349</v>
      </c>
      <c r="B9" s="643" t="str">
        <f>'Attach 3(JV)'!B9</f>
        <v/>
      </c>
      <c r="C9" s="643"/>
      <c r="D9" s="643"/>
      <c r="E9" s="12" t="str">
        <f>'Attach 3(JV)'!E9</f>
        <v>Power Grid Corporation of India Ltd.,</v>
      </c>
      <c r="H9" s="10"/>
      <c r="I9" s="11"/>
    </row>
    <row r="10" spans="1:9" ht="20.100000000000001" customHeight="1">
      <c r="A10" s="13" t="s">
        <v>351</v>
      </c>
      <c r="B10" s="643" t="str">
        <f>'Attach 3(JV)'!B10</f>
        <v/>
      </c>
      <c r="C10" s="643"/>
      <c r="D10" s="643"/>
      <c r="E10" s="12" t="str">
        <f>'Attach 3(JV)'!E10</f>
        <v>"Saudamini", Plot No. 2, Sector 29</v>
      </c>
      <c r="H10" s="10"/>
      <c r="I10" s="11"/>
    </row>
    <row r="11" spans="1:9" ht="20.100000000000001" customHeight="1">
      <c r="B11" s="643" t="str">
        <f>'Attach 3(JV)'!B11</f>
        <v/>
      </c>
      <c r="C11" s="643"/>
      <c r="D11" s="643"/>
      <c r="E11" s="12" t="str">
        <f>'Attach 3(JV)'!E11</f>
        <v>Gurgaon (Haryana) - 122001</v>
      </c>
    </row>
    <row r="12" spans="1:9" ht="20.100000000000001" customHeight="1">
      <c r="A12" s="6"/>
      <c r="B12" s="643" t="str">
        <f>'Attach 3(JV)'!B12</f>
        <v/>
      </c>
      <c r="C12" s="643"/>
      <c r="D12" s="643"/>
      <c r="E12" s="12"/>
    </row>
    <row r="13" spans="1:9" ht="20.100000000000001" customHeight="1">
      <c r="A13" s="6"/>
      <c r="B13" s="154"/>
      <c r="C13" s="154"/>
      <c r="D13" s="154"/>
      <c r="G13" s="12"/>
    </row>
    <row r="14" spans="1:9" ht="6.75" customHeight="1">
      <c r="A14" s="6"/>
    </row>
    <row r="15" spans="1:9" ht="109.7" customHeight="1">
      <c r="A15" s="644" t="s">
        <v>717</v>
      </c>
      <c r="B15" s="645"/>
      <c r="C15" s="645"/>
      <c r="D15" s="645"/>
      <c r="E15" s="645"/>
      <c r="F15" s="645"/>
      <c r="G15" s="2"/>
      <c r="H15" s="2"/>
    </row>
    <row r="16" spans="1:9" ht="20.100000000000001" customHeight="1">
      <c r="A16" s="7"/>
    </row>
    <row r="17" spans="1:5" ht="33" customHeight="1">
      <c r="A17" s="19" t="s">
        <v>30</v>
      </c>
      <c r="B17" s="165" t="str">
        <f>'Attach 3(JV)'!B24</f>
        <v>--</v>
      </c>
      <c r="C17" s="18"/>
      <c r="D17" s="20" t="s">
        <v>4</v>
      </c>
      <c r="E17" s="246" t="str">
        <f>'Attach 3(JV)'!E24</f>
        <v/>
      </c>
    </row>
    <row r="18" spans="1:5" ht="37.5" customHeight="1">
      <c r="A18" s="19" t="s">
        <v>7</v>
      </c>
      <c r="B18" s="246" t="str">
        <f>'Attach 3(JV)'!B25</f>
        <v/>
      </c>
      <c r="C18" s="18"/>
      <c r="D18" s="20" t="s">
        <v>5</v>
      </c>
      <c r="E18" s="246" t="str">
        <f>'Attach 3(JV)'!E25</f>
        <v/>
      </c>
    </row>
    <row r="19" spans="1:5" ht="20.100000000000001" customHeight="1"/>
    <row r="20" spans="1:5" ht="20.100000000000001" customHeight="1">
      <c r="A20" s="8"/>
    </row>
    <row r="21" spans="1:5" ht="20.100000000000001" customHeight="1"/>
    <row r="22" spans="1:5" ht="20.100000000000001" customHeight="1">
      <c r="A22" s="8"/>
    </row>
    <row r="23" spans="1:5" ht="20.100000000000001" customHeight="1"/>
    <row r="24" spans="1:5" ht="20.100000000000001" customHeight="1"/>
    <row r="25" spans="1:5" ht="20.100000000000001" customHeight="1"/>
    <row r="26" spans="1:5" ht="20.100000000000001" customHeight="1"/>
  </sheetData>
  <sheetProtection algorithmName="SHA-512" hashValue="jou3J+AZpT2RaPOIFF1lGFTWoB1bb6HIwXjpAg/qum9DEZlLbFXrIR+m/aFc6mGkS/e3nbvfyq3ont3/G1xYDg==" saltValue="z8AXnVyviBQ9PGEUoG8N/w==" spinCount="100000" sheet="1" formatColumns="0" formatRows="0" selectLockedCells="1"/>
  <customSheetViews>
    <customSheetView guid="{FEBF4298-F424-4062-8777-832DAFDB7A61}" scale="80" showPageBreaks="1" showGridLines="0" fitToPage="1" printArea="1" view="pageBreakPreview">
      <selection activeCell="A16" sqref="A16"/>
      <pageMargins left="0.75" right="0.63" top="0.57999999999999996" bottom="0.6" header="0.34" footer="0.35"/>
      <pageSetup scale="72"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A15" sqref="A15:F15"/>
      <pageMargins left="0.75" right="0.63" top="0.57999999999999996" bottom="0.6" header="0.34" footer="0.35"/>
      <pageSetup scale="72"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K15" sqref="K15"/>
      <pageMargins left="0.75" right="0.63" top="0.57999999999999996" bottom="0.6" header="0.34" footer="0.35"/>
      <pageSetup scale="72" orientation="portrait" r:id="rId3"/>
      <headerFooter alignWithMargins="0">
        <oddFooter>&amp;R&amp;"Book Antiqua,Bold"&amp;8 Page &amp;P of &amp;N</oddFooter>
      </headerFooter>
    </customSheetView>
    <customSheetView guid="{BA86FE7A-199D-4ABD-A444-AE6BFDF4BCC9}" scale="115" showPageBreaks="1" showGridLines="0" fitToPage="1" printArea="1" view="pageBreakPreview" topLeftCell="A4">
      <selection activeCell="A3" sqref="A3:F3"/>
      <pageMargins left="0.75" right="0.63" top="0.57999999999999996" bottom="0.6" header="0.34" footer="0.35"/>
      <pageSetup scale="74"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5"/>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2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K15" sqref="K15"/>
      <pageMargins left="0.75" right="0.63" top="0.57999999999999996" bottom="0.6" header="0.34" footer="0.35"/>
      <pageSetup scale="72"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F25" sqref="F25"/>
      <pageMargins left="0.75" right="0.63" top="0.57999999999999996" bottom="0.6" header="0.34" footer="0.35"/>
      <pageSetup scale="72" orientation="portrait" r:id="rId28"/>
      <headerFooter alignWithMargins="0">
        <oddFooter>&amp;R&amp;"Book Antiqua,Bold"&amp;8 Page &amp;P of &amp;N</oddFooter>
      </headerFooter>
    </customSheetView>
    <customSheetView guid="{7706378E-40E2-4583-90AF-E6E1DCB3696C}" scale="80" showPageBreaks="1" showGridLines="0" fitToPage="1" printArea="1" view="pageBreakPreview">
      <selection activeCell="E9" sqref="E9"/>
      <pageMargins left="0.75" right="0.63" top="0.57999999999999996" bottom="0.6" header="0.34" footer="0.35"/>
      <pageSetup scale="72" orientation="portrait" r:id="rId29"/>
      <headerFooter alignWithMargins="0">
        <oddFooter>&amp;R&amp;"Book Antiqua,Bold"&amp;8 Page &amp;P of &amp;N</oddFooter>
      </headerFooter>
    </customSheetView>
    <customSheetView guid="{1A6C211D-477E-416D-87F8-1BF3866A431B}" scale="80" showPageBreaks="1" showGridLines="0" fitToPage="1" printArea="1" view="pageBreakPreview">
      <selection activeCell="A16" sqref="A16"/>
      <pageMargins left="0.75" right="0.63" top="0.57999999999999996" bottom="0.6" header="0.34" footer="0.35"/>
      <pageSetup scale="72" orientation="portrait" r:id="rId30"/>
      <headerFooter alignWithMargins="0">
        <oddFooter>&amp;R&amp;"Book Antiqua,Bold"&amp;8 Page &amp;P of &amp;N</oddFooter>
      </headerFooter>
    </customSheetView>
  </customSheetViews>
  <mergeCells count="9">
    <mergeCell ref="A8:D8"/>
    <mergeCell ref="A15:F15"/>
    <mergeCell ref="A1:D1"/>
    <mergeCell ref="B9:D9"/>
    <mergeCell ref="B10:D10"/>
    <mergeCell ref="A3:F3"/>
    <mergeCell ref="A5:F5"/>
    <mergeCell ref="B11:D11"/>
    <mergeCell ref="B12:D12"/>
  </mergeCells>
  <phoneticPr fontId="7" type="noConversion"/>
  <pageMargins left="0.75" right="0.63" top="0.57999999999999996" bottom="0.6" header="0.34" footer="0.35"/>
  <pageSetup scale="72" orientation="portrait" r:id="rId31"/>
  <headerFooter alignWithMargins="0">
    <oddFooter>&amp;R&amp;"Book Antiqua,Bold"&amp;8 Page &amp;P of &amp;N</oddFooter>
  </headerFooter>
  <drawing r:id="rId3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14"/>
    <pageSetUpPr fitToPage="1"/>
  </sheetPr>
  <dimension ref="A1:Z29"/>
  <sheetViews>
    <sheetView showGridLines="0" view="pageBreakPreview" topLeftCell="A15" zoomScale="80" zoomScaleSheetLayoutView="80" workbookViewId="0">
      <selection activeCell="B18" sqref="B18:E23"/>
    </sheetView>
  </sheetViews>
  <sheetFormatPr defaultColWidth="9.140625" defaultRowHeight="16.5"/>
  <cols>
    <col min="1" max="1" width="12.140625" style="29" customWidth="1"/>
    <col min="2" max="2" width="30.7109375" style="29" customWidth="1"/>
    <col min="3" max="3" width="24.7109375" style="29" customWidth="1"/>
    <col min="4" max="4" width="31.28515625" style="29" customWidth="1"/>
    <col min="5" max="5" width="30.140625" style="29" customWidth="1"/>
    <col min="6" max="8" width="9.140625" style="24"/>
    <col min="9" max="16384" width="9.140625" style="25"/>
  </cols>
  <sheetData>
    <row r="1" spans="1:26" ht="29.25" customHeight="1">
      <c r="A1" s="647" t="str">
        <f>'Attach 3(JV)'!A1</f>
        <v>Specification No. :CC/NT/W-AIS/DOM/A00/23/06456</v>
      </c>
      <c r="B1" s="647"/>
      <c r="C1" s="647"/>
      <c r="D1" s="669" t="str">
        <f>"Attachment-11 " &amp; 'Attach 3(JV)'!AT1</f>
        <v xml:space="preserve">Attachment-11 </v>
      </c>
      <c r="E1" s="669"/>
    </row>
    <row r="2" spans="1:26" ht="13.5" customHeight="1">
      <c r="Z2" s="136">
        <f>'Attach 3(JV)'!Z2</f>
        <v>0</v>
      </c>
    </row>
    <row r="3" spans="1:26" ht="105" customHeight="1">
      <c r="A3" s="717" t="str">
        <f>'Attach 3(QR)'!A3</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3" s="718"/>
      <c r="C3" s="718"/>
      <c r="D3" s="718"/>
      <c r="E3" s="718"/>
      <c r="F3" s="26"/>
      <c r="G3" s="27"/>
      <c r="H3" s="26"/>
    </row>
    <row r="4" spans="1:26" ht="19.5" customHeight="1">
      <c r="A4" s="28"/>
      <c r="H4" s="30"/>
      <c r="I4" s="11"/>
    </row>
    <row r="5" spans="1:26" ht="21.75" customHeight="1">
      <c r="A5" s="655" t="s">
        <v>389</v>
      </c>
      <c r="B5" s="655"/>
      <c r="C5" s="655"/>
      <c r="D5" s="655"/>
      <c r="E5" s="655"/>
      <c r="F5" s="31"/>
      <c r="H5" s="30"/>
      <c r="I5" s="11"/>
    </row>
    <row r="6" spans="1:26" ht="19.5" customHeight="1">
      <c r="A6" s="32"/>
      <c r="H6" s="30"/>
      <c r="I6" s="11"/>
    </row>
    <row r="7" spans="1:26" ht="19.5" customHeight="1">
      <c r="A7" s="33" t="str">
        <f>'Attach 3(JV)'!A7</f>
        <v>Bidder’s Name and Address (Sole Bidder) :</v>
      </c>
      <c r="B7" s="32"/>
      <c r="C7" s="32"/>
      <c r="D7" s="15" t="str">
        <f>'Attach 3(JV)'!E7</f>
        <v>To:</v>
      </c>
      <c r="H7" s="30"/>
      <c r="I7" s="11"/>
    </row>
    <row r="8" spans="1:26" ht="36" customHeight="1">
      <c r="A8" s="653" t="str">
        <f>'Attach 3(JV)'!A8</f>
        <v/>
      </c>
      <c r="B8" s="653"/>
      <c r="C8" s="653"/>
      <c r="D8" s="12" t="str">
        <f>'Attach 3(JV)'!E8</f>
        <v>Contract Services</v>
      </c>
      <c r="H8" s="30"/>
      <c r="I8" s="11"/>
    </row>
    <row r="9" spans="1:26" ht="19.5" customHeight="1">
      <c r="A9" s="13" t="s">
        <v>349</v>
      </c>
      <c r="B9" s="643" t="str">
        <f>'Attach 3(JV)'!B9</f>
        <v/>
      </c>
      <c r="C9" s="643"/>
      <c r="D9" s="12" t="str">
        <f>'Attach 3(JV)'!E9</f>
        <v>Power Grid Corporation of India Ltd.,</v>
      </c>
      <c r="H9" s="30"/>
      <c r="I9" s="11"/>
    </row>
    <row r="10" spans="1:26" ht="19.5" customHeight="1">
      <c r="A10" s="13" t="s">
        <v>351</v>
      </c>
      <c r="B10" s="643" t="str">
        <f>'Attach 3(JV)'!B10</f>
        <v/>
      </c>
      <c r="C10" s="643"/>
      <c r="D10" s="12" t="str">
        <f>'Attach 3(JV)'!E10</f>
        <v>"Saudamini", Plot No. 2, Sector 29</v>
      </c>
      <c r="H10" s="30"/>
      <c r="I10" s="11"/>
    </row>
    <row r="11" spans="1:26" ht="19.5" customHeight="1">
      <c r="B11" s="643" t="str">
        <f>'Attach 3(JV)'!B11</f>
        <v/>
      </c>
      <c r="C11" s="643"/>
      <c r="D11" s="12" t="str">
        <f>'Attach 3(JV)'!E11</f>
        <v>Gurgaon (Haryana) - 122001</v>
      </c>
    </row>
    <row r="12" spans="1:26" ht="19.5" customHeight="1">
      <c r="A12" s="32"/>
      <c r="B12" s="643" t="str">
        <f>'Attach 3(JV)'!B12</f>
        <v/>
      </c>
      <c r="C12" s="643"/>
      <c r="D12" s="12"/>
    </row>
    <row r="13" spans="1:26" ht="19.5" customHeight="1">
      <c r="A13" s="29" t="s">
        <v>344</v>
      </c>
    </row>
    <row r="14" spans="1:26" ht="9.9499999999999993" customHeight="1">
      <c r="A14" s="32"/>
    </row>
    <row r="15" spans="1:26" ht="184.5" customHeight="1">
      <c r="A15" s="740" t="s">
        <v>507</v>
      </c>
      <c r="B15" s="662"/>
      <c r="C15" s="662"/>
      <c r="D15" s="662"/>
      <c r="E15" s="662"/>
      <c r="F15" s="34"/>
      <c r="G15" s="34"/>
      <c r="H15" s="34"/>
    </row>
    <row r="16" spans="1:26" ht="19.5" customHeight="1">
      <c r="A16" s="32"/>
      <c r="B16" s="32"/>
      <c r="C16" s="32"/>
      <c r="D16" s="32"/>
      <c r="E16" s="32"/>
      <c r="F16" s="34"/>
      <c r="G16" s="34"/>
      <c r="H16" s="34"/>
    </row>
    <row r="17" spans="1:8" s="24" customFormat="1" ht="72" customHeight="1">
      <c r="A17" s="46" t="s">
        <v>347</v>
      </c>
      <c r="B17" s="712" t="s">
        <v>113</v>
      </c>
      <c r="C17" s="712"/>
      <c r="D17" s="46" t="s">
        <v>114</v>
      </c>
      <c r="E17" s="46" t="s">
        <v>508</v>
      </c>
      <c r="G17" s="34"/>
      <c r="H17" s="34"/>
    </row>
    <row r="18" spans="1:8" ht="26.1" customHeight="1">
      <c r="A18" s="92">
        <v>1</v>
      </c>
      <c r="B18" s="739"/>
      <c r="C18" s="739"/>
      <c r="D18" s="250"/>
      <c r="E18" s="250"/>
      <c r="F18" s="34"/>
      <c r="G18" s="34"/>
      <c r="H18" s="34"/>
    </row>
    <row r="19" spans="1:8" ht="26.1" customHeight="1">
      <c r="A19" s="92">
        <v>2</v>
      </c>
      <c r="B19" s="739"/>
      <c r="C19" s="739"/>
      <c r="D19" s="250"/>
      <c r="E19" s="250"/>
      <c r="F19" s="34"/>
      <c r="G19" s="34"/>
      <c r="H19" s="34"/>
    </row>
    <row r="20" spans="1:8" ht="26.1" customHeight="1">
      <c r="A20" s="92">
        <v>3</v>
      </c>
      <c r="B20" s="739"/>
      <c r="C20" s="739"/>
      <c r="D20" s="250"/>
      <c r="E20" s="250"/>
      <c r="F20" s="34"/>
      <c r="G20" s="34"/>
      <c r="H20" s="34"/>
    </row>
    <row r="21" spans="1:8" ht="26.1" customHeight="1">
      <c r="A21" s="92">
        <v>4</v>
      </c>
      <c r="B21" s="739"/>
      <c r="C21" s="739"/>
      <c r="D21" s="250"/>
      <c r="E21" s="250"/>
      <c r="F21" s="34"/>
      <c r="G21" s="34"/>
      <c r="H21" s="34"/>
    </row>
    <row r="22" spans="1:8" ht="26.1" customHeight="1">
      <c r="A22" s="92">
        <v>5</v>
      </c>
      <c r="B22" s="739"/>
      <c r="C22" s="739"/>
      <c r="D22" s="250"/>
      <c r="E22" s="250"/>
      <c r="F22" s="34"/>
      <c r="G22" s="34"/>
      <c r="H22" s="34"/>
    </row>
    <row r="23" spans="1:8" ht="26.1" customHeight="1">
      <c r="A23" s="92">
        <v>6</v>
      </c>
      <c r="B23" s="739"/>
      <c r="C23" s="739"/>
      <c r="D23" s="250"/>
      <c r="E23" s="250"/>
      <c r="F23" s="34"/>
      <c r="G23" s="34"/>
      <c r="H23" s="34"/>
    </row>
    <row r="24" spans="1:8" ht="26.1" customHeight="1">
      <c r="A24" s="32"/>
      <c r="B24" s="32"/>
      <c r="C24" s="32"/>
      <c r="D24" s="32"/>
      <c r="E24" s="32"/>
      <c r="F24" s="34"/>
      <c r="G24" s="34"/>
      <c r="H24" s="34"/>
    </row>
    <row r="25" spans="1:8" ht="84.75" customHeight="1">
      <c r="A25" s="740" t="s">
        <v>509</v>
      </c>
      <c r="B25" s="662"/>
      <c r="C25" s="662"/>
      <c r="D25" s="662"/>
      <c r="E25" s="662"/>
    </row>
    <row r="26" spans="1:8" ht="149.25" customHeight="1">
      <c r="A26" s="740" t="s">
        <v>510</v>
      </c>
      <c r="B26" s="662"/>
      <c r="C26" s="662"/>
      <c r="D26" s="662"/>
      <c r="E26" s="662"/>
    </row>
    <row r="27" spans="1:8" ht="26.1" customHeight="1">
      <c r="A27" s="36" t="s">
        <v>6</v>
      </c>
      <c r="B27" s="69" t="str">
        <f>'Attach 3(JV)'!B24</f>
        <v>--</v>
      </c>
      <c r="D27" s="37" t="s">
        <v>4</v>
      </c>
      <c r="E27" s="240" t="str">
        <f>'Attach 3(JV)'!E24</f>
        <v/>
      </c>
    </row>
    <row r="28" spans="1:8" ht="26.1" customHeight="1">
      <c r="A28" s="36" t="s">
        <v>7</v>
      </c>
      <c r="B28" s="240" t="str">
        <f>'Attach 3(JV)'!B25</f>
        <v/>
      </c>
      <c r="D28" s="37" t="s">
        <v>5</v>
      </c>
      <c r="E28" s="240" t="str">
        <f>'Attach 3(JV)'!E25</f>
        <v/>
      </c>
    </row>
    <row r="29" spans="1:8" ht="230.25" customHeight="1">
      <c r="A29" s="656" t="s">
        <v>705</v>
      </c>
      <c r="B29" s="656"/>
      <c r="C29" s="656"/>
      <c r="D29" s="656"/>
      <c r="E29" s="656"/>
    </row>
  </sheetData>
  <sheetProtection algorithmName="SHA-512" hashValue="XGDPn8WKJsMdvVNRy1Hs8usPDcKoZoFmgQdkE+B3xzZtK5yWrAMmP3NtyOOIA5dplvEFeMp+2zGGV27ChphcVw==" saltValue="sDZZdU4h/lUvAUCZvaoDLA==" spinCount="100000" sheet="1" formatColumns="0" formatRows="0" selectLockedCells="1"/>
  <customSheetViews>
    <customSheetView guid="{FEBF4298-F424-4062-8777-832DAFDB7A61}" scale="80" showPageBreaks="1" showGridLines="0" fitToPage="1" printArea="1" view="pageBreakPreview" topLeftCell="A17">
      <selection activeCell="E20" sqref="E20"/>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FB41F969-87BE-4AD1-A99C-A5F9EA1C8FCB}" scale="80" showPageBreaks="1" showGridLines="0" fitToPage="1" printArea="1" view="pageBreakPreview" topLeftCell="A18">
      <selection activeCell="B18" sqref="B18:C18"/>
      <pageMargins left="0.75" right="0.63" top="0.57999999999999996" bottom="0.6" header="0.34" footer="0.35"/>
      <pageSetup scale="79" fitToHeight="0"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4">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BA86FE7A-199D-4ABD-A444-AE6BFDF4BCC9}" scale="115" showPageBreaks="1" showGridLines="0" fitToPage="1" printArea="1" view="pageBreakPreview" topLeftCell="A18">
      <selection activeCell="B18" sqref="B18:C18"/>
      <pageMargins left="0.75" right="0.63" top="0.57999999999999996" bottom="0.6" header="0.34" footer="0.35"/>
      <pageSetup scale="79" fitToHeight="0"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0"/>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5"/>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2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topLeftCell="A4">
      <selection activeCell="B18" sqref="B18:C18"/>
      <pageMargins left="0.75" right="0.63" top="0.57999999999999996" bottom="0.6" header="0.34" footer="0.35"/>
      <pageSetup scale="78" fitToHeight="0"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B18" sqref="B18:C18"/>
      <pageMargins left="0.75" right="0.63" top="0.57999999999999996" bottom="0.6" header="0.34" footer="0.35"/>
      <pageSetup scale="78" fitToHeight="0" orientation="portrait" r:id="rId28"/>
      <headerFooter alignWithMargins="0">
        <oddFooter>&amp;R&amp;"Book Antiqua,Bold"&amp;8 Page &amp;P of &amp;N</oddFooter>
      </headerFooter>
    </customSheetView>
    <customSheetView guid="{7706378E-40E2-4583-90AF-E6E1DCB3696C}" scale="80" showPageBreaks="1" showGridLines="0" fitToPage="1" printArea="1" view="pageBreakPreview" topLeftCell="A5">
      <selection activeCell="B18" sqref="B18:C18"/>
      <pageMargins left="0.75" right="0.63" top="0.57999999999999996" bottom="0.6" header="0.34" footer="0.35"/>
      <pageSetup scale="78" fitToHeight="0" orientation="portrait" r:id="rId29"/>
      <headerFooter alignWithMargins="0">
        <oddFooter>&amp;R&amp;"Book Antiqua,Bold"&amp;8 Page &amp;P of &amp;N</oddFooter>
      </headerFooter>
    </customSheetView>
    <customSheetView guid="{1A6C211D-477E-416D-87F8-1BF3866A431B}" scale="80" showPageBreaks="1" showGridLines="0" fitToPage="1" printArea="1" view="pageBreakPreview" topLeftCell="A17">
      <selection activeCell="E20" sqref="E20"/>
      <pageMargins left="0.75" right="0.63" top="0.57999999999999996" bottom="0.6" header="0.34" footer="0.35"/>
      <pageSetup scale="78" fitToHeight="0" orientation="portrait" r:id="rId30"/>
      <headerFooter alignWithMargins="0">
        <oddFooter>&amp;R&amp;"Book Antiqua,Bold"&amp;8 Page &amp;P of &amp;N</oddFooter>
      </headerFooter>
    </customSheetView>
  </customSheetViews>
  <mergeCells count="20">
    <mergeCell ref="A25:E25"/>
    <mergeCell ref="A26:E26"/>
    <mergeCell ref="A29:E29"/>
    <mergeCell ref="B21:C21"/>
    <mergeCell ref="B22:C22"/>
    <mergeCell ref="B23:C23"/>
    <mergeCell ref="B20:C20"/>
    <mergeCell ref="D1:E1"/>
    <mergeCell ref="A1:C1"/>
    <mergeCell ref="B10:C10"/>
    <mergeCell ref="B11:C11"/>
    <mergeCell ref="B19:C19"/>
    <mergeCell ref="A3:E3"/>
    <mergeCell ref="A5:E5"/>
    <mergeCell ref="A15:E15"/>
    <mergeCell ref="B17:C17"/>
    <mergeCell ref="B9:C9"/>
    <mergeCell ref="A8:C8"/>
    <mergeCell ref="B12:C12"/>
    <mergeCell ref="B18:C18"/>
  </mergeCells>
  <phoneticPr fontId="7" type="noConversion"/>
  <pageMargins left="0.75" right="0.63" top="0.57999999999999996" bottom="0.6" header="0.34" footer="0.35"/>
  <pageSetup scale="78" fitToHeight="0" orientation="portrait" r:id="rId31"/>
  <headerFooter alignWithMargins="0">
    <oddFooter>&amp;R&amp;"Book Antiqua,Bold"&amp;8 Page &amp;P of &amp;N</oddFooter>
  </headerFooter>
  <drawing r:id="rId3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67A35-1ADF-485B-8B03-4752FDF63208}">
  <dimension ref="A1:K117"/>
  <sheetViews>
    <sheetView showGridLines="0" showZeros="0" view="pageBreakPreview" topLeftCell="A112" zoomScale="80" zoomScaleNormal="80" zoomScaleSheetLayoutView="80" workbookViewId="0">
      <selection activeCell="F32" sqref="F32:F36"/>
    </sheetView>
  </sheetViews>
  <sheetFormatPr defaultColWidth="9.140625" defaultRowHeight="16.5"/>
  <cols>
    <col min="1" max="1" width="8.85546875" style="451" customWidth="1"/>
    <col min="2" max="2" width="26.5703125" style="451" customWidth="1"/>
    <col min="3" max="3" width="11.5703125" style="451" customWidth="1"/>
    <col min="4" max="4" width="35.140625" style="451" customWidth="1"/>
    <col min="5" max="5" width="33.5703125" style="451" customWidth="1"/>
    <col min="6" max="6" width="20" style="451" customWidth="1"/>
    <col min="7" max="7" width="14.7109375" style="451" hidden="1" customWidth="1"/>
    <col min="8" max="9" width="0" style="452" hidden="1" customWidth="1"/>
    <col min="10" max="16384" width="9.140625" style="452"/>
  </cols>
  <sheetData>
    <row r="1" spans="1:8" ht="20.25" customHeight="1">
      <c r="A1" s="453" t="str">
        <f>'Attach 3(QR)'!A1</f>
        <v>Specification No. :CC/NT/W-AIS/DOM/A00/23/06456</v>
      </c>
      <c r="B1" s="454"/>
      <c r="C1" s="454"/>
      <c r="D1" s="454"/>
      <c r="E1" s="454"/>
      <c r="F1" s="455" t="s">
        <v>701</v>
      </c>
    </row>
    <row r="3" spans="1:8" ht="66" customHeight="1">
      <c r="A3" s="717" t="str">
        <f>'Attach 11'!A3:E3</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3" s="718"/>
      <c r="C3" s="718"/>
      <c r="D3" s="718"/>
      <c r="E3" s="718"/>
      <c r="F3" s="718"/>
      <c r="G3" s="456"/>
    </row>
    <row r="4" spans="1:8" ht="1.5" customHeight="1">
      <c r="A4" s="457"/>
      <c r="G4" s="30"/>
      <c r="H4" s="11"/>
    </row>
    <row r="5" spans="1:8" ht="20.100000000000001" customHeight="1">
      <c r="A5" s="744" t="s">
        <v>391</v>
      </c>
      <c r="B5" s="744"/>
      <c r="C5" s="744"/>
      <c r="D5" s="744"/>
      <c r="E5" s="744"/>
      <c r="F5" s="744"/>
      <c r="G5" s="30"/>
      <c r="H5" s="11"/>
    </row>
    <row r="6" spans="1:8" ht="20.100000000000001" customHeight="1">
      <c r="A6" s="458"/>
      <c r="G6" s="30"/>
      <c r="H6" s="11"/>
    </row>
    <row r="7" spans="1:8" ht="20.100000000000001" customHeight="1">
      <c r="A7" s="459" t="str">
        <f>'[13]Attach 11'!A7</f>
        <v>Bidder’s Name and Address (Lead Partner) :</v>
      </c>
      <c r="E7" s="419" t="str">
        <f>'[14]Attach 3 (JV)'!F5</f>
        <v>To:</v>
      </c>
      <c r="G7" s="30"/>
      <c r="H7" s="11"/>
    </row>
    <row r="8" spans="1:8" ht="26.25" customHeight="1">
      <c r="A8" s="745" t="str">
        <f>'Attach 3(JV)'!A8</f>
        <v/>
      </c>
      <c r="B8" s="745"/>
      <c r="C8" s="745"/>
      <c r="D8" s="745"/>
      <c r="E8" s="436" t="str">
        <f>'[14]Attach 3 (JV)'!F6</f>
        <v>Contract Services</v>
      </c>
      <c r="G8" s="30"/>
      <c r="H8" s="11"/>
    </row>
    <row r="9" spans="1:8">
      <c r="A9" s="13" t="s">
        <v>349</v>
      </c>
      <c r="B9" s="746" t="str">
        <f>'Attach 3(JV)'!B9</f>
        <v/>
      </c>
      <c r="C9" s="746"/>
      <c r="D9" s="746"/>
      <c r="E9" s="436" t="str">
        <f>'[14]Attach 3 (JV)'!F7</f>
        <v>Power Grid Corporation of India Ltd.,</v>
      </c>
      <c r="G9" s="30"/>
      <c r="H9" s="11"/>
    </row>
    <row r="10" spans="1:8">
      <c r="A10" s="13" t="s">
        <v>351</v>
      </c>
      <c r="B10" s="643" t="str">
        <f>'Attach 3(JV)'!B10</f>
        <v/>
      </c>
      <c r="C10" s="643"/>
      <c r="D10" s="643"/>
      <c r="E10" s="436" t="str">
        <f>'[14]Attach 3 (JV)'!F8</f>
        <v>"Saudamini", Plot No.-2</v>
      </c>
      <c r="G10" s="30"/>
      <c r="H10" s="11"/>
    </row>
    <row r="11" spans="1:8">
      <c r="B11" s="643" t="str">
        <f>'Attach 3(JV)'!B11</f>
        <v/>
      </c>
      <c r="C11" s="643"/>
      <c r="D11" s="643"/>
      <c r="E11" s="436" t="str">
        <f>'[14]Attach 3 (JV)'!F9</f>
        <v xml:space="preserve">Sector-29, </v>
      </c>
    </row>
    <row r="12" spans="1:8">
      <c r="A12" s="458"/>
      <c r="B12" s="643" t="str">
        <f>'Attach 3(JV)'!B12</f>
        <v/>
      </c>
      <c r="C12" s="643"/>
      <c r="D12" s="643"/>
      <c r="E12" s="460" t="str">
        <f>'[14]Attach 3 (JV)'!F10</f>
        <v>Gurgaon (Haryana) - 122001</v>
      </c>
    </row>
    <row r="13" spans="1:8" ht="9.9499999999999993" customHeight="1">
      <c r="A13" s="458"/>
      <c r="B13" s="123"/>
      <c r="C13" s="123"/>
      <c r="D13" s="123"/>
    </row>
    <row r="14" spans="1:8" ht="20.100000000000001" customHeight="1">
      <c r="A14" s="451" t="s">
        <v>344</v>
      </c>
    </row>
    <row r="15" spans="1:8" ht="45.75" customHeight="1">
      <c r="A15" s="747" t="s">
        <v>707</v>
      </c>
      <c r="B15" s="747"/>
      <c r="C15" s="747"/>
      <c r="D15" s="747"/>
      <c r="E15" s="747"/>
      <c r="F15" s="747"/>
    </row>
    <row r="16" spans="1:8" ht="75" customHeight="1">
      <c r="A16" s="461" t="s">
        <v>347</v>
      </c>
      <c r="B16" s="748" t="s">
        <v>622</v>
      </c>
      <c r="C16" s="749"/>
      <c r="D16" s="470" t="s">
        <v>623</v>
      </c>
      <c r="E16" s="461" t="s">
        <v>624</v>
      </c>
      <c r="F16" s="461" t="s">
        <v>702</v>
      </c>
    </row>
    <row r="17" spans="1:7" ht="13.5" customHeight="1">
      <c r="A17" s="462">
        <v>1</v>
      </c>
      <c r="B17" s="750">
        <v>2</v>
      </c>
      <c r="C17" s="750"/>
      <c r="D17" s="469">
        <v>3</v>
      </c>
      <c r="E17" s="462">
        <v>4</v>
      </c>
      <c r="F17" s="462">
        <v>5</v>
      </c>
    </row>
    <row r="18" spans="1:7" ht="32.25" customHeight="1">
      <c r="A18" s="451" t="s">
        <v>933</v>
      </c>
    </row>
    <row r="19" spans="1:7" s="549" customFormat="1" ht="32.25" customHeight="1">
      <c r="A19" s="751" t="s">
        <v>934</v>
      </c>
      <c r="B19" s="752"/>
      <c r="C19" s="752"/>
      <c r="D19" s="752"/>
      <c r="E19" s="752"/>
      <c r="F19" s="753"/>
      <c r="G19" s="548"/>
    </row>
    <row r="20" spans="1:7" s="552" customFormat="1" ht="37.5" hidden="1" customHeight="1">
      <c r="A20" s="550" t="s">
        <v>392</v>
      </c>
      <c r="B20" s="741" t="s">
        <v>935</v>
      </c>
      <c r="C20" s="742"/>
      <c r="D20" s="742"/>
      <c r="E20" s="742"/>
      <c r="F20" s="743"/>
      <c r="G20" s="551"/>
    </row>
    <row r="21" spans="1:7" s="557" customFormat="1" ht="59.25" hidden="1" customHeight="1">
      <c r="A21" s="553" t="s">
        <v>936</v>
      </c>
      <c r="B21" s="757" t="s">
        <v>937</v>
      </c>
      <c r="C21" s="758"/>
      <c r="D21" s="554"/>
      <c r="E21" s="555" t="s">
        <v>938</v>
      </c>
      <c r="F21" s="556"/>
      <c r="G21" s="276"/>
    </row>
    <row r="22" spans="1:7" s="557" customFormat="1" ht="67.150000000000006" hidden="1" customHeight="1">
      <c r="A22" s="553" t="s">
        <v>939</v>
      </c>
      <c r="B22" s="757" t="s">
        <v>940</v>
      </c>
      <c r="C22" s="758"/>
      <c r="D22" s="554"/>
      <c r="E22" s="555" t="s">
        <v>941</v>
      </c>
      <c r="F22" s="556"/>
      <c r="G22" s="276"/>
    </row>
    <row r="23" spans="1:7" s="557" customFormat="1" ht="52.5" hidden="1" customHeight="1">
      <c r="A23" s="553" t="s">
        <v>942</v>
      </c>
      <c r="B23" s="757" t="s">
        <v>943</v>
      </c>
      <c r="C23" s="758"/>
      <c r="D23" s="554"/>
      <c r="E23" s="555" t="s">
        <v>944</v>
      </c>
      <c r="F23" s="556"/>
      <c r="G23" s="276"/>
    </row>
    <row r="24" spans="1:7" s="557" customFormat="1" ht="45.75" hidden="1" customHeight="1">
      <c r="A24" s="553" t="s">
        <v>945</v>
      </c>
      <c r="B24" s="757" t="s">
        <v>946</v>
      </c>
      <c r="C24" s="758"/>
      <c r="D24" s="554"/>
      <c r="E24" s="555" t="s">
        <v>947</v>
      </c>
      <c r="F24" s="556"/>
      <c r="G24" s="276"/>
    </row>
    <row r="25" spans="1:7" s="557" customFormat="1" ht="145.5" hidden="1" customHeight="1">
      <c r="A25" s="558" t="s">
        <v>948</v>
      </c>
      <c r="B25" s="757" t="s">
        <v>949</v>
      </c>
      <c r="C25" s="758"/>
      <c r="D25" s="554"/>
      <c r="E25" s="555" t="s">
        <v>950</v>
      </c>
      <c r="F25" s="556"/>
      <c r="G25" s="276"/>
    </row>
    <row r="26" spans="1:7" s="557" customFormat="1" ht="35.25" hidden="1" customHeight="1">
      <c r="A26" s="759" t="str">
        <f>IF(OR((SUM(D21:D25)&gt;0.85),SUM(D21:D25)&lt;0.85),"ERROR -Sum of all the coefficients including labour is not equal to 0.85","")</f>
        <v>ERROR -Sum of all the coefficients including labour is not equal to 0.85</v>
      </c>
      <c r="B26" s="759"/>
      <c r="C26" s="759"/>
      <c r="D26" s="759"/>
      <c r="E26" s="759"/>
      <c r="F26" s="760"/>
      <c r="G26" s="276"/>
    </row>
    <row r="27" spans="1:7" s="557" customFormat="1" ht="24.75" hidden="1" customHeight="1">
      <c r="A27" s="761" t="s">
        <v>951</v>
      </c>
      <c r="B27" s="761"/>
      <c r="C27" s="761"/>
      <c r="D27" s="761"/>
      <c r="E27" s="761"/>
      <c r="F27" s="762"/>
      <c r="G27" s="276"/>
    </row>
    <row r="28" spans="1:7" s="557" customFormat="1" ht="20.100000000000001" hidden="1" customHeight="1">
      <c r="A28" s="550" t="s">
        <v>396</v>
      </c>
      <c r="B28" s="741" t="s">
        <v>952</v>
      </c>
      <c r="C28" s="742"/>
      <c r="D28" s="742"/>
      <c r="E28" s="742"/>
      <c r="F28" s="743"/>
      <c r="G28" s="276"/>
    </row>
    <row r="29" spans="1:7" s="557" customFormat="1" ht="82.5" hidden="1">
      <c r="A29" s="553" t="s">
        <v>415</v>
      </c>
      <c r="B29" s="757" t="s">
        <v>953</v>
      </c>
      <c r="C29" s="758"/>
      <c r="D29" s="286">
        <v>0.85</v>
      </c>
      <c r="E29" s="287" t="s">
        <v>954</v>
      </c>
      <c r="F29" s="556"/>
      <c r="G29" s="276"/>
    </row>
    <row r="30" spans="1:7" s="561" customFormat="1" ht="20.100000000000001" customHeight="1">
      <c r="A30" s="559" t="s">
        <v>392</v>
      </c>
      <c r="B30" s="763" t="s">
        <v>955</v>
      </c>
      <c r="C30" s="764"/>
      <c r="D30" s="764"/>
      <c r="E30" s="764"/>
      <c r="F30" s="765"/>
      <c r="G30" s="560"/>
    </row>
    <row r="31" spans="1:7" ht="20.100000000000001" customHeight="1">
      <c r="A31" s="562" t="s">
        <v>415</v>
      </c>
      <c r="B31" s="562" t="s">
        <v>956</v>
      </c>
      <c r="C31" s="748"/>
      <c r="D31" s="749"/>
      <c r="E31" s="563"/>
      <c r="F31" s="563"/>
    </row>
    <row r="32" spans="1:7" ht="20.100000000000001" customHeight="1">
      <c r="A32" s="564" t="s">
        <v>936</v>
      </c>
      <c r="B32" s="565"/>
      <c r="C32" s="564" t="s">
        <v>957</v>
      </c>
      <c r="D32" s="565"/>
      <c r="E32" s="563" t="s">
        <v>958</v>
      </c>
      <c r="F32" s="566"/>
    </row>
    <row r="33" spans="1:7" ht="20.100000000000001" customHeight="1">
      <c r="A33" s="564" t="s">
        <v>939</v>
      </c>
      <c r="B33" s="565"/>
      <c r="C33" s="564" t="s">
        <v>959</v>
      </c>
      <c r="D33" s="565"/>
      <c r="E33" s="563" t="s">
        <v>958</v>
      </c>
      <c r="F33" s="566"/>
    </row>
    <row r="34" spans="1:7" ht="20.100000000000001" customHeight="1">
      <c r="A34" s="564" t="s">
        <v>942</v>
      </c>
      <c r="B34" s="565"/>
      <c r="C34" s="564" t="s">
        <v>960</v>
      </c>
      <c r="D34" s="565"/>
      <c r="E34" s="563" t="s">
        <v>958</v>
      </c>
      <c r="F34" s="566"/>
    </row>
    <row r="35" spans="1:7" ht="20.100000000000001" customHeight="1">
      <c r="A35" s="564" t="s">
        <v>945</v>
      </c>
      <c r="B35" s="565"/>
      <c r="C35" s="564" t="s">
        <v>961</v>
      </c>
      <c r="D35" s="565"/>
      <c r="E35" s="563" t="s">
        <v>958</v>
      </c>
      <c r="F35" s="566"/>
    </row>
    <row r="36" spans="1:7" ht="165">
      <c r="A36" s="564" t="s">
        <v>417</v>
      </c>
      <c r="B36" s="564" t="s">
        <v>962</v>
      </c>
      <c r="C36" s="564" t="s">
        <v>963</v>
      </c>
      <c r="D36" s="565"/>
      <c r="E36" s="564" t="s">
        <v>964</v>
      </c>
      <c r="F36" s="566"/>
    </row>
    <row r="37" spans="1:7" ht="36" customHeight="1">
      <c r="A37" s="754" t="s">
        <v>965</v>
      </c>
      <c r="B37" s="755"/>
      <c r="C37" s="755"/>
      <c r="D37" s="755"/>
      <c r="E37" s="755"/>
      <c r="F37" s="756"/>
    </row>
    <row r="38" spans="1:7" s="561" customFormat="1" ht="20.100000000000001" hidden="1" customHeight="1">
      <c r="A38" s="559" t="s">
        <v>396</v>
      </c>
      <c r="B38" s="763" t="s">
        <v>966</v>
      </c>
      <c r="C38" s="764"/>
      <c r="D38" s="764"/>
      <c r="E38" s="764"/>
      <c r="F38" s="765"/>
      <c r="G38" s="560"/>
    </row>
    <row r="39" spans="1:7" ht="20.100000000000001" hidden="1" customHeight="1">
      <c r="A39" s="562" t="s">
        <v>415</v>
      </c>
      <c r="B39" s="562" t="s">
        <v>956</v>
      </c>
      <c r="C39" s="562"/>
      <c r="D39" s="564"/>
      <c r="E39" s="563"/>
      <c r="F39" s="563"/>
    </row>
    <row r="40" spans="1:7" ht="20.100000000000001" hidden="1" customHeight="1">
      <c r="A40" s="564" t="s">
        <v>936</v>
      </c>
      <c r="B40" s="565"/>
      <c r="C40" s="564" t="s">
        <v>957</v>
      </c>
      <c r="D40" s="565"/>
      <c r="E40" s="563" t="s">
        <v>958</v>
      </c>
      <c r="F40" s="566"/>
    </row>
    <row r="41" spans="1:7" ht="20.100000000000001" hidden="1" customHeight="1">
      <c r="A41" s="564" t="s">
        <v>939</v>
      </c>
      <c r="B41" s="565"/>
      <c r="C41" s="564" t="s">
        <v>959</v>
      </c>
      <c r="D41" s="565"/>
      <c r="E41" s="563" t="s">
        <v>958</v>
      </c>
      <c r="F41" s="566"/>
    </row>
    <row r="42" spans="1:7" ht="20.100000000000001" hidden="1" customHeight="1">
      <c r="A42" s="564" t="s">
        <v>942</v>
      </c>
      <c r="B42" s="565"/>
      <c r="C42" s="564" t="s">
        <v>960</v>
      </c>
      <c r="D42" s="565"/>
      <c r="E42" s="563" t="s">
        <v>958</v>
      </c>
      <c r="F42" s="566"/>
    </row>
    <row r="43" spans="1:7" ht="20.100000000000001" hidden="1" customHeight="1">
      <c r="A43" s="564" t="s">
        <v>945</v>
      </c>
      <c r="B43" s="565"/>
      <c r="C43" s="564" t="s">
        <v>961</v>
      </c>
      <c r="D43" s="565"/>
      <c r="E43" s="563" t="s">
        <v>958</v>
      </c>
      <c r="F43" s="566"/>
    </row>
    <row r="44" spans="1:7" ht="165" hidden="1">
      <c r="A44" s="564" t="s">
        <v>417</v>
      </c>
      <c r="B44" s="564" t="s">
        <v>967</v>
      </c>
      <c r="C44" s="564" t="s">
        <v>963</v>
      </c>
      <c r="D44" s="565"/>
      <c r="E44" s="564" t="s">
        <v>968</v>
      </c>
      <c r="F44" s="566"/>
    </row>
    <row r="45" spans="1:7" ht="39" hidden="1" customHeight="1">
      <c r="A45" s="754" t="s">
        <v>965</v>
      </c>
      <c r="B45" s="755"/>
      <c r="C45" s="755"/>
      <c r="D45" s="755"/>
      <c r="E45" s="755"/>
      <c r="F45" s="756"/>
    </row>
    <row r="46" spans="1:7" s="561" customFormat="1" ht="20.100000000000001" customHeight="1">
      <c r="A46" s="559" t="s">
        <v>396</v>
      </c>
      <c r="B46" s="763" t="s">
        <v>969</v>
      </c>
      <c r="C46" s="764"/>
      <c r="D46" s="764"/>
      <c r="E46" s="764"/>
      <c r="F46" s="765"/>
      <c r="G46" s="560"/>
    </row>
    <row r="47" spans="1:7" ht="20.100000000000001" customHeight="1">
      <c r="A47" s="562" t="s">
        <v>415</v>
      </c>
      <c r="B47" s="562" t="s">
        <v>956</v>
      </c>
      <c r="C47" s="748"/>
      <c r="D47" s="749"/>
      <c r="E47" s="563"/>
      <c r="F47" s="563"/>
    </row>
    <row r="48" spans="1:7" ht="20.100000000000001" customHeight="1">
      <c r="A48" s="564" t="s">
        <v>936</v>
      </c>
      <c r="B48" s="565"/>
      <c r="C48" s="564" t="s">
        <v>957</v>
      </c>
      <c r="D48" s="565"/>
      <c r="E48" s="563" t="s">
        <v>958</v>
      </c>
      <c r="F48" s="566"/>
    </row>
    <row r="49" spans="1:7" ht="20.100000000000001" customHeight="1">
      <c r="A49" s="564" t="s">
        <v>939</v>
      </c>
      <c r="B49" s="565"/>
      <c r="C49" s="564" t="s">
        <v>959</v>
      </c>
      <c r="D49" s="565"/>
      <c r="E49" s="563" t="s">
        <v>958</v>
      </c>
      <c r="F49" s="566"/>
    </row>
    <row r="50" spans="1:7" ht="20.100000000000001" customHeight="1">
      <c r="A50" s="564" t="s">
        <v>942</v>
      </c>
      <c r="B50" s="565"/>
      <c r="C50" s="564" t="s">
        <v>960</v>
      </c>
      <c r="D50" s="565"/>
      <c r="E50" s="563" t="s">
        <v>958</v>
      </c>
      <c r="F50" s="566"/>
    </row>
    <row r="51" spans="1:7" ht="20.100000000000001" customHeight="1">
      <c r="A51" s="564" t="s">
        <v>945</v>
      </c>
      <c r="B51" s="565"/>
      <c r="C51" s="564" t="s">
        <v>961</v>
      </c>
      <c r="D51" s="565"/>
      <c r="E51" s="563" t="s">
        <v>958</v>
      </c>
      <c r="F51" s="566"/>
    </row>
    <row r="52" spans="1:7" ht="165">
      <c r="A52" s="564" t="s">
        <v>417</v>
      </c>
      <c r="B52" s="564" t="s">
        <v>962</v>
      </c>
      <c r="C52" s="564" t="s">
        <v>963</v>
      </c>
      <c r="D52" s="565"/>
      <c r="E52" s="564" t="s">
        <v>964</v>
      </c>
      <c r="F52" s="566"/>
    </row>
    <row r="53" spans="1:7" ht="36" customHeight="1">
      <c r="A53" s="754" t="s">
        <v>965</v>
      </c>
      <c r="B53" s="755"/>
      <c r="C53" s="755"/>
      <c r="D53" s="755"/>
      <c r="E53" s="755"/>
      <c r="F53" s="756"/>
    </row>
    <row r="54" spans="1:7" s="561" customFormat="1" ht="20.100000000000001" customHeight="1">
      <c r="A54" s="559" t="s">
        <v>970</v>
      </c>
      <c r="B54" s="763" t="s">
        <v>971</v>
      </c>
      <c r="C54" s="764"/>
      <c r="D54" s="764"/>
      <c r="E54" s="764"/>
      <c r="F54" s="765"/>
      <c r="G54" s="560"/>
    </row>
    <row r="55" spans="1:7" ht="20.100000000000001" customHeight="1">
      <c r="A55" s="562" t="s">
        <v>415</v>
      </c>
      <c r="B55" s="562" t="s">
        <v>956</v>
      </c>
      <c r="C55" s="748"/>
      <c r="D55" s="749"/>
      <c r="E55" s="563"/>
      <c r="F55" s="563"/>
    </row>
    <row r="56" spans="1:7" ht="20.100000000000001" customHeight="1">
      <c r="A56" s="564" t="s">
        <v>936</v>
      </c>
      <c r="B56" s="565"/>
      <c r="C56" s="564" t="s">
        <v>957</v>
      </c>
      <c r="D56" s="565"/>
      <c r="E56" s="563" t="s">
        <v>958</v>
      </c>
      <c r="F56" s="566"/>
    </row>
    <row r="57" spans="1:7" ht="20.100000000000001" customHeight="1">
      <c r="A57" s="564" t="s">
        <v>939</v>
      </c>
      <c r="B57" s="565"/>
      <c r="C57" s="564" t="s">
        <v>959</v>
      </c>
      <c r="D57" s="565"/>
      <c r="E57" s="563" t="s">
        <v>958</v>
      </c>
      <c r="F57" s="566"/>
    </row>
    <row r="58" spans="1:7" ht="20.100000000000001" customHeight="1">
      <c r="A58" s="564" t="s">
        <v>942</v>
      </c>
      <c r="B58" s="565"/>
      <c r="C58" s="564" t="s">
        <v>960</v>
      </c>
      <c r="D58" s="565"/>
      <c r="E58" s="563" t="s">
        <v>958</v>
      </c>
      <c r="F58" s="566"/>
    </row>
    <row r="59" spans="1:7" ht="20.100000000000001" customHeight="1">
      <c r="A59" s="564" t="s">
        <v>945</v>
      </c>
      <c r="B59" s="565"/>
      <c r="C59" s="564" t="s">
        <v>961</v>
      </c>
      <c r="D59" s="565"/>
      <c r="E59" s="563" t="s">
        <v>958</v>
      </c>
      <c r="F59" s="566"/>
    </row>
    <row r="60" spans="1:7" ht="165">
      <c r="A60" s="564" t="s">
        <v>417</v>
      </c>
      <c r="B60" s="564" t="s">
        <v>962</v>
      </c>
      <c r="C60" s="564" t="s">
        <v>963</v>
      </c>
      <c r="D60" s="565"/>
      <c r="E60" s="564" t="s">
        <v>964</v>
      </c>
      <c r="F60" s="566"/>
    </row>
    <row r="61" spans="1:7" ht="36" customHeight="1">
      <c r="A61" s="754" t="s">
        <v>965</v>
      </c>
      <c r="B61" s="755"/>
      <c r="C61" s="755"/>
      <c r="D61" s="755"/>
      <c r="E61" s="755"/>
      <c r="F61" s="756"/>
    </row>
    <row r="62" spans="1:7" s="561" customFormat="1" ht="20.100000000000001" customHeight="1">
      <c r="A62" s="559" t="s">
        <v>972</v>
      </c>
      <c r="B62" s="763" t="s">
        <v>966</v>
      </c>
      <c r="C62" s="764"/>
      <c r="D62" s="764"/>
      <c r="E62" s="764"/>
      <c r="F62" s="765"/>
      <c r="G62" s="560"/>
    </row>
    <row r="63" spans="1:7" ht="20.100000000000001" customHeight="1">
      <c r="A63" s="562" t="s">
        <v>415</v>
      </c>
      <c r="B63" s="562" t="s">
        <v>956</v>
      </c>
      <c r="C63" s="748"/>
      <c r="D63" s="749"/>
      <c r="E63" s="563"/>
      <c r="F63" s="563"/>
    </row>
    <row r="64" spans="1:7" ht="20.100000000000001" customHeight="1">
      <c r="A64" s="564" t="s">
        <v>936</v>
      </c>
      <c r="B64" s="565"/>
      <c r="C64" s="564" t="s">
        <v>957</v>
      </c>
      <c r="D64" s="565"/>
      <c r="E64" s="563" t="s">
        <v>958</v>
      </c>
      <c r="F64" s="566"/>
    </row>
    <row r="65" spans="1:7" ht="20.100000000000001" customHeight="1">
      <c r="A65" s="564" t="s">
        <v>939</v>
      </c>
      <c r="B65" s="565"/>
      <c r="C65" s="564" t="s">
        <v>959</v>
      </c>
      <c r="D65" s="565"/>
      <c r="E65" s="563" t="s">
        <v>958</v>
      </c>
      <c r="F65" s="566"/>
    </row>
    <row r="66" spans="1:7" ht="20.100000000000001" customHeight="1">
      <c r="A66" s="564" t="s">
        <v>942</v>
      </c>
      <c r="B66" s="565"/>
      <c r="C66" s="564" t="s">
        <v>960</v>
      </c>
      <c r="D66" s="565"/>
      <c r="E66" s="563" t="s">
        <v>958</v>
      </c>
      <c r="F66" s="566"/>
    </row>
    <row r="67" spans="1:7" ht="20.100000000000001" customHeight="1">
      <c r="A67" s="564" t="s">
        <v>945</v>
      </c>
      <c r="B67" s="565"/>
      <c r="C67" s="564" t="s">
        <v>961</v>
      </c>
      <c r="D67" s="565"/>
      <c r="E67" s="563" t="s">
        <v>958</v>
      </c>
      <c r="F67" s="566"/>
    </row>
    <row r="68" spans="1:7" ht="165">
      <c r="A68" s="564" t="s">
        <v>417</v>
      </c>
      <c r="B68" s="564" t="s">
        <v>962</v>
      </c>
      <c r="C68" s="564" t="s">
        <v>963</v>
      </c>
      <c r="D68" s="565"/>
      <c r="E68" s="564" t="s">
        <v>964</v>
      </c>
      <c r="F68" s="566"/>
    </row>
    <row r="69" spans="1:7" ht="36" customHeight="1">
      <c r="A69" s="754" t="s">
        <v>965</v>
      </c>
      <c r="B69" s="755"/>
      <c r="C69" s="755"/>
      <c r="D69" s="755"/>
      <c r="E69" s="755"/>
      <c r="F69" s="756"/>
    </row>
    <row r="70" spans="1:7" s="561" customFormat="1" ht="20.100000000000001" customHeight="1">
      <c r="A70" s="559" t="s">
        <v>973</v>
      </c>
      <c r="B70" s="763" t="s">
        <v>974</v>
      </c>
      <c r="C70" s="764"/>
      <c r="D70" s="764"/>
      <c r="E70" s="764"/>
      <c r="F70" s="765"/>
      <c r="G70" s="560"/>
    </row>
    <row r="71" spans="1:7" ht="20.100000000000001" customHeight="1">
      <c r="A71" s="562" t="s">
        <v>415</v>
      </c>
      <c r="B71" s="562" t="s">
        <v>956</v>
      </c>
      <c r="C71" s="562"/>
      <c r="D71" s="564"/>
      <c r="E71" s="563"/>
      <c r="F71" s="563"/>
    </row>
    <row r="72" spans="1:7" ht="20.100000000000001" customHeight="1">
      <c r="A72" s="564" t="s">
        <v>936</v>
      </c>
      <c r="B72" s="565"/>
      <c r="C72" s="564" t="s">
        <v>957</v>
      </c>
      <c r="D72" s="565"/>
      <c r="E72" s="563" t="s">
        <v>958</v>
      </c>
      <c r="F72" s="566"/>
    </row>
    <row r="73" spans="1:7" ht="20.100000000000001" customHeight="1">
      <c r="A73" s="564" t="s">
        <v>939</v>
      </c>
      <c r="B73" s="565"/>
      <c r="C73" s="564" t="s">
        <v>959</v>
      </c>
      <c r="D73" s="565"/>
      <c r="E73" s="563" t="s">
        <v>958</v>
      </c>
      <c r="F73" s="566"/>
    </row>
    <row r="74" spans="1:7" ht="20.100000000000001" customHeight="1">
      <c r="A74" s="564" t="s">
        <v>942</v>
      </c>
      <c r="B74" s="565"/>
      <c r="C74" s="564" t="s">
        <v>960</v>
      </c>
      <c r="D74" s="565"/>
      <c r="E74" s="563" t="s">
        <v>958</v>
      </c>
      <c r="F74" s="566"/>
    </row>
    <row r="75" spans="1:7" ht="20.100000000000001" customHeight="1">
      <c r="A75" s="564" t="s">
        <v>945</v>
      </c>
      <c r="B75" s="565"/>
      <c r="C75" s="564" t="s">
        <v>961</v>
      </c>
      <c r="D75" s="565"/>
      <c r="E75" s="563" t="s">
        <v>958</v>
      </c>
      <c r="F75" s="566"/>
    </row>
    <row r="76" spans="1:7" ht="181.5">
      <c r="A76" s="564" t="s">
        <v>417</v>
      </c>
      <c r="B76" s="564" t="s">
        <v>975</v>
      </c>
      <c r="C76" s="564" t="s">
        <v>976</v>
      </c>
      <c r="D76" s="565"/>
      <c r="E76" s="567" t="s">
        <v>977</v>
      </c>
      <c r="F76" s="566"/>
    </row>
    <row r="77" spans="1:7" ht="35.25" customHeight="1">
      <c r="A77" s="754" t="s">
        <v>965</v>
      </c>
      <c r="B77" s="755"/>
      <c r="C77" s="755"/>
      <c r="D77" s="755"/>
      <c r="E77" s="755"/>
      <c r="F77" s="756"/>
    </row>
    <row r="78" spans="1:7" s="561" customFormat="1" ht="20.100000000000001" customHeight="1">
      <c r="A78" s="559" t="s">
        <v>978</v>
      </c>
      <c r="B78" s="763" t="s">
        <v>979</v>
      </c>
      <c r="C78" s="764"/>
      <c r="D78" s="764"/>
      <c r="E78" s="764"/>
      <c r="F78" s="765"/>
      <c r="G78" s="560"/>
    </row>
    <row r="79" spans="1:7" ht="20.100000000000001" customHeight="1">
      <c r="A79" s="562" t="s">
        <v>415</v>
      </c>
      <c r="B79" s="562" t="s">
        <v>980</v>
      </c>
      <c r="C79" s="562"/>
      <c r="D79" s="568">
        <v>0.15</v>
      </c>
      <c r="E79" s="563"/>
      <c r="F79" s="563"/>
    </row>
    <row r="80" spans="1:7" ht="20.100000000000001" customHeight="1">
      <c r="A80" s="564" t="s">
        <v>417</v>
      </c>
      <c r="B80" s="564" t="s">
        <v>981</v>
      </c>
      <c r="C80" s="564"/>
      <c r="D80" s="565"/>
      <c r="E80" s="563" t="s">
        <v>958</v>
      </c>
      <c r="F80" s="566"/>
    </row>
    <row r="81" spans="1:7" ht="20.100000000000001" customHeight="1">
      <c r="A81" s="564"/>
      <c r="B81" s="564" t="s">
        <v>982</v>
      </c>
      <c r="C81" s="564"/>
      <c r="D81" s="565"/>
      <c r="E81" s="563" t="s">
        <v>958</v>
      </c>
      <c r="F81" s="566"/>
    </row>
    <row r="82" spans="1:7" ht="20.100000000000001" customHeight="1">
      <c r="A82" s="564"/>
      <c r="B82" s="564" t="s">
        <v>983</v>
      </c>
      <c r="C82" s="564"/>
      <c r="D82" s="565"/>
      <c r="E82" s="563" t="s">
        <v>958</v>
      </c>
      <c r="F82" s="566"/>
    </row>
    <row r="83" spans="1:7">
      <c r="A83" s="564" t="s">
        <v>418</v>
      </c>
      <c r="B83" s="769" t="s">
        <v>984</v>
      </c>
      <c r="C83" s="770"/>
      <c r="D83" s="770"/>
      <c r="E83" s="770"/>
      <c r="F83" s="771"/>
    </row>
    <row r="84" spans="1:7" ht="20.100000000000001" customHeight="1">
      <c r="A84" s="564"/>
      <c r="B84" s="565" t="s">
        <v>936</v>
      </c>
      <c r="C84" s="564"/>
      <c r="D84" s="565"/>
      <c r="E84" s="565"/>
      <c r="F84" s="565"/>
    </row>
    <row r="85" spans="1:7" ht="20.100000000000001" customHeight="1">
      <c r="A85" s="564"/>
      <c r="B85" s="565" t="s">
        <v>939</v>
      </c>
      <c r="C85" s="564"/>
      <c r="D85" s="565"/>
      <c r="E85" s="565"/>
      <c r="F85" s="565"/>
    </row>
    <row r="86" spans="1:7" ht="20.100000000000001" customHeight="1">
      <c r="A86" s="564"/>
      <c r="B86" s="565" t="s">
        <v>942</v>
      </c>
      <c r="C86" s="564"/>
      <c r="D86" s="565"/>
      <c r="E86" s="565"/>
      <c r="F86" s="565"/>
    </row>
    <row r="87" spans="1:7" ht="20.100000000000001" customHeight="1">
      <c r="A87" s="564"/>
      <c r="B87" s="565" t="s">
        <v>945</v>
      </c>
      <c r="C87" s="564"/>
      <c r="D87" s="565"/>
      <c r="E87" s="569"/>
      <c r="F87" s="565"/>
    </row>
    <row r="88" spans="1:7" ht="20.100000000000001" customHeight="1">
      <c r="A88" s="564"/>
      <c r="B88" s="565" t="s">
        <v>948</v>
      </c>
      <c r="C88" s="564"/>
      <c r="D88" s="565"/>
      <c r="E88" s="565"/>
      <c r="F88" s="565"/>
    </row>
    <row r="89" spans="1:7" s="561" customFormat="1" ht="20.100000000000001" customHeight="1">
      <c r="A89" s="559" t="s">
        <v>985</v>
      </c>
      <c r="B89" s="763" t="s">
        <v>986</v>
      </c>
      <c r="C89" s="764"/>
      <c r="D89" s="764"/>
      <c r="E89" s="764"/>
      <c r="F89" s="765"/>
      <c r="G89" s="560"/>
    </row>
    <row r="90" spans="1:7" ht="36.75" customHeight="1">
      <c r="A90" s="562" t="s">
        <v>936</v>
      </c>
      <c r="B90" s="772" t="s">
        <v>987</v>
      </c>
      <c r="C90" s="773"/>
      <c r="D90" s="773"/>
      <c r="E90" s="773"/>
      <c r="F90" s="774"/>
    </row>
    <row r="91" spans="1:7" ht="20.100000000000001" customHeight="1">
      <c r="A91" s="564" t="s">
        <v>415</v>
      </c>
      <c r="B91" s="564" t="s">
        <v>988</v>
      </c>
      <c r="C91" s="564"/>
      <c r="D91" s="564"/>
      <c r="E91" s="564"/>
      <c r="F91" s="563"/>
    </row>
    <row r="92" spans="1:7" ht="99.75" customHeight="1">
      <c r="A92" s="564" t="s">
        <v>936</v>
      </c>
      <c r="B92" s="564" t="s">
        <v>989</v>
      </c>
      <c r="C92" s="564"/>
      <c r="D92" s="570">
        <v>0.57999999999999996</v>
      </c>
      <c r="E92" s="564" t="s">
        <v>990</v>
      </c>
      <c r="F92" s="565"/>
    </row>
    <row r="93" spans="1:7" ht="57.75" customHeight="1">
      <c r="A93" s="564" t="s">
        <v>939</v>
      </c>
      <c r="B93" s="564" t="s">
        <v>991</v>
      </c>
      <c r="C93" s="564"/>
      <c r="D93" s="570">
        <v>0.16</v>
      </c>
      <c r="E93" s="563" t="s">
        <v>958</v>
      </c>
      <c r="F93" s="565"/>
    </row>
    <row r="94" spans="1:7" ht="181.5">
      <c r="A94" s="564" t="s">
        <v>417</v>
      </c>
      <c r="B94" s="564" t="s">
        <v>962</v>
      </c>
      <c r="C94" s="564"/>
      <c r="D94" s="570">
        <v>0.11</v>
      </c>
      <c r="E94" s="564" t="s">
        <v>977</v>
      </c>
      <c r="F94" s="565"/>
    </row>
    <row r="95" spans="1:7" ht="20.100000000000001" customHeight="1">
      <c r="A95" s="564"/>
      <c r="B95" s="564"/>
      <c r="C95" s="564"/>
      <c r="D95" s="564"/>
      <c r="E95" s="571"/>
      <c r="F95" s="563"/>
    </row>
    <row r="96" spans="1:7" s="561" customFormat="1" ht="33" hidden="1" customHeight="1">
      <c r="A96" s="572" t="s">
        <v>992</v>
      </c>
      <c r="B96" s="775" t="s">
        <v>993</v>
      </c>
      <c r="C96" s="775"/>
      <c r="D96" s="775"/>
      <c r="E96" s="775"/>
      <c r="F96" s="775"/>
      <c r="G96" s="560"/>
    </row>
    <row r="97" spans="1:11" s="561" customFormat="1" ht="21.75" hidden="1" customHeight="1">
      <c r="A97" s="562" t="s">
        <v>415</v>
      </c>
      <c r="B97" s="562" t="s">
        <v>956</v>
      </c>
      <c r="C97" s="562"/>
      <c r="D97" s="573"/>
      <c r="E97" s="573"/>
      <c r="F97" s="573"/>
      <c r="G97" s="560"/>
      <c r="K97" s="452" t="s">
        <v>994</v>
      </c>
    </row>
    <row r="98" spans="1:11" ht="47.25" hidden="1" customHeight="1">
      <c r="A98" s="564" t="s">
        <v>936</v>
      </c>
      <c r="B98" s="565" t="s">
        <v>995</v>
      </c>
      <c r="C98" s="565"/>
      <c r="D98" s="565"/>
      <c r="E98" s="565"/>
      <c r="F98" s="565"/>
      <c r="K98" s="452" t="s">
        <v>995</v>
      </c>
    </row>
    <row r="99" spans="1:11" ht="148.5" hidden="1">
      <c r="A99" s="562" t="s">
        <v>417</v>
      </c>
      <c r="B99" s="562" t="s">
        <v>967</v>
      </c>
      <c r="C99" s="562"/>
      <c r="D99" s="574">
        <f>0.85-D98</f>
        <v>0.85</v>
      </c>
      <c r="E99" s="575" t="s">
        <v>996</v>
      </c>
      <c r="F99" s="565"/>
    </row>
    <row r="100" spans="1:11" ht="37.5" hidden="1" customHeight="1">
      <c r="A100" s="761" t="s">
        <v>997</v>
      </c>
      <c r="B100" s="761"/>
      <c r="C100" s="761"/>
      <c r="D100" s="761"/>
      <c r="E100" s="761"/>
      <c r="F100" s="762"/>
    </row>
    <row r="101" spans="1:11" s="549" customFormat="1" ht="20.100000000000001" customHeight="1">
      <c r="A101" s="576" t="s">
        <v>998</v>
      </c>
      <c r="B101" s="751" t="s">
        <v>999</v>
      </c>
      <c r="C101" s="752"/>
      <c r="D101" s="752"/>
      <c r="E101" s="752"/>
      <c r="F101" s="753"/>
      <c r="G101" s="548"/>
    </row>
    <row r="102" spans="1:11" s="579" customFormat="1" ht="30" customHeight="1">
      <c r="A102" s="577" t="s">
        <v>392</v>
      </c>
      <c r="B102" s="776" t="s">
        <v>1000</v>
      </c>
      <c r="C102" s="777"/>
      <c r="D102" s="777"/>
      <c r="E102" s="777"/>
      <c r="F102" s="778"/>
      <c r="G102" s="578"/>
    </row>
    <row r="103" spans="1:11" ht="148.5">
      <c r="A103" s="564" t="s">
        <v>936</v>
      </c>
      <c r="B103" s="564" t="s">
        <v>967</v>
      </c>
      <c r="C103" s="564"/>
      <c r="D103" s="580">
        <v>0.8</v>
      </c>
      <c r="E103" s="564" t="s">
        <v>1001</v>
      </c>
      <c r="F103" s="565"/>
    </row>
    <row r="104" spans="1:11" s="579" customFormat="1" ht="20.100000000000001" customHeight="1">
      <c r="A104" s="577" t="s">
        <v>396</v>
      </c>
      <c r="B104" s="776" t="s">
        <v>1002</v>
      </c>
      <c r="C104" s="777"/>
      <c r="D104" s="777"/>
      <c r="E104" s="777"/>
      <c r="F104" s="778"/>
      <c r="G104" s="578"/>
    </row>
    <row r="105" spans="1:11" ht="144" customHeight="1">
      <c r="A105" s="564" t="s">
        <v>936</v>
      </c>
      <c r="B105" s="564" t="s">
        <v>1003</v>
      </c>
      <c r="C105" s="564"/>
      <c r="D105" s="580">
        <v>0.1</v>
      </c>
      <c r="E105" s="575" t="s">
        <v>1004</v>
      </c>
      <c r="F105" s="565"/>
    </row>
    <row r="106" spans="1:11" ht="152.25" customHeight="1">
      <c r="A106" s="564" t="s">
        <v>939</v>
      </c>
      <c r="B106" s="564" t="s">
        <v>967</v>
      </c>
      <c r="C106" s="564"/>
      <c r="D106" s="580">
        <v>0.05</v>
      </c>
      <c r="E106" s="564" t="s">
        <v>1001</v>
      </c>
      <c r="F106" s="565"/>
    </row>
    <row r="107" spans="1:11" ht="148.5">
      <c r="A107" s="564" t="s">
        <v>942</v>
      </c>
      <c r="B107" s="564" t="s">
        <v>1005</v>
      </c>
      <c r="C107" s="564"/>
      <c r="D107" s="580">
        <v>0.65</v>
      </c>
      <c r="E107" s="575" t="s">
        <v>1006</v>
      </c>
      <c r="F107" s="565"/>
    </row>
    <row r="108" spans="1:11" s="579" customFormat="1" ht="20.100000000000001" customHeight="1">
      <c r="A108" s="577" t="s">
        <v>970</v>
      </c>
      <c r="B108" s="776" t="s">
        <v>1007</v>
      </c>
      <c r="C108" s="777"/>
      <c r="D108" s="777"/>
      <c r="E108" s="777"/>
      <c r="F108" s="778"/>
      <c r="G108" s="578"/>
    </row>
    <row r="109" spans="1:11" ht="176.25" customHeight="1">
      <c r="A109" s="564" t="s">
        <v>936</v>
      </c>
      <c r="B109" s="564" t="s">
        <v>1003</v>
      </c>
      <c r="C109" s="564"/>
      <c r="D109" s="580">
        <v>0.2</v>
      </c>
      <c r="E109" s="575" t="s">
        <v>1004</v>
      </c>
      <c r="F109" s="565"/>
    </row>
    <row r="110" spans="1:11" ht="153" customHeight="1">
      <c r="A110" s="564" t="s">
        <v>939</v>
      </c>
      <c r="B110" s="564" t="s">
        <v>967</v>
      </c>
      <c r="C110" s="564"/>
      <c r="D110" s="580">
        <v>0.1</v>
      </c>
      <c r="E110" s="575" t="s">
        <v>1001</v>
      </c>
      <c r="F110" s="565"/>
    </row>
    <row r="111" spans="1:11" ht="147.75" customHeight="1">
      <c r="A111" s="564" t="s">
        <v>942</v>
      </c>
      <c r="B111" s="564" t="s">
        <v>1008</v>
      </c>
      <c r="C111" s="564"/>
      <c r="D111" s="580">
        <v>0.3</v>
      </c>
      <c r="E111" s="575" t="s">
        <v>1009</v>
      </c>
      <c r="F111" s="565"/>
    </row>
    <row r="112" spans="1:11" ht="155.25" customHeight="1">
      <c r="A112" s="564" t="s">
        <v>945</v>
      </c>
      <c r="B112" s="564" t="s">
        <v>1010</v>
      </c>
      <c r="C112" s="564"/>
      <c r="D112" s="580">
        <v>0.2</v>
      </c>
      <c r="E112" s="575" t="s">
        <v>1011</v>
      </c>
      <c r="F112" s="565"/>
    </row>
    <row r="113" spans="1:8" s="464" customFormat="1" ht="225" customHeight="1">
      <c r="A113" s="766" t="s">
        <v>1012</v>
      </c>
      <c r="B113" s="767"/>
      <c r="C113" s="767"/>
      <c r="D113" s="767"/>
      <c r="E113" s="767"/>
      <c r="F113" s="768"/>
      <c r="G113" s="463"/>
    </row>
    <row r="114" spans="1:8" ht="20.100000000000001" customHeight="1">
      <c r="A114" s="465"/>
      <c r="B114" s="465"/>
      <c r="C114" s="465"/>
      <c r="D114" s="465"/>
    </row>
    <row r="115" spans="1:8" s="451" customFormat="1">
      <c r="A115" s="459" t="s">
        <v>6</v>
      </c>
      <c r="B115" s="69" t="str">
        <f>'Attach 3(JV)'!B24</f>
        <v>--</v>
      </c>
      <c r="C115" s="466"/>
      <c r="D115" s="581" t="s">
        <v>4</v>
      </c>
      <c r="E115" s="240" t="str">
        <f>'Attach 3(JV)'!E24</f>
        <v/>
      </c>
      <c r="H115" s="452"/>
    </row>
    <row r="116" spans="1:8" s="451" customFormat="1">
      <c r="A116" s="459" t="s">
        <v>7</v>
      </c>
      <c r="B116" s="240" t="str">
        <f>'Attach 3(JV)'!B25</f>
        <v/>
      </c>
      <c r="C116" s="459"/>
      <c r="D116" s="581" t="s">
        <v>155</v>
      </c>
      <c r="E116" s="240" t="str">
        <f>'Attach 3(JV)'!E25</f>
        <v/>
      </c>
      <c r="H116" s="452"/>
    </row>
    <row r="117" spans="1:8" s="451" customFormat="1">
      <c r="A117" s="467"/>
      <c r="B117" s="467"/>
      <c r="C117" s="467"/>
      <c r="D117" s="459"/>
      <c r="E117" s="468"/>
      <c r="F117" s="467"/>
      <c r="H117" s="452"/>
    </row>
  </sheetData>
  <sheetProtection algorithmName="SHA-512" hashValue="aeX0+Rmr0+8lyLmCWgkaZb7jIrg9DFa+flsze8cVejfRGVValAUdf95+WCPgbTXRZYw9VPS8J+5PaE2AurIhtg==" saltValue="AFrtpJufWt4c41unuVECog==" spinCount="100000" sheet="1" formatColumns="0" formatRows="0" selectLockedCells="1"/>
  <mergeCells count="48">
    <mergeCell ref="A113:F113"/>
    <mergeCell ref="A77:F77"/>
    <mergeCell ref="B78:F78"/>
    <mergeCell ref="B83:F83"/>
    <mergeCell ref="B89:F89"/>
    <mergeCell ref="B90:F90"/>
    <mergeCell ref="B96:F96"/>
    <mergeCell ref="A100:F100"/>
    <mergeCell ref="B101:F101"/>
    <mergeCell ref="B102:F102"/>
    <mergeCell ref="B104:F104"/>
    <mergeCell ref="B108:F108"/>
    <mergeCell ref="B70:F70"/>
    <mergeCell ref="B38:F38"/>
    <mergeCell ref="A45:F45"/>
    <mergeCell ref="B46:F46"/>
    <mergeCell ref="C47:D47"/>
    <mergeCell ref="A53:F53"/>
    <mergeCell ref="B54:F54"/>
    <mergeCell ref="C55:D55"/>
    <mergeCell ref="A61:F61"/>
    <mergeCell ref="B62:F62"/>
    <mergeCell ref="C63:D63"/>
    <mergeCell ref="A69:F69"/>
    <mergeCell ref="A37:F37"/>
    <mergeCell ref="B21:C21"/>
    <mergeCell ref="B22:C22"/>
    <mergeCell ref="B23:C23"/>
    <mergeCell ref="B24:C24"/>
    <mergeCell ref="B25:C25"/>
    <mergeCell ref="A26:F26"/>
    <mergeCell ref="A27:F27"/>
    <mergeCell ref="B28:F28"/>
    <mergeCell ref="B29:C29"/>
    <mergeCell ref="B30:F30"/>
    <mergeCell ref="C31:D31"/>
    <mergeCell ref="B20:F20"/>
    <mergeCell ref="A3:F3"/>
    <mergeCell ref="A5:F5"/>
    <mergeCell ref="A8:D8"/>
    <mergeCell ref="B9:D9"/>
    <mergeCell ref="B10:D10"/>
    <mergeCell ref="B11:D11"/>
    <mergeCell ref="B12:D12"/>
    <mergeCell ref="A15:F15"/>
    <mergeCell ref="B16:C16"/>
    <mergeCell ref="B17:C17"/>
    <mergeCell ref="A19:F19"/>
  </mergeCells>
  <dataValidations disablePrompts="1" count="7">
    <dataValidation type="list" allowBlank="1" showInputMessage="1" showErrorMessage="1" prompt="Copper(a) /Aluminium(a)" sqref="B98:C98" xr:uid="{BD1D799C-ADE9-413A-82E1-5E46B1C1C01E}">
      <formula1>$K$97:$K$98</formula1>
    </dataValidation>
    <dataValidation type="list" allowBlank="1" showInputMessage="1" showErrorMessage="1" sqref="D98" xr:uid="{BA918F66-7CE7-4F07-A24E-F48715B58980}">
      <formula1>"0.65,0.66,0.67,0.68,0.69,0.70,0.71,0.72,0.73"</formula1>
    </dataValidation>
    <dataValidation type="list" allowBlank="1" showInputMessage="1" showErrorMessage="1" sqref="D21" xr:uid="{F87AD5E3-DA14-420A-B185-F4264932043A}">
      <formula1>"0.27,0.28,0.29,0.30,0.31,0.32,0.33"</formula1>
    </dataValidation>
    <dataValidation type="list" allowBlank="1" showInputMessage="1" showErrorMessage="1" sqref="D22" xr:uid="{DD0FB17A-CCB3-49F6-9A6B-DE48E74E3D1F}">
      <formula1>"0.25,0.26,0.27,0.28,0.29,0.30,0.31"</formula1>
    </dataValidation>
    <dataValidation type="list" allowBlank="1" showInputMessage="1" showErrorMessage="1" sqref="D23" xr:uid="{C010984C-68C2-4A11-80C4-3CE398815069}">
      <formula1>"0.06,0.07,0.08"</formula1>
    </dataValidation>
    <dataValidation type="list" allowBlank="1" showInputMessage="1" showErrorMessage="1" sqref="D24" xr:uid="{52D21FA6-FBA7-4ED5-89DE-BB2065C4B5D6}">
      <formula1>"0.05,0.06"</formula1>
    </dataValidation>
    <dataValidation type="list" allowBlank="1" showInputMessage="1" showErrorMessage="1" sqref="D25" xr:uid="{A13F8C21-4CE6-4821-A50E-483F661089BF}">
      <formula1>"0.14,0.15,0.16,0.17"</formula1>
    </dataValidation>
  </dataValidations>
  <pageMargins left="0.59" right="0.31" top="0.47" bottom="0.48" header="0.28000000000000003" footer="0.23"/>
  <pageSetup paperSize="9" scale="70" orientation="portrait" r:id="rId1"/>
  <headerFooter alignWithMargins="0">
    <oddFooter>&amp;R&amp;"Book Antiqua,Bold"&amp;8 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39"/>
    <pageSetUpPr fitToPage="1"/>
  </sheetPr>
  <dimension ref="A1:I39"/>
  <sheetViews>
    <sheetView showGridLines="0" view="pageBreakPreview" topLeftCell="A4" zoomScaleNormal="100" zoomScaleSheetLayoutView="100" workbookViewId="0">
      <selection activeCell="T178" sqref="T178"/>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39.28515625" style="29" customWidth="1"/>
    <col min="6" max="8" width="9.140625" style="24"/>
    <col min="9" max="16384" width="9.140625" style="25"/>
  </cols>
  <sheetData>
    <row r="1" spans="1:9">
      <c r="A1" s="21" t="str">
        <f>'Attach 3(JV)'!A1</f>
        <v>Specification No. :CC/NT/W-AIS/DOM/A00/23/06456</v>
      </c>
      <c r="B1" s="22"/>
      <c r="C1" s="22"/>
      <c r="D1" s="22"/>
      <c r="E1" s="23" t="str">
        <f>"Attachment-13 " &amp; 'Attach 3(JV)'!AT1</f>
        <v xml:space="preserve">Attachment-13 </v>
      </c>
    </row>
    <row r="3" spans="1:9" ht="104.25" customHeight="1">
      <c r="A3" s="717" t="str">
        <f>'Attach 3(JV)'!A3</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3" s="718"/>
      <c r="C3" s="718"/>
      <c r="D3" s="718"/>
      <c r="E3" s="718"/>
      <c r="F3" s="26"/>
      <c r="G3" s="27"/>
      <c r="H3" s="26"/>
    </row>
    <row r="4" spans="1:9" ht="20.100000000000001" customHeight="1">
      <c r="A4" s="28"/>
      <c r="H4" s="30"/>
      <c r="I4" s="11"/>
    </row>
    <row r="5" spans="1:9" ht="20.100000000000001" customHeight="1">
      <c r="A5" s="655" t="s">
        <v>0</v>
      </c>
      <c r="B5" s="655"/>
      <c r="C5" s="655"/>
      <c r="D5" s="655"/>
      <c r="E5" s="655"/>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653" t="str">
        <f>'Attach 3(JV)'!A8</f>
        <v/>
      </c>
      <c r="B8" s="653"/>
      <c r="C8" s="653"/>
      <c r="D8" s="653"/>
      <c r="E8" s="12" t="str">
        <f>'Attach 3(JV)'!E8</f>
        <v>Contract Services</v>
      </c>
      <c r="H8" s="30"/>
      <c r="I8" s="11"/>
    </row>
    <row r="9" spans="1:9" ht="20.100000000000001" customHeight="1">
      <c r="A9" s="13" t="s">
        <v>349</v>
      </c>
      <c r="B9" s="643" t="str">
        <f>'Attach 3(JV)'!B9</f>
        <v/>
      </c>
      <c r="C9" s="643"/>
      <c r="D9" s="643"/>
      <c r="E9" s="12" t="str">
        <f>'Attach 3(JV)'!E9</f>
        <v>Power Grid Corporation of India Ltd.,</v>
      </c>
      <c r="H9" s="30"/>
      <c r="I9" s="11"/>
    </row>
    <row r="10" spans="1:9" ht="20.100000000000001" customHeight="1">
      <c r="A10" s="13" t="s">
        <v>351</v>
      </c>
      <c r="B10" s="643" t="str">
        <f>'Attach 3(JV)'!B10</f>
        <v/>
      </c>
      <c r="C10" s="643"/>
      <c r="D10" s="643"/>
      <c r="E10" s="12" t="str">
        <f>'Attach 3(JV)'!E10</f>
        <v>"Saudamini", Plot No. 2, Sector 29</v>
      </c>
      <c r="H10" s="30"/>
      <c r="I10" s="11"/>
    </row>
    <row r="11" spans="1:9" ht="20.100000000000001" customHeight="1">
      <c r="B11" s="643" t="str">
        <f>'Attach 3(JV)'!B11</f>
        <v/>
      </c>
      <c r="C11" s="643"/>
      <c r="D11" s="643"/>
      <c r="E11" s="12" t="str">
        <f>'Attach 3(JV)'!E11</f>
        <v>Gurgaon (Haryana) - 122001</v>
      </c>
      <c r="G11" s="59" t="s">
        <v>467</v>
      </c>
    </row>
    <row r="12" spans="1:9" ht="20.100000000000001" customHeight="1">
      <c r="A12" s="32"/>
      <c r="B12" s="643" t="str">
        <f>'Attach 3(JV)'!B12</f>
        <v/>
      </c>
      <c r="C12" s="643"/>
      <c r="D12" s="643"/>
      <c r="E12" s="12"/>
    </row>
    <row r="13" spans="1:9" ht="20.100000000000001" customHeight="1">
      <c r="A13" s="32"/>
      <c r="B13" s="123"/>
      <c r="C13" s="123"/>
      <c r="D13" s="123"/>
      <c r="E13" s="25"/>
    </row>
    <row r="14" spans="1:9" ht="20.100000000000001" customHeight="1">
      <c r="A14" s="29" t="s">
        <v>344</v>
      </c>
    </row>
    <row r="15" spans="1:9" ht="20.100000000000001" customHeight="1">
      <c r="A15" s="32"/>
    </row>
    <row r="16" spans="1:9" ht="45" customHeight="1">
      <c r="A16" s="662" t="s">
        <v>1</v>
      </c>
      <c r="B16" s="662"/>
      <c r="C16" s="662"/>
      <c r="D16" s="662"/>
      <c r="E16" s="662"/>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v>
      </c>
      <c r="B24" s="69" t="str">
        <f>'Attach 3(JV)'!B24</f>
        <v>--</v>
      </c>
      <c r="C24" s="40"/>
      <c r="D24" s="37" t="s">
        <v>4</v>
      </c>
      <c r="E24" s="240" t="str">
        <f>'Attach 3(JV)'!E24</f>
        <v/>
      </c>
    </row>
    <row r="25" spans="1:5" ht="33" customHeight="1">
      <c r="A25" s="36" t="s">
        <v>7</v>
      </c>
      <c r="B25" s="240" t="str">
        <f>'Attach 3(JV)'!B25</f>
        <v/>
      </c>
      <c r="C25" s="40"/>
      <c r="D25" s="37" t="s">
        <v>5</v>
      </c>
      <c r="E25" s="240"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e75aFqy3INKvf279U53g1xNvcdTNsXX54IQj7Gh7sfdfSFf+Vn0Zn2VQ7ShgUMcETKhhX0rpk5T5r99erfZPkA==" saltValue="UB7nm/z5734D4VluY6Md1Q==" spinCount="100000" sheet="1" formatColumns="0" formatRows="0" selectLockedCells="1"/>
  <customSheetViews>
    <customSheetView guid="{FEBF4298-F424-4062-8777-832DAFDB7A61}" showPageBreaks="1" showGridLines="0" fitToPage="1" printArea="1" view="pageBreakPreview">
      <selection activeCell="E26" sqref="E26"/>
      <pageMargins left="0.75" right="0.63" top="0.57999999999999996" bottom="0.6" header="0.34" footer="0.35"/>
      <pageSetup scale="86"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26" sqref="E26"/>
      <pageMargins left="0.75" right="0.63" top="0.57999999999999996" bottom="0.6" header="0.34" footer="0.35"/>
      <pageSetup scale="86"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6"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86"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15"/>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2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6" orientation="portrait" r:id="rId27"/>
      <headerFooter alignWithMargins="0">
        <oddFooter>&amp;R&amp;"Book Antiqua,Bold"&amp;8 Page &amp;P of &amp;N</oddFooter>
      </headerFooter>
    </customSheetView>
    <customSheetView guid="{72B383D4-8341-48BE-BBCC-63C6785ABF81}" showGridLines="0" fitToPage="1">
      <selection activeCell="E26" sqref="E26"/>
      <pageMargins left="0.75" right="0.63" top="0.57999999999999996" bottom="0.6" header="0.34" footer="0.35"/>
      <pageSetup scale="86" orientation="portrait" r:id="rId28"/>
      <headerFooter alignWithMargins="0">
        <oddFooter>&amp;R&amp;"Book Antiqua,Bold"&amp;8 Page &amp;P of &amp;N</oddFooter>
      </headerFooter>
    </customSheetView>
    <customSheetView guid="{7706378E-40E2-4583-90AF-E6E1DCB3696C}" showPageBreaks="1" showGridLines="0" fitToPage="1" printArea="1" view="pageBreakPreview">
      <selection activeCell="E26" sqref="E26"/>
      <pageMargins left="0.75" right="0.63" top="0.57999999999999996" bottom="0.6" header="0.34" footer="0.35"/>
      <pageSetup scale="86" orientation="portrait" r:id="rId29"/>
      <headerFooter alignWithMargins="0">
        <oddFooter>&amp;R&amp;"Book Antiqua,Bold"&amp;8 Page &amp;P of &amp;N</oddFooter>
      </headerFooter>
    </customSheetView>
    <customSheetView guid="{1A6C211D-477E-416D-87F8-1BF3866A431B}" showPageBreaks="1" showGridLines="0" fitToPage="1" printArea="1" view="pageBreakPreview">
      <selection activeCell="E26" sqref="E26"/>
      <pageMargins left="0.75" right="0.63" top="0.57999999999999996" bottom="0.6" header="0.34" footer="0.35"/>
      <pageSetup scale="86" orientation="portrait" r:id="rId30"/>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1"/>
  <headerFooter alignWithMargins="0">
    <oddFooter>&amp;R&amp;"Book Antiqua,Bold"&amp;8 Page &amp;P of &amp;N</oddFooter>
  </headerFooter>
  <drawing r:id="rId3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pageSetUpPr fitToPage="1"/>
  </sheetPr>
  <dimension ref="A1:I39"/>
  <sheetViews>
    <sheetView showGridLines="0" view="pageBreakPreview" topLeftCell="A3" zoomScale="70" zoomScaleSheetLayoutView="70" workbookViewId="0">
      <selection activeCell="T178" sqref="T178"/>
    </sheetView>
  </sheetViews>
  <sheetFormatPr defaultColWidth="9.140625" defaultRowHeight="16.5"/>
  <cols>
    <col min="1" max="1" width="12.140625" style="29" customWidth="1"/>
    <col min="2" max="2" width="20.5703125" style="29" customWidth="1"/>
    <col min="3" max="3" width="11.42578125" style="29" customWidth="1"/>
    <col min="4" max="4" width="32.5703125" style="29" customWidth="1"/>
    <col min="5" max="5" width="39.28515625" style="29" customWidth="1"/>
    <col min="6" max="8" width="9.140625" style="24"/>
    <col min="9" max="16384" width="9.140625" style="25"/>
  </cols>
  <sheetData>
    <row r="1" spans="1:9" ht="15">
      <c r="A1" s="647" t="str">
        <f>'Attach 3(JV)'!A1</f>
        <v>Specification No. :CC/NT/W-AIS/DOM/A00/23/06456</v>
      </c>
      <c r="B1" s="647"/>
      <c r="C1" s="647"/>
      <c r="D1" s="647"/>
      <c r="E1" s="309" t="str">
        <f>"Attachment-14 " &amp; 'Attach 3(JV)'!AT1</f>
        <v xml:space="preserve">Attachment-14 </v>
      </c>
    </row>
    <row r="3" spans="1:9" ht="125.25" customHeight="1">
      <c r="A3" s="717" t="str">
        <f>'Attach 3(JV)'!A3</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3" s="718"/>
      <c r="C3" s="718"/>
      <c r="D3" s="718"/>
      <c r="E3" s="718"/>
      <c r="F3" s="26"/>
      <c r="G3" s="27"/>
      <c r="H3" s="26"/>
    </row>
    <row r="4" spans="1:9" ht="20.100000000000001" customHeight="1">
      <c r="A4" s="28"/>
      <c r="H4" s="30"/>
      <c r="I4" s="11"/>
    </row>
    <row r="5" spans="1:9" ht="20.100000000000001" customHeight="1">
      <c r="A5" s="655" t="s">
        <v>408</v>
      </c>
      <c r="B5" s="655"/>
      <c r="C5" s="655"/>
      <c r="D5" s="655"/>
      <c r="E5" s="655"/>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653" t="str">
        <f>'Attach 3(JV)'!A8</f>
        <v/>
      </c>
      <c r="B8" s="653"/>
      <c r="C8" s="653"/>
      <c r="D8" s="653"/>
      <c r="E8" s="12" t="str">
        <f>'Attach 3(JV)'!E8</f>
        <v>Contract Services</v>
      </c>
      <c r="H8" s="30"/>
      <c r="I8" s="11"/>
    </row>
    <row r="9" spans="1:9" ht="20.100000000000001" customHeight="1">
      <c r="A9" s="13" t="s">
        <v>349</v>
      </c>
      <c r="B9" s="643" t="str">
        <f>'Attach 3(JV)'!B9</f>
        <v/>
      </c>
      <c r="C9" s="643"/>
      <c r="D9" s="643"/>
      <c r="E9" s="12" t="str">
        <f>'Attach 3(JV)'!E9</f>
        <v>Power Grid Corporation of India Ltd.,</v>
      </c>
      <c r="H9" s="30"/>
      <c r="I9" s="11"/>
    </row>
    <row r="10" spans="1:9" ht="20.100000000000001" customHeight="1">
      <c r="A10" s="13" t="s">
        <v>351</v>
      </c>
      <c r="B10" s="643" t="str">
        <f>'Attach 3(JV)'!B10</f>
        <v/>
      </c>
      <c r="C10" s="643"/>
      <c r="D10" s="643"/>
      <c r="E10" s="12" t="str">
        <f>'Attach 3(JV)'!E10</f>
        <v>"Saudamini", Plot No. 2, Sector 29</v>
      </c>
      <c r="H10" s="30"/>
      <c r="I10" s="11"/>
    </row>
    <row r="11" spans="1:9" ht="20.100000000000001" customHeight="1">
      <c r="B11" s="643" t="str">
        <f>'Attach 3(JV)'!B11</f>
        <v/>
      </c>
      <c r="C11" s="643"/>
      <c r="D11" s="643"/>
      <c r="E11" s="12" t="str">
        <f>'Attach 3(JV)'!E11</f>
        <v>Gurgaon (Haryana) - 122001</v>
      </c>
    </row>
    <row r="12" spans="1:9" ht="20.100000000000001" customHeight="1">
      <c r="A12" s="32"/>
      <c r="B12" s="643" t="str">
        <f>'Attach 3(JV)'!B12</f>
        <v/>
      </c>
      <c r="C12" s="643"/>
      <c r="D12" s="643"/>
      <c r="E12" s="12"/>
    </row>
    <row r="13" spans="1:9" ht="20.100000000000001" customHeight="1">
      <c r="A13" s="32"/>
      <c r="B13" s="123"/>
      <c r="C13" s="123"/>
      <c r="D13" s="123"/>
      <c r="E13" s="25"/>
    </row>
    <row r="14" spans="1:9" ht="20.100000000000001" customHeight="1">
      <c r="A14" s="29" t="s">
        <v>344</v>
      </c>
    </row>
    <row r="15" spans="1:9" ht="20.100000000000001" customHeight="1">
      <c r="A15" s="32"/>
    </row>
    <row r="16" spans="1:9" ht="45" customHeight="1">
      <c r="A16" s="779" t="s">
        <v>466</v>
      </c>
      <c r="B16" s="779"/>
      <c r="C16" s="779"/>
      <c r="D16" s="779"/>
      <c r="E16" s="779"/>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v>
      </c>
      <c r="B24" s="69" t="str">
        <f>'Attach 3(JV)'!B24</f>
        <v>--</v>
      </c>
      <c r="C24" s="40"/>
      <c r="D24" s="37" t="s">
        <v>4</v>
      </c>
      <c r="E24" s="240" t="str">
        <f>'Attach 3(JV)'!E24</f>
        <v/>
      </c>
    </row>
    <row r="25" spans="1:5" ht="33" customHeight="1">
      <c r="A25" s="36" t="s">
        <v>7</v>
      </c>
      <c r="B25" s="240" t="str">
        <f>'Attach 3(JV)'!B25</f>
        <v/>
      </c>
      <c r="C25" s="40"/>
      <c r="D25" s="37" t="s">
        <v>5</v>
      </c>
      <c r="E25" s="240"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54ddNdmXOHB3zBOZUBkOSfmdvmXbz9ratBmsE978Xwx0nocKd2M3mtnpJQW6c+4oTHzCzrwg7PF5J3IAdQbILw==" saltValue="deWJrFQ345jMd2O8zlAU7Q==" spinCount="100000" sheet="1" formatColumns="0" formatRows="0" selectLockedCells="1"/>
  <customSheetViews>
    <customSheetView guid="{FEBF4298-F424-4062-8777-832DAFDB7A61}" showPageBreaks="1" showGridLines="0" fitToPage="1" printArea="1" view="pageBreakPreview">
      <selection activeCell="E28" sqref="E28"/>
      <pageMargins left="0.75" right="0.63" top="0.57999999999999996" bottom="0.6" header="0.34" footer="0.35"/>
      <pageSetup scale="87"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28" sqref="E28"/>
      <pageMargins left="0.75" right="0.63" top="0.57999999999999996" bottom="0.6" header="0.34" footer="0.35"/>
      <pageSetup scale="86"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7"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J19" sqref="J19"/>
      <pageMargins left="0.75" right="0.63" top="0.57999999999999996" bottom="0.6" header="0.34" footer="0.35"/>
      <pageSetup scale="86"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0"/>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5"/>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6"/>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8"/>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19"/>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1"/>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7" orientation="portrait" r:id="rId22"/>
      <headerFooter alignWithMargins="0">
        <oddFooter>&amp;R&amp;"Book Antiqua,Bold"&amp;8 Page &amp;P of &amp;N</oddFooter>
      </headerFooter>
    </customSheetView>
    <customSheetView guid="{72B383D4-8341-48BE-BBCC-63C6785ABF81}" showPageBreaks="1" showGridLines="0" fitToPage="1" printArea="1" view="pageBreakPreview" topLeftCell="A14">
      <selection activeCell="E28" sqref="E28"/>
      <pageMargins left="0.75" right="0.63" top="0.57999999999999996" bottom="0.6" header="0.34" footer="0.35"/>
      <pageSetup scale="87" orientation="portrait" r:id="rId23"/>
      <headerFooter alignWithMargins="0">
        <oddFooter>&amp;R&amp;"Book Antiqua,Bold"&amp;8 Page &amp;P of &amp;N</oddFooter>
      </headerFooter>
    </customSheetView>
    <customSheetView guid="{7706378E-40E2-4583-90AF-E6E1DCB3696C}" showPageBreaks="1" showGridLines="0" fitToPage="1" printArea="1" view="pageBreakPreview" topLeftCell="A4">
      <selection activeCell="E28" sqref="E28"/>
      <pageMargins left="0.75" right="0.63" top="0.57999999999999996" bottom="0.6" header="0.34" footer="0.35"/>
      <pageSetup scale="87" orientation="portrait" r:id="rId24"/>
      <headerFooter alignWithMargins="0">
        <oddFooter>&amp;R&amp;"Book Antiqua,Bold"&amp;8 Page &amp;P of &amp;N</oddFooter>
      </headerFooter>
    </customSheetView>
    <customSheetView guid="{1A6C211D-477E-416D-87F8-1BF3866A431B}" showPageBreaks="1" showGridLines="0" fitToPage="1" printArea="1" view="pageBreakPreview">
      <selection activeCell="E28" sqref="E28"/>
      <pageMargins left="0.75" right="0.63" top="0.57999999999999996" bottom="0.6" header="0.34" footer="0.35"/>
      <pageSetup scale="87" orientation="portrait" r:id="rId25"/>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26"/>
  <headerFooter alignWithMargins="0">
    <oddFooter>&amp;R&amp;"Book Antiqua,Bold"&amp;8 Page &amp;P of &amp;N</oddFooter>
  </headerFooter>
  <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indexed="37"/>
  </sheetPr>
  <dimension ref="A1:L19"/>
  <sheetViews>
    <sheetView showGridLines="0" view="pageBreakPreview" topLeftCell="A5" zoomScaleNormal="100" zoomScaleSheetLayoutView="100" workbookViewId="0">
      <selection activeCell="C9" sqref="C9"/>
    </sheetView>
  </sheetViews>
  <sheetFormatPr defaultColWidth="9.140625" defaultRowHeight="13.5"/>
  <cols>
    <col min="1" max="1" width="9.85546875" style="112" customWidth="1"/>
    <col min="2" max="2" width="12.7109375" style="112" customWidth="1"/>
    <col min="3" max="3" width="44.140625" style="112" customWidth="1"/>
    <col min="4" max="4" width="60.5703125" style="112" customWidth="1"/>
    <col min="5" max="5" width="18.5703125" style="112" customWidth="1"/>
    <col min="6" max="6" width="9.85546875" style="110" customWidth="1"/>
    <col min="7" max="9" width="9.140625" style="110"/>
    <col min="10" max="16384" width="9.140625" style="107"/>
  </cols>
  <sheetData>
    <row r="1" spans="1:12" ht="18" customHeight="1">
      <c r="A1" s="591" t="s">
        <v>9</v>
      </c>
      <c r="B1" s="594" t="s">
        <v>130</v>
      </c>
      <c r="C1" s="594"/>
      <c r="D1" s="594"/>
      <c r="E1" s="594"/>
      <c r="F1" s="602" t="str">
        <f>Basic!B2</f>
        <v>Substation Package SS-115</v>
      </c>
      <c r="G1" s="435"/>
      <c r="H1" s="105"/>
      <c r="I1" s="105"/>
      <c r="J1" s="106"/>
      <c r="L1" s="107" t="s">
        <v>467</v>
      </c>
    </row>
    <row r="2" spans="1:12" ht="45" customHeight="1">
      <c r="A2" s="592"/>
      <c r="B2" s="595" t="str">
        <f>Basic!B1</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v>
      </c>
      <c r="C2" s="595"/>
      <c r="D2" s="595"/>
      <c r="E2" s="595"/>
      <c r="F2" s="603"/>
      <c r="G2" s="105"/>
      <c r="H2" s="105"/>
      <c r="I2" s="105"/>
      <c r="J2" s="106"/>
    </row>
    <row r="3" spans="1:12" ht="21" customHeight="1">
      <c r="A3" s="592"/>
      <c r="B3" s="607" t="str">
        <f>"Specification No.: " &amp; Basic!B3</f>
        <v>Specification No.: CC/NT/W-AIS/DOM/A00/23/06456</v>
      </c>
      <c r="C3" s="607"/>
      <c r="D3" s="607"/>
      <c r="E3" s="607"/>
      <c r="F3" s="603"/>
      <c r="G3" s="105"/>
      <c r="H3" s="105"/>
      <c r="I3" s="105"/>
      <c r="J3" s="106"/>
    </row>
    <row r="4" spans="1:12" s="117" customFormat="1" ht="22.35" customHeight="1">
      <c r="A4" s="592"/>
      <c r="B4" s="259">
        <v>1</v>
      </c>
      <c r="C4" s="606" t="s">
        <v>131</v>
      </c>
      <c r="D4" s="606"/>
      <c r="E4" s="606"/>
      <c r="F4" s="603"/>
      <c r="G4" s="115"/>
      <c r="H4" s="115"/>
      <c r="I4" s="114"/>
      <c r="J4" s="116"/>
    </row>
    <row r="5" spans="1:12" s="117" customFormat="1" ht="39" customHeight="1">
      <c r="A5" s="592"/>
      <c r="B5" s="259">
        <v>2</v>
      </c>
      <c r="C5" s="606" t="s">
        <v>1022</v>
      </c>
      <c r="D5" s="606"/>
      <c r="E5" s="606"/>
      <c r="F5" s="603"/>
      <c r="G5" s="114"/>
      <c r="H5" s="114"/>
      <c r="I5" s="114"/>
      <c r="J5" s="116"/>
    </row>
    <row r="6" spans="1:12" s="117" customFormat="1" ht="22.35" customHeight="1">
      <c r="A6" s="592"/>
      <c r="B6" s="259">
        <v>3</v>
      </c>
      <c r="C6" s="606" t="s">
        <v>165</v>
      </c>
      <c r="D6" s="606"/>
      <c r="E6" s="606"/>
      <c r="F6" s="603"/>
      <c r="G6" s="114"/>
      <c r="H6" s="114"/>
      <c r="I6" s="114"/>
      <c r="J6" s="116"/>
    </row>
    <row r="7" spans="1:12" s="117" customFormat="1" ht="34.700000000000003" customHeight="1">
      <c r="A7" s="592"/>
      <c r="B7" s="259">
        <v>4</v>
      </c>
      <c r="C7" s="606" t="s">
        <v>476</v>
      </c>
      <c r="D7" s="606"/>
      <c r="E7" s="606"/>
      <c r="F7" s="603"/>
      <c r="G7" s="114"/>
      <c r="H7" s="114"/>
      <c r="I7" s="114"/>
      <c r="J7" s="116"/>
    </row>
    <row r="8" spans="1:12" s="117" customFormat="1" ht="36" customHeight="1">
      <c r="A8" s="592"/>
      <c r="B8" s="444">
        <v>5</v>
      </c>
      <c r="C8" s="606" t="s">
        <v>1023</v>
      </c>
      <c r="D8" s="606"/>
      <c r="E8" s="606"/>
      <c r="F8" s="603"/>
      <c r="G8" s="114"/>
      <c r="H8" s="114"/>
      <c r="I8" s="114"/>
      <c r="J8" s="258"/>
    </row>
    <row r="9" spans="1:12" s="117" customFormat="1" ht="12" customHeight="1">
      <c r="A9" s="592"/>
      <c r="B9" s="444"/>
      <c r="C9" s="445"/>
      <c r="D9" s="445"/>
      <c r="E9" s="445"/>
      <c r="F9" s="603"/>
      <c r="G9" s="114"/>
      <c r="H9" s="114"/>
      <c r="I9" s="114"/>
      <c r="J9" s="258"/>
    </row>
    <row r="10" spans="1:12" s="117" customFormat="1" ht="33" customHeight="1">
      <c r="A10" s="592"/>
      <c r="B10" s="260" t="s">
        <v>388</v>
      </c>
      <c r="C10" s="608" t="s">
        <v>478</v>
      </c>
      <c r="D10" s="608"/>
      <c r="E10" s="609"/>
      <c r="F10" s="603"/>
      <c r="G10" s="114"/>
      <c r="H10" s="114"/>
      <c r="I10" s="114"/>
      <c r="J10" s="116"/>
    </row>
    <row r="11" spans="1:12" ht="5.25" customHeight="1">
      <c r="A11" s="592"/>
      <c r="B11" s="261"/>
      <c r="C11" s="261"/>
      <c r="D11" s="261"/>
      <c r="E11" s="261"/>
      <c r="F11" s="603"/>
      <c r="G11" s="105"/>
      <c r="H11" s="105"/>
      <c r="I11" s="105"/>
      <c r="J11" s="106"/>
    </row>
    <row r="12" spans="1:12" ht="18" customHeight="1">
      <c r="A12" s="592"/>
      <c r="B12" s="605"/>
      <c r="C12" s="605"/>
      <c r="D12" s="605"/>
      <c r="E12" s="605"/>
      <c r="F12" s="603"/>
      <c r="G12" s="105"/>
      <c r="H12" s="105"/>
      <c r="I12" s="105"/>
      <c r="J12" s="106"/>
    </row>
    <row r="13" spans="1:12" ht="8.1" customHeight="1">
      <c r="A13" s="592"/>
      <c r="B13" s="109"/>
      <c r="C13" s="109"/>
      <c r="D13" s="109"/>
      <c r="E13" s="109"/>
      <c r="F13" s="603"/>
      <c r="G13" s="105"/>
      <c r="H13" s="105"/>
      <c r="I13" s="105"/>
      <c r="J13" s="106"/>
    </row>
    <row r="14" spans="1:12" ht="27.75" customHeight="1">
      <c r="A14" s="592"/>
      <c r="B14" s="438"/>
      <c r="C14" s="439"/>
      <c r="D14" s="596"/>
      <c r="E14" s="597"/>
      <c r="F14" s="603"/>
    </row>
    <row r="15" spans="1:12" ht="19.5" customHeight="1">
      <c r="A15" s="592"/>
      <c r="B15" s="440"/>
      <c r="C15" s="441"/>
      <c r="D15" s="598"/>
      <c r="E15" s="599"/>
      <c r="F15" s="603"/>
      <c r="G15" s="105"/>
      <c r="H15" s="105"/>
      <c r="I15" s="105"/>
      <c r="J15" s="106"/>
    </row>
    <row r="16" spans="1:12" ht="24" customHeight="1">
      <c r="A16" s="592"/>
      <c r="B16" s="440"/>
      <c r="C16" s="441"/>
      <c r="D16" s="598"/>
      <c r="E16" s="599"/>
      <c r="F16" s="603"/>
      <c r="G16" s="111"/>
      <c r="H16" s="111"/>
      <c r="I16" s="111"/>
      <c r="J16" s="111"/>
    </row>
    <row r="17" spans="1:10" ht="23.25" customHeight="1">
      <c r="A17" s="593"/>
      <c r="B17" s="442"/>
      <c r="C17" s="443"/>
      <c r="D17" s="600"/>
      <c r="E17" s="601"/>
      <c r="F17" s="604"/>
      <c r="G17" s="111"/>
      <c r="H17" s="111"/>
      <c r="I17" s="111"/>
      <c r="J17" s="111"/>
    </row>
    <row r="18" spans="1:10" ht="15.75">
      <c r="A18" s="108"/>
      <c r="B18" s="108"/>
      <c r="C18" s="108"/>
      <c r="D18" s="108"/>
      <c r="E18" s="108"/>
      <c r="F18" s="105"/>
      <c r="G18" s="105"/>
      <c r="H18" s="105"/>
      <c r="I18" s="105"/>
      <c r="J18" s="106"/>
    </row>
    <row r="19" spans="1:10" ht="15.75">
      <c r="A19" s="108"/>
      <c r="B19" s="108"/>
      <c r="C19" s="108"/>
      <c r="D19" s="108"/>
      <c r="E19" s="108"/>
      <c r="F19" s="105"/>
      <c r="G19" s="105"/>
      <c r="H19" s="105"/>
      <c r="I19" s="105"/>
      <c r="J19" s="106"/>
    </row>
  </sheetData>
  <sheetProtection algorithmName="SHA-512" hashValue="IOMBQnGAHUn7/rVhmZhrMYHLH6i2G4vb3OAL6Wvazt0o+hTUJbPGb/CUrSg3kkCyQ/KKvUS+mlGlH0hC/zzgQA==" saltValue="smKqfhF40Xmr4NfbMarzhQ==" spinCount="100000" sheet="1" formatColumns="0" formatRows="0" selectLockedCells="1"/>
  <customSheetViews>
    <customSheetView guid="{FEBF4298-F424-4062-8777-832DAFDB7A61}" showPageBreaks="1" showGridLines="0" printArea="1" view="pageBreakPreview">
      <selection activeCell="B2" sqref="B2:E2"/>
      <pageMargins left="0.15748031496063" right="0.23622047244094499" top="0.78" bottom="0.98425196850393704" header="0.35433070866141703" footer="0.511811023622047"/>
      <printOptions horizontalCentered="1"/>
      <pageSetup paperSize="9" scale="85" orientation="landscape" r:id="rId1"/>
      <headerFooter alignWithMargins="0"/>
    </customSheetView>
    <customSheetView guid="{FB41F969-87BE-4AD1-A99C-A5F9EA1C8FCB}" scale="80" showPageBreaks="1" showGridLines="0" printArea="1" view="pageBreakPreview">
      <selection activeCell="C11" sqref="C11:E11"/>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47D52ECC-373D-4A7A-838F-7112A4A0A94F}"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BA86FE7A-199D-4ABD-A444-AE6BFDF4BCC9}" scale="145" showPageBreaks="1" showGridLines="0" printArea="1" view="pageBreakPreview">
      <selection activeCell="H2" sqref="H2"/>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26"/>
      <headerFooter alignWithMargins="0"/>
    </customSheetView>
    <customSheetView guid="{347D9A5E-5167-4CD7-A121-BEAF211F64E4}"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27"/>
      <headerFooter alignWithMargins="0"/>
    </customSheetView>
    <customSheetView guid="{72B383D4-8341-48BE-BBCC-63C6785ABF81}" scale="80" showPageBreaks="1" showGridLines="0" printArea="1" view="pageBreakPreview">
      <selection activeCell="F21" sqref="F21"/>
      <pageMargins left="0.15748031496063" right="0.23622047244094499" top="0.78" bottom="0.98425196850393704" header="0.35433070866141703" footer="0.511811023622047"/>
      <printOptions horizontalCentered="1"/>
      <pageSetup paperSize="9" scale="95" orientation="landscape" r:id="rId28"/>
      <headerFooter alignWithMargins="0"/>
    </customSheetView>
    <customSheetView guid="{7706378E-40E2-4583-90AF-E6E1DCB3696C}" scale="80" showPageBreaks="1" showGridLines="0" printArea="1" view="pageBreakPreview">
      <selection activeCell="H11" sqref="H11"/>
      <pageMargins left="0.15748031496063" right="0.23622047244094499" top="0.78" bottom="0.98425196850393704" header="0.35433070866141703" footer="0.511811023622047"/>
      <printOptions horizontalCentered="1"/>
      <pageSetup paperSize="9" scale="85" orientation="landscape" r:id="rId29"/>
      <headerFooter alignWithMargins="0"/>
    </customSheetView>
    <customSheetView guid="{1A6C211D-477E-416D-87F8-1BF3866A431B}" showPageBreaks="1" showGridLines="0" printArea="1" view="pageBreakPreview">
      <selection activeCell="B2" sqref="B2:E2"/>
      <pageMargins left="0.15748031496063" right="0.23622047244094499" top="0.78" bottom="0.98425196850393704" header="0.35433070866141703" footer="0.511811023622047"/>
      <printOptions horizontalCentered="1"/>
      <pageSetup paperSize="9" scale="85" orientation="landscape" r:id="rId30"/>
      <headerFooter alignWithMargins="0"/>
    </customSheetView>
  </customSheetViews>
  <mergeCells count="13">
    <mergeCell ref="A1:A17"/>
    <mergeCell ref="B1:E1"/>
    <mergeCell ref="B2:E2"/>
    <mergeCell ref="D14:E17"/>
    <mergeCell ref="F1:F17"/>
    <mergeCell ref="B12:E12"/>
    <mergeCell ref="C6:E6"/>
    <mergeCell ref="C7:E7"/>
    <mergeCell ref="B3:E3"/>
    <mergeCell ref="C4:E4"/>
    <mergeCell ref="C5:E5"/>
    <mergeCell ref="C10:E10"/>
    <mergeCell ref="C8:E8"/>
  </mergeCells>
  <phoneticPr fontId="29" type="noConversion"/>
  <printOptions horizontalCentered="1"/>
  <pageMargins left="0.15748031496063" right="0.23622047244094499" top="0.78" bottom="0.98425196850393704" header="0.35433070866141703" footer="0.511811023622047"/>
  <pageSetup paperSize="9" scale="85" orientation="landscape" r:id="rId31"/>
  <headerFooter alignWithMargins="0"/>
  <drawing r:id="rId3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indexed="14"/>
    <pageSetUpPr fitToPage="1"/>
  </sheetPr>
  <dimension ref="A1:J233"/>
  <sheetViews>
    <sheetView view="pageBreakPreview" topLeftCell="A83" zoomScaleNormal="100" zoomScaleSheetLayoutView="100" workbookViewId="0">
      <selection activeCell="T178" sqref="T178"/>
    </sheetView>
  </sheetViews>
  <sheetFormatPr defaultColWidth="9.140625" defaultRowHeight="13.5"/>
  <cols>
    <col min="1" max="1" width="10" style="25" customWidth="1"/>
    <col min="2" max="2" width="10.7109375" style="25" customWidth="1"/>
    <col min="3" max="3" width="10.85546875" style="25" customWidth="1"/>
    <col min="4" max="4" width="16.85546875" style="25" customWidth="1"/>
    <col min="5" max="5" width="20" style="25" customWidth="1"/>
    <col min="6" max="8" width="10.7109375" style="25" customWidth="1"/>
    <col min="9" max="9" width="8.140625" style="25" customWidth="1"/>
    <col min="10" max="16384" width="9.140625" style="25"/>
  </cols>
  <sheetData>
    <row r="1" spans="1:9" s="265" customFormat="1" ht="32.1" customHeight="1">
      <c r="A1" s="780" t="s">
        <v>479</v>
      </c>
      <c r="B1" s="781"/>
      <c r="C1" s="781"/>
      <c r="D1" s="781"/>
      <c r="E1" s="781"/>
      <c r="F1" s="781"/>
      <c r="G1" s="781"/>
      <c r="H1" s="781"/>
      <c r="I1" s="782"/>
    </row>
    <row r="2" spans="1:9" s="265" customFormat="1" ht="32.1" customHeight="1">
      <c r="A2" s="262" t="s">
        <v>480</v>
      </c>
      <c r="B2" s="783" t="s">
        <v>481</v>
      </c>
      <c r="C2" s="783"/>
      <c r="D2" s="783"/>
      <c r="E2" s="783"/>
      <c r="F2" s="783"/>
      <c r="G2" s="783"/>
      <c r="H2" s="783"/>
      <c r="I2" s="784"/>
    </row>
    <row r="3" spans="1:9" s="265" customFormat="1" ht="32.1" customHeight="1">
      <c r="A3" s="262" t="s">
        <v>482</v>
      </c>
      <c r="B3" s="783" t="s">
        <v>483</v>
      </c>
      <c r="C3" s="783"/>
      <c r="D3" s="783"/>
      <c r="E3" s="783"/>
      <c r="F3" s="783"/>
      <c r="G3" s="783"/>
      <c r="H3" s="783"/>
      <c r="I3" s="784"/>
    </row>
    <row r="4" spans="1:9" s="265" customFormat="1" ht="32.1" customHeight="1">
      <c r="A4" s="262" t="s">
        <v>484</v>
      </c>
      <c r="B4" s="783" t="s">
        <v>485</v>
      </c>
      <c r="C4" s="783"/>
      <c r="D4" s="783"/>
      <c r="E4" s="783"/>
      <c r="F4" s="783"/>
      <c r="G4" s="783"/>
      <c r="H4" s="783"/>
      <c r="I4" s="784"/>
    </row>
    <row r="5" spans="1:9" s="265" customFormat="1" ht="32.1" customHeight="1">
      <c r="A5" s="262" t="s">
        <v>486</v>
      </c>
      <c r="B5" s="783" t="s">
        <v>487</v>
      </c>
      <c r="C5" s="783"/>
      <c r="D5" s="783"/>
      <c r="E5" s="783"/>
      <c r="F5" s="783"/>
      <c r="G5" s="783"/>
      <c r="H5" s="783"/>
      <c r="I5" s="784"/>
    </row>
    <row r="6" spans="1:9" s="265" customFormat="1" ht="32.1" customHeight="1">
      <c r="A6" s="263" t="s">
        <v>488</v>
      </c>
      <c r="B6" s="785" t="s">
        <v>605</v>
      </c>
      <c r="C6" s="785"/>
      <c r="D6" s="785"/>
      <c r="E6" s="785"/>
      <c r="F6" s="785"/>
      <c r="G6" s="785"/>
      <c r="H6" s="785"/>
      <c r="I6" s="786"/>
    </row>
    <row r="7" spans="1:9" s="265" customFormat="1" ht="32.1" customHeight="1">
      <c r="A7" s="264"/>
      <c r="C7" s="264"/>
      <c r="D7" s="264"/>
      <c r="E7" s="264"/>
      <c r="F7" s="264"/>
      <c r="G7" s="264"/>
      <c r="H7" s="264"/>
      <c r="I7" s="264"/>
    </row>
    <row r="24" spans="1:10" ht="6.75" customHeight="1"/>
    <row r="28" spans="1:10">
      <c r="A28" s="66"/>
      <c r="B28" s="66"/>
      <c r="C28" s="66"/>
      <c r="D28" s="66"/>
      <c r="E28" s="66"/>
      <c r="F28" s="66"/>
      <c r="G28" s="66"/>
      <c r="H28" s="66"/>
      <c r="I28" s="66"/>
      <c r="J28" s="66"/>
    </row>
    <row r="29" spans="1:10">
      <c r="A29" s="66"/>
      <c r="B29" s="66"/>
      <c r="C29" s="66"/>
      <c r="D29" s="66"/>
      <c r="E29" s="66"/>
      <c r="F29" s="66"/>
      <c r="G29" s="66"/>
      <c r="H29" s="66"/>
      <c r="I29" s="66"/>
      <c r="J29" s="66"/>
    </row>
    <row r="30" spans="1:10">
      <c r="A30" s="66"/>
      <c r="B30" s="66"/>
      <c r="C30" s="66"/>
      <c r="D30" s="66"/>
      <c r="E30" s="66"/>
      <c r="F30" s="66"/>
      <c r="G30" s="66"/>
      <c r="H30" s="66"/>
      <c r="I30" s="66"/>
      <c r="J30" s="66"/>
    </row>
    <row r="31" spans="1:10" ht="18.75">
      <c r="A31" s="795" t="s">
        <v>399</v>
      </c>
      <c r="B31" s="795"/>
      <c r="C31" s="795"/>
      <c r="D31" s="795"/>
      <c r="E31" s="795"/>
      <c r="F31" s="795"/>
      <c r="G31" s="795"/>
      <c r="H31" s="795"/>
      <c r="I31" s="795"/>
      <c r="J31" s="66"/>
    </row>
    <row r="32" spans="1:10" ht="15.75">
      <c r="A32" s="790" t="s">
        <v>400</v>
      </c>
      <c r="B32" s="790"/>
      <c r="C32" s="790"/>
      <c r="D32" s="790"/>
      <c r="E32" s="790"/>
      <c r="F32" s="790"/>
      <c r="G32" s="790"/>
      <c r="H32" s="790"/>
      <c r="I32" s="790"/>
      <c r="J32" s="66"/>
    </row>
    <row r="33" spans="1:10" ht="18.75">
      <c r="A33" s="796" t="s">
        <v>401</v>
      </c>
      <c r="B33" s="796"/>
      <c r="C33" s="796"/>
      <c r="D33" s="796"/>
      <c r="E33" s="796"/>
      <c r="F33" s="796"/>
      <c r="G33" s="796"/>
      <c r="H33" s="796"/>
      <c r="I33" s="796"/>
      <c r="J33" s="66"/>
    </row>
    <row r="34" spans="1:10" ht="36" customHeight="1">
      <c r="A34" s="797" t="s">
        <v>615</v>
      </c>
      <c r="B34" s="797"/>
      <c r="C34" s="797"/>
      <c r="D34" s="797"/>
      <c r="E34" s="797"/>
      <c r="F34" s="797"/>
      <c r="G34" s="797"/>
      <c r="H34" s="797"/>
      <c r="I34" s="797"/>
      <c r="J34" s="66"/>
    </row>
    <row r="35" spans="1:10" ht="16.5">
      <c r="A35" s="791" t="s">
        <v>532</v>
      </c>
      <c r="B35" s="791"/>
      <c r="C35" s="791"/>
      <c r="D35" s="791"/>
      <c r="E35" s="791"/>
      <c r="F35" s="791"/>
      <c r="G35" s="791"/>
      <c r="H35" s="791"/>
      <c r="I35" s="791"/>
      <c r="J35" s="66"/>
    </row>
    <row r="36" spans="1:10" ht="15.75">
      <c r="A36" s="790" t="s">
        <v>402</v>
      </c>
      <c r="B36" s="790"/>
      <c r="C36" s="790"/>
      <c r="D36" s="790"/>
      <c r="E36" s="790"/>
      <c r="F36" s="790"/>
      <c r="G36" s="790"/>
      <c r="H36" s="790"/>
      <c r="I36" s="790"/>
      <c r="J36" s="66"/>
    </row>
    <row r="37" spans="1:10" ht="15.75">
      <c r="A37" s="790">
        <f>'Names of Bidder'!D10</f>
        <v>0</v>
      </c>
      <c r="B37" s="790"/>
      <c r="C37" s="790"/>
      <c r="D37" s="790"/>
      <c r="E37" s="790"/>
      <c r="F37" s="790"/>
      <c r="G37" s="790"/>
      <c r="H37" s="790"/>
      <c r="I37" s="790"/>
      <c r="J37" s="66"/>
    </row>
    <row r="38" spans="1:10" ht="36.75" customHeight="1">
      <c r="A38" s="787" t="str">
        <f>" having its Registered Office at " &amp; 'Names of Bidder'!D11 &amp; " " &amp; 'Names of Bidder'!D12 &amp; " " &amp; 'Names of Bidder'!D13</f>
        <v xml:space="preserve"> having its Registered Office at   </v>
      </c>
      <c r="B38" s="787"/>
      <c r="C38" s="787"/>
      <c r="D38" s="787"/>
      <c r="E38" s="787"/>
      <c r="F38" s="787"/>
      <c r="G38" s="787"/>
      <c r="H38" s="787"/>
      <c r="I38" s="787"/>
      <c r="J38" s="66"/>
    </row>
    <row r="39" spans="1:10" ht="15.75">
      <c r="A39" s="790" t="str">
        <f>IF('Names of Bidder'!D6 = "Sole Bidder", " ", " and ")</f>
        <v xml:space="preserve"> </v>
      </c>
      <c r="B39" s="790"/>
      <c r="C39" s="790"/>
      <c r="D39" s="790"/>
      <c r="E39" s="790"/>
      <c r="F39" s="790"/>
      <c r="G39" s="790"/>
      <c r="H39" s="790"/>
      <c r="I39" s="790"/>
      <c r="J39" s="66"/>
    </row>
    <row r="40" spans="1:10" ht="17.25" customHeight="1">
      <c r="A40" s="787" t="str">
        <f>IF('Names of Bidder'!D6= "Sole Bidder", "", IF('Names of Bidder'!D7=1,'Names of Bidder'!D15,IF('Names of Bidder'!D7=2,'Names of Bidder'!D15&amp;" &amp; "&amp;'Names of Bidder'!D20,"")))</f>
        <v/>
      </c>
      <c r="B40" s="787"/>
      <c r="C40" s="787"/>
      <c r="D40" s="787"/>
      <c r="E40" s="787"/>
      <c r="F40" s="787"/>
      <c r="G40" s="787"/>
      <c r="H40" s="787"/>
      <c r="I40" s="787"/>
      <c r="J40" s="66"/>
    </row>
    <row r="41" spans="1:10" ht="39" customHeight="1">
      <c r="A41" s="787"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1" s="787"/>
      <c r="C41" s="787"/>
      <c r="D41" s="787"/>
      <c r="E41" s="787"/>
      <c r="F41" s="787"/>
      <c r="G41" s="787"/>
      <c r="H41" s="787"/>
      <c r="I41" s="787"/>
      <c r="J41" s="66"/>
    </row>
    <row r="42" spans="1:10" ht="15.75">
      <c r="A42" s="790" t="s">
        <v>403</v>
      </c>
      <c r="B42" s="790"/>
      <c r="C42" s="790"/>
      <c r="D42" s="790"/>
      <c r="E42" s="790"/>
      <c r="F42" s="790"/>
      <c r="G42" s="790"/>
      <c r="H42" s="790"/>
      <c r="I42" s="790"/>
      <c r="J42" s="66"/>
    </row>
    <row r="43" spans="1:10" ht="16.5">
      <c r="A43" s="791" t="s">
        <v>404</v>
      </c>
      <c r="B43" s="791"/>
      <c r="C43" s="791"/>
      <c r="D43" s="791"/>
      <c r="E43" s="791"/>
      <c r="F43" s="791"/>
      <c r="G43" s="791"/>
      <c r="H43" s="791"/>
      <c r="I43" s="791"/>
      <c r="J43" s="66"/>
    </row>
    <row r="44" spans="1:10" ht="16.5">
      <c r="A44" s="791" t="s">
        <v>405</v>
      </c>
      <c r="B44" s="791"/>
      <c r="C44" s="791"/>
      <c r="D44" s="791"/>
      <c r="E44" s="791"/>
      <c r="F44" s="791"/>
      <c r="G44" s="791"/>
      <c r="H44" s="791"/>
      <c r="I44" s="791"/>
      <c r="J44" s="66"/>
    </row>
    <row r="45" spans="1:10" ht="134.25" customHeight="1">
      <c r="A45" s="793" t="str">
        <f>"POWERGRID intends to award, under laid-down organisational procedures, contract(s) for " &amp; Basic!B1</f>
        <v>POWERGRID intends to award, under laid-down organisational procedures, contract(s) for 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v>
      </c>
      <c r="B45" s="793"/>
      <c r="C45" s="793"/>
      <c r="D45" s="793"/>
      <c r="E45" s="793"/>
      <c r="F45" s="793"/>
      <c r="G45" s="793"/>
      <c r="H45" s="793"/>
      <c r="I45" s="793"/>
      <c r="J45" s="66"/>
    </row>
    <row r="46" spans="1:10" ht="16.5" customHeight="1">
      <c r="A46" s="225"/>
      <c r="B46" s="227"/>
      <c r="C46" s="227"/>
      <c r="D46" s="227"/>
      <c r="E46" s="227"/>
      <c r="F46" s="225"/>
      <c r="G46" s="227"/>
      <c r="H46" s="227"/>
      <c r="I46" s="227"/>
      <c r="J46" s="66"/>
    </row>
    <row r="47" spans="1:10" ht="21" customHeight="1">
      <c r="A47" s="665" t="s">
        <v>406</v>
      </c>
      <c r="B47" s="665"/>
      <c r="C47" s="665"/>
      <c r="D47" s="665"/>
      <c r="E47" s="792" t="s">
        <v>406</v>
      </c>
      <c r="F47" s="792"/>
      <c r="G47" s="792"/>
      <c r="H47" s="792"/>
      <c r="I47" s="792"/>
      <c r="J47" s="66"/>
    </row>
    <row r="48" spans="1:10" ht="32.25" customHeight="1">
      <c r="A48" s="788" t="s">
        <v>489</v>
      </c>
      <c r="B48" s="788"/>
      <c r="C48" s="788"/>
      <c r="D48" s="788"/>
      <c r="E48" s="789" t="s">
        <v>692</v>
      </c>
      <c r="F48" s="789"/>
      <c r="G48" s="789"/>
      <c r="H48" s="789"/>
      <c r="I48" s="789"/>
      <c r="J48" s="66"/>
    </row>
    <row r="49" spans="1:10" ht="18.75" customHeight="1">
      <c r="A49" s="228" t="s">
        <v>408</v>
      </c>
      <c r="B49" s="228"/>
      <c r="C49" s="228"/>
      <c r="D49" s="228"/>
      <c r="E49" s="228"/>
      <c r="F49" s="228"/>
      <c r="G49" s="228"/>
      <c r="H49" s="228"/>
      <c r="I49" s="229" t="s">
        <v>409</v>
      </c>
      <c r="J49" s="66"/>
    </row>
    <row r="50" spans="1:10" ht="158.25" customHeight="1">
      <c r="A50" s="793" t="str">
        <f>Basic!B1 &amp; " Package and Specification Number " &amp;  Basic!B3 &amp; " POWERGRID values full compliance with all relevant laws of the land, rules,  regulations, economic use of resources, and of fairness /  transparency in its relations with its Bidders/ Contractors."</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Package and Specification Number CC/NT/W-AIS/DOM/A00/23/06456 POWERGRID values full compliance with all relevant laws of the land, rules,  regulations, economic use of resources, and of fairness /  transparency in its relations with its Bidders/ Contractors.</v>
      </c>
      <c r="B50" s="793"/>
      <c r="C50" s="793"/>
      <c r="D50" s="793"/>
      <c r="E50" s="793"/>
      <c r="F50" s="793"/>
      <c r="G50" s="793"/>
      <c r="H50" s="793"/>
      <c r="I50" s="793"/>
    </row>
    <row r="51" spans="1:10" ht="8.1" customHeight="1">
      <c r="A51" s="230"/>
      <c r="B51" s="148"/>
      <c r="C51" s="148"/>
      <c r="D51" s="148"/>
      <c r="E51" s="148"/>
      <c r="F51" s="148"/>
      <c r="G51" s="148"/>
      <c r="H51" s="148"/>
      <c r="I51" s="148"/>
    </row>
    <row r="52" spans="1:10" ht="35.25" customHeight="1">
      <c r="A52" s="793" t="s">
        <v>410</v>
      </c>
      <c r="B52" s="793"/>
      <c r="C52" s="793"/>
      <c r="D52" s="793"/>
      <c r="E52" s="793"/>
      <c r="F52" s="793"/>
      <c r="G52" s="793"/>
      <c r="H52" s="793"/>
      <c r="I52" s="793"/>
    </row>
    <row r="53" spans="1:10" ht="8.1" customHeight="1">
      <c r="A53" s="231"/>
      <c r="B53" s="148"/>
      <c r="C53" s="148"/>
      <c r="D53" s="148"/>
      <c r="E53" s="148"/>
      <c r="F53" s="148"/>
      <c r="G53" s="148"/>
      <c r="H53" s="148"/>
      <c r="I53" s="148"/>
    </row>
    <row r="54" spans="1:10" ht="15.75">
      <c r="A54" s="798" t="s">
        <v>411</v>
      </c>
      <c r="B54" s="798"/>
      <c r="C54" s="798"/>
      <c r="D54" s="798"/>
      <c r="E54" s="798"/>
      <c r="F54" s="798"/>
      <c r="G54" s="798"/>
      <c r="H54" s="798"/>
      <c r="I54" s="798"/>
    </row>
    <row r="55" spans="1:10" ht="8.1" customHeight="1">
      <c r="A55" s="231"/>
      <c r="B55" s="148"/>
      <c r="C55" s="148"/>
      <c r="D55" s="148"/>
      <c r="E55" s="148"/>
      <c r="F55" s="148"/>
      <c r="G55" s="148"/>
      <c r="H55" s="148"/>
      <c r="I55" s="148"/>
    </row>
    <row r="56" spans="1:10" ht="16.5">
      <c r="A56" s="794" t="s">
        <v>412</v>
      </c>
      <c r="B56" s="794"/>
      <c r="C56" s="794"/>
      <c r="D56" s="794"/>
      <c r="E56" s="794"/>
      <c r="F56" s="794"/>
      <c r="G56" s="794"/>
      <c r="H56" s="794"/>
      <c r="I56" s="794"/>
    </row>
    <row r="57" spans="1:10" ht="8.1" customHeight="1">
      <c r="A57" s="232"/>
      <c r="B57" s="148"/>
      <c r="C57" s="148"/>
      <c r="D57" s="148"/>
      <c r="E57" s="148"/>
      <c r="F57" s="148"/>
      <c r="G57" s="148"/>
      <c r="H57" s="148"/>
      <c r="I57" s="148"/>
    </row>
    <row r="58" spans="1:10" ht="37.5" customHeight="1">
      <c r="A58" s="233" t="s">
        <v>413</v>
      </c>
      <c r="B58" s="665" t="s">
        <v>414</v>
      </c>
      <c r="C58" s="665"/>
      <c r="D58" s="665"/>
      <c r="E58" s="665"/>
      <c r="F58" s="665"/>
      <c r="G58" s="665"/>
      <c r="H58" s="665"/>
      <c r="I58" s="665"/>
    </row>
    <row r="59" spans="1:10" ht="8.1" customHeight="1">
      <c r="A59" s="231"/>
      <c r="B59" s="148"/>
      <c r="C59" s="148"/>
      <c r="D59" s="148"/>
      <c r="E59" s="148"/>
      <c r="F59" s="148"/>
      <c r="G59" s="148"/>
      <c r="H59" s="148"/>
      <c r="I59" s="148"/>
    </row>
    <row r="60" spans="1:10" ht="67.5" customHeight="1">
      <c r="A60" s="148"/>
      <c r="B60" s="233" t="s">
        <v>415</v>
      </c>
      <c r="C60" s="665" t="s">
        <v>416</v>
      </c>
      <c r="D60" s="665"/>
      <c r="E60" s="665"/>
      <c r="F60" s="665"/>
      <c r="G60" s="665"/>
      <c r="H60" s="665"/>
      <c r="I60" s="665"/>
    </row>
    <row r="61" spans="1:10" ht="8.1" customHeight="1">
      <c r="A61" s="148"/>
      <c r="B61" s="233"/>
      <c r="C61" s="225"/>
      <c r="D61" s="225"/>
      <c r="E61" s="225"/>
      <c r="F61" s="225"/>
      <c r="G61" s="225"/>
      <c r="H61" s="225"/>
      <c r="I61" s="225"/>
    </row>
    <row r="62" spans="1:10" ht="83.25" customHeight="1">
      <c r="A62" s="148"/>
      <c r="B62" s="233" t="s">
        <v>417</v>
      </c>
      <c r="C62" s="665" t="s">
        <v>642</v>
      </c>
      <c r="D62" s="665"/>
      <c r="E62" s="665"/>
      <c r="F62" s="665"/>
      <c r="G62" s="665"/>
      <c r="H62" s="665"/>
      <c r="I62" s="665"/>
    </row>
    <row r="63" spans="1:10" ht="8.1" customHeight="1">
      <c r="A63" s="148"/>
      <c r="B63" s="233"/>
      <c r="C63" s="225"/>
      <c r="D63" s="225"/>
      <c r="E63" s="225"/>
      <c r="F63" s="225"/>
      <c r="G63" s="225"/>
      <c r="H63" s="225"/>
      <c r="I63" s="225"/>
    </row>
    <row r="64" spans="1:10" ht="50.25" customHeight="1">
      <c r="A64" s="148"/>
      <c r="B64" s="233" t="s">
        <v>418</v>
      </c>
      <c r="C64" s="665" t="s">
        <v>643</v>
      </c>
      <c r="D64" s="665"/>
      <c r="E64" s="665"/>
      <c r="F64" s="665"/>
      <c r="G64" s="665"/>
      <c r="H64" s="665"/>
      <c r="I64" s="665"/>
    </row>
    <row r="65" spans="1:10" ht="8.1" customHeight="1">
      <c r="A65" s="148"/>
      <c r="B65" s="233"/>
      <c r="C65" s="225"/>
      <c r="D65" s="225"/>
      <c r="E65" s="225"/>
      <c r="F65" s="225"/>
      <c r="G65" s="225"/>
      <c r="H65" s="225"/>
      <c r="I65" s="225"/>
    </row>
    <row r="66" spans="1:10" ht="69" customHeight="1">
      <c r="A66" s="233" t="s">
        <v>419</v>
      </c>
      <c r="B66" s="665" t="s">
        <v>644</v>
      </c>
      <c r="C66" s="665"/>
      <c r="D66" s="665"/>
      <c r="E66" s="665"/>
      <c r="F66" s="665"/>
      <c r="G66" s="665"/>
      <c r="H66" s="665"/>
      <c r="I66" s="665"/>
    </row>
    <row r="67" spans="1:10" ht="8.1" customHeight="1">
      <c r="A67" s="148"/>
      <c r="B67" s="233"/>
      <c r="C67" s="225"/>
      <c r="D67" s="225"/>
      <c r="E67" s="225"/>
      <c r="F67" s="225"/>
      <c r="G67" s="225"/>
      <c r="H67" s="225"/>
      <c r="I67" s="225"/>
    </row>
    <row r="68" spans="1:10" ht="16.5">
      <c r="A68" s="794" t="s">
        <v>420</v>
      </c>
      <c r="B68" s="794"/>
      <c r="C68" s="794"/>
      <c r="D68" s="794"/>
      <c r="E68" s="794"/>
      <c r="F68" s="794"/>
      <c r="G68" s="794"/>
      <c r="H68" s="794"/>
      <c r="I68" s="794"/>
    </row>
    <row r="69" spans="1:10" ht="8.1" customHeight="1">
      <c r="A69" s="148"/>
      <c r="B69" s="233"/>
      <c r="C69" s="225"/>
      <c r="D69" s="225"/>
      <c r="E69" s="225"/>
      <c r="F69" s="225"/>
      <c r="G69" s="225"/>
      <c r="H69" s="225"/>
      <c r="I69" s="225"/>
    </row>
    <row r="70" spans="1:10" ht="49.5" customHeight="1">
      <c r="A70" s="233" t="s">
        <v>413</v>
      </c>
      <c r="B70" s="665" t="s">
        <v>645</v>
      </c>
      <c r="C70" s="665"/>
      <c r="D70" s="665"/>
      <c r="E70" s="665"/>
      <c r="F70" s="665"/>
      <c r="G70" s="665"/>
      <c r="H70" s="665"/>
      <c r="I70" s="665"/>
    </row>
    <row r="71" spans="1:10" ht="24" customHeight="1">
      <c r="A71" s="225"/>
      <c r="B71" s="228"/>
      <c r="C71" s="228"/>
      <c r="D71" s="228"/>
      <c r="E71" s="228"/>
      <c r="F71" s="225"/>
      <c r="G71" s="228"/>
      <c r="H71" s="228"/>
      <c r="I71" s="228"/>
      <c r="J71" s="66"/>
    </row>
    <row r="72" spans="1:10" ht="21" customHeight="1">
      <c r="A72" s="665" t="s">
        <v>406</v>
      </c>
      <c r="B72" s="665"/>
      <c r="C72" s="665"/>
      <c r="D72" s="665"/>
      <c r="E72" s="792" t="s">
        <v>406</v>
      </c>
      <c r="F72" s="792"/>
      <c r="G72" s="792"/>
      <c r="H72" s="792"/>
      <c r="I72" s="792"/>
      <c r="J72" s="66"/>
    </row>
    <row r="73" spans="1:10" ht="33" customHeight="1">
      <c r="A73" s="788" t="s">
        <v>407</v>
      </c>
      <c r="B73" s="788"/>
      <c r="C73" s="788"/>
      <c r="D73" s="788"/>
      <c r="E73" s="789" t="s">
        <v>692</v>
      </c>
      <c r="F73" s="789"/>
      <c r="G73" s="789"/>
      <c r="H73" s="789"/>
      <c r="I73" s="789"/>
      <c r="J73" s="66"/>
    </row>
    <row r="74" spans="1:10" ht="15.75">
      <c r="A74" s="228" t="s">
        <v>408</v>
      </c>
      <c r="B74" s="228"/>
      <c r="C74" s="228"/>
      <c r="D74" s="228"/>
      <c r="E74" s="228"/>
      <c r="F74" s="228"/>
      <c r="G74" s="228"/>
      <c r="H74" s="228"/>
      <c r="I74" s="229" t="s">
        <v>421</v>
      </c>
      <c r="J74" s="66"/>
    </row>
    <row r="75" spans="1:10" ht="99" customHeight="1">
      <c r="A75" s="148"/>
      <c r="B75" s="233" t="s">
        <v>422</v>
      </c>
      <c r="C75" s="665" t="s">
        <v>646</v>
      </c>
      <c r="D75" s="665"/>
      <c r="E75" s="665"/>
      <c r="F75" s="665"/>
      <c r="G75" s="665"/>
      <c r="H75" s="665"/>
      <c r="I75" s="665"/>
    </row>
    <row r="76" spans="1:10" ht="9.9499999999999993" customHeight="1">
      <c r="A76" s="148"/>
      <c r="B76" s="124"/>
      <c r="C76" s="231"/>
      <c r="D76" s="231"/>
      <c r="E76" s="231"/>
      <c r="F76" s="231"/>
      <c r="G76" s="231"/>
      <c r="H76" s="231"/>
      <c r="I76" s="231"/>
    </row>
    <row r="77" spans="1:10" ht="84.75" customHeight="1">
      <c r="A77" s="148"/>
      <c r="B77" s="233" t="s">
        <v>417</v>
      </c>
      <c r="C77" s="665" t="s">
        <v>647</v>
      </c>
      <c r="D77" s="665"/>
      <c r="E77" s="665"/>
      <c r="F77" s="665"/>
      <c r="G77" s="665"/>
      <c r="H77" s="665"/>
      <c r="I77" s="665"/>
    </row>
    <row r="78" spans="1:10" ht="9.9499999999999993" customHeight="1">
      <c r="A78" s="148"/>
      <c r="B78" s="233"/>
      <c r="C78" s="234"/>
      <c r="D78" s="234"/>
      <c r="E78" s="234"/>
      <c r="F78" s="234"/>
      <c r="G78" s="234"/>
      <c r="H78" s="234"/>
      <c r="I78" s="234"/>
    </row>
    <row r="79" spans="1:10" ht="63" customHeight="1">
      <c r="A79" s="148"/>
      <c r="B79" s="233" t="s">
        <v>418</v>
      </c>
      <c r="C79" s="665" t="s">
        <v>648</v>
      </c>
      <c r="D79" s="665"/>
      <c r="E79" s="665"/>
      <c r="F79" s="665"/>
      <c r="G79" s="665"/>
      <c r="H79" s="665"/>
      <c r="I79" s="665"/>
    </row>
    <row r="80" spans="1:10" ht="9.9499999999999993" customHeight="1">
      <c r="A80" s="148"/>
      <c r="B80" s="233"/>
      <c r="C80" s="234"/>
      <c r="D80" s="234"/>
      <c r="E80" s="234"/>
      <c r="F80" s="234"/>
      <c r="G80" s="234"/>
      <c r="H80" s="234"/>
      <c r="I80" s="234"/>
    </row>
    <row r="81" spans="1:10" ht="80.25" customHeight="1">
      <c r="A81" s="148"/>
      <c r="B81" s="233" t="s">
        <v>423</v>
      </c>
      <c r="C81" s="665" t="s">
        <v>424</v>
      </c>
      <c r="D81" s="665"/>
      <c r="E81" s="665"/>
      <c r="F81" s="665"/>
      <c r="G81" s="665"/>
      <c r="H81" s="665"/>
      <c r="I81" s="665"/>
    </row>
    <row r="82" spans="1:10" ht="9.9499999999999993" customHeight="1">
      <c r="A82" s="148"/>
      <c r="B82" s="233"/>
      <c r="C82" s="234"/>
      <c r="D82" s="234"/>
      <c r="E82" s="234"/>
      <c r="F82" s="234"/>
      <c r="G82" s="234"/>
      <c r="H82" s="234"/>
      <c r="I82" s="234"/>
    </row>
    <row r="83" spans="1:10" ht="66" customHeight="1">
      <c r="A83" s="148"/>
      <c r="B83" s="233" t="s">
        <v>425</v>
      </c>
      <c r="C83" s="665" t="s">
        <v>649</v>
      </c>
      <c r="D83" s="665"/>
      <c r="E83" s="665"/>
      <c r="F83" s="665"/>
      <c r="G83" s="665"/>
      <c r="H83" s="665"/>
      <c r="I83" s="665"/>
    </row>
    <row r="84" spans="1:10" ht="9.9499999999999993" customHeight="1">
      <c r="A84" s="148"/>
      <c r="B84" s="233"/>
      <c r="C84" s="234"/>
      <c r="D84" s="234"/>
      <c r="E84" s="234"/>
      <c r="F84" s="234"/>
      <c r="G84" s="234"/>
      <c r="H84" s="234"/>
      <c r="I84" s="234"/>
    </row>
    <row r="85" spans="1:10" ht="50.25" customHeight="1">
      <c r="A85" s="148"/>
      <c r="B85" s="233" t="s">
        <v>426</v>
      </c>
      <c r="C85" s="665" t="s">
        <v>650</v>
      </c>
      <c r="D85" s="665"/>
      <c r="E85" s="665"/>
      <c r="F85" s="665"/>
      <c r="G85" s="665"/>
      <c r="H85" s="665"/>
      <c r="I85" s="665"/>
    </row>
    <row r="86" spans="1:10" ht="36" customHeight="1">
      <c r="A86" s="148"/>
      <c r="B86" s="233" t="s">
        <v>651</v>
      </c>
      <c r="C86" s="665" t="s">
        <v>652</v>
      </c>
      <c r="D86" s="665"/>
      <c r="E86" s="665"/>
      <c r="F86" s="665"/>
      <c r="G86" s="665"/>
      <c r="H86" s="665"/>
      <c r="I86" s="665"/>
    </row>
    <row r="87" spans="1:10" ht="8.1" customHeight="1">
      <c r="A87" s="148"/>
      <c r="B87" s="234"/>
      <c r="C87" s="234"/>
      <c r="D87" s="234"/>
      <c r="E87" s="234"/>
      <c r="F87" s="234"/>
      <c r="G87" s="234"/>
      <c r="H87" s="234"/>
      <c r="I87" s="234"/>
    </row>
    <row r="88" spans="1:10" ht="37.5" customHeight="1">
      <c r="A88" s="233" t="s">
        <v>419</v>
      </c>
      <c r="B88" s="665" t="s">
        <v>427</v>
      </c>
      <c r="C88" s="665"/>
      <c r="D88" s="665"/>
      <c r="E88" s="665"/>
      <c r="F88" s="665"/>
      <c r="G88" s="665"/>
      <c r="H88" s="665"/>
      <c r="I88" s="665"/>
    </row>
    <row r="89" spans="1:10" ht="36" customHeight="1">
      <c r="A89" s="225"/>
      <c r="B89" s="228"/>
      <c r="C89" s="228"/>
      <c r="D89" s="228"/>
      <c r="E89" s="228"/>
      <c r="F89" s="225"/>
      <c r="G89" s="228"/>
      <c r="H89" s="228"/>
      <c r="I89" s="228"/>
      <c r="J89" s="66"/>
    </row>
    <row r="90" spans="1:10" ht="21" customHeight="1">
      <c r="A90" s="665" t="s">
        <v>406</v>
      </c>
      <c r="B90" s="665"/>
      <c r="C90" s="665"/>
      <c r="D90" s="665"/>
      <c r="E90" s="792" t="s">
        <v>406</v>
      </c>
      <c r="F90" s="792"/>
      <c r="G90" s="792"/>
      <c r="H90" s="792"/>
      <c r="I90" s="792"/>
      <c r="J90" s="66"/>
    </row>
    <row r="91" spans="1:10" ht="33" customHeight="1">
      <c r="A91" s="788" t="s">
        <v>407</v>
      </c>
      <c r="B91" s="788"/>
      <c r="C91" s="788"/>
      <c r="D91" s="788"/>
      <c r="E91" s="789" t="s">
        <v>692</v>
      </c>
      <c r="F91" s="789"/>
      <c r="G91" s="789"/>
      <c r="H91" s="789"/>
      <c r="I91" s="789"/>
      <c r="J91" s="66"/>
    </row>
    <row r="92" spans="1:10" ht="15.75">
      <c r="A92" s="228" t="s">
        <v>408</v>
      </c>
      <c r="B92" s="228"/>
      <c r="C92" s="228"/>
      <c r="D92" s="228"/>
      <c r="E92" s="228"/>
      <c r="F92" s="228"/>
      <c r="G92" s="228"/>
      <c r="H92" s="228"/>
      <c r="I92" s="229" t="s">
        <v>428</v>
      </c>
      <c r="J92" s="66"/>
    </row>
    <row r="93" spans="1:10" ht="15.75">
      <c r="A93" s="228"/>
      <c r="B93" s="228"/>
      <c r="C93" s="228"/>
      <c r="D93" s="228"/>
      <c r="E93" s="228"/>
      <c r="F93" s="228"/>
      <c r="G93" s="228"/>
      <c r="H93" s="228"/>
      <c r="I93" s="229"/>
      <c r="J93" s="66"/>
    </row>
    <row r="94" spans="1:10" ht="16.5">
      <c r="A94" s="794" t="s">
        <v>429</v>
      </c>
      <c r="B94" s="794"/>
      <c r="C94" s="794"/>
      <c r="D94" s="794"/>
      <c r="E94" s="794"/>
      <c r="F94" s="794"/>
      <c r="G94" s="794"/>
      <c r="H94" s="794"/>
      <c r="I94" s="794"/>
    </row>
    <row r="95" spans="1:10" ht="8.1" customHeight="1">
      <c r="A95" s="148"/>
      <c r="B95" s="234"/>
      <c r="C95" s="234"/>
      <c r="D95" s="234"/>
      <c r="E95" s="234"/>
      <c r="F95" s="234"/>
      <c r="G95" s="234"/>
      <c r="H95" s="234"/>
      <c r="I95" s="234"/>
    </row>
    <row r="96" spans="1:10" ht="80.25" customHeight="1">
      <c r="A96" s="233" t="s">
        <v>413</v>
      </c>
      <c r="B96" s="665" t="s">
        <v>653</v>
      </c>
      <c r="C96" s="665"/>
      <c r="D96" s="665"/>
      <c r="E96" s="665"/>
      <c r="F96" s="665"/>
      <c r="G96" s="665"/>
      <c r="H96" s="665"/>
      <c r="I96" s="665"/>
    </row>
    <row r="97" spans="1:10" ht="8.1" customHeight="1">
      <c r="A97" s="148"/>
      <c r="B97" s="234"/>
      <c r="C97" s="234"/>
      <c r="D97" s="234"/>
      <c r="E97" s="234"/>
      <c r="F97" s="234"/>
      <c r="G97" s="234"/>
      <c r="H97" s="234"/>
      <c r="I97" s="234"/>
    </row>
    <row r="98" spans="1:10" ht="160.5" customHeight="1">
      <c r="A98" s="233" t="s">
        <v>419</v>
      </c>
      <c r="B98" s="665" t="s">
        <v>654</v>
      </c>
      <c r="C98" s="665"/>
      <c r="D98" s="665"/>
      <c r="E98" s="665"/>
      <c r="F98" s="665"/>
      <c r="G98" s="665"/>
      <c r="H98" s="665"/>
      <c r="I98" s="665"/>
    </row>
    <row r="99" spans="1:10" ht="8.1" customHeight="1">
      <c r="A99" s="148"/>
      <c r="B99" s="234"/>
      <c r="C99" s="234"/>
      <c r="D99" s="234"/>
      <c r="E99" s="234"/>
      <c r="F99" s="234"/>
      <c r="G99" s="234"/>
      <c r="H99" s="234"/>
      <c r="I99" s="234"/>
    </row>
    <row r="100" spans="1:10" ht="51.75" customHeight="1">
      <c r="A100" s="233" t="s">
        <v>430</v>
      </c>
      <c r="B100" s="665" t="s">
        <v>655</v>
      </c>
      <c r="C100" s="665"/>
      <c r="D100" s="665"/>
      <c r="E100" s="665"/>
      <c r="F100" s="665"/>
      <c r="G100" s="665"/>
      <c r="H100" s="665"/>
      <c r="I100" s="665"/>
    </row>
    <row r="101" spans="1:10" ht="15" customHeight="1">
      <c r="A101" s="231"/>
      <c r="B101" s="148"/>
      <c r="C101" s="148"/>
      <c r="D101" s="148"/>
      <c r="E101" s="148"/>
      <c r="F101" s="148"/>
      <c r="G101" s="148"/>
      <c r="H101" s="148"/>
      <c r="I101" s="148"/>
    </row>
    <row r="102" spans="1:10" ht="16.5">
      <c r="A102" s="794" t="s">
        <v>431</v>
      </c>
      <c r="B102" s="794"/>
      <c r="C102" s="794"/>
      <c r="D102" s="794"/>
      <c r="E102" s="794"/>
      <c r="F102" s="794"/>
      <c r="G102" s="794"/>
      <c r="H102" s="794"/>
      <c r="I102" s="794"/>
    </row>
    <row r="103" spans="1:10" ht="8.1" customHeight="1">
      <c r="A103" s="148"/>
      <c r="B103" s="234"/>
      <c r="C103" s="234"/>
      <c r="D103" s="234"/>
      <c r="E103" s="234"/>
      <c r="F103" s="234"/>
      <c r="G103" s="234"/>
      <c r="H103" s="234"/>
      <c r="I103" s="234"/>
    </row>
    <row r="104" spans="1:10" ht="40.5" customHeight="1">
      <c r="A104" s="233" t="s">
        <v>413</v>
      </c>
      <c r="B104" s="793" t="s">
        <v>656</v>
      </c>
      <c r="C104" s="793"/>
      <c r="D104" s="793"/>
      <c r="E104" s="793"/>
      <c r="F104" s="793"/>
      <c r="G104" s="793"/>
      <c r="H104" s="793"/>
      <c r="I104" s="793"/>
    </row>
    <row r="105" spans="1:10" ht="8.1" customHeight="1">
      <c r="A105" s="148"/>
      <c r="B105" s="234"/>
      <c r="C105" s="234"/>
      <c r="D105" s="234"/>
      <c r="E105" s="234"/>
      <c r="F105" s="234"/>
      <c r="G105" s="234"/>
      <c r="H105" s="234"/>
      <c r="I105" s="234"/>
    </row>
    <row r="106" spans="1:10" ht="66" customHeight="1">
      <c r="A106" s="233" t="s">
        <v>419</v>
      </c>
      <c r="B106" s="793" t="s">
        <v>657</v>
      </c>
      <c r="C106" s="793"/>
      <c r="D106" s="793"/>
      <c r="E106" s="793"/>
      <c r="F106" s="793"/>
      <c r="G106" s="793"/>
      <c r="H106" s="793"/>
      <c r="I106" s="793"/>
    </row>
    <row r="107" spans="1:10" ht="8.1" customHeight="1">
      <c r="A107" s="148"/>
      <c r="B107" s="234"/>
      <c r="C107" s="234"/>
      <c r="D107" s="234"/>
      <c r="E107" s="234"/>
      <c r="F107" s="234"/>
      <c r="G107" s="234"/>
      <c r="H107" s="234"/>
      <c r="I107" s="234"/>
    </row>
    <row r="108" spans="1:10" ht="16.5">
      <c r="A108" s="794" t="s">
        <v>432</v>
      </c>
      <c r="B108" s="794"/>
      <c r="C108" s="794"/>
      <c r="D108" s="794"/>
      <c r="E108" s="794"/>
      <c r="F108" s="794"/>
      <c r="G108" s="794"/>
      <c r="H108" s="794"/>
      <c r="I108" s="794"/>
    </row>
    <row r="109" spans="1:10" ht="15" customHeight="1">
      <c r="A109" s="232"/>
      <c r="B109" s="148"/>
      <c r="C109" s="148"/>
      <c r="D109" s="148"/>
      <c r="E109" s="148"/>
      <c r="F109" s="148"/>
      <c r="G109" s="148"/>
      <c r="H109" s="148"/>
      <c r="I109" s="148"/>
    </row>
    <row r="110" spans="1:10" ht="51.75" customHeight="1">
      <c r="A110" s="233" t="s">
        <v>413</v>
      </c>
      <c r="B110" s="793" t="s">
        <v>658</v>
      </c>
      <c r="C110" s="793"/>
      <c r="D110" s="793"/>
      <c r="E110" s="793"/>
      <c r="F110" s="793"/>
      <c r="G110" s="793"/>
      <c r="H110" s="793"/>
      <c r="I110" s="793"/>
    </row>
    <row r="111" spans="1:10" ht="43.5" customHeight="1">
      <c r="A111" s="233"/>
      <c r="B111" s="226"/>
      <c r="C111" s="226"/>
      <c r="D111" s="226"/>
      <c r="E111" s="226"/>
      <c r="F111" s="226"/>
      <c r="G111" s="226"/>
      <c r="H111" s="226"/>
      <c r="I111" s="226"/>
    </row>
    <row r="112" spans="1:10" ht="26.25" customHeight="1">
      <c r="A112" s="148"/>
      <c r="B112" s="148"/>
      <c r="C112" s="148"/>
      <c r="D112" s="148"/>
      <c r="E112" s="148"/>
      <c r="F112" s="148"/>
      <c r="G112" s="148"/>
      <c r="H112" s="148"/>
      <c r="I112" s="148"/>
      <c r="J112" s="66"/>
    </row>
    <row r="113" spans="1:10" ht="21" customHeight="1">
      <c r="A113" s="665" t="s">
        <v>406</v>
      </c>
      <c r="B113" s="665"/>
      <c r="C113" s="665"/>
      <c r="D113" s="665"/>
      <c r="E113" s="792" t="s">
        <v>406</v>
      </c>
      <c r="F113" s="792"/>
      <c r="G113" s="792"/>
      <c r="H113" s="792"/>
      <c r="I113" s="792"/>
      <c r="J113" s="66"/>
    </row>
    <row r="114" spans="1:10" ht="33" customHeight="1">
      <c r="A114" s="788" t="s">
        <v>407</v>
      </c>
      <c r="B114" s="788"/>
      <c r="C114" s="788"/>
      <c r="D114" s="788"/>
      <c r="E114" s="789" t="s">
        <v>692</v>
      </c>
      <c r="F114" s="789"/>
      <c r="G114" s="789"/>
      <c r="H114" s="789"/>
      <c r="I114" s="789"/>
      <c r="J114" s="66"/>
    </row>
    <row r="115" spans="1:10" ht="15.75">
      <c r="A115" s="228" t="s">
        <v>408</v>
      </c>
      <c r="B115" s="228"/>
      <c r="C115" s="228"/>
      <c r="D115" s="228"/>
      <c r="E115" s="228"/>
      <c r="F115" s="228"/>
      <c r="G115" s="228"/>
      <c r="H115" s="228"/>
      <c r="I115" s="229" t="s">
        <v>433</v>
      </c>
      <c r="J115" s="66"/>
    </row>
    <row r="116" spans="1:10" ht="15.95" customHeight="1">
      <c r="A116" s="231"/>
      <c r="B116" s="148"/>
      <c r="C116" s="148"/>
      <c r="D116" s="148"/>
      <c r="E116" s="148"/>
      <c r="F116" s="148"/>
      <c r="G116" s="148"/>
      <c r="H116" s="148"/>
      <c r="I116" s="148"/>
    </row>
    <row r="117" spans="1:10" ht="50.25" customHeight="1">
      <c r="A117" s="233" t="s">
        <v>419</v>
      </c>
      <c r="B117" s="793" t="s">
        <v>659</v>
      </c>
      <c r="C117" s="793"/>
      <c r="D117" s="793"/>
      <c r="E117" s="793"/>
      <c r="F117" s="793"/>
      <c r="G117" s="793"/>
      <c r="H117" s="793"/>
      <c r="I117" s="793"/>
    </row>
    <row r="118" spans="1:10" ht="12" customHeight="1">
      <c r="A118" s="231"/>
      <c r="B118" s="148"/>
      <c r="C118" s="148"/>
      <c r="D118" s="148"/>
      <c r="E118" s="148"/>
      <c r="F118" s="148"/>
      <c r="G118" s="148"/>
      <c r="H118" s="148"/>
      <c r="I118" s="148"/>
    </row>
    <row r="119" spans="1:10" ht="16.5">
      <c r="A119" s="794" t="s">
        <v>434</v>
      </c>
      <c r="B119" s="794"/>
      <c r="C119" s="794"/>
      <c r="D119" s="794"/>
      <c r="E119" s="794"/>
      <c r="F119" s="794"/>
      <c r="G119" s="794"/>
      <c r="H119" s="794"/>
      <c r="I119" s="794"/>
    </row>
    <row r="120" spans="1:10" ht="15.95" customHeight="1">
      <c r="A120" s="231"/>
      <c r="B120" s="148"/>
      <c r="C120" s="148"/>
      <c r="D120" s="148"/>
      <c r="E120" s="148"/>
      <c r="F120" s="148"/>
      <c r="G120" s="148"/>
      <c r="H120" s="148"/>
      <c r="I120" s="148"/>
    </row>
    <row r="121" spans="1:10" ht="38.25" customHeight="1">
      <c r="A121" s="233" t="s">
        <v>413</v>
      </c>
      <c r="B121" s="793" t="s">
        <v>435</v>
      </c>
      <c r="C121" s="793"/>
      <c r="D121" s="793"/>
      <c r="E121" s="793"/>
      <c r="F121" s="793"/>
      <c r="G121" s="793"/>
      <c r="H121" s="793"/>
      <c r="I121" s="793"/>
    </row>
    <row r="122" spans="1:10" ht="8.1" customHeight="1">
      <c r="A122" s="148"/>
      <c r="B122" s="234"/>
      <c r="C122" s="234"/>
      <c r="D122" s="234"/>
      <c r="E122" s="234"/>
      <c r="F122" s="234"/>
      <c r="G122" s="234"/>
      <c r="H122" s="234"/>
      <c r="I122" s="234"/>
    </row>
    <row r="123" spans="1:10" ht="34.5" customHeight="1">
      <c r="A123" s="233" t="s">
        <v>419</v>
      </c>
      <c r="B123" s="798" t="s">
        <v>436</v>
      </c>
      <c r="C123" s="798"/>
      <c r="D123" s="798"/>
      <c r="E123" s="798"/>
      <c r="F123" s="798"/>
      <c r="G123" s="798"/>
      <c r="H123" s="798"/>
      <c r="I123" s="798"/>
    </row>
    <row r="124" spans="1:10" ht="12" customHeight="1">
      <c r="A124" s="231"/>
      <c r="B124" s="148"/>
      <c r="C124" s="148"/>
      <c r="D124" s="148"/>
      <c r="E124" s="148"/>
      <c r="F124" s="148"/>
      <c r="G124" s="148"/>
      <c r="H124" s="148"/>
      <c r="I124" s="148"/>
    </row>
    <row r="125" spans="1:10" ht="16.5">
      <c r="A125" s="794" t="s">
        <v>437</v>
      </c>
      <c r="B125" s="794"/>
      <c r="C125" s="794"/>
      <c r="D125" s="794"/>
      <c r="E125" s="794"/>
      <c r="F125" s="794"/>
      <c r="G125" s="794"/>
      <c r="H125" s="794"/>
      <c r="I125" s="794"/>
    </row>
    <row r="126" spans="1:10" ht="15.95" customHeight="1">
      <c r="A126" s="231"/>
      <c r="B126" s="148"/>
      <c r="C126" s="148"/>
      <c r="D126" s="148"/>
      <c r="E126" s="148"/>
      <c r="F126" s="148"/>
      <c r="G126" s="148"/>
      <c r="H126" s="148"/>
      <c r="I126" s="148"/>
    </row>
    <row r="127" spans="1:10" ht="82.5" customHeight="1">
      <c r="A127" s="793" t="s">
        <v>660</v>
      </c>
      <c r="B127" s="793"/>
      <c r="C127" s="793"/>
      <c r="D127" s="793"/>
      <c r="E127" s="793"/>
      <c r="F127" s="793"/>
      <c r="G127" s="793"/>
      <c r="H127" s="793"/>
      <c r="I127" s="793"/>
    </row>
    <row r="128" spans="1:10" ht="12" customHeight="1">
      <c r="A128" s="231"/>
      <c r="B128" s="148"/>
      <c r="C128" s="148"/>
      <c r="D128" s="148"/>
      <c r="E128" s="148"/>
      <c r="F128" s="148"/>
      <c r="G128" s="148"/>
      <c r="H128" s="148"/>
      <c r="I128" s="148"/>
    </row>
    <row r="129" spans="1:10" ht="21.75" customHeight="1">
      <c r="A129" s="794" t="s">
        <v>438</v>
      </c>
      <c r="B129" s="794"/>
      <c r="C129" s="794"/>
      <c r="D129" s="794"/>
      <c r="E129" s="794"/>
      <c r="F129" s="794"/>
      <c r="G129" s="794"/>
      <c r="H129" s="794"/>
      <c r="I129" s="794"/>
    </row>
    <row r="130" spans="1:10" ht="15.95" customHeight="1">
      <c r="A130" s="232"/>
      <c r="B130" s="148"/>
      <c r="C130" s="148"/>
      <c r="D130" s="148"/>
      <c r="E130" s="148"/>
      <c r="F130" s="148"/>
      <c r="G130" s="148"/>
      <c r="H130" s="148"/>
      <c r="I130" s="148"/>
    </row>
    <row r="131" spans="1:10" ht="69" customHeight="1">
      <c r="A131" s="233" t="s">
        <v>413</v>
      </c>
      <c r="B131" s="793" t="s">
        <v>661</v>
      </c>
      <c r="C131" s="793"/>
      <c r="D131" s="793"/>
      <c r="E131" s="793"/>
      <c r="F131" s="793"/>
      <c r="G131" s="793"/>
      <c r="H131" s="793"/>
      <c r="I131" s="793"/>
    </row>
    <row r="132" spans="1:10" ht="8.1" customHeight="1">
      <c r="A132" s="148"/>
      <c r="B132" s="234"/>
      <c r="C132" s="234"/>
      <c r="D132" s="234"/>
      <c r="E132" s="234"/>
      <c r="F132" s="234"/>
      <c r="G132" s="234"/>
      <c r="H132" s="234"/>
      <c r="I132" s="234"/>
    </row>
    <row r="133" spans="1:10" ht="121.5" customHeight="1">
      <c r="A133" s="233" t="s">
        <v>419</v>
      </c>
      <c r="B133" s="793" t="s">
        <v>662</v>
      </c>
      <c r="C133" s="793"/>
      <c r="D133" s="793"/>
      <c r="E133" s="793"/>
      <c r="F133" s="793"/>
      <c r="G133" s="793"/>
      <c r="H133" s="793"/>
      <c r="I133" s="793"/>
    </row>
    <row r="134" spans="1:10" ht="28.5" customHeight="1">
      <c r="A134" s="233"/>
      <c r="B134" s="226"/>
      <c r="C134" s="226"/>
      <c r="D134" s="226"/>
      <c r="E134" s="226"/>
      <c r="F134" s="226"/>
      <c r="G134" s="226"/>
      <c r="H134" s="226"/>
      <c r="I134" s="226"/>
    </row>
    <row r="135" spans="1:10" ht="24.95" customHeight="1">
      <c r="A135" s="233"/>
      <c r="B135" s="226"/>
      <c r="C135" s="226"/>
      <c r="D135" s="226"/>
      <c r="E135" s="226"/>
      <c r="F135" s="226"/>
      <c r="G135" s="226"/>
      <c r="H135" s="226"/>
      <c r="I135" s="226"/>
    </row>
    <row r="136" spans="1:10" ht="21" customHeight="1">
      <c r="A136" s="665" t="s">
        <v>406</v>
      </c>
      <c r="B136" s="665"/>
      <c r="C136" s="665"/>
      <c r="D136" s="665"/>
      <c r="E136" s="792" t="s">
        <v>406</v>
      </c>
      <c r="F136" s="792"/>
      <c r="G136" s="792"/>
      <c r="H136" s="792"/>
      <c r="I136" s="792"/>
      <c r="J136" s="66"/>
    </row>
    <row r="137" spans="1:10" ht="33" customHeight="1">
      <c r="A137" s="788" t="s">
        <v>407</v>
      </c>
      <c r="B137" s="788"/>
      <c r="C137" s="788"/>
      <c r="D137" s="788"/>
      <c r="E137" s="789" t="s">
        <v>692</v>
      </c>
      <c r="F137" s="789"/>
      <c r="G137" s="789"/>
      <c r="H137" s="789"/>
      <c r="I137" s="789"/>
      <c r="J137" s="66"/>
    </row>
    <row r="138" spans="1:10" ht="15.75">
      <c r="A138" s="228" t="s">
        <v>408</v>
      </c>
      <c r="B138" s="228"/>
      <c r="C138" s="228"/>
      <c r="D138" s="228"/>
      <c r="E138" s="228"/>
      <c r="F138" s="228"/>
      <c r="G138" s="228"/>
      <c r="H138" s="228"/>
      <c r="I138" s="229" t="s">
        <v>439</v>
      </c>
      <c r="J138" s="66"/>
    </row>
    <row r="139" spans="1:10" ht="15.75">
      <c r="A139" s="228"/>
      <c r="B139" s="228"/>
      <c r="C139" s="228"/>
      <c r="D139" s="228"/>
      <c r="E139" s="228"/>
      <c r="F139" s="228"/>
      <c r="G139" s="228"/>
      <c r="H139" s="228"/>
      <c r="I139" s="229"/>
      <c r="J139" s="66"/>
    </row>
    <row r="140" spans="1:10" ht="8.25" customHeight="1">
      <c r="A140" s="228"/>
      <c r="B140" s="228"/>
      <c r="C140" s="228"/>
      <c r="D140" s="228"/>
      <c r="E140" s="228"/>
      <c r="F140" s="228"/>
      <c r="G140" s="228"/>
      <c r="H140" s="228"/>
      <c r="I140" s="229"/>
      <c r="J140" s="66"/>
    </row>
    <row r="141" spans="1:10" ht="54" customHeight="1">
      <c r="A141" s="233" t="s">
        <v>430</v>
      </c>
      <c r="B141" s="793" t="s">
        <v>663</v>
      </c>
      <c r="C141" s="793"/>
      <c r="D141" s="793"/>
      <c r="E141" s="793"/>
      <c r="F141" s="793"/>
      <c r="G141" s="793"/>
      <c r="H141" s="793"/>
      <c r="I141" s="793"/>
    </row>
    <row r="142" spans="1:10" ht="12" customHeight="1">
      <c r="A142" s="233"/>
      <c r="B142" s="793"/>
      <c r="C142" s="793"/>
      <c r="D142" s="793"/>
      <c r="E142" s="793"/>
      <c r="F142" s="793"/>
      <c r="G142" s="793"/>
      <c r="H142" s="793"/>
      <c r="I142" s="793"/>
    </row>
    <row r="143" spans="1:10" ht="124.5" customHeight="1">
      <c r="A143" s="233" t="s">
        <v>440</v>
      </c>
      <c r="B143" s="793" t="s">
        <v>664</v>
      </c>
      <c r="C143" s="793"/>
      <c r="D143" s="793"/>
      <c r="E143" s="793"/>
      <c r="F143" s="793"/>
      <c r="G143" s="793"/>
      <c r="H143" s="793"/>
      <c r="I143" s="793"/>
    </row>
    <row r="144" spans="1:10" ht="12" customHeight="1">
      <c r="A144" s="233"/>
      <c r="B144" s="793"/>
      <c r="C144" s="793"/>
      <c r="D144" s="793"/>
      <c r="E144" s="793"/>
      <c r="F144" s="793"/>
      <c r="G144" s="793"/>
      <c r="H144" s="793"/>
      <c r="I144" s="793"/>
    </row>
    <row r="145" spans="1:10" ht="99" customHeight="1">
      <c r="A145" s="233" t="s">
        <v>441</v>
      </c>
      <c r="B145" s="793" t="s">
        <v>665</v>
      </c>
      <c r="C145" s="793"/>
      <c r="D145" s="793"/>
      <c r="E145" s="793"/>
      <c r="F145" s="793"/>
      <c r="G145" s="793"/>
      <c r="H145" s="793"/>
      <c r="I145" s="793"/>
    </row>
    <row r="146" spans="1:10" ht="12" customHeight="1">
      <c r="A146" s="233"/>
      <c r="B146" s="793"/>
      <c r="C146" s="793"/>
      <c r="D146" s="793"/>
      <c r="E146" s="793"/>
      <c r="F146" s="793"/>
      <c r="G146" s="793"/>
      <c r="H146" s="793"/>
      <c r="I146" s="793"/>
    </row>
    <row r="147" spans="1:10" ht="145.5" customHeight="1">
      <c r="A147" s="233" t="s">
        <v>442</v>
      </c>
      <c r="B147" s="793" t="s">
        <v>666</v>
      </c>
      <c r="C147" s="793"/>
      <c r="D147" s="793"/>
      <c r="E147" s="793"/>
      <c r="F147" s="793"/>
      <c r="G147" s="793"/>
      <c r="H147" s="793"/>
      <c r="I147" s="793"/>
    </row>
    <row r="148" spans="1:10" ht="12" customHeight="1">
      <c r="A148" s="233"/>
      <c r="B148" s="793"/>
      <c r="C148" s="793"/>
      <c r="D148" s="793"/>
      <c r="E148" s="793"/>
      <c r="F148" s="793"/>
      <c r="G148" s="793"/>
      <c r="H148" s="793"/>
      <c r="I148" s="793"/>
    </row>
    <row r="149" spans="1:10" ht="70.5" customHeight="1">
      <c r="A149" s="233" t="s">
        <v>443</v>
      </c>
      <c r="B149" s="793" t="s">
        <v>444</v>
      </c>
      <c r="C149" s="793"/>
      <c r="D149" s="793"/>
      <c r="E149" s="793"/>
      <c r="F149" s="793"/>
      <c r="G149" s="793"/>
      <c r="H149" s="793"/>
      <c r="I149" s="793"/>
    </row>
    <row r="150" spans="1:10" ht="12" customHeight="1">
      <c r="A150" s="233"/>
      <c r="B150" s="793"/>
      <c r="C150" s="793"/>
      <c r="D150" s="793"/>
      <c r="E150" s="793"/>
      <c r="F150" s="793"/>
      <c r="G150" s="793"/>
      <c r="H150" s="793"/>
      <c r="I150" s="793"/>
    </row>
    <row r="151" spans="1:10" ht="102.75" customHeight="1">
      <c r="A151" s="233" t="s">
        <v>445</v>
      </c>
      <c r="B151" s="793" t="s">
        <v>667</v>
      </c>
      <c r="C151" s="793"/>
      <c r="D151" s="793"/>
      <c r="E151" s="793"/>
      <c r="F151" s="793"/>
      <c r="G151" s="793"/>
      <c r="H151" s="793"/>
      <c r="I151" s="793"/>
    </row>
    <row r="152" spans="1:10" ht="51" customHeight="1">
      <c r="A152" s="233"/>
      <c r="B152" s="226"/>
      <c r="C152" s="226"/>
      <c r="D152" s="226"/>
      <c r="E152" s="226"/>
      <c r="F152" s="226"/>
      <c r="G152" s="226"/>
      <c r="H152" s="226"/>
      <c r="I152" s="226"/>
    </row>
    <row r="153" spans="1:10" ht="24.95" customHeight="1">
      <c r="A153" s="233"/>
      <c r="B153" s="226"/>
      <c r="C153" s="226"/>
      <c r="D153" s="226"/>
      <c r="E153" s="226"/>
      <c r="F153" s="226"/>
      <c r="G153" s="226"/>
      <c r="H153" s="226"/>
      <c r="I153" s="226"/>
    </row>
    <row r="154" spans="1:10" ht="21" customHeight="1">
      <c r="A154" s="665" t="s">
        <v>406</v>
      </c>
      <c r="B154" s="665"/>
      <c r="C154" s="665"/>
      <c r="D154" s="665"/>
      <c r="E154" s="792" t="s">
        <v>406</v>
      </c>
      <c r="F154" s="792"/>
      <c r="G154" s="792"/>
      <c r="H154" s="792"/>
      <c r="I154" s="792"/>
      <c r="J154" s="66"/>
    </row>
    <row r="155" spans="1:10" ht="33" customHeight="1">
      <c r="A155" s="788" t="s">
        <v>407</v>
      </c>
      <c r="B155" s="788"/>
      <c r="C155" s="788"/>
      <c r="D155" s="788"/>
      <c r="E155" s="789" t="s">
        <v>692</v>
      </c>
      <c r="F155" s="789"/>
      <c r="G155" s="789"/>
      <c r="H155" s="789"/>
      <c r="I155" s="789"/>
      <c r="J155" s="66"/>
    </row>
    <row r="156" spans="1:10" ht="15.75">
      <c r="A156" s="228" t="s">
        <v>408</v>
      </c>
      <c r="B156" s="228"/>
      <c r="C156" s="228"/>
      <c r="D156" s="228"/>
      <c r="E156" s="228"/>
      <c r="F156" s="228"/>
      <c r="G156" s="228"/>
      <c r="H156" s="228"/>
      <c r="I156" s="229" t="s">
        <v>446</v>
      </c>
      <c r="J156" s="66"/>
    </row>
    <row r="157" spans="1:10" ht="15.75">
      <c r="A157" s="228"/>
      <c r="B157" s="228"/>
      <c r="C157" s="228"/>
      <c r="D157" s="228"/>
      <c r="E157" s="228"/>
      <c r="F157" s="228"/>
      <c r="G157" s="228"/>
      <c r="H157" s="228"/>
      <c r="I157" s="229"/>
      <c r="J157" s="66"/>
    </row>
    <row r="158" spans="1:10" ht="57.75" customHeight="1">
      <c r="A158" s="233" t="s">
        <v>447</v>
      </c>
      <c r="B158" s="793" t="s">
        <v>669</v>
      </c>
      <c r="C158" s="793"/>
      <c r="D158" s="793"/>
      <c r="E158" s="793"/>
      <c r="F158" s="793"/>
      <c r="G158" s="793"/>
      <c r="H158" s="793"/>
      <c r="I158" s="793"/>
      <c r="J158" s="66"/>
    </row>
    <row r="159" spans="1:10" ht="21" customHeight="1">
      <c r="A159" s="233" t="s">
        <v>668</v>
      </c>
      <c r="B159" s="793" t="s">
        <v>448</v>
      </c>
      <c r="C159" s="793"/>
      <c r="D159" s="793"/>
      <c r="E159" s="793"/>
      <c r="F159" s="793"/>
      <c r="G159" s="793"/>
      <c r="H159" s="793"/>
      <c r="I159" s="793"/>
    </row>
    <row r="160" spans="1:10" ht="8.1" customHeight="1">
      <c r="A160" s="233"/>
      <c r="B160" s="148"/>
      <c r="C160" s="148"/>
      <c r="D160" s="148"/>
      <c r="E160" s="148"/>
      <c r="F160" s="148"/>
      <c r="G160" s="148"/>
      <c r="H160" s="148"/>
      <c r="I160" s="148"/>
    </row>
    <row r="161" spans="1:9" ht="74.25" customHeight="1">
      <c r="A161" s="233" t="s">
        <v>449</v>
      </c>
      <c r="B161" s="793" t="s">
        <v>450</v>
      </c>
      <c r="C161" s="793"/>
      <c r="D161" s="793"/>
      <c r="E161" s="793"/>
      <c r="F161" s="793"/>
      <c r="G161" s="793"/>
      <c r="H161" s="793"/>
      <c r="I161" s="793"/>
    </row>
    <row r="162" spans="1:9" ht="8.1" customHeight="1">
      <c r="A162" s="231"/>
      <c r="B162" s="148"/>
      <c r="C162" s="148"/>
      <c r="D162" s="148"/>
      <c r="E162" s="148"/>
      <c r="F162" s="148"/>
      <c r="G162" s="148"/>
      <c r="H162" s="148"/>
      <c r="I162" s="148"/>
    </row>
    <row r="163" spans="1:9" ht="16.5">
      <c r="A163" s="794" t="s">
        <v>451</v>
      </c>
      <c r="B163" s="794"/>
      <c r="C163" s="794"/>
      <c r="D163" s="794"/>
      <c r="E163" s="794"/>
      <c r="F163" s="794"/>
      <c r="G163" s="794"/>
      <c r="H163" s="794"/>
      <c r="I163" s="794"/>
    </row>
    <row r="164" spans="1:9" ht="8.1" customHeight="1">
      <c r="A164" s="231"/>
      <c r="B164" s="148"/>
      <c r="C164" s="148"/>
      <c r="D164" s="148"/>
      <c r="E164" s="148"/>
      <c r="F164" s="148"/>
      <c r="G164" s="148"/>
      <c r="H164" s="148"/>
      <c r="I164" s="148"/>
    </row>
    <row r="165" spans="1:9" ht="54.75" customHeight="1">
      <c r="A165" s="793" t="s">
        <v>452</v>
      </c>
      <c r="B165" s="793"/>
      <c r="C165" s="793"/>
      <c r="D165" s="793"/>
      <c r="E165" s="793"/>
      <c r="F165" s="793"/>
      <c r="G165" s="793"/>
      <c r="H165" s="793"/>
      <c r="I165" s="793"/>
    </row>
    <row r="166" spans="1:9" ht="8.1" customHeight="1">
      <c r="A166" s="232"/>
      <c r="B166" s="148"/>
      <c r="C166" s="148"/>
      <c r="D166" s="148"/>
      <c r="E166" s="148"/>
      <c r="F166" s="148"/>
      <c r="G166" s="148"/>
      <c r="H166" s="148"/>
      <c r="I166" s="148"/>
    </row>
    <row r="167" spans="1:9" ht="16.5">
      <c r="A167" s="794" t="s">
        <v>453</v>
      </c>
      <c r="B167" s="794"/>
      <c r="C167" s="794"/>
      <c r="D167" s="794"/>
      <c r="E167" s="794"/>
      <c r="F167" s="794"/>
      <c r="G167" s="794"/>
      <c r="H167" s="794"/>
      <c r="I167" s="794"/>
    </row>
    <row r="168" spans="1:9" ht="8.1" customHeight="1">
      <c r="A168" s="231"/>
      <c r="B168" s="148"/>
      <c r="C168" s="148"/>
      <c r="D168" s="148"/>
      <c r="E168" s="148"/>
      <c r="F168" s="148"/>
      <c r="G168" s="148"/>
      <c r="H168" s="148"/>
      <c r="I168" s="148"/>
    </row>
    <row r="169" spans="1:9" ht="70.5" customHeight="1">
      <c r="A169" s="233" t="s">
        <v>413</v>
      </c>
      <c r="B169" s="793" t="s">
        <v>670</v>
      </c>
      <c r="C169" s="793"/>
      <c r="D169" s="793"/>
      <c r="E169" s="793"/>
      <c r="F169" s="793"/>
      <c r="G169" s="793"/>
      <c r="H169" s="793"/>
      <c r="I169" s="793"/>
    </row>
    <row r="170" spans="1:9" ht="8.1" customHeight="1">
      <c r="A170" s="124"/>
      <c r="B170" s="148"/>
      <c r="C170" s="148"/>
      <c r="D170" s="148"/>
      <c r="E170" s="148"/>
      <c r="F170" s="148"/>
      <c r="G170" s="148"/>
      <c r="H170" s="148"/>
      <c r="I170" s="148"/>
    </row>
    <row r="171" spans="1:9" ht="39.75" customHeight="1">
      <c r="A171" s="233" t="s">
        <v>419</v>
      </c>
      <c r="B171" s="793" t="s">
        <v>671</v>
      </c>
      <c r="C171" s="793"/>
      <c r="D171" s="793"/>
      <c r="E171" s="793"/>
      <c r="F171" s="793"/>
      <c r="G171" s="793"/>
      <c r="H171" s="793"/>
      <c r="I171" s="793"/>
    </row>
    <row r="172" spans="1:9" ht="8.1" customHeight="1">
      <c r="A172" s="124"/>
      <c r="B172" s="148"/>
      <c r="C172" s="148"/>
      <c r="D172" s="148"/>
      <c r="E172" s="148"/>
      <c r="F172" s="148"/>
      <c r="G172" s="148"/>
      <c r="H172" s="148"/>
      <c r="I172" s="148"/>
    </row>
    <row r="173" spans="1:9" ht="52.5" customHeight="1">
      <c r="A173" s="233" t="s">
        <v>430</v>
      </c>
      <c r="B173" s="793" t="s">
        <v>454</v>
      </c>
      <c r="C173" s="793"/>
      <c r="D173" s="793"/>
      <c r="E173" s="793"/>
      <c r="F173" s="793"/>
      <c r="G173" s="793"/>
      <c r="H173" s="793"/>
      <c r="I173" s="793"/>
    </row>
    <row r="174" spans="1:9" ht="8.1" customHeight="1">
      <c r="A174" s="233"/>
      <c r="B174" s="148"/>
      <c r="C174" s="148"/>
      <c r="D174" s="148"/>
      <c r="E174" s="148"/>
      <c r="F174" s="148"/>
      <c r="G174" s="148"/>
      <c r="H174" s="148"/>
      <c r="I174" s="148"/>
    </row>
    <row r="175" spans="1:9" ht="49.5" customHeight="1">
      <c r="A175" s="233" t="s">
        <v>440</v>
      </c>
      <c r="B175" s="793" t="s">
        <v>455</v>
      </c>
      <c r="C175" s="793"/>
      <c r="D175" s="793"/>
      <c r="E175" s="793"/>
      <c r="F175" s="793"/>
      <c r="G175" s="793"/>
      <c r="H175" s="793"/>
      <c r="I175" s="793"/>
    </row>
    <row r="176" spans="1:9" ht="8.1" customHeight="1">
      <c r="A176" s="233"/>
      <c r="B176" s="148"/>
      <c r="C176" s="148"/>
      <c r="D176" s="148"/>
      <c r="E176" s="148"/>
      <c r="F176" s="148"/>
      <c r="G176" s="148"/>
      <c r="H176" s="148"/>
      <c r="I176" s="148"/>
    </row>
    <row r="177" spans="1:10" ht="30" customHeight="1">
      <c r="A177" s="233" t="s">
        <v>441</v>
      </c>
      <c r="B177" s="799" t="s">
        <v>672</v>
      </c>
      <c r="C177" s="799"/>
      <c r="D177" s="799"/>
      <c r="E177" s="799"/>
      <c r="F177" s="799"/>
      <c r="G177" s="799"/>
      <c r="H177" s="799"/>
      <c r="I177" s="799"/>
    </row>
    <row r="178" spans="1:10" ht="88.5" customHeight="1">
      <c r="A178" s="233" t="s">
        <v>442</v>
      </c>
      <c r="B178" s="793" t="s">
        <v>673</v>
      </c>
      <c r="C178" s="793"/>
      <c r="D178" s="793"/>
      <c r="E178" s="793"/>
      <c r="F178" s="793"/>
      <c r="G178" s="793"/>
      <c r="H178" s="793"/>
      <c r="I178" s="793"/>
    </row>
    <row r="179" spans="1:10" ht="8.1" customHeight="1">
      <c r="A179" s="233"/>
      <c r="B179" s="148"/>
      <c r="C179" s="148"/>
      <c r="D179" s="148"/>
      <c r="E179" s="148"/>
      <c r="F179" s="148"/>
      <c r="G179" s="148"/>
      <c r="H179" s="148"/>
      <c r="I179" s="148"/>
    </row>
    <row r="180" spans="1:10" ht="72" customHeight="1">
      <c r="A180" s="233" t="s">
        <v>456</v>
      </c>
      <c r="B180" s="793" t="s">
        <v>457</v>
      </c>
      <c r="C180" s="793"/>
      <c r="D180" s="793"/>
      <c r="E180" s="793"/>
      <c r="F180" s="793"/>
      <c r="G180" s="793"/>
      <c r="H180" s="793"/>
      <c r="I180" s="793"/>
    </row>
    <row r="181" spans="1:10" ht="31.5" customHeight="1">
      <c r="A181" s="233"/>
      <c r="B181" s="226"/>
      <c r="C181" s="226"/>
      <c r="D181" s="226"/>
      <c r="E181" s="226"/>
      <c r="F181" s="226"/>
      <c r="G181" s="226"/>
      <c r="H181" s="226"/>
      <c r="I181" s="226"/>
    </row>
    <row r="182" spans="1:10" ht="31.5" customHeight="1">
      <c r="A182" s="233"/>
      <c r="B182" s="226"/>
      <c r="C182" s="226"/>
      <c r="D182" s="226"/>
      <c r="E182" s="226"/>
      <c r="F182" s="226"/>
      <c r="G182" s="226"/>
      <c r="H182" s="226"/>
      <c r="I182" s="226"/>
    </row>
    <row r="183" spans="1:10" ht="21" customHeight="1">
      <c r="A183" s="665" t="s">
        <v>406</v>
      </c>
      <c r="B183" s="665"/>
      <c r="C183" s="665"/>
      <c r="D183" s="665"/>
      <c r="E183" s="792" t="s">
        <v>406</v>
      </c>
      <c r="F183" s="792"/>
      <c r="G183" s="792"/>
      <c r="H183" s="792"/>
      <c r="I183" s="792"/>
      <c r="J183" s="66"/>
    </row>
    <row r="184" spans="1:10" ht="33" customHeight="1">
      <c r="A184" s="788" t="s">
        <v>407</v>
      </c>
      <c r="B184" s="788"/>
      <c r="C184" s="788"/>
      <c r="D184" s="788"/>
      <c r="E184" s="789" t="s">
        <v>692</v>
      </c>
      <c r="F184" s="789"/>
      <c r="G184" s="789"/>
      <c r="H184" s="789"/>
      <c r="I184" s="789"/>
      <c r="J184" s="66"/>
    </row>
    <row r="185" spans="1:10" ht="15.75">
      <c r="A185" s="228" t="s">
        <v>408</v>
      </c>
      <c r="B185" s="228"/>
      <c r="C185" s="228"/>
      <c r="D185" s="228"/>
      <c r="E185" s="228"/>
      <c r="F185" s="228"/>
      <c r="G185" s="228"/>
      <c r="H185" s="228"/>
      <c r="I185" s="229" t="s">
        <v>458</v>
      </c>
      <c r="J185" s="66"/>
    </row>
    <row r="186" spans="1:10" ht="15.75">
      <c r="A186" s="228"/>
      <c r="B186" s="228"/>
      <c r="C186" s="228"/>
      <c r="D186" s="228"/>
      <c r="E186" s="228"/>
      <c r="F186" s="228"/>
      <c r="G186" s="228"/>
      <c r="H186" s="228"/>
      <c r="I186" s="229"/>
      <c r="J186" s="66"/>
    </row>
    <row r="187" spans="1:10" ht="53.25" customHeight="1">
      <c r="A187" s="233" t="s">
        <v>443</v>
      </c>
      <c r="B187" s="793" t="s">
        <v>459</v>
      </c>
      <c r="C187" s="793"/>
      <c r="D187" s="793"/>
      <c r="E187" s="793"/>
      <c r="F187" s="793"/>
      <c r="G187" s="793"/>
      <c r="H187" s="793"/>
      <c r="I187" s="793"/>
    </row>
    <row r="188" spans="1:10" ht="15.75">
      <c r="A188" s="231"/>
      <c r="B188" s="148"/>
      <c r="C188" s="148"/>
      <c r="D188" s="148"/>
      <c r="E188" s="148"/>
      <c r="F188" s="148"/>
      <c r="G188" s="148"/>
      <c r="H188" s="148"/>
      <c r="I188" s="148"/>
    </row>
    <row r="189" spans="1:10" ht="21.95" customHeight="1">
      <c r="A189" s="148"/>
      <c r="B189" s="225"/>
      <c r="C189" s="148"/>
      <c r="D189" s="148"/>
      <c r="E189" s="148"/>
      <c r="F189" s="225"/>
      <c r="G189" s="148"/>
      <c r="H189" s="148"/>
      <c r="I189" s="148"/>
    </row>
    <row r="190" spans="1:10" ht="21.95" customHeight="1">
      <c r="A190" s="148"/>
      <c r="B190" s="235" t="s">
        <v>460</v>
      </c>
      <c r="C190" s="235"/>
      <c r="D190" s="235"/>
      <c r="E190" s="235"/>
      <c r="F190" s="235" t="s">
        <v>460</v>
      </c>
      <c r="G190" s="235"/>
      <c r="H190" s="235"/>
      <c r="I190" s="235"/>
    </row>
    <row r="191" spans="1:10" ht="35.25" customHeight="1">
      <c r="A191" s="148"/>
      <c r="B191" s="800" t="s">
        <v>407</v>
      </c>
      <c r="C191" s="800"/>
      <c r="D191" s="800"/>
      <c r="E191" s="800"/>
      <c r="F191" s="800" t="s">
        <v>692</v>
      </c>
      <c r="G191" s="800"/>
      <c r="H191" s="800"/>
      <c r="I191" s="800"/>
    </row>
    <row r="192" spans="1:10" ht="21.95" customHeight="1">
      <c r="A192" s="148"/>
      <c r="B192" s="236"/>
      <c r="C192" s="231"/>
      <c r="D192" s="231"/>
      <c r="E192" s="231"/>
      <c r="F192" s="237"/>
      <c r="G192" s="237"/>
      <c r="H192" s="237"/>
      <c r="I192" s="237"/>
    </row>
    <row r="193" spans="1:9" ht="21.95" customHeight="1">
      <c r="A193" s="148"/>
      <c r="B193" s="665" t="s">
        <v>461</v>
      </c>
      <c r="C193" s="665"/>
      <c r="D193" s="665"/>
      <c r="E193" s="665"/>
      <c r="F193" s="665" t="s">
        <v>461</v>
      </c>
      <c r="G193" s="665"/>
      <c r="H193" s="665"/>
      <c r="I193" s="665"/>
    </row>
    <row r="194" spans="1:9" ht="21.95" customHeight="1">
      <c r="A194" s="148"/>
      <c r="B194" s="225"/>
      <c r="C194" s="231"/>
      <c r="D194" s="231"/>
      <c r="E194" s="231"/>
      <c r="F194" s="225"/>
      <c r="G194" s="231"/>
      <c r="H194" s="231"/>
      <c r="I194" s="231"/>
    </row>
    <row r="195" spans="1:9" ht="21.95" customHeight="1">
      <c r="A195" s="148"/>
      <c r="B195" s="225"/>
      <c r="C195" s="231"/>
      <c r="D195" s="231"/>
      <c r="E195" s="231"/>
      <c r="F195" s="225"/>
      <c r="G195" s="231"/>
      <c r="H195" s="231"/>
      <c r="I195" s="231"/>
    </row>
    <row r="196" spans="1:9" ht="24.75" customHeight="1">
      <c r="A196" s="148"/>
      <c r="B196" s="228" t="s">
        <v>462</v>
      </c>
      <c r="C196" s="238"/>
      <c r="D196" s="228"/>
      <c r="E196" s="228"/>
      <c r="F196" s="801" t="s">
        <v>462</v>
      </c>
      <c r="G196" s="802"/>
      <c r="H196" s="802"/>
      <c r="I196" s="802"/>
    </row>
    <row r="197" spans="1:9" ht="21.95" customHeight="1">
      <c r="A197" s="148"/>
      <c r="B197" s="228" t="s">
        <v>5</v>
      </c>
      <c r="C197" s="238"/>
      <c r="D197" s="228"/>
      <c r="E197" s="228"/>
      <c r="F197" s="801" t="s">
        <v>5</v>
      </c>
      <c r="G197" s="802"/>
      <c r="H197" s="802"/>
      <c r="I197" s="802"/>
    </row>
    <row r="198" spans="1:9" ht="21.95" customHeight="1">
      <c r="A198" s="148"/>
      <c r="B198" s="235"/>
      <c r="C198" s="231"/>
      <c r="D198" s="231"/>
      <c r="E198" s="231"/>
      <c r="F198" s="235"/>
      <c r="G198" s="231"/>
      <c r="H198" s="231"/>
      <c r="I198" s="231"/>
    </row>
    <row r="199" spans="1:9" ht="21.95" customHeight="1">
      <c r="A199" s="148"/>
      <c r="B199" s="665" t="s">
        <v>463</v>
      </c>
      <c r="C199" s="665"/>
      <c r="D199" s="665"/>
      <c r="E199" s="665"/>
      <c r="F199" s="665" t="s">
        <v>463</v>
      </c>
      <c r="G199" s="665"/>
      <c r="H199" s="665"/>
      <c r="I199" s="665"/>
    </row>
    <row r="200" spans="1:9" ht="21.95" customHeight="1">
      <c r="A200" s="148"/>
      <c r="B200" s="228" t="s">
        <v>462</v>
      </c>
      <c r="C200" s="228"/>
      <c r="D200" s="228"/>
      <c r="E200" s="228"/>
      <c r="F200" s="228" t="s">
        <v>462</v>
      </c>
      <c r="G200" s="235"/>
      <c r="H200" s="235"/>
      <c r="I200" s="235"/>
    </row>
    <row r="201" spans="1:9" ht="21.95" customHeight="1">
      <c r="A201" s="148"/>
      <c r="B201" s="228" t="s">
        <v>5</v>
      </c>
      <c r="C201" s="228"/>
      <c r="D201" s="228"/>
      <c r="E201" s="228"/>
      <c r="F201" s="228" t="s">
        <v>5</v>
      </c>
      <c r="G201" s="148"/>
      <c r="H201" s="148"/>
      <c r="I201" s="148"/>
    </row>
    <row r="202" spans="1:9" ht="21.95" customHeight="1">
      <c r="A202" s="148"/>
      <c r="B202" s="148"/>
      <c r="C202" s="148"/>
      <c r="D202" s="148"/>
      <c r="E202" s="148"/>
      <c r="F202" s="148"/>
      <c r="G202" s="148"/>
      <c r="H202" s="148"/>
      <c r="I202" s="148"/>
    </row>
    <row r="203" spans="1:9" ht="21.95" customHeight="1">
      <c r="A203" s="148"/>
      <c r="B203" s="665" t="s">
        <v>604</v>
      </c>
      <c r="C203" s="665"/>
      <c r="D203" s="665"/>
      <c r="E203" s="665"/>
      <c r="F203" s="665" t="s">
        <v>604</v>
      </c>
      <c r="G203" s="665"/>
      <c r="H203" s="665"/>
      <c r="I203" s="665"/>
    </row>
    <row r="204" spans="1:9" ht="21.95" customHeight="1">
      <c r="A204" s="148"/>
      <c r="B204" s="228" t="s">
        <v>462</v>
      </c>
      <c r="C204" s="228"/>
      <c r="D204" s="228"/>
      <c r="E204" s="228"/>
      <c r="F204" s="228" t="s">
        <v>462</v>
      </c>
      <c r="G204" s="235"/>
      <c r="H204" s="235"/>
      <c r="I204" s="235"/>
    </row>
    <row r="205" spans="1:9" ht="21.95" customHeight="1">
      <c r="A205" s="148"/>
      <c r="B205" s="228" t="s">
        <v>5</v>
      </c>
      <c r="C205" s="228"/>
      <c r="D205" s="228"/>
      <c r="E205" s="228"/>
      <c r="F205" s="228" t="s">
        <v>5</v>
      </c>
      <c r="G205" s="148"/>
      <c r="H205" s="148"/>
      <c r="I205" s="148"/>
    </row>
    <row r="206" spans="1:9" ht="21.95" customHeight="1">
      <c r="A206" s="148"/>
      <c r="B206" s="228"/>
      <c r="C206" s="228"/>
      <c r="D206" s="228"/>
      <c r="E206" s="228"/>
      <c r="F206" s="228"/>
      <c r="G206" s="148"/>
      <c r="H206" s="148"/>
      <c r="I206" s="148"/>
    </row>
    <row r="207" spans="1:9" ht="21.95" customHeight="1">
      <c r="A207" s="148"/>
      <c r="B207" s="228"/>
      <c r="C207" s="228"/>
      <c r="D207" s="228"/>
      <c r="E207" s="228"/>
      <c r="F207" s="228"/>
      <c r="G207" s="148"/>
      <c r="H207" s="148"/>
      <c r="I207" s="148"/>
    </row>
    <row r="208" spans="1:9" ht="21.95" customHeight="1">
      <c r="A208" s="148"/>
      <c r="B208" s="228"/>
      <c r="C208" s="228"/>
      <c r="D208" s="228"/>
      <c r="E208" s="228"/>
      <c r="F208" s="228"/>
      <c r="G208" s="148"/>
      <c r="H208" s="148"/>
      <c r="I208" s="148"/>
    </row>
    <row r="209" spans="1:9" ht="21.95" customHeight="1">
      <c r="A209" s="148"/>
      <c r="B209" s="228"/>
      <c r="C209" s="228"/>
      <c r="D209" s="228"/>
      <c r="E209" s="228"/>
      <c r="F209" s="228"/>
      <c r="G209" s="148"/>
      <c r="H209" s="148"/>
      <c r="I209" s="148"/>
    </row>
    <row r="210" spans="1:9" ht="21.95" customHeight="1">
      <c r="A210" s="148"/>
      <c r="B210" s="228"/>
      <c r="C210" s="228"/>
      <c r="D210" s="228"/>
      <c r="E210" s="228"/>
      <c r="F210" s="228"/>
      <c r="G210" s="148"/>
      <c r="H210" s="148"/>
      <c r="I210" s="148"/>
    </row>
    <row r="211" spans="1:9" ht="21.95" customHeight="1">
      <c r="A211" s="148"/>
      <c r="B211" s="228"/>
      <c r="C211" s="228"/>
      <c r="D211" s="228"/>
      <c r="E211" s="228"/>
      <c r="F211" s="228"/>
      <c r="G211" s="148"/>
      <c r="H211" s="148"/>
      <c r="I211" s="148"/>
    </row>
    <row r="212" spans="1:9" ht="21.95" customHeight="1">
      <c r="A212" s="148"/>
      <c r="B212" s="228"/>
      <c r="C212" s="228"/>
      <c r="D212" s="228"/>
      <c r="E212" s="228"/>
      <c r="F212" s="228"/>
      <c r="G212" s="148"/>
      <c r="H212" s="148"/>
      <c r="I212" s="148"/>
    </row>
    <row r="213" spans="1:9" ht="21.95" customHeight="1">
      <c r="A213" s="148"/>
      <c r="B213" s="228"/>
      <c r="C213" s="228"/>
      <c r="D213" s="228"/>
      <c r="E213" s="228"/>
      <c r="F213" s="228"/>
      <c r="G213" s="148"/>
      <c r="H213" s="148"/>
      <c r="I213" s="148"/>
    </row>
    <row r="214" spans="1:9" ht="21.95" customHeight="1">
      <c r="A214" s="148"/>
      <c r="B214" s="228"/>
      <c r="C214" s="228"/>
      <c r="D214" s="228"/>
      <c r="E214" s="228"/>
      <c r="F214" s="228"/>
      <c r="G214" s="148"/>
      <c r="H214" s="148"/>
      <c r="I214" s="148"/>
    </row>
    <row r="215" spans="1:9" ht="21.95" customHeight="1">
      <c r="A215" s="148"/>
      <c r="B215" s="228"/>
      <c r="C215" s="228"/>
      <c r="D215" s="228"/>
      <c r="E215" s="228"/>
      <c r="F215" s="228"/>
      <c r="G215" s="148"/>
      <c r="H215" s="148"/>
      <c r="I215" s="148"/>
    </row>
    <row r="216" spans="1:9" ht="21.95" customHeight="1">
      <c r="A216" s="148"/>
      <c r="B216" s="228"/>
      <c r="C216" s="228"/>
      <c r="D216" s="228"/>
      <c r="E216" s="228"/>
      <c r="F216" s="228"/>
      <c r="G216" s="148"/>
      <c r="H216" s="148"/>
      <c r="I216" s="148"/>
    </row>
    <row r="217" spans="1:9" ht="21.95" customHeight="1">
      <c r="A217" s="148"/>
      <c r="B217" s="228"/>
      <c r="C217" s="228"/>
      <c r="D217" s="228"/>
      <c r="E217" s="228"/>
      <c r="F217" s="228"/>
      <c r="G217" s="148"/>
      <c r="H217" s="148"/>
      <c r="I217" s="148"/>
    </row>
    <row r="218" spans="1:9" ht="15.75" customHeight="1">
      <c r="A218" s="148"/>
      <c r="B218" s="228"/>
      <c r="C218" s="228"/>
      <c r="D218" s="228"/>
      <c r="E218" s="228"/>
      <c r="F218" s="228"/>
      <c r="G218" s="148"/>
      <c r="H218" s="148"/>
      <c r="I218" s="148"/>
    </row>
    <row r="219" spans="1:9" ht="15.75">
      <c r="A219" s="239"/>
      <c r="B219" s="239"/>
      <c r="C219" s="239"/>
      <c r="D219" s="239"/>
      <c r="E219" s="239"/>
      <c r="F219" s="239"/>
      <c r="G219" s="239"/>
      <c r="H219" s="239"/>
      <c r="I219" s="239"/>
    </row>
    <row r="220" spans="1:9" ht="15.75">
      <c r="A220" s="228" t="s">
        <v>408</v>
      </c>
      <c r="B220" s="228"/>
      <c r="C220" s="228"/>
      <c r="D220" s="228"/>
      <c r="E220" s="228"/>
      <c r="F220" s="228"/>
      <c r="G220" s="228"/>
      <c r="H220" s="228"/>
      <c r="I220" s="229" t="s">
        <v>464</v>
      </c>
    </row>
    <row r="221" spans="1:9" ht="15.75">
      <c r="A221" s="148"/>
      <c r="B221" s="148"/>
      <c r="C221" s="148"/>
      <c r="D221" s="148"/>
      <c r="E221" s="148"/>
      <c r="F221" s="148"/>
      <c r="G221" s="148"/>
      <c r="H221" s="148"/>
      <c r="I221" s="148"/>
    </row>
    <row r="222" spans="1:9" ht="15.75">
      <c r="A222" s="148"/>
      <c r="B222" s="148"/>
      <c r="C222" s="148"/>
      <c r="D222" s="148"/>
      <c r="E222" s="148"/>
      <c r="F222" s="148"/>
      <c r="G222" s="148"/>
      <c r="H222" s="148"/>
      <c r="I222" s="148"/>
    </row>
    <row r="223" spans="1:9" ht="15.75">
      <c r="A223" s="148"/>
      <c r="B223" s="148"/>
      <c r="C223" s="148"/>
      <c r="D223" s="148"/>
      <c r="E223" s="148"/>
      <c r="F223" s="148"/>
      <c r="G223" s="148"/>
      <c r="H223" s="148"/>
      <c r="I223" s="148"/>
    </row>
    <row r="224" spans="1:9" ht="15.75">
      <c r="A224" s="148"/>
      <c r="B224" s="148"/>
      <c r="C224" s="148"/>
      <c r="D224" s="148"/>
      <c r="E224" s="148"/>
      <c r="F224" s="148"/>
      <c r="G224" s="148"/>
      <c r="H224" s="148"/>
      <c r="I224" s="148"/>
    </row>
    <row r="225" spans="1:9" ht="15.75">
      <c r="A225" s="148"/>
      <c r="B225" s="148"/>
      <c r="C225" s="148"/>
      <c r="D225" s="148"/>
      <c r="E225" s="148"/>
      <c r="F225" s="148"/>
      <c r="G225" s="148"/>
      <c r="H225" s="148"/>
      <c r="I225" s="148"/>
    </row>
    <row r="226" spans="1:9" ht="15.75">
      <c r="A226" s="148"/>
      <c r="B226" s="148"/>
      <c r="C226" s="148"/>
      <c r="D226" s="148"/>
      <c r="E226" s="148"/>
      <c r="F226" s="148"/>
      <c r="G226" s="148"/>
      <c r="H226" s="148"/>
      <c r="I226" s="148"/>
    </row>
    <row r="227" spans="1:9" ht="15.75">
      <c r="A227" s="148"/>
      <c r="B227" s="148"/>
      <c r="C227" s="148"/>
      <c r="D227" s="148"/>
      <c r="E227" s="148"/>
      <c r="F227" s="148"/>
      <c r="G227" s="148"/>
      <c r="H227" s="148"/>
      <c r="I227" s="148"/>
    </row>
    <row r="228" spans="1:9" ht="15.75">
      <c r="A228" s="148"/>
      <c r="B228" s="148"/>
      <c r="C228" s="148"/>
      <c r="D228" s="148"/>
      <c r="E228" s="148"/>
      <c r="F228" s="148"/>
      <c r="G228" s="148"/>
      <c r="H228" s="148"/>
      <c r="I228" s="148"/>
    </row>
    <row r="229" spans="1:9" ht="15.75">
      <c r="A229" s="148"/>
      <c r="B229" s="148"/>
      <c r="C229" s="148"/>
      <c r="D229" s="148"/>
      <c r="E229" s="148"/>
      <c r="F229" s="148"/>
      <c r="G229" s="148"/>
      <c r="H229" s="148"/>
      <c r="I229" s="148"/>
    </row>
    <row r="230" spans="1:9" ht="15.75">
      <c r="A230" s="148"/>
      <c r="B230" s="148"/>
      <c r="C230" s="148"/>
      <c r="D230" s="148"/>
      <c r="E230" s="148"/>
      <c r="F230" s="148"/>
      <c r="G230" s="148"/>
      <c r="H230" s="148"/>
      <c r="I230" s="148"/>
    </row>
    <row r="231" spans="1:9" ht="15.75">
      <c r="A231" s="148"/>
      <c r="B231" s="148"/>
      <c r="C231" s="148"/>
      <c r="D231" s="148"/>
      <c r="E231" s="148"/>
      <c r="F231" s="148"/>
      <c r="G231" s="148"/>
      <c r="H231" s="148"/>
      <c r="I231" s="148"/>
    </row>
    <row r="232" spans="1:9" ht="15.75">
      <c r="A232" s="148"/>
      <c r="B232" s="148"/>
      <c r="C232" s="148"/>
      <c r="D232" s="148"/>
      <c r="E232" s="148"/>
      <c r="F232" s="148"/>
      <c r="G232" s="148"/>
      <c r="H232" s="148"/>
      <c r="I232" s="148"/>
    </row>
    <row r="233" spans="1:9" ht="15.75">
      <c r="A233" s="148"/>
      <c r="B233" s="148"/>
      <c r="C233" s="148"/>
      <c r="D233" s="148"/>
      <c r="E233" s="148"/>
      <c r="F233" s="148"/>
      <c r="G233" s="148"/>
      <c r="H233" s="148"/>
      <c r="I233" s="148"/>
    </row>
  </sheetData>
  <sheetProtection algorithmName="SHA-512" hashValue="e1Hc8sH7BAIVulpuJ6CrKMY2y18/WvUe9mU8xZ0mo0lDFydDW0/EmcwzFbOQY5ehjq7KNlqm67r7QF1qXqB0uA==" saltValue="trg1z5eGSt6YqqGDFwfQWA==" spinCount="100000" sheet="1" objects="1" scenarios="1" formatColumns="0" formatRows="0" selectLockedCells="1" selectUnlockedCells="1"/>
  <customSheetViews>
    <customSheetView guid="{FEBF4298-F424-4062-8777-832DAFDB7A61}"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FB41F969-87BE-4AD1-A99C-A5F9EA1C8FCB}" showPageBreaks="1" fitToPage="1" printArea="1" view="pageBreakPreview" topLeftCell="A31">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9" fitToHeight="0" orientation="portrait" r:id="rId2"/>
      <headerFooter alignWithMargins="0">
        <oddFooter>&amp;C&amp;A</oddFooter>
      </headerFooter>
    </customSheetView>
    <customSheetView guid="{47D52ECC-373D-4A7A-838F-7112A4A0A94F}"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BA86FE7A-199D-4ABD-A444-AE6BFDF4BCC9}" scale="115" showPageBreaks="1" fitToPage="1" printArea="1" view="pageBreakPreview" topLeftCell="A28">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9" fitToHeight="0" orientation="portrait" r:id="rId4"/>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5"/>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6"/>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1"/>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2"/>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1"/>
      <headerFooter alignWithMargins="0">
        <oddFooter>&amp;C&amp;A</oddFooter>
      </headerFooter>
    </customSheetView>
    <customSheetView guid="{347D9A5E-5167-4CD7-A121-BEAF211F64E4}"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2"/>
      <headerFooter alignWithMargins="0">
        <oddFooter>&amp;C&amp;A</oddFooter>
      </headerFooter>
    </customSheetView>
    <customSheetView guid="{72B383D4-8341-48BE-BBCC-63C6785ABF81}" showPageBreaks="1" fitToPage="1" printArea="1" view="pageBreakPreview" topLeftCell="A25">
      <selection activeCell="A41" sqref="A41:I41"/>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3"/>
      <headerFooter alignWithMargins="0">
        <oddFooter>&amp;C&amp;A</oddFooter>
      </headerFooter>
    </customSheetView>
    <customSheetView guid="{7706378E-40E2-4583-90AF-E6E1DCB3696C}"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4"/>
      <headerFooter alignWithMargins="0">
        <oddFooter>&amp;C&amp;A</oddFooter>
      </headerFooter>
    </customSheetView>
    <customSheetView guid="{1A6C211D-477E-416D-87F8-1BF3866A431B}"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5"/>
      <headerFooter alignWithMargins="0">
        <oddFooter>&amp;C&amp;A</oddFooter>
      </headerFooter>
    </customSheetView>
  </customSheetViews>
  <mergeCells count="121">
    <mergeCell ref="B199:E199"/>
    <mergeCell ref="F199:I199"/>
    <mergeCell ref="B203:E203"/>
    <mergeCell ref="F203:I203"/>
    <mergeCell ref="B187:I187"/>
    <mergeCell ref="B191:E191"/>
    <mergeCell ref="F191:I191"/>
    <mergeCell ref="B193:E193"/>
    <mergeCell ref="F196:I196"/>
    <mergeCell ref="F197:I197"/>
    <mergeCell ref="F193:I193"/>
    <mergeCell ref="B173:I173"/>
    <mergeCell ref="B175:I175"/>
    <mergeCell ref="B178:I178"/>
    <mergeCell ref="B180:I180"/>
    <mergeCell ref="A183:D183"/>
    <mergeCell ref="E183:I183"/>
    <mergeCell ref="A184:D184"/>
    <mergeCell ref="E184:I184"/>
    <mergeCell ref="B161:I161"/>
    <mergeCell ref="A163:I163"/>
    <mergeCell ref="A165:I165"/>
    <mergeCell ref="A167:I167"/>
    <mergeCell ref="B169:I169"/>
    <mergeCell ref="B171:I171"/>
    <mergeCell ref="B177:I177"/>
    <mergeCell ref="A154:D154"/>
    <mergeCell ref="E154:I154"/>
    <mergeCell ref="A155:D155"/>
    <mergeCell ref="E155:I155"/>
    <mergeCell ref="B150:I150"/>
    <mergeCell ref="B159:I159"/>
    <mergeCell ref="B145:I145"/>
    <mergeCell ref="B147:I147"/>
    <mergeCell ref="B146:I146"/>
    <mergeCell ref="B148:I148"/>
    <mergeCell ref="B149:I149"/>
    <mergeCell ref="B151:I151"/>
    <mergeCell ref="B158:I158"/>
    <mergeCell ref="A137:D137"/>
    <mergeCell ref="E137:I137"/>
    <mergeCell ref="B141:I141"/>
    <mergeCell ref="B142:I142"/>
    <mergeCell ref="B143:I143"/>
    <mergeCell ref="B144:I144"/>
    <mergeCell ref="A125:I125"/>
    <mergeCell ref="A127:I127"/>
    <mergeCell ref="A129:I129"/>
    <mergeCell ref="B131:I131"/>
    <mergeCell ref="B133:I133"/>
    <mergeCell ref="A136:D136"/>
    <mergeCell ref="E136:I136"/>
    <mergeCell ref="A114:D114"/>
    <mergeCell ref="E114:I114"/>
    <mergeCell ref="B117:I117"/>
    <mergeCell ref="A119:I119"/>
    <mergeCell ref="B121:I121"/>
    <mergeCell ref="B123:I123"/>
    <mergeCell ref="A102:I102"/>
    <mergeCell ref="B104:I104"/>
    <mergeCell ref="B106:I106"/>
    <mergeCell ref="A108:I108"/>
    <mergeCell ref="B110:I110"/>
    <mergeCell ref="A113:D113"/>
    <mergeCell ref="E113:I113"/>
    <mergeCell ref="A91:D91"/>
    <mergeCell ref="E91:I91"/>
    <mergeCell ref="A94:I94"/>
    <mergeCell ref="B96:I96"/>
    <mergeCell ref="B98:I98"/>
    <mergeCell ref="B100:I100"/>
    <mergeCell ref="E72:I72"/>
    <mergeCell ref="A73:D73"/>
    <mergeCell ref="E73:I73"/>
    <mergeCell ref="C86:I86"/>
    <mergeCell ref="C75:I75"/>
    <mergeCell ref="C77:I77"/>
    <mergeCell ref="C79:I79"/>
    <mergeCell ref="C81:I81"/>
    <mergeCell ref="C85:I85"/>
    <mergeCell ref="B88:I88"/>
    <mergeCell ref="A90:D90"/>
    <mergeCell ref="E90:I90"/>
    <mergeCell ref="A72:D72"/>
    <mergeCell ref="A40:I40"/>
    <mergeCell ref="A36:I36"/>
    <mergeCell ref="A37:I37"/>
    <mergeCell ref="A38:I38"/>
    <mergeCell ref="A39:I39"/>
    <mergeCell ref="A56:I56"/>
    <mergeCell ref="B58:I58"/>
    <mergeCell ref="C64:I64"/>
    <mergeCell ref="A50:I50"/>
    <mergeCell ref="A52:I52"/>
    <mergeCell ref="A54:I54"/>
    <mergeCell ref="C60:I60"/>
    <mergeCell ref="C62:I62"/>
    <mergeCell ref="B66:I66"/>
    <mergeCell ref="C83:I83"/>
    <mergeCell ref="A1:I1"/>
    <mergeCell ref="B2:I2"/>
    <mergeCell ref="B3:I3"/>
    <mergeCell ref="B4:I4"/>
    <mergeCell ref="B5:I5"/>
    <mergeCell ref="B6:I6"/>
    <mergeCell ref="A41:I41"/>
    <mergeCell ref="A48:D48"/>
    <mergeCell ref="E48:I48"/>
    <mergeCell ref="A42:I42"/>
    <mergeCell ref="A43:I43"/>
    <mergeCell ref="A47:D47"/>
    <mergeCell ref="E47:I47"/>
    <mergeCell ref="A44:I44"/>
    <mergeCell ref="A45:I45"/>
    <mergeCell ref="A68:I68"/>
    <mergeCell ref="B70:I70"/>
    <mergeCell ref="A31:I31"/>
    <mergeCell ref="A32:I32"/>
    <mergeCell ref="A33:I33"/>
    <mergeCell ref="A34:I34"/>
    <mergeCell ref="A35:I35"/>
  </mergeCells>
  <printOptions horizontalCentered="1"/>
  <pageMargins left="0.75" right="0.75" top="0.68" bottom="0.19" header="0.5" footer="0.15"/>
  <pageSetup paperSize="9" scale="88" fitToHeight="0" orientation="portrait" r:id="rId26"/>
  <headerFooter alignWithMargins="0">
    <oddFooter>&amp;C&amp;A</oddFooter>
  </headerFooter>
  <rowBreaks count="7" manualBreakCount="7">
    <brk id="49" max="8" man="1"/>
    <brk id="74" max="8" man="1"/>
    <brk id="92" max="8" man="1"/>
    <brk id="115" max="8" man="1"/>
    <brk id="138" max="8" man="1"/>
    <brk id="156" max="8" man="1"/>
    <brk id="185" max="8" man="1"/>
  </rowBreaks>
  <drawing r:id="rId27"/>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indexed="24"/>
    <pageSetUpPr fitToPage="1"/>
  </sheetPr>
  <dimension ref="A1:AE178"/>
  <sheetViews>
    <sheetView showGridLines="0" view="pageBreakPreview" topLeftCell="A56" zoomScaleNormal="100" zoomScaleSheetLayoutView="100" workbookViewId="0">
      <selection activeCell="E29" sqref="E29:E45"/>
    </sheetView>
  </sheetViews>
  <sheetFormatPr defaultColWidth="9.140625" defaultRowHeight="16.5"/>
  <cols>
    <col min="1" max="1" width="12.140625" style="29" customWidth="1"/>
    <col min="2" max="2" width="36.42578125" style="29" customWidth="1"/>
    <col min="3" max="3" width="11.42578125" style="29" customWidth="1"/>
    <col min="4" max="4" width="15.42578125" style="29" customWidth="1"/>
    <col min="5" max="5" width="39.28515625" style="29" customWidth="1"/>
    <col min="6" max="7" width="9.140625" style="190"/>
    <col min="8" max="8" width="0" style="190" hidden="1" customWidth="1"/>
    <col min="9" max="9" width="9.140625" style="190"/>
    <col min="10" max="10" width="0" style="190" hidden="1" customWidth="1"/>
    <col min="11" max="31" width="9.140625" style="190"/>
    <col min="32" max="16384" width="9.140625" style="25"/>
  </cols>
  <sheetData>
    <row r="1" spans="1:31" ht="25.5" customHeight="1">
      <c r="A1" s="647" t="str">
        <f>'Attach 3(JV)'!A1</f>
        <v>Specification No. :CC/NT/W-AIS/DOM/A00/23/06456</v>
      </c>
      <c r="B1" s="647"/>
      <c r="C1" s="647"/>
      <c r="D1" s="647"/>
      <c r="E1" s="309" t="str">
        <f>"Attachment-15 " &amp; 'Attach 3(JV)'!AT1</f>
        <v xml:space="preserve">Attachment-15 </v>
      </c>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row>
    <row r="2" spans="1:31" ht="12" customHeight="1"/>
    <row r="3" spans="1:31" ht="66.75" customHeight="1">
      <c r="A3" s="717" t="str">
        <f>Basic!B1</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v>
      </c>
      <c r="B3" s="718"/>
      <c r="C3" s="718"/>
      <c r="D3" s="718"/>
      <c r="E3" s="718"/>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row>
    <row r="4" spans="1:31" ht="9" customHeight="1">
      <c r="A4" s="28"/>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row>
    <row r="5" spans="1:31" ht="39.75" customHeight="1">
      <c r="A5" s="830" t="s">
        <v>711</v>
      </c>
      <c r="B5" s="830"/>
      <c r="C5" s="830"/>
      <c r="D5" s="830"/>
      <c r="E5" s="830"/>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row>
    <row r="6" spans="1:31" ht="6" customHeight="1">
      <c r="A6" s="32"/>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row>
    <row r="7" spans="1:31" ht="20.100000000000001" customHeight="1">
      <c r="A7" s="33"/>
      <c r="E7" s="15" t="str">
        <f>'Attach 3(JV)'!E7</f>
        <v>To:</v>
      </c>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row>
    <row r="8" spans="1:31" ht="36" customHeight="1">
      <c r="A8" s="653" t="str">
        <f>'Attach 3(JV)'!A7</f>
        <v>Bidder’s Name and Address (Sole Bidder) :</v>
      </c>
      <c r="B8" s="653"/>
      <c r="C8" s="653"/>
      <c r="D8" s="653"/>
      <c r="E8" s="12" t="str">
        <f>'Attach 3(JV)'!E8</f>
        <v>Contract Services</v>
      </c>
      <c r="F8" s="189"/>
      <c r="G8" s="189"/>
      <c r="H8" s="189"/>
      <c r="I8" s="189"/>
      <c r="J8" s="189"/>
      <c r="K8" s="476"/>
      <c r="L8" s="189"/>
      <c r="M8" s="189"/>
      <c r="N8" s="189"/>
      <c r="O8" s="189"/>
      <c r="P8" s="189"/>
      <c r="Q8" s="189"/>
      <c r="R8" s="189"/>
      <c r="S8" s="189"/>
      <c r="T8" s="189"/>
      <c r="U8" s="189"/>
      <c r="V8" s="189"/>
      <c r="W8" s="189"/>
      <c r="X8" s="189"/>
      <c r="Y8" s="189"/>
      <c r="Z8" s="189"/>
      <c r="AA8" s="189"/>
      <c r="AB8" s="189"/>
      <c r="AC8" s="189"/>
      <c r="AD8" s="189"/>
      <c r="AE8" s="189"/>
    </row>
    <row r="9" spans="1:31" ht="36" customHeight="1">
      <c r="A9" s="666" t="str">
        <f>'Attach 3(JV)'!A8</f>
        <v/>
      </c>
      <c r="B9" s="666"/>
      <c r="C9" s="422"/>
      <c r="D9" s="422"/>
      <c r="E9" s="12"/>
      <c r="F9" s="189"/>
      <c r="G9" s="189"/>
      <c r="H9" s="189"/>
      <c r="I9" s="189"/>
      <c r="J9" s="189"/>
      <c r="K9" s="189"/>
      <c r="L9" s="189"/>
      <c r="M9" s="189"/>
      <c r="N9" s="189"/>
      <c r="O9" s="189"/>
      <c r="P9" s="189"/>
      <c r="Q9" s="189"/>
      <c r="R9" s="189"/>
      <c r="S9" s="189"/>
      <c r="T9" s="189"/>
      <c r="U9" s="189"/>
      <c r="V9" s="189"/>
      <c r="W9" s="189"/>
      <c r="X9" s="189"/>
      <c r="Y9" s="189"/>
      <c r="Z9" s="189"/>
      <c r="AA9" s="189"/>
      <c r="AB9" s="189"/>
      <c r="AC9" s="189"/>
      <c r="AD9" s="189"/>
      <c r="AE9" s="189"/>
    </row>
    <row r="10" spans="1:31" ht="20.100000000000001" customHeight="1">
      <c r="A10" s="13" t="s">
        <v>349</v>
      </c>
      <c r="B10" s="831" t="str">
        <f>'Attach 3(JV)'!B9:D9</f>
        <v/>
      </c>
      <c r="C10" s="831"/>
      <c r="D10" s="831"/>
      <c r="E10" s="12" t="str">
        <f>'Attach 3(JV)'!E9</f>
        <v>Power Grid Corporation of India Ltd.,</v>
      </c>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row>
    <row r="11" spans="1:31" ht="20.100000000000001" customHeight="1">
      <c r="A11" s="13" t="s">
        <v>351</v>
      </c>
      <c r="B11" s="643" t="str">
        <f>'Attach 3(JV)'!B10:D10</f>
        <v/>
      </c>
      <c r="C11" s="643"/>
      <c r="D11" s="643"/>
      <c r="E11" s="12" t="str">
        <f>'Attach 3(JV)'!E10</f>
        <v>"Saudamini", Plot No. 2, Sector 29</v>
      </c>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row>
    <row r="12" spans="1:31" ht="17.25" customHeight="1">
      <c r="B12" s="643" t="str">
        <f>'Attach 3(JV)'!B11:D11</f>
        <v/>
      </c>
      <c r="C12" s="643"/>
      <c r="D12" s="643"/>
      <c r="E12" s="12" t="str">
        <f>'Attach 3(JV)'!E11</f>
        <v>Gurgaon (Haryana) - 122001</v>
      </c>
      <c r="F12" s="189"/>
      <c r="G12" s="189"/>
      <c r="H12" s="189"/>
      <c r="I12" s="189"/>
      <c r="J12" s="189"/>
      <c r="K12" s="189"/>
      <c r="L12" s="189"/>
      <c r="M12" s="189"/>
      <c r="N12" s="189"/>
      <c r="O12" s="189"/>
      <c r="P12" s="189"/>
      <c r="Q12" s="189"/>
      <c r="R12" s="189"/>
      <c r="S12" s="189"/>
      <c r="T12" s="189"/>
      <c r="U12" s="189"/>
      <c r="V12" s="189"/>
      <c r="W12" s="189"/>
      <c r="X12" s="189"/>
      <c r="Y12" s="189"/>
      <c r="Z12" s="189"/>
      <c r="AA12" s="189"/>
      <c r="AB12" s="189"/>
      <c r="AC12" s="189"/>
      <c r="AD12" s="189"/>
      <c r="AE12" s="189"/>
    </row>
    <row r="13" spans="1:31" ht="17.25" customHeight="1">
      <c r="A13" s="32"/>
      <c r="B13" s="643" t="str">
        <f>'Attach 3(JV)'!B12</f>
        <v/>
      </c>
      <c r="C13" s="643"/>
      <c r="D13" s="643"/>
      <c r="E13" s="12"/>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row>
    <row r="14" spans="1:31" ht="13.5" customHeight="1">
      <c r="A14" s="32"/>
      <c r="B14" s="643"/>
      <c r="C14" s="643"/>
      <c r="D14" s="643"/>
      <c r="F14" s="189"/>
      <c r="G14" s="189"/>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row>
    <row r="15" spans="1:31" ht="17.25" customHeight="1">
      <c r="A15" s="29" t="s">
        <v>344</v>
      </c>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row>
    <row r="16" spans="1:31" ht="8.25" hidden="1" customHeight="1">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189"/>
      <c r="AE16" s="189"/>
    </row>
    <row r="17" spans="1:31" ht="56.25" customHeight="1">
      <c r="A17" s="191" t="s">
        <v>392</v>
      </c>
      <c r="B17" s="826" t="s">
        <v>393</v>
      </c>
      <c r="C17" s="826"/>
      <c r="D17" s="826"/>
      <c r="E17" s="826"/>
      <c r="F17" s="189"/>
      <c r="G17" s="189"/>
      <c r="H17" s="189"/>
      <c r="I17" s="189"/>
      <c r="J17" s="189"/>
      <c r="K17" s="189"/>
      <c r="L17" s="189"/>
      <c r="M17" s="189"/>
      <c r="N17" s="189"/>
      <c r="O17" s="189"/>
      <c r="P17" s="189"/>
      <c r="Q17" s="189"/>
      <c r="R17" s="189"/>
      <c r="S17" s="189"/>
      <c r="T17" s="189"/>
      <c r="U17" s="189"/>
      <c r="V17" s="189"/>
      <c r="W17" s="189"/>
      <c r="X17" s="189"/>
      <c r="Y17" s="189"/>
      <c r="Z17" s="189"/>
      <c r="AA17" s="189"/>
      <c r="AB17" s="189"/>
      <c r="AC17" s="189"/>
      <c r="AD17" s="189"/>
      <c r="AE17" s="189"/>
    </row>
    <row r="18" spans="1:31" ht="16.5" customHeight="1">
      <c r="A18" s="192"/>
      <c r="B18" s="832" t="s">
        <v>477</v>
      </c>
      <c r="C18" s="832"/>
      <c r="D18" s="832"/>
      <c r="E18" s="832"/>
      <c r="F18" s="189"/>
      <c r="G18" s="189"/>
      <c r="H18" s="189"/>
      <c r="I18" s="189"/>
      <c r="J18" s="189"/>
      <c r="K18" s="189"/>
      <c r="L18" s="189"/>
      <c r="M18" s="189"/>
      <c r="N18" s="189"/>
      <c r="O18" s="189"/>
      <c r="P18" s="189"/>
      <c r="Q18" s="189"/>
      <c r="R18" s="189"/>
      <c r="S18" s="189"/>
      <c r="T18" s="189"/>
      <c r="U18" s="189"/>
      <c r="V18" s="189"/>
      <c r="W18" s="189"/>
      <c r="X18" s="189"/>
      <c r="Y18" s="189"/>
      <c r="Z18" s="189"/>
      <c r="AA18" s="189"/>
      <c r="AB18" s="189"/>
      <c r="AC18" s="189"/>
      <c r="AD18" s="189"/>
      <c r="AE18" s="189"/>
    </row>
    <row r="19" spans="1:31" ht="6.75" customHeight="1">
      <c r="A19" s="192"/>
      <c r="B19" s="193"/>
      <c r="C19" s="193"/>
      <c r="D19" s="193"/>
      <c r="E19" s="193"/>
      <c r="F19" s="189"/>
      <c r="G19" s="189"/>
      <c r="H19" s="189"/>
      <c r="I19" s="189"/>
      <c r="J19" s="189"/>
      <c r="K19" s="189"/>
      <c r="L19" s="189"/>
      <c r="M19" s="189"/>
      <c r="N19" s="189"/>
      <c r="O19" s="189"/>
      <c r="P19" s="189"/>
      <c r="Q19" s="189"/>
      <c r="R19" s="189"/>
      <c r="S19" s="189"/>
      <c r="T19" s="189"/>
      <c r="U19" s="189"/>
      <c r="V19" s="189"/>
      <c r="W19" s="189"/>
      <c r="X19" s="189"/>
      <c r="Y19" s="189"/>
      <c r="Z19" s="189"/>
      <c r="AA19" s="189"/>
      <c r="AB19" s="189"/>
      <c r="AC19" s="189"/>
      <c r="AD19" s="189"/>
      <c r="AE19" s="189"/>
    </row>
    <row r="20" spans="1:31" ht="18" customHeight="1">
      <c r="B20" s="266" t="s">
        <v>394</v>
      </c>
      <c r="C20" s="267"/>
      <c r="D20" s="268"/>
      <c r="E20" s="125"/>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E20" s="189"/>
    </row>
    <row r="21" spans="1:31" ht="18" customHeight="1">
      <c r="A21" s="269"/>
      <c r="B21" s="266" t="s">
        <v>395</v>
      </c>
      <c r="C21" s="267"/>
      <c r="D21" s="268"/>
      <c r="E21" s="125"/>
      <c r="F21" s="189"/>
      <c r="G21" s="189"/>
      <c r="H21" s="189"/>
      <c r="I21" s="189"/>
      <c r="J21" s="189"/>
      <c r="K21" s="189"/>
      <c r="L21" s="189"/>
      <c r="M21" s="189"/>
      <c r="N21" s="189"/>
      <c r="O21" s="189"/>
      <c r="P21" s="189"/>
      <c r="Q21" s="189"/>
      <c r="R21" s="189"/>
      <c r="S21" s="189"/>
      <c r="T21" s="189"/>
      <c r="U21" s="189"/>
      <c r="V21" s="189"/>
      <c r="W21" s="189"/>
      <c r="X21" s="189"/>
      <c r="Y21" s="189"/>
      <c r="Z21" s="189"/>
      <c r="AA21" s="189"/>
      <c r="AB21" s="189"/>
      <c r="AC21" s="189"/>
      <c r="AD21" s="189"/>
      <c r="AE21" s="189"/>
    </row>
    <row r="22" spans="1:31" ht="18" customHeight="1">
      <c r="A22" s="827"/>
      <c r="B22" s="828"/>
      <c r="C22" s="828"/>
      <c r="D22" s="828"/>
      <c r="E22" s="828"/>
      <c r="F22" s="189"/>
      <c r="G22" s="189"/>
      <c r="H22" s="189"/>
      <c r="I22" s="189"/>
      <c r="J22" s="189"/>
      <c r="K22" s="189"/>
      <c r="L22" s="189"/>
      <c r="M22" s="189"/>
      <c r="N22" s="189"/>
      <c r="O22" s="189"/>
      <c r="P22" s="189"/>
      <c r="Q22" s="189"/>
      <c r="R22" s="189"/>
      <c r="S22" s="189"/>
      <c r="T22" s="189"/>
      <c r="U22" s="189"/>
      <c r="V22" s="189"/>
      <c r="W22" s="189"/>
      <c r="X22" s="189"/>
      <c r="Y22" s="189"/>
      <c r="Z22" s="189"/>
      <c r="AA22" s="189"/>
      <c r="AB22" s="189"/>
      <c r="AC22" s="189"/>
      <c r="AD22" s="189"/>
      <c r="AE22" s="189"/>
    </row>
    <row r="23" spans="1:31" ht="18" customHeight="1">
      <c r="A23" s="194"/>
      <c r="B23" s="471" t="s">
        <v>708</v>
      </c>
      <c r="C23" s="267"/>
      <c r="D23" s="268"/>
      <c r="E23" s="125"/>
      <c r="F23" s="189"/>
      <c r="G23" s="189"/>
      <c r="H23" s="189"/>
      <c r="I23" s="189"/>
      <c r="J23" s="189"/>
      <c r="K23" s="189"/>
      <c r="L23" s="189"/>
      <c r="M23" s="189"/>
      <c r="N23" s="189"/>
      <c r="O23" s="189"/>
      <c r="P23" s="189"/>
      <c r="Q23" s="189"/>
      <c r="R23" s="189"/>
      <c r="S23" s="189"/>
      <c r="T23" s="189"/>
      <c r="U23" s="189"/>
      <c r="V23" s="189"/>
      <c r="W23" s="189"/>
      <c r="X23" s="189"/>
      <c r="Y23" s="189"/>
      <c r="Z23" s="189"/>
      <c r="AA23" s="189"/>
      <c r="AB23" s="189"/>
      <c r="AC23" s="189"/>
      <c r="AD23" s="189"/>
      <c r="AE23" s="189"/>
    </row>
    <row r="24" spans="1:31" ht="6.75" customHeight="1">
      <c r="A24" s="194"/>
      <c r="B24" s="194"/>
      <c r="C24" s="194"/>
      <c r="D24" s="194"/>
      <c r="E24" s="194"/>
      <c r="F24" s="189"/>
      <c r="G24" s="189"/>
      <c r="H24" s="189"/>
      <c r="I24" s="189"/>
      <c r="J24" s="189"/>
      <c r="K24" s="189"/>
      <c r="L24" s="189"/>
      <c r="M24" s="189"/>
      <c r="N24" s="189"/>
      <c r="O24" s="189"/>
      <c r="P24" s="189"/>
      <c r="Q24" s="189"/>
      <c r="R24" s="189"/>
      <c r="S24" s="189"/>
      <c r="T24" s="189"/>
      <c r="U24" s="189"/>
      <c r="V24" s="189"/>
      <c r="W24" s="189"/>
      <c r="X24" s="189"/>
      <c r="Y24" s="189"/>
      <c r="Z24" s="189"/>
      <c r="AA24" s="189"/>
      <c r="AB24" s="189"/>
      <c r="AC24" s="189"/>
      <c r="AD24" s="189"/>
      <c r="AE24" s="189"/>
    </row>
    <row r="25" spans="1:31" ht="13.5" customHeight="1">
      <c r="B25" s="829"/>
      <c r="C25" s="829"/>
      <c r="D25" s="829"/>
      <c r="E25" s="829"/>
      <c r="F25" s="189"/>
      <c r="G25" s="189"/>
      <c r="H25" s="189"/>
      <c r="I25" s="189"/>
      <c r="J25" s="189"/>
      <c r="K25" s="189"/>
      <c r="L25" s="189"/>
      <c r="M25" s="189"/>
      <c r="N25" s="189"/>
      <c r="O25" s="189"/>
      <c r="P25" s="189"/>
      <c r="Q25" s="189"/>
      <c r="R25" s="189"/>
      <c r="S25" s="189"/>
      <c r="T25" s="189"/>
      <c r="U25" s="189"/>
      <c r="V25" s="189"/>
      <c r="W25" s="189"/>
      <c r="X25" s="189"/>
      <c r="Y25" s="189"/>
      <c r="Z25" s="189"/>
      <c r="AA25" s="189"/>
      <c r="AB25" s="189"/>
      <c r="AC25" s="189"/>
      <c r="AD25" s="189"/>
      <c r="AE25" s="189"/>
    </row>
    <row r="26" spans="1:31" ht="35.25" customHeight="1">
      <c r="A26" s="191" t="s">
        <v>396</v>
      </c>
      <c r="B26" s="826" t="s">
        <v>132</v>
      </c>
      <c r="C26" s="826"/>
      <c r="D26" s="826"/>
      <c r="E26" s="826"/>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row>
    <row r="27" spans="1:31" ht="36" customHeight="1">
      <c r="A27" s="172" t="s">
        <v>156</v>
      </c>
      <c r="B27" s="819" t="s">
        <v>133</v>
      </c>
      <c r="C27" s="819"/>
      <c r="D27" s="819"/>
      <c r="E27" s="155" t="str">
        <f>B10</f>
        <v/>
      </c>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row>
    <row r="28" spans="1:31" ht="18.95" customHeight="1">
      <c r="A28" s="173" t="s">
        <v>157</v>
      </c>
      <c r="B28" s="815" t="s">
        <v>134</v>
      </c>
      <c r="C28" s="815"/>
      <c r="D28" s="815"/>
      <c r="E28" s="119"/>
      <c r="F28" s="189"/>
      <c r="G28" s="189"/>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89"/>
    </row>
    <row r="29" spans="1:31" ht="18.95" customHeight="1">
      <c r="A29" s="174"/>
      <c r="B29" s="815" t="s">
        <v>135</v>
      </c>
      <c r="C29" s="815"/>
      <c r="D29" s="815"/>
      <c r="E29" s="167"/>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row>
    <row r="30" spans="1:31" ht="18.95" customHeight="1">
      <c r="A30" s="174"/>
      <c r="B30" s="815"/>
      <c r="C30" s="815"/>
      <c r="D30" s="815"/>
      <c r="E30" s="167"/>
      <c r="F30" s="189"/>
      <c r="G30" s="189"/>
      <c r="H30" s="189"/>
      <c r="I30" s="189"/>
      <c r="J30" s="189"/>
      <c r="K30" s="189"/>
      <c r="L30" s="189"/>
      <c r="M30" s="189"/>
      <c r="N30" s="189"/>
      <c r="O30" s="189"/>
      <c r="P30" s="189"/>
      <c r="Q30" s="189"/>
      <c r="R30" s="189"/>
      <c r="S30" s="189"/>
      <c r="T30" s="189"/>
      <c r="U30" s="189"/>
      <c r="V30" s="189"/>
      <c r="W30" s="189"/>
      <c r="X30" s="189"/>
      <c r="Y30" s="189"/>
      <c r="Z30" s="189"/>
      <c r="AA30" s="189"/>
      <c r="AB30" s="189"/>
      <c r="AC30" s="189"/>
      <c r="AD30" s="189"/>
      <c r="AE30" s="189"/>
    </row>
    <row r="31" spans="1:31" ht="18.95" customHeight="1">
      <c r="A31" s="174"/>
      <c r="B31" s="815"/>
      <c r="C31" s="815"/>
      <c r="D31" s="815"/>
      <c r="E31" s="167"/>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row>
    <row r="32" spans="1:31" ht="18.95" customHeight="1">
      <c r="A32" s="174"/>
      <c r="B32" s="815" t="s">
        <v>136</v>
      </c>
      <c r="C32" s="815"/>
      <c r="D32" s="815"/>
      <c r="E32" s="167"/>
      <c r="F32" s="189"/>
      <c r="G32" s="189"/>
      <c r="H32" s="189"/>
      <c r="I32" s="189"/>
      <c r="J32" s="189"/>
      <c r="K32" s="189"/>
      <c r="L32" s="189"/>
      <c r="M32" s="189"/>
      <c r="N32" s="189"/>
      <c r="O32" s="189"/>
      <c r="P32" s="189"/>
      <c r="Q32" s="189"/>
      <c r="R32" s="189"/>
      <c r="S32" s="189"/>
      <c r="T32" s="189"/>
      <c r="U32" s="189"/>
      <c r="V32" s="189"/>
      <c r="W32" s="189"/>
      <c r="X32" s="189"/>
      <c r="Y32" s="189"/>
      <c r="Z32" s="189"/>
      <c r="AA32" s="189"/>
      <c r="AB32" s="189"/>
      <c r="AC32" s="189"/>
      <c r="AD32" s="189"/>
      <c r="AE32" s="189"/>
    </row>
    <row r="33" spans="1:31" ht="18.95" customHeight="1">
      <c r="A33" s="174"/>
      <c r="B33" s="815"/>
      <c r="C33" s="815"/>
      <c r="D33" s="815"/>
      <c r="E33" s="248"/>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row>
    <row r="34" spans="1:31" ht="18.95" customHeight="1">
      <c r="A34" s="174"/>
      <c r="B34" s="815"/>
      <c r="C34" s="815"/>
      <c r="D34" s="815"/>
      <c r="E34" s="248"/>
      <c r="F34" s="189"/>
      <c r="G34" s="189"/>
      <c r="H34" s="189"/>
      <c r="I34" s="189"/>
      <c r="J34" s="189"/>
      <c r="K34" s="189"/>
      <c r="L34" s="189"/>
      <c r="M34" s="189"/>
      <c r="N34" s="189"/>
      <c r="O34" s="189"/>
      <c r="P34" s="189"/>
      <c r="Q34" s="189"/>
      <c r="R34" s="189"/>
      <c r="S34" s="189"/>
      <c r="T34" s="189"/>
      <c r="U34" s="189"/>
      <c r="V34" s="189"/>
      <c r="W34" s="189"/>
      <c r="X34" s="189"/>
      <c r="Y34" s="189"/>
      <c r="Z34" s="189"/>
      <c r="AA34" s="189"/>
      <c r="AB34" s="189"/>
      <c r="AC34" s="189"/>
      <c r="AD34" s="189"/>
      <c r="AE34" s="189"/>
    </row>
    <row r="35" spans="1:31" ht="18.95" customHeight="1">
      <c r="A35" s="174"/>
      <c r="B35" s="815" t="s">
        <v>137</v>
      </c>
      <c r="C35" s="815"/>
      <c r="D35" s="815"/>
      <c r="E35" s="248"/>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row>
    <row r="36" spans="1:31" ht="18.95" customHeight="1">
      <c r="A36" s="174"/>
      <c r="B36" s="815"/>
      <c r="C36" s="815"/>
      <c r="D36" s="815"/>
      <c r="E36" s="167"/>
      <c r="F36" s="189"/>
      <c r="G36" s="189"/>
      <c r="H36" s="189"/>
      <c r="I36" s="189"/>
      <c r="J36" s="84" t="s">
        <v>606</v>
      </c>
      <c r="K36" s="189"/>
      <c r="L36" s="189"/>
      <c r="M36" s="189"/>
      <c r="N36" s="189"/>
      <c r="O36" s="189"/>
      <c r="P36" s="189"/>
      <c r="Q36" s="189"/>
      <c r="R36" s="189"/>
      <c r="S36" s="189"/>
      <c r="T36" s="189"/>
      <c r="U36" s="189"/>
      <c r="V36" s="189"/>
      <c r="W36" s="189"/>
      <c r="X36" s="189"/>
      <c r="Y36" s="189"/>
      <c r="Z36" s="189"/>
      <c r="AA36" s="189"/>
      <c r="AB36" s="189"/>
      <c r="AC36" s="189"/>
      <c r="AD36" s="189"/>
      <c r="AE36" s="189"/>
    </row>
    <row r="37" spans="1:31" ht="18.95" customHeight="1">
      <c r="A37" s="195"/>
      <c r="B37" s="817"/>
      <c r="C37" s="817"/>
      <c r="D37" s="817"/>
      <c r="E37" s="168"/>
      <c r="F37" s="189"/>
      <c r="G37" s="189"/>
      <c r="H37" s="189"/>
      <c r="I37" s="189"/>
      <c r="J37" s="84" t="s">
        <v>474</v>
      </c>
      <c r="K37" s="189"/>
      <c r="L37" s="189"/>
      <c r="M37" s="189"/>
      <c r="N37" s="189"/>
      <c r="O37" s="189"/>
      <c r="P37" s="189"/>
      <c r="Q37" s="189"/>
      <c r="R37" s="189"/>
      <c r="S37" s="189"/>
      <c r="T37" s="189"/>
      <c r="U37" s="189"/>
      <c r="V37" s="189"/>
      <c r="W37" s="189"/>
      <c r="X37" s="189"/>
      <c r="Y37" s="189"/>
      <c r="Z37" s="189"/>
      <c r="AA37" s="189"/>
      <c r="AB37" s="189"/>
      <c r="AC37" s="189"/>
      <c r="AD37" s="189"/>
      <c r="AE37" s="189"/>
    </row>
    <row r="38" spans="1:31" ht="18.95" customHeight="1">
      <c r="A38" s="712" t="s">
        <v>630</v>
      </c>
      <c r="B38" s="803" t="s">
        <v>138</v>
      </c>
      <c r="C38" s="803"/>
      <c r="D38" s="803"/>
      <c r="E38" s="804"/>
      <c r="F38" s="84"/>
      <c r="G38" s="84"/>
      <c r="H38" s="84"/>
      <c r="I38" s="84"/>
      <c r="J38" s="25"/>
      <c r="K38" s="84"/>
      <c r="L38" s="84"/>
      <c r="M38" s="84"/>
      <c r="N38" s="84"/>
      <c r="O38" s="84"/>
      <c r="P38" s="84"/>
      <c r="Q38" s="84"/>
      <c r="R38" s="84"/>
      <c r="S38" s="84"/>
      <c r="T38" s="84"/>
      <c r="U38" s="84"/>
      <c r="V38" s="84"/>
      <c r="W38" s="84"/>
      <c r="X38" s="84"/>
      <c r="Y38" s="84"/>
      <c r="Z38" s="84"/>
      <c r="AA38" s="84"/>
      <c r="AB38" s="84"/>
      <c r="AC38" s="84"/>
      <c r="AD38" s="84"/>
      <c r="AE38" s="84"/>
    </row>
    <row r="39" spans="1:31" ht="60.75" customHeight="1">
      <c r="A39" s="712"/>
      <c r="B39" s="806" t="s">
        <v>139</v>
      </c>
      <c r="C39" s="807"/>
      <c r="D39" s="808"/>
      <c r="E39" s="805"/>
      <c r="F39" s="84"/>
      <c r="G39" s="84"/>
      <c r="H39" s="84"/>
      <c r="I39" s="84"/>
      <c r="J39" s="25"/>
      <c r="K39" s="84"/>
      <c r="L39" s="84"/>
      <c r="M39" s="84"/>
      <c r="N39" s="84"/>
      <c r="O39" s="84"/>
      <c r="P39" s="84"/>
      <c r="Q39" s="84"/>
      <c r="R39" s="84"/>
      <c r="S39" s="84"/>
      <c r="T39" s="84"/>
      <c r="U39" s="84"/>
      <c r="V39" s="84"/>
      <c r="W39" s="84"/>
      <c r="X39" s="84"/>
      <c r="Y39" s="84"/>
      <c r="Z39" s="84"/>
      <c r="AA39" s="84"/>
      <c r="AB39" s="84"/>
      <c r="AC39" s="84"/>
      <c r="AD39" s="84"/>
      <c r="AE39" s="84"/>
    </row>
    <row r="40" spans="1:31" ht="105.75" customHeight="1">
      <c r="A40" s="46" t="s">
        <v>631</v>
      </c>
      <c r="B40" s="809" t="s">
        <v>632</v>
      </c>
      <c r="C40" s="810"/>
      <c r="D40" s="811"/>
      <c r="E40" s="430"/>
      <c r="F40" s="84"/>
      <c r="G40" s="84"/>
      <c r="H40" s="84"/>
      <c r="I40" s="84"/>
      <c r="J40" s="84"/>
      <c r="K40" s="84"/>
      <c r="L40" s="84"/>
      <c r="M40" s="84"/>
      <c r="N40" s="84"/>
      <c r="O40" s="84"/>
      <c r="P40" s="84"/>
      <c r="Q40" s="84"/>
      <c r="R40" s="84"/>
      <c r="S40" s="84"/>
      <c r="T40" s="84"/>
      <c r="U40" s="84"/>
      <c r="V40" s="84"/>
      <c r="W40" s="84"/>
      <c r="X40" s="84"/>
      <c r="Y40" s="84"/>
      <c r="Z40" s="84"/>
      <c r="AA40" s="84"/>
      <c r="AB40" s="84"/>
      <c r="AC40" s="84"/>
      <c r="AD40" s="84"/>
      <c r="AE40" s="84"/>
    </row>
    <row r="41" spans="1:31" ht="60.75" customHeight="1">
      <c r="A41" s="46" t="s">
        <v>633</v>
      </c>
      <c r="B41" s="809" t="s">
        <v>634</v>
      </c>
      <c r="C41" s="810"/>
      <c r="D41" s="811"/>
      <c r="E41" s="429"/>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row>
    <row r="42" spans="1:31" ht="102" customHeight="1">
      <c r="A42" s="46" t="s">
        <v>635</v>
      </c>
      <c r="B42" s="809" t="s">
        <v>636</v>
      </c>
      <c r="C42" s="810"/>
      <c r="D42" s="811"/>
      <c r="E42" s="431"/>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row>
    <row r="43" spans="1:31" ht="17.100000000000001" customHeight="1">
      <c r="A43" s="171" t="s">
        <v>158</v>
      </c>
      <c r="B43" s="816" t="s">
        <v>140</v>
      </c>
      <c r="C43" s="816"/>
      <c r="D43" s="816"/>
      <c r="E43" s="87"/>
      <c r="F43" s="189"/>
      <c r="G43" s="189"/>
      <c r="H43" s="189"/>
      <c r="I43" s="189"/>
      <c r="J43" s="189"/>
      <c r="K43" s="189"/>
      <c r="L43" s="189"/>
      <c r="M43" s="189"/>
      <c r="N43" s="189"/>
      <c r="O43" s="189"/>
      <c r="P43" s="189"/>
      <c r="Q43" s="189"/>
      <c r="R43" s="189"/>
      <c r="S43" s="189"/>
      <c r="T43" s="189"/>
      <c r="U43" s="189"/>
      <c r="V43" s="189"/>
      <c r="W43" s="189"/>
      <c r="X43" s="189"/>
      <c r="Y43" s="189"/>
      <c r="Z43" s="189"/>
      <c r="AA43" s="189"/>
      <c r="AB43" s="189"/>
      <c r="AC43" s="189"/>
      <c r="AD43" s="189"/>
      <c r="AE43" s="189"/>
    </row>
    <row r="44" spans="1:31" ht="17.100000000000001" customHeight="1">
      <c r="A44" s="314" t="s">
        <v>159</v>
      </c>
      <c r="B44" s="813" t="s">
        <v>511</v>
      </c>
      <c r="C44" s="813"/>
      <c r="D44" s="813"/>
      <c r="E44" s="87"/>
      <c r="F44" s="189"/>
      <c r="G44" s="189"/>
      <c r="H44" s="189"/>
      <c r="I44" s="189"/>
      <c r="J44" s="189"/>
      <c r="K44" s="189"/>
      <c r="L44" s="189"/>
      <c r="M44" s="189"/>
      <c r="N44" s="189"/>
      <c r="O44" s="189"/>
      <c r="P44" s="189"/>
      <c r="Q44" s="189"/>
      <c r="R44" s="189"/>
      <c r="S44" s="189"/>
      <c r="T44" s="189"/>
      <c r="U44" s="189"/>
      <c r="V44" s="189"/>
      <c r="W44" s="189"/>
      <c r="X44" s="189"/>
      <c r="Y44" s="189"/>
      <c r="Z44" s="189"/>
      <c r="AA44" s="189"/>
      <c r="AB44" s="189"/>
      <c r="AC44" s="189"/>
      <c r="AD44" s="189"/>
      <c r="AE44" s="189"/>
    </row>
    <row r="45" spans="1:31" ht="44.25" customHeight="1">
      <c r="A45" s="314" t="s">
        <v>512</v>
      </c>
      <c r="B45" s="813" t="s">
        <v>513</v>
      </c>
      <c r="C45" s="813"/>
      <c r="D45" s="813"/>
      <c r="E45" s="87"/>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row>
    <row r="46" spans="1:31" ht="36.75" customHeight="1">
      <c r="A46" s="314"/>
      <c r="B46" s="813" t="s">
        <v>514</v>
      </c>
      <c r="C46" s="813"/>
      <c r="D46" s="813"/>
      <c r="E46" s="315" t="s">
        <v>515</v>
      </c>
      <c r="F46" s="189"/>
      <c r="G46" s="189"/>
      <c r="H46" s="189"/>
      <c r="I46" s="189"/>
      <c r="J46" s="189"/>
      <c r="K46" s="189"/>
      <c r="L46" s="189"/>
      <c r="M46" s="189"/>
      <c r="N46" s="189"/>
      <c r="O46" s="189"/>
      <c r="P46" s="189"/>
      <c r="Q46" s="189"/>
      <c r="R46" s="189"/>
      <c r="S46" s="189"/>
      <c r="T46" s="189"/>
      <c r="U46" s="189"/>
      <c r="V46" s="189"/>
      <c r="W46" s="189"/>
      <c r="X46" s="189"/>
      <c r="Y46" s="189"/>
      <c r="Z46" s="189"/>
      <c r="AA46" s="189"/>
      <c r="AB46" s="189"/>
      <c r="AC46" s="189"/>
      <c r="AD46" s="189"/>
      <c r="AE46" s="189"/>
    </row>
    <row r="47" spans="1:31" ht="17.100000000000001" customHeight="1">
      <c r="A47" s="314" t="s">
        <v>516</v>
      </c>
      <c r="B47" s="709"/>
      <c r="C47" s="814"/>
      <c r="D47" s="710"/>
      <c r="E47" s="87"/>
      <c r="F47" s="189"/>
      <c r="G47" s="189"/>
      <c r="H47" s="189"/>
      <c r="I47" s="189"/>
      <c r="J47" s="189"/>
      <c r="K47" s="189"/>
      <c r="L47" s="189"/>
      <c r="M47" s="189"/>
      <c r="N47" s="189"/>
      <c r="O47" s="189"/>
      <c r="P47" s="189"/>
      <c r="Q47" s="189"/>
      <c r="R47" s="189"/>
      <c r="S47" s="189"/>
      <c r="T47" s="189"/>
      <c r="U47" s="189"/>
      <c r="V47" s="189"/>
      <c r="W47" s="189"/>
      <c r="X47" s="189"/>
      <c r="Y47" s="189"/>
      <c r="Z47" s="189"/>
      <c r="AA47" s="189"/>
      <c r="AB47" s="189"/>
      <c r="AC47" s="189"/>
      <c r="AD47" s="189"/>
      <c r="AE47" s="189"/>
    </row>
    <row r="48" spans="1:31" ht="17.100000000000001" customHeight="1">
      <c r="A48" s="314" t="s">
        <v>28</v>
      </c>
      <c r="B48" s="709"/>
      <c r="C48" s="814"/>
      <c r="D48" s="710"/>
      <c r="E48" s="87"/>
      <c r="F48" s="189"/>
      <c r="G48" s="189"/>
      <c r="H48" s="189"/>
      <c r="I48" s="189"/>
      <c r="J48" s="189"/>
      <c r="K48" s="189"/>
      <c r="L48" s="189"/>
      <c r="M48" s="189"/>
      <c r="N48" s="189"/>
      <c r="O48" s="189"/>
      <c r="P48" s="189"/>
      <c r="Q48" s="189"/>
      <c r="R48" s="189"/>
      <c r="S48" s="189"/>
      <c r="T48" s="189"/>
      <c r="U48" s="189"/>
      <c r="V48" s="189"/>
      <c r="W48" s="189"/>
      <c r="X48" s="189"/>
      <c r="Y48" s="189"/>
      <c r="Z48" s="189"/>
      <c r="AA48" s="189"/>
      <c r="AB48" s="189"/>
      <c r="AC48" s="189"/>
      <c r="AD48" s="189"/>
      <c r="AE48" s="189"/>
    </row>
    <row r="49" spans="1:31" ht="17.100000000000001" customHeight="1">
      <c r="A49" s="314" t="s">
        <v>468</v>
      </c>
      <c r="B49" s="709"/>
      <c r="C49" s="814"/>
      <c r="D49" s="710"/>
      <c r="E49" s="87"/>
      <c r="F49" s="189"/>
      <c r="G49" s="189"/>
      <c r="H49" s="189"/>
      <c r="I49" s="189"/>
      <c r="J49" s="189"/>
      <c r="K49" s="189"/>
      <c r="L49" s="189"/>
      <c r="M49" s="189"/>
      <c r="N49" s="189"/>
      <c r="O49" s="189"/>
      <c r="P49" s="189"/>
      <c r="Q49" s="189"/>
      <c r="R49" s="189"/>
      <c r="S49" s="189"/>
      <c r="T49" s="189"/>
      <c r="U49" s="189"/>
      <c r="V49" s="189"/>
      <c r="W49" s="189"/>
      <c r="X49" s="189"/>
      <c r="Y49" s="189"/>
      <c r="Z49" s="189"/>
      <c r="AA49" s="189"/>
      <c r="AB49" s="189"/>
      <c r="AC49" s="189"/>
      <c r="AD49" s="189"/>
      <c r="AE49" s="189"/>
    </row>
    <row r="50" spans="1:31" ht="66.75" customHeight="1">
      <c r="A50" s="314" t="s">
        <v>470</v>
      </c>
      <c r="B50" s="813" t="s">
        <v>517</v>
      </c>
      <c r="C50" s="813"/>
      <c r="D50" s="813"/>
      <c r="E50" s="316"/>
      <c r="F50" s="189"/>
      <c r="G50" s="189"/>
      <c r="H50" s="189"/>
      <c r="I50" s="189"/>
      <c r="J50" s="189"/>
      <c r="K50" s="189"/>
      <c r="L50" s="189"/>
      <c r="M50" s="189"/>
      <c r="N50" s="189"/>
      <c r="O50" s="189"/>
      <c r="P50" s="189"/>
      <c r="Q50" s="189"/>
      <c r="R50" s="189"/>
      <c r="S50" s="189"/>
      <c r="T50" s="189"/>
      <c r="U50" s="189"/>
      <c r="V50" s="189"/>
      <c r="W50" s="189"/>
      <c r="X50" s="189"/>
      <c r="Y50" s="189"/>
      <c r="Z50" s="189"/>
      <c r="AA50" s="189"/>
      <c r="AB50" s="189"/>
      <c r="AC50" s="189"/>
      <c r="AD50" s="189"/>
      <c r="AE50" s="189"/>
    </row>
    <row r="51" spans="1:31" ht="17.100000000000001" customHeight="1">
      <c r="A51" s="314"/>
      <c r="B51" s="813" t="s">
        <v>514</v>
      </c>
      <c r="C51" s="813"/>
      <c r="D51" s="813"/>
      <c r="E51" s="315" t="s">
        <v>515</v>
      </c>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row>
    <row r="52" spans="1:31" ht="17.100000000000001" customHeight="1">
      <c r="A52" s="314" t="s">
        <v>516</v>
      </c>
      <c r="B52" s="709"/>
      <c r="C52" s="814"/>
      <c r="D52" s="710"/>
      <c r="E52" s="87"/>
      <c r="F52" s="189"/>
      <c r="G52" s="189"/>
      <c r="H52" s="189"/>
      <c r="I52" s="189"/>
      <c r="J52" s="189"/>
      <c r="K52" s="189"/>
      <c r="L52" s="189"/>
      <c r="M52" s="189"/>
      <c r="N52" s="189"/>
      <c r="O52" s="189"/>
      <c r="P52" s="189"/>
      <c r="Q52" s="189"/>
      <c r="R52" s="189"/>
      <c r="S52" s="189"/>
      <c r="T52" s="189"/>
      <c r="U52" s="189"/>
      <c r="V52" s="189"/>
      <c r="W52" s="189"/>
      <c r="X52" s="189"/>
      <c r="Y52" s="189"/>
      <c r="Z52" s="189"/>
      <c r="AA52" s="189"/>
      <c r="AB52" s="189"/>
      <c r="AC52" s="189"/>
      <c r="AD52" s="189"/>
      <c r="AE52" s="189"/>
    </row>
    <row r="53" spans="1:31" ht="17.100000000000001" customHeight="1">
      <c r="A53" s="314" t="s">
        <v>28</v>
      </c>
      <c r="B53" s="709"/>
      <c r="C53" s="814"/>
      <c r="D53" s="710"/>
      <c r="E53" s="87"/>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row>
    <row r="54" spans="1:31" ht="17.100000000000001" customHeight="1">
      <c r="A54" s="314" t="s">
        <v>468</v>
      </c>
      <c r="B54" s="709"/>
      <c r="C54" s="814"/>
      <c r="D54" s="710"/>
      <c r="E54" s="87"/>
      <c r="F54" s="189"/>
      <c r="G54" s="189"/>
      <c r="H54" s="189"/>
      <c r="I54" s="189"/>
      <c r="J54" s="189"/>
      <c r="K54" s="189"/>
      <c r="L54" s="189"/>
      <c r="M54" s="189"/>
      <c r="N54" s="189"/>
      <c r="O54" s="189"/>
      <c r="P54" s="189"/>
      <c r="Q54" s="189"/>
      <c r="R54" s="189"/>
      <c r="S54" s="189"/>
      <c r="T54" s="189"/>
      <c r="U54" s="189"/>
      <c r="V54" s="189"/>
      <c r="W54" s="189"/>
      <c r="X54" s="189"/>
      <c r="Y54" s="189"/>
      <c r="Z54" s="189"/>
      <c r="AA54" s="189"/>
      <c r="AB54" s="189"/>
      <c r="AC54" s="189"/>
      <c r="AD54" s="189"/>
      <c r="AE54" s="189"/>
    </row>
    <row r="55" spans="1:31" ht="17.100000000000001" customHeight="1">
      <c r="A55" s="317" t="s">
        <v>518</v>
      </c>
      <c r="B55" s="709"/>
      <c r="C55" s="814"/>
      <c r="D55" s="710"/>
      <c r="E55" s="87"/>
      <c r="F55" s="189"/>
      <c r="G55" s="189"/>
      <c r="H55" s="189"/>
      <c r="I55" s="189"/>
      <c r="J55" s="189"/>
      <c r="K55" s="189"/>
      <c r="L55" s="189"/>
      <c r="M55" s="189"/>
      <c r="N55" s="189"/>
      <c r="O55" s="189"/>
      <c r="P55" s="189"/>
      <c r="Q55" s="189"/>
      <c r="R55" s="189"/>
      <c r="S55" s="189"/>
      <c r="T55" s="189"/>
      <c r="U55" s="189"/>
      <c r="V55" s="189"/>
      <c r="W55" s="189"/>
      <c r="X55" s="189"/>
      <c r="Y55" s="189"/>
      <c r="Z55" s="189"/>
      <c r="AA55" s="189"/>
      <c r="AB55" s="189"/>
      <c r="AC55" s="189"/>
      <c r="AD55" s="189"/>
      <c r="AE55" s="189"/>
    </row>
    <row r="56" spans="1:31" ht="17.100000000000001" customHeight="1">
      <c r="A56" s="314" t="s">
        <v>469</v>
      </c>
      <c r="B56" s="709"/>
      <c r="C56" s="814"/>
      <c r="D56" s="710"/>
      <c r="E56" s="87"/>
      <c r="F56" s="189"/>
      <c r="G56" s="189"/>
      <c r="H56" s="189"/>
      <c r="I56" s="189"/>
      <c r="J56" s="189"/>
      <c r="K56" s="189"/>
      <c r="L56" s="189"/>
      <c r="M56" s="189"/>
      <c r="N56" s="189"/>
      <c r="O56" s="189"/>
      <c r="P56" s="189"/>
      <c r="Q56" s="189"/>
      <c r="R56" s="189"/>
      <c r="S56" s="189"/>
      <c r="T56" s="189"/>
      <c r="U56" s="189"/>
      <c r="V56" s="189"/>
      <c r="W56" s="189"/>
      <c r="X56" s="189"/>
      <c r="Y56" s="189"/>
      <c r="Z56" s="189"/>
      <c r="AA56" s="189"/>
      <c r="AB56" s="189"/>
      <c r="AC56" s="189"/>
      <c r="AD56" s="189"/>
      <c r="AE56" s="189"/>
    </row>
    <row r="57" spans="1:31" ht="17.100000000000001" customHeight="1">
      <c r="A57" s="317" t="s">
        <v>475</v>
      </c>
      <c r="B57" s="709"/>
      <c r="C57" s="814"/>
      <c r="D57" s="710"/>
      <c r="E57" s="87"/>
      <c r="F57" s="189"/>
      <c r="G57" s="189"/>
      <c r="H57" s="189"/>
      <c r="I57" s="189"/>
      <c r="J57" s="189"/>
      <c r="K57" s="189"/>
      <c r="L57" s="189"/>
      <c r="M57" s="189"/>
      <c r="N57" s="189"/>
      <c r="O57" s="189"/>
      <c r="P57" s="189"/>
      <c r="Q57" s="189"/>
      <c r="R57" s="189"/>
      <c r="S57" s="189"/>
      <c r="T57" s="189"/>
      <c r="U57" s="189"/>
      <c r="V57" s="189"/>
      <c r="W57" s="189"/>
      <c r="X57" s="189"/>
      <c r="Y57" s="189"/>
      <c r="Z57" s="189"/>
      <c r="AA57" s="189"/>
      <c r="AB57" s="189"/>
      <c r="AC57" s="189"/>
      <c r="AD57" s="189"/>
      <c r="AE57" s="189"/>
    </row>
    <row r="58" spans="1:31" ht="17.100000000000001" customHeight="1">
      <c r="A58" s="171" t="s">
        <v>674</v>
      </c>
      <c r="B58" s="816" t="s">
        <v>141</v>
      </c>
      <c r="C58" s="816"/>
      <c r="D58" s="816"/>
      <c r="E58" s="87"/>
      <c r="F58" s="189"/>
      <c r="G58" s="189"/>
      <c r="H58" s="189"/>
      <c r="I58" s="189"/>
      <c r="J58" s="189"/>
      <c r="K58" s="189"/>
      <c r="L58" s="189"/>
      <c r="M58" s="189"/>
      <c r="N58" s="189"/>
      <c r="O58" s="189"/>
      <c r="P58" s="189"/>
      <c r="Q58" s="189"/>
      <c r="R58" s="189"/>
      <c r="S58" s="189"/>
      <c r="T58" s="189"/>
      <c r="U58" s="189"/>
      <c r="V58" s="189"/>
      <c r="W58" s="189"/>
      <c r="X58" s="189"/>
      <c r="Y58" s="189"/>
      <c r="Z58" s="189"/>
      <c r="AA58" s="189"/>
      <c r="AB58" s="189"/>
      <c r="AC58" s="189"/>
      <c r="AD58" s="189"/>
      <c r="AE58" s="189"/>
    </row>
    <row r="59" spans="1:31" ht="17.100000000000001" customHeight="1">
      <c r="A59" s="49" t="s">
        <v>675</v>
      </c>
      <c r="B59" s="815" t="s">
        <v>142</v>
      </c>
      <c r="C59" s="815"/>
      <c r="D59" s="815"/>
      <c r="E59" s="87"/>
      <c r="F59" s="189"/>
      <c r="G59" s="189"/>
      <c r="H59" s="189"/>
      <c r="I59" s="189"/>
      <c r="J59" s="189"/>
      <c r="K59" s="189"/>
      <c r="L59" s="189"/>
      <c r="M59" s="189"/>
      <c r="N59" s="189"/>
      <c r="O59" s="189"/>
      <c r="P59" s="189"/>
      <c r="Q59" s="189"/>
      <c r="R59" s="189"/>
      <c r="S59" s="189"/>
      <c r="T59" s="189"/>
      <c r="U59" s="189"/>
      <c r="V59" s="189"/>
      <c r="W59" s="189"/>
      <c r="X59" s="189"/>
      <c r="Y59" s="189"/>
      <c r="Z59" s="189"/>
      <c r="AA59" s="189"/>
      <c r="AB59" s="189"/>
      <c r="AC59" s="189"/>
      <c r="AD59" s="189"/>
      <c r="AE59" s="189"/>
    </row>
    <row r="60" spans="1:31" ht="17.100000000000001" customHeight="1">
      <c r="A60" s="118"/>
      <c r="B60" s="815"/>
      <c r="C60" s="815"/>
      <c r="D60" s="815"/>
      <c r="E60" s="167"/>
      <c r="F60" s="189"/>
      <c r="G60" s="189"/>
      <c r="H60" s="189"/>
      <c r="I60" s="189"/>
      <c r="J60" s="189"/>
      <c r="K60" s="189"/>
      <c r="L60" s="189"/>
      <c r="M60" s="189"/>
      <c r="N60" s="189"/>
      <c r="O60" s="189"/>
      <c r="P60" s="189"/>
      <c r="Q60" s="189"/>
      <c r="R60" s="189"/>
      <c r="S60" s="189"/>
      <c r="T60" s="189"/>
      <c r="U60" s="189"/>
      <c r="V60" s="189"/>
      <c r="W60" s="189"/>
      <c r="X60" s="189"/>
      <c r="Y60" s="189"/>
      <c r="Z60" s="189"/>
      <c r="AA60" s="189"/>
      <c r="AB60" s="189"/>
      <c r="AC60" s="189"/>
      <c r="AD60" s="189"/>
      <c r="AE60" s="189"/>
    </row>
    <row r="61" spans="1:31" ht="17.100000000000001" customHeight="1">
      <c r="A61" s="113"/>
      <c r="B61" s="817"/>
      <c r="C61" s="817"/>
      <c r="D61" s="817"/>
      <c r="E61" s="168"/>
      <c r="F61" s="189"/>
      <c r="G61" s="189"/>
      <c r="H61" s="189"/>
      <c r="I61" s="189"/>
      <c r="J61" s="189"/>
      <c r="K61" s="189"/>
      <c r="L61" s="189"/>
      <c r="M61" s="189"/>
      <c r="N61" s="189"/>
      <c r="O61" s="189"/>
      <c r="P61" s="189"/>
      <c r="Q61" s="189"/>
      <c r="R61" s="189"/>
      <c r="S61" s="189"/>
      <c r="T61" s="189"/>
      <c r="U61" s="189"/>
      <c r="V61" s="189"/>
      <c r="W61" s="189"/>
      <c r="X61" s="189"/>
      <c r="Y61" s="189"/>
      <c r="Z61" s="189"/>
      <c r="AA61" s="189"/>
      <c r="AB61" s="189"/>
      <c r="AC61" s="189"/>
      <c r="AD61" s="189"/>
      <c r="AE61" s="189"/>
    </row>
    <row r="62" spans="1:31" ht="17.100000000000001" customHeight="1">
      <c r="A62" s="118" t="s">
        <v>676</v>
      </c>
      <c r="B62" s="812" t="s">
        <v>143</v>
      </c>
      <c r="C62" s="812"/>
      <c r="D62" s="812"/>
      <c r="E62" s="169"/>
      <c r="F62" s="189"/>
      <c r="G62" s="189"/>
      <c r="H62" s="189"/>
      <c r="I62" s="189"/>
      <c r="J62" s="189"/>
      <c r="K62" s="189"/>
      <c r="L62" s="189"/>
      <c r="M62" s="189"/>
      <c r="N62" s="189"/>
      <c r="O62" s="189"/>
      <c r="P62" s="189"/>
      <c r="Q62" s="189"/>
      <c r="R62" s="189"/>
      <c r="S62" s="189"/>
      <c r="T62" s="189"/>
      <c r="U62" s="189"/>
      <c r="V62" s="189"/>
      <c r="W62" s="189"/>
      <c r="X62" s="189"/>
      <c r="Y62" s="189"/>
      <c r="Z62" s="189"/>
      <c r="AA62" s="189"/>
      <c r="AB62" s="189"/>
      <c r="AC62" s="189"/>
      <c r="AD62" s="189"/>
      <c r="AE62" s="189"/>
    </row>
    <row r="63" spans="1:31" ht="17.100000000000001" customHeight="1">
      <c r="A63" s="118"/>
      <c r="B63" s="815" t="s">
        <v>171</v>
      </c>
      <c r="C63" s="815"/>
      <c r="D63" s="815"/>
      <c r="E63" s="167"/>
      <c r="F63" s="189"/>
      <c r="G63" s="189"/>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89"/>
    </row>
    <row r="64" spans="1:31" ht="17.100000000000001" customHeight="1">
      <c r="A64" s="49" t="s">
        <v>677</v>
      </c>
      <c r="B64" s="823" t="s">
        <v>153</v>
      </c>
      <c r="C64" s="824"/>
      <c r="D64" s="825"/>
      <c r="E64" s="170"/>
      <c r="F64" s="189"/>
      <c r="G64" s="189"/>
      <c r="H64" s="189"/>
      <c r="I64" s="189"/>
      <c r="J64" s="189"/>
      <c r="K64" s="189"/>
      <c r="L64" s="189"/>
      <c r="M64" s="189"/>
      <c r="N64" s="189"/>
      <c r="O64" s="189"/>
      <c r="P64" s="189"/>
      <c r="Q64" s="189"/>
      <c r="R64" s="189"/>
      <c r="S64" s="189"/>
      <c r="T64" s="189"/>
      <c r="U64" s="189"/>
      <c r="V64" s="189"/>
      <c r="W64" s="189"/>
      <c r="X64" s="189"/>
      <c r="Y64" s="189"/>
      <c r="Z64" s="189"/>
      <c r="AA64" s="189"/>
      <c r="AB64" s="189"/>
      <c r="AC64" s="189"/>
      <c r="AD64" s="189"/>
      <c r="AE64" s="189"/>
    </row>
    <row r="65" spans="1:31" ht="17.100000000000001" customHeight="1">
      <c r="A65" s="118"/>
      <c r="B65" s="815" t="s">
        <v>144</v>
      </c>
      <c r="C65" s="815"/>
      <c r="D65" s="815"/>
      <c r="E65" s="167"/>
      <c r="F65" s="189"/>
      <c r="G65" s="189"/>
      <c r="H65" s="189"/>
      <c r="I65" s="189"/>
      <c r="J65" s="189"/>
      <c r="K65" s="189"/>
      <c r="L65" s="189"/>
      <c r="M65" s="189"/>
      <c r="N65" s="189"/>
      <c r="O65" s="189"/>
      <c r="P65" s="189"/>
      <c r="Q65" s="189"/>
      <c r="R65" s="189"/>
      <c r="S65" s="189"/>
      <c r="T65" s="189"/>
      <c r="U65" s="189"/>
      <c r="V65" s="189"/>
      <c r="W65" s="189"/>
      <c r="X65" s="189"/>
      <c r="Y65" s="189"/>
      <c r="Z65" s="189"/>
      <c r="AA65" s="189"/>
      <c r="AB65" s="189"/>
      <c r="AC65" s="189"/>
      <c r="AD65" s="189"/>
      <c r="AE65" s="189"/>
    </row>
    <row r="66" spans="1:31" ht="17.100000000000001" customHeight="1">
      <c r="A66" s="118"/>
      <c r="B66" s="815" t="s">
        <v>145</v>
      </c>
      <c r="C66" s="815"/>
      <c r="D66" s="815"/>
      <c r="E66" s="167"/>
      <c r="F66" s="189"/>
      <c r="G66" s="189"/>
      <c r="H66" s="189"/>
      <c r="I66" s="189"/>
      <c r="J66" s="189"/>
      <c r="K66" s="189"/>
      <c r="L66" s="189"/>
      <c r="M66" s="189"/>
      <c r="N66" s="189"/>
      <c r="O66" s="189"/>
      <c r="P66" s="189"/>
      <c r="Q66" s="189"/>
      <c r="R66" s="189"/>
      <c r="S66" s="189"/>
      <c r="T66" s="189"/>
      <c r="U66" s="189"/>
      <c r="V66" s="189"/>
      <c r="W66" s="189"/>
      <c r="X66" s="189"/>
      <c r="Y66" s="189"/>
      <c r="Z66" s="189"/>
      <c r="AA66" s="189"/>
      <c r="AB66" s="189"/>
      <c r="AC66" s="189"/>
      <c r="AD66" s="189"/>
      <c r="AE66" s="189"/>
    </row>
    <row r="67" spans="1:31" ht="17.100000000000001" customHeight="1">
      <c r="A67" s="113"/>
      <c r="B67" s="817" t="s">
        <v>146</v>
      </c>
      <c r="C67" s="817"/>
      <c r="D67" s="817"/>
      <c r="E67" s="168"/>
      <c r="F67" s="189"/>
      <c r="G67" s="189"/>
      <c r="H67" s="189"/>
      <c r="I67" s="189"/>
      <c r="J67" s="189"/>
      <c r="K67" s="189"/>
      <c r="L67" s="189"/>
      <c r="M67" s="189"/>
      <c r="N67" s="189"/>
      <c r="O67" s="189"/>
      <c r="P67" s="189"/>
      <c r="Q67" s="189"/>
      <c r="R67" s="189"/>
      <c r="S67" s="189"/>
      <c r="T67" s="189"/>
      <c r="U67" s="189"/>
      <c r="V67" s="189"/>
      <c r="W67" s="189"/>
      <c r="X67" s="189"/>
      <c r="Y67" s="189"/>
      <c r="Z67" s="189"/>
      <c r="AA67" s="189"/>
      <c r="AB67" s="189"/>
      <c r="AC67" s="189"/>
      <c r="AD67" s="189"/>
      <c r="AE67" s="189"/>
    </row>
    <row r="68" spans="1:31" ht="17.100000000000001" customHeight="1">
      <c r="A68" s="49" t="s">
        <v>160</v>
      </c>
      <c r="B68" s="818" t="s">
        <v>147</v>
      </c>
      <c r="C68" s="818"/>
      <c r="D68" s="818"/>
      <c r="E68" s="170"/>
      <c r="F68" s="189"/>
      <c r="G68" s="189"/>
      <c r="H68" s="189"/>
      <c r="I68" s="189"/>
      <c r="J68" s="189"/>
      <c r="K68" s="189"/>
      <c r="L68" s="189"/>
      <c r="M68" s="189"/>
      <c r="N68" s="189"/>
      <c r="O68" s="189"/>
      <c r="P68" s="189"/>
      <c r="Q68" s="189"/>
      <c r="R68" s="189"/>
      <c r="S68" s="189"/>
      <c r="T68" s="189"/>
      <c r="U68" s="189"/>
      <c r="V68" s="189"/>
      <c r="W68" s="189"/>
      <c r="X68" s="189"/>
      <c r="Y68" s="189"/>
      <c r="Z68" s="189"/>
      <c r="AA68" s="189"/>
      <c r="AB68" s="189"/>
      <c r="AC68" s="189"/>
      <c r="AD68" s="189"/>
      <c r="AE68" s="189"/>
    </row>
    <row r="69" spans="1:31" ht="17.100000000000001" customHeight="1">
      <c r="A69" s="118"/>
      <c r="B69" s="815" t="s">
        <v>148</v>
      </c>
      <c r="C69" s="815"/>
      <c r="D69" s="815"/>
      <c r="E69" s="167"/>
      <c r="F69" s="189"/>
      <c r="G69" s="189"/>
      <c r="H69" s="189"/>
      <c r="I69" s="189"/>
      <c r="J69" s="189"/>
      <c r="K69" s="189"/>
      <c r="L69" s="189"/>
      <c r="M69" s="189"/>
      <c r="N69" s="189"/>
      <c r="O69" s="189"/>
      <c r="P69" s="189"/>
      <c r="Q69" s="189"/>
      <c r="R69" s="189"/>
      <c r="S69" s="189"/>
      <c r="T69" s="189"/>
      <c r="U69" s="189"/>
      <c r="V69" s="189"/>
      <c r="W69" s="189"/>
      <c r="X69" s="189"/>
      <c r="Y69" s="189"/>
      <c r="Z69" s="189"/>
      <c r="AA69" s="189"/>
      <c r="AB69" s="189"/>
      <c r="AC69" s="189"/>
      <c r="AD69" s="189"/>
      <c r="AE69" s="189"/>
    </row>
    <row r="70" spans="1:31" ht="17.100000000000001" customHeight="1">
      <c r="A70" s="118"/>
      <c r="B70" s="815" t="s">
        <v>149</v>
      </c>
      <c r="C70" s="815"/>
      <c r="D70" s="815"/>
      <c r="E70" s="167"/>
      <c r="F70" s="189"/>
      <c r="G70" s="189"/>
      <c r="H70" s="189"/>
      <c r="I70" s="189"/>
      <c r="J70" s="189"/>
      <c r="K70" s="189"/>
      <c r="L70" s="189"/>
      <c r="M70" s="189"/>
      <c r="N70" s="189"/>
      <c r="O70" s="189"/>
      <c r="P70" s="189"/>
      <c r="Q70" s="189"/>
      <c r="R70" s="189"/>
      <c r="S70" s="189"/>
      <c r="T70" s="189"/>
      <c r="U70" s="189"/>
      <c r="V70" s="189"/>
      <c r="W70" s="189"/>
      <c r="X70" s="189"/>
      <c r="Y70" s="189"/>
      <c r="Z70" s="189"/>
      <c r="AA70" s="189"/>
      <c r="AB70" s="189"/>
      <c r="AC70" s="189"/>
      <c r="AD70" s="189"/>
      <c r="AE70" s="189"/>
    </row>
    <row r="71" spans="1:31" ht="17.100000000000001" customHeight="1">
      <c r="A71" s="118"/>
      <c r="B71" s="815"/>
      <c r="C71" s="815"/>
      <c r="D71" s="815"/>
      <c r="E71" s="167"/>
      <c r="F71" s="189"/>
      <c r="G71" s="189"/>
      <c r="H71" s="189"/>
      <c r="I71" s="189"/>
      <c r="J71" s="189"/>
      <c r="K71" s="189"/>
      <c r="L71" s="189"/>
      <c r="M71" s="189"/>
      <c r="N71" s="189"/>
      <c r="O71" s="189"/>
      <c r="P71" s="189"/>
      <c r="Q71" s="189"/>
      <c r="R71" s="189"/>
      <c r="S71" s="189"/>
      <c r="T71" s="189"/>
      <c r="U71" s="189"/>
      <c r="V71" s="189"/>
      <c r="W71" s="189"/>
      <c r="X71" s="189"/>
      <c r="Y71" s="189"/>
      <c r="Z71" s="189"/>
      <c r="AA71" s="189"/>
      <c r="AB71" s="189"/>
      <c r="AC71" s="189"/>
      <c r="AD71" s="189"/>
      <c r="AE71" s="189"/>
    </row>
    <row r="72" spans="1:31" ht="17.100000000000001" customHeight="1">
      <c r="A72" s="118"/>
      <c r="B72" s="815"/>
      <c r="C72" s="815"/>
      <c r="D72" s="815"/>
      <c r="E72" s="167"/>
      <c r="F72" s="189"/>
      <c r="G72" s="189"/>
      <c r="H72" s="196">
        <v>2</v>
      </c>
      <c r="I72" s="189"/>
      <c r="J72" s="189"/>
      <c r="K72" s="189"/>
      <c r="L72" s="189"/>
      <c r="M72" s="189"/>
      <c r="N72" s="189"/>
      <c r="O72" s="189"/>
      <c r="P72" s="189"/>
      <c r="Q72" s="189"/>
      <c r="R72" s="189"/>
      <c r="S72" s="189"/>
      <c r="T72" s="189"/>
      <c r="U72" s="189"/>
      <c r="V72" s="189"/>
      <c r="W72" s="189"/>
      <c r="X72" s="189"/>
      <c r="Y72" s="189"/>
      <c r="Z72" s="189"/>
      <c r="AA72" s="189"/>
      <c r="AB72" s="189"/>
      <c r="AC72" s="189"/>
      <c r="AD72" s="189"/>
      <c r="AE72" s="189"/>
    </row>
    <row r="73" spans="1:31" ht="17.100000000000001" customHeight="1">
      <c r="A73" s="118"/>
      <c r="B73" s="815" t="s">
        <v>150</v>
      </c>
      <c r="C73" s="815"/>
      <c r="D73" s="815"/>
      <c r="E73" s="167"/>
      <c r="F73" s="189"/>
      <c r="G73" s="189"/>
      <c r="H73" s="189"/>
      <c r="I73" s="189"/>
      <c r="J73" s="189"/>
      <c r="K73" s="189"/>
      <c r="L73" s="189"/>
      <c r="M73" s="189"/>
      <c r="N73" s="189"/>
      <c r="O73" s="189"/>
      <c r="P73" s="189"/>
      <c r="Q73" s="189"/>
      <c r="R73" s="189"/>
      <c r="S73" s="189"/>
      <c r="T73" s="189"/>
      <c r="U73" s="189"/>
      <c r="V73" s="189"/>
      <c r="W73" s="189"/>
      <c r="X73" s="189"/>
      <c r="Y73" s="189"/>
      <c r="Z73" s="99"/>
      <c r="AA73" s="99"/>
      <c r="AB73" s="99"/>
    </row>
    <row r="74" spans="1:31" ht="17.100000000000001" customHeight="1">
      <c r="A74" s="118"/>
      <c r="B74" s="815" t="s">
        <v>151</v>
      </c>
      <c r="C74" s="815"/>
      <c r="D74" s="815"/>
      <c r="E74" s="167"/>
      <c r="Z74" s="99"/>
      <c r="AA74" s="99"/>
      <c r="AB74" s="99"/>
    </row>
    <row r="75" spans="1:31" ht="18.95" customHeight="1">
      <c r="A75" s="118"/>
      <c r="B75" s="820" t="s">
        <v>151</v>
      </c>
      <c r="C75" s="821"/>
      <c r="D75" s="822"/>
      <c r="E75" s="118" t="str">
        <f>IF(H72=1,"Saving Account","Current Account")</f>
        <v>Current Account</v>
      </c>
      <c r="Z75" s="99"/>
      <c r="AA75" s="99"/>
      <c r="AB75" s="99"/>
    </row>
    <row r="76" spans="1:31" ht="33" customHeight="1">
      <c r="A76" s="92" t="s">
        <v>161</v>
      </c>
      <c r="B76" s="819" t="s">
        <v>152</v>
      </c>
      <c r="C76" s="819"/>
      <c r="D76" s="819"/>
      <c r="E76" s="87"/>
    </row>
    <row r="77" spans="1:31" ht="48" customHeight="1">
      <c r="A77" s="92" t="s">
        <v>162</v>
      </c>
      <c r="B77" s="819" t="s">
        <v>164</v>
      </c>
      <c r="C77" s="819"/>
      <c r="D77" s="819"/>
      <c r="E77" s="87"/>
    </row>
    <row r="78" spans="1:31" ht="50.25" customHeight="1">
      <c r="A78" s="740" t="s">
        <v>163</v>
      </c>
      <c r="B78" s="740"/>
      <c r="C78" s="740"/>
      <c r="D78" s="740"/>
      <c r="E78" s="740"/>
    </row>
    <row r="79" spans="1:31" ht="23.25" customHeight="1">
      <c r="A79" s="163"/>
      <c r="B79" s="163"/>
      <c r="C79" s="163"/>
      <c r="D79" s="163"/>
      <c r="E79" s="163"/>
    </row>
    <row r="80" spans="1:31" ht="13.5" customHeight="1">
      <c r="A80" s="833" t="s">
        <v>678</v>
      </c>
      <c r="B80" s="833"/>
      <c r="C80" s="833"/>
      <c r="D80" s="833"/>
      <c r="E80" s="833"/>
      <c r="F80" s="84"/>
      <c r="G80" s="84"/>
      <c r="H80" s="84"/>
      <c r="I80" s="84"/>
      <c r="J80" s="84"/>
      <c r="K80" s="84"/>
      <c r="L80" s="84"/>
      <c r="M80" s="84"/>
      <c r="N80" s="84"/>
      <c r="O80" s="84"/>
      <c r="P80" s="84"/>
      <c r="Q80" s="84"/>
      <c r="R80" s="84"/>
      <c r="S80" s="84"/>
      <c r="T80" s="84"/>
      <c r="U80" s="84"/>
      <c r="V80" s="84"/>
      <c r="W80" s="84"/>
      <c r="X80" s="84"/>
      <c r="Y80" s="84"/>
      <c r="Z80" s="84"/>
      <c r="AA80" s="84"/>
      <c r="AB80" s="84"/>
      <c r="AC80" s="84"/>
      <c r="AD80" s="84"/>
      <c r="AE80" s="84"/>
    </row>
    <row r="81" spans="1:5" ht="16.5" customHeight="1">
      <c r="A81" s="422"/>
      <c r="B81" s="422"/>
      <c r="C81" s="422"/>
      <c r="D81" s="422"/>
      <c r="E81" s="422"/>
    </row>
    <row r="82" spans="1:5" ht="16.5" customHeight="1">
      <c r="A82" s="666" t="s">
        <v>679</v>
      </c>
      <c r="B82" s="666"/>
      <c r="C82" s="666"/>
      <c r="D82" s="666"/>
      <c r="E82" s="666"/>
    </row>
    <row r="83" spans="1:5" ht="4.5" customHeight="1">
      <c r="A83" s="422"/>
      <c r="B83" s="422"/>
      <c r="C83" s="422"/>
      <c r="D83" s="422"/>
      <c r="E83" s="422"/>
    </row>
    <row r="84" spans="1:5" ht="16.5" customHeight="1">
      <c r="A84" s="666" t="s">
        <v>680</v>
      </c>
      <c r="B84" s="666"/>
      <c r="C84" s="666"/>
      <c r="D84" s="666"/>
      <c r="E84" s="666"/>
    </row>
    <row r="85" spans="1:5" ht="9.75" customHeight="1">
      <c r="A85" s="422"/>
      <c r="B85" s="422"/>
      <c r="C85" s="422"/>
      <c r="D85" s="422"/>
      <c r="E85" s="422"/>
    </row>
    <row r="86" spans="1:5" ht="16.5" customHeight="1">
      <c r="A86" s="666" t="s">
        <v>681</v>
      </c>
      <c r="B86" s="666"/>
      <c r="C86" s="666"/>
      <c r="D86" s="666"/>
      <c r="E86" s="666"/>
    </row>
    <row r="87" spans="1:5" ht="9" customHeight="1">
      <c r="A87" s="422"/>
      <c r="B87" s="422"/>
      <c r="C87" s="422"/>
      <c r="D87" s="422"/>
      <c r="E87" s="422"/>
    </row>
    <row r="88" spans="1:5" ht="16.5" customHeight="1">
      <c r="A88" s="666" t="s">
        <v>682</v>
      </c>
      <c r="B88" s="666"/>
      <c r="C88" s="666"/>
      <c r="D88" s="666"/>
      <c r="E88" s="666"/>
    </row>
    <row r="89" spans="1:5" ht="9" customHeight="1">
      <c r="A89" s="422"/>
      <c r="B89" s="422"/>
      <c r="C89" s="422"/>
      <c r="D89" s="422"/>
      <c r="E89" s="422"/>
    </row>
    <row r="90" spans="1:5" ht="42" customHeight="1">
      <c r="A90" s="666" t="s">
        <v>683</v>
      </c>
      <c r="B90" s="666"/>
      <c r="C90" s="666"/>
      <c r="D90" s="666"/>
      <c r="E90" s="666"/>
    </row>
    <row r="91" spans="1:5" ht="10.5" customHeight="1">
      <c r="D91" s="58"/>
    </row>
    <row r="92" spans="1:5" ht="24.95" customHeight="1">
      <c r="A92" s="36" t="s">
        <v>6</v>
      </c>
      <c r="B92" s="69" t="str">
        <f>'Attach 3(JV)'!B24</f>
        <v>--</v>
      </c>
      <c r="D92" s="58" t="s">
        <v>4</v>
      </c>
      <c r="E92" s="240" t="str">
        <f>'Attach 3(JV)'!E24</f>
        <v/>
      </c>
    </row>
    <row r="93" spans="1:5" ht="34.5" customHeight="1">
      <c r="A93" s="36" t="s">
        <v>7</v>
      </c>
      <c r="B93" s="240" t="str">
        <f>'Attach 3(JV)'!B25</f>
        <v/>
      </c>
      <c r="D93" s="58" t="s">
        <v>5</v>
      </c>
      <c r="E93" s="240" t="str">
        <f>'Attach 3(JV)'!E25</f>
        <v/>
      </c>
    </row>
    <row r="94" spans="1:5" ht="24.95" customHeight="1">
      <c r="D94" s="58"/>
      <c r="E94" s="38"/>
    </row>
    <row r="95" spans="1:5" ht="48" customHeight="1">
      <c r="A95" s="38"/>
    </row>
    <row r="96" spans="1:5" ht="96" customHeight="1"/>
    <row r="97" spans="1:1" ht="20.100000000000001" customHeight="1">
      <c r="A97" s="38"/>
    </row>
    <row r="98" spans="1:1" ht="46.5" customHeight="1"/>
    <row r="99" spans="1:1" ht="20.100000000000001" customHeight="1">
      <c r="A99" s="38"/>
    </row>
    <row r="100" spans="1:1" ht="20.100000000000001" customHeight="1"/>
    <row r="101" spans="1:1" ht="20.100000000000001" customHeight="1">
      <c r="A101" s="38"/>
    </row>
    <row r="102" spans="1:1" ht="20.100000000000001" customHeight="1"/>
    <row r="103" spans="1:1" ht="20.100000000000001" customHeight="1"/>
    <row r="104" spans="1:1" ht="20.100000000000001" customHeight="1"/>
    <row r="105" spans="1:1" ht="20.100000000000001" customHeight="1"/>
    <row r="121" ht="62.25" customHeight="1"/>
    <row r="123" ht="57" customHeight="1"/>
    <row r="125" ht="40.5" customHeight="1"/>
    <row r="178" spans="20:20">
      <c r="T178" s="190">
        <v>2394</v>
      </c>
    </row>
  </sheetData>
  <sheetProtection algorithmName="SHA-512" hashValue="NTn8mAw0hpfDkPrgbl0CGc1Wg1jD2INiRK0tfDXpgRqTi/Htojq8ooxACYsT5jgvyPCv4RPn7upU5n4/0bSKvA==" saltValue="afSaIA/9I2/Q2HaqbXgOaA==" spinCount="100000" sheet="1" formatColumns="0" formatRows="0" selectLockedCells="1"/>
  <customSheetViews>
    <customSheetView guid="{FEBF4298-F424-4062-8777-832DAFDB7A61}" showPageBreaks="1" showGridLines="0" fitToPage="1" printArea="1" hiddenRows="1" hiddenColumns="1" view="pageBreakPreview" topLeftCell="A56">
      <selection activeCell="E42" sqref="E42"/>
      <rowBreaks count="1" manualBreakCount="1">
        <brk id="34"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28">
      <selection activeCell="E28" sqref="E28"/>
      <rowBreaks count="1" manualBreakCount="1">
        <brk id="33" max="4" man="1"/>
      </rowBreaks>
      <pageMargins left="0.75" right="0.63" top="0.57999999999999996" bottom="0.6" header="0.34" footer="0.35"/>
      <pageSetup scale="89" fitToHeight="0"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BA86FE7A-199D-4ABD-A444-AE6BFDF4BCC9}" showPageBreaks="1" showGridLines="0" fitToPage="1" printArea="1" hiddenRows="1" hiddenColumns="1" view="pageBreakPreview" topLeftCell="A40">
      <selection activeCell="E53" sqref="E53"/>
      <rowBreaks count="2" manualBreakCount="2">
        <brk id="33" max="4" man="1"/>
        <brk id="59" max="4" man="1"/>
      </rowBreaks>
      <pageMargins left="0.75" right="0.63" top="0.57999999999999996" bottom="0.6" header="0.34" footer="0.35"/>
      <pageSetup scale="89" fitToHeight="0" orientation="portrait" r:id="rId4"/>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5"/>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4"/>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5"/>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23"/>
      <headerFooter alignWithMargins="0">
        <oddFooter>&amp;R&amp;"Book Antiqua,Bold"&amp;8 Page &amp;P of &amp;N</oddFooter>
      </headerFooter>
    </customSheetView>
    <customSheetView guid="{347D9A5E-5167-4CD7-A121-BEAF211F64E4}" showPageBreaks="1" showGridLines="0" fitToPage="1" printArea="1" hiddenRows="1" hiddenColumns="1" view="pageBreakPreview">
      <selection activeCell="E20" sqref="E20"/>
      <rowBreaks count="2" manualBreakCount="2">
        <brk id="33" max="4" man="1"/>
        <brk id="59" max="4" man="1"/>
      </rowBreaks>
      <pageMargins left="0.75" right="0.63" top="0.57999999999999996" bottom="0.6" header="0.34" footer="0.35"/>
      <pageSetup scale="88" fitToHeight="0" orientation="portrait" r:id="rId24"/>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38">
      <selection activeCell="B53" sqref="B53:D53"/>
      <rowBreaks count="1" manualBreakCount="1">
        <brk id="33" max="4" man="1"/>
      </rowBreaks>
      <pageMargins left="0.75" right="0.63" top="0.57999999999999996" bottom="0.6" header="0.34" footer="0.35"/>
      <pageSetup scale="88" fitToHeight="0" orientation="portrait" r:id="rId25"/>
      <headerFooter alignWithMargins="0">
        <oddFooter>&amp;R&amp;"Book Antiqua,Bold"&amp;8 Page &amp;P of &amp;N</oddFooter>
      </headerFooter>
    </customSheetView>
    <customSheetView guid="{7706378E-40E2-4583-90AF-E6E1DCB3696C}" showPageBreaks="1" showGridLines="0" fitToPage="1" printArea="1" hiddenRows="1" hiddenColumns="1" view="pageBreakPreview">
      <selection activeCell="E20" sqref="E20"/>
      <rowBreaks count="1" manualBreakCount="1">
        <brk id="34" max="4" man="1"/>
      </rowBreaks>
      <pageMargins left="0.75" right="0.63" top="0.57999999999999996" bottom="0.6" header="0.34" footer="0.35"/>
      <pageSetup scale="88" fitToHeight="0" orientation="portrait" r:id="rId26"/>
      <headerFooter alignWithMargins="0">
        <oddFooter>&amp;R&amp;"Book Antiqua,Bold"&amp;8 Page &amp;P of &amp;N</oddFooter>
      </headerFooter>
    </customSheetView>
    <customSheetView guid="{1A6C211D-477E-416D-87F8-1BF3866A431B}" showPageBreaks="1" showGridLines="0" fitToPage="1" printArea="1" hiddenRows="1" hiddenColumns="1" view="pageBreakPreview" topLeftCell="A56">
      <selection activeCell="E42" sqref="E42"/>
      <rowBreaks count="1" manualBreakCount="1">
        <brk id="34" max="4" man="1"/>
      </rowBreaks>
      <pageMargins left="0.75" right="0.63" top="0.57999999999999996" bottom="0.6" header="0.34" footer="0.35"/>
      <pageSetup scale="88" fitToHeight="0" orientation="portrait" r:id="rId27"/>
      <headerFooter alignWithMargins="0">
        <oddFooter>&amp;R&amp;"Book Antiqua,Bold"&amp;8 Page &amp;P of &amp;N</oddFooter>
      </headerFooter>
    </customSheetView>
  </customSheetViews>
  <mergeCells count="75">
    <mergeCell ref="A80:E80"/>
    <mergeCell ref="A82:E82"/>
    <mergeCell ref="A84:E84"/>
    <mergeCell ref="A86:E86"/>
    <mergeCell ref="A88:E88"/>
    <mergeCell ref="A90:E90"/>
    <mergeCell ref="B17:E17"/>
    <mergeCell ref="A22:E22"/>
    <mergeCell ref="B25:E25"/>
    <mergeCell ref="A3:E3"/>
    <mergeCell ref="A5:E5"/>
    <mergeCell ref="A8:D8"/>
    <mergeCell ref="B10:D10"/>
    <mergeCell ref="B11:D11"/>
    <mergeCell ref="B18:E18"/>
    <mergeCell ref="B14:D14"/>
    <mergeCell ref="B12:D12"/>
    <mergeCell ref="A9:B9"/>
    <mergeCell ref="B13:D13"/>
    <mergeCell ref="B34:D34"/>
    <mergeCell ref="B35:D35"/>
    <mergeCell ref="B31:D31"/>
    <mergeCell ref="B26:E26"/>
    <mergeCell ref="B27:D27"/>
    <mergeCell ref="B32:D32"/>
    <mergeCell ref="B33:D33"/>
    <mergeCell ref="B28:D28"/>
    <mergeCell ref="B29:D29"/>
    <mergeCell ref="B30:D30"/>
    <mergeCell ref="B77:D77"/>
    <mergeCell ref="B66:D66"/>
    <mergeCell ref="B75:D75"/>
    <mergeCell ref="B52:D52"/>
    <mergeCell ref="B58:D58"/>
    <mergeCell ref="B64:D64"/>
    <mergeCell ref="B65:D65"/>
    <mergeCell ref="B59:D59"/>
    <mergeCell ref="B61:D61"/>
    <mergeCell ref="B43:D43"/>
    <mergeCell ref="B36:D36"/>
    <mergeCell ref="B37:D37"/>
    <mergeCell ref="A78:E78"/>
    <mergeCell ref="B67:D67"/>
    <mergeCell ref="B68:D68"/>
    <mergeCell ref="B69:D69"/>
    <mergeCell ref="B70:D70"/>
    <mergeCell ref="B76:D76"/>
    <mergeCell ref="B71:D71"/>
    <mergeCell ref="B49:D49"/>
    <mergeCell ref="B57:D57"/>
    <mergeCell ref="B72:D72"/>
    <mergeCell ref="B73:D73"/>
    <mergeCell ref="B74:D74"/>
    <mergeCell ref="B63:D63"/>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A38:A39"/>
    <mergeCell ref="B38:D38"/>
    <mergeCell ref="E38:E39"/>
    <mergeCell ref="B39:D39"/>
    <mergeCell ref="B40:D40"/>
    <mergeCell ref="B41:D41"/>
  </mergeCells>
  <dataValidations count="3">
    <dataValidation type="list" allowBlank="1" showInputMessage="1" showErrorMessage="1" sqref="E20:E21 E23" xr:uid="{00000000-0002-0000-1300-000000000000}">
      <formula1>"Yes, No"</formula1>
    </dataValidation>
    <dataValidation type="list" allowBlank="1" showInputMessage="1" showErrorMessage="1" sqref="E74" xr:uid="{00000000-0002-0000-1300-000001000000}">
      <formula1>$Z$73:$Z$74</formula1>
    </dataValidation>
    <dataValidation type="list" allowBlank="1" showInputMessage="1" showErrorMessage="1" sqref="E42 E40" xr:uid="{00000000-0002-0000-1300-000002000000}">
      <formula1>$J$36:$J$37</formula1>
    </dataValidation>
  </dataValidations>
  <pageMargins left="0.75" right="0.63" top="0.57999999999999996" bottom="0.6" header="0.34" footer="0.35"/>
  <pageSetup scale="88" fitToHeight="0" orientation="portrait" r:id="rId28"/>
  <headerFooter alignWithMargins="0">
    <oddFooter>&amp;R&amp;"Book Antiqua,Bold"&amp;8 Page &amp;P of &amp;N</oddFooter>
  </headerFooter>
  <rowBreaks count="1" manualBreakCount="1">
    <brk id="34" max="4" man="1"/>
  </rowBreaks>
  <drawing r:id="rId29"/>
  <legacyDrawing r:id="rId30"/>
  <mc:AlternateContent xmlns:mc="http://schemas.openxmlformats.org/markup-compatibility/2006">
    <mc:Choice Requires="x14">
      <controls>
        <mc:AlternateContent xmlns:mc="http://schemas.openxmlformats.org/markup-compatibility/2006">
          <mc:Choice Requires="x14">
            <control shapeId="24577" r:id="rId31" name="Option Button 1">
              <controlPr defaultSize="0" autoFill="0" autoLine="0" autoPict="0">
                <anchor moveWithCells="1">
                  <from>
                    <xdr:col>1</xdr:col>
                    <xdr:colOff>1133475</xdr:colOff>
                    <xdr:row>74</xdr:row>
                    <xdr:rowOff>28575</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32" name="Option Button 2">
              <controlPr defaultSize="0" autoFill="0" autoLine="0" autoPict="0">
                <anchor moveWithCells="1">
                  <from>
                    <xdr:col>2</xdr:col>
                    <xdr:colOff>685800</xdr:colOff>
                    <xdr:row>74</xdr:row>
                    <xdr:rowOff>28575</xdr:rowOff>
                  </from>
                  <to>
                    <xdr:col>3</xdr:col>
                    <xdr:colOff>923925</xdr:colOff>
                    <xdr:row>74</xdr:row>
                    <xdr:rowOff>228600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10"/>
  </sheetPr>
  <dimension ref="A1:BB90"/>
  <sheetViews>
    <sheetView showGridLines="0" showZeros="0" view="pageBreakPreview" topLeftCell="A87" zoomScaleSheetLayoutView="100" workbookViewId="0">
      <selection activeCell="H21" sqref="H21:L21"/>
    </sheetView>
  </sheetViews>
  <sheetFormatPr defaultColWidth="9.140625" defaultRowHeight="16.5"/>
  <cols>
    <col min="1" max="1" width="12.140625" style="29" customWidth="1"/>
    <col min="2" max="2" width="18.140625" style="29" customWidth="1"/>
    <col min="3" max="5" width="7.42578125" style="29" customWidth="1"/>
    <col min="6" max="8" width="7.42578125" style="24" customWidth="1"/>
    <col min="9" max="12" width="7.42578125" style="25" customWidth="1"/>
    <col min="13" max="15" width="9.140625" style="84"/>
    <col min="16" max="27" width="0" style="84" hidden="1" customWidth="1"/>
    <col min="28" max="54" width="9.140625" style="84"/>
    <col min="55" max="16384" width="9.140625" style="25"/>
  </cols>
  <sheetData>
    <row r="1" spans="1:26" ht="28.5" customHeight="1">
      <c r="A1" s="647" t="str">
        <f>'Attach 3(JV)'!A1</f>
        <v>Specification No. :CC/NT/W-AIS/DOM/A00/23/06456</v>
      </c>
      <c r="B1" s="647"/>
      <c r="C1" s="647"/>
      <c r="D1" s="647"/>
      <c r="E1" s="647"/>
      <c r="F1" s="647"/>
      <c r="G1" s="647"/>
      <c r="H1" s="669" t="str">
        <f>"Attachment-16 " &amp; 'Attach 3(JV)'!AT1</f>
        <v xml:space="preserve">Attachment-16 </v>
      </c>
      <c r="I1" s="669"/>
      <c r="J1" s="669"/>
      <c r="K1" s="669"/>
      <c r="L1" s="669"/>
    </row>
    <row r="2" spans="1:26" ht="11.25" customHeight="1">
      <c r="Z2" s="137">
        <f>'Attach 3(JV)'!Z2</f>
        <v>0</v>
      </c>
    </row>
    <row r="3" spans="1:26" ht="102.75" customHeight="1">
      <c r="A3" s="717" t="str">
        <f>'Attach 3(JV)'!A3</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3" s="718"/>
      <c r="C3" s="718"/>
      <c r="D3" s="718"/>
      <c r="E3" s="718"/>
      <c r="F3" s="718"/>
      <c r="G3" s="718"/>
      <c r="H3" s="718"/>
      <c r="I3" s="718"/>
      <c r="J3" s="718"/>
      <c r="K3" s="718"/>
      <c r="L3" s="718"/>
    </row>
    <row r="4" spans="1:26" ht="15.95" customHeight="1">
      <c r="A4" s="28"/>
      <c r="H4" s="30"/>
      <c r="I4" s="11"/>
    </row>
    <row r="5" spans="1:26" ht="20.100000000000001" customHeight="1">
      <c r="A5" s="655" t="s">
        <v>8</v>
      </c>
      <c r="B5" s="655"/>
      <c r="C5" s="655"/>
      <c r="D5" s="655"/>
      <c r="E5" s="655"/>
      <c r="F5" s="655"/>
      <c r="G5" s="655"/>
      <c r="H5" s="655"/>
      <c r="I5" s="655"/>
      <c r="J5" s="655"/>
      <c r="K5" s="655"/>
      <c r="L5" s="655"/>
    </row>
    <row r="6" spans="1:26" ht="15.95" customHeight="1">
      <c r="A6" s="32"/>
      <c r="H6" s="30"/>
      <c r="I6" s="11"/>
    </row>
    <row r="7" spans="1:26" ht="20.100000000000001" customHeight="1">
      <c r="A7" s="33" t="str">
        <f>'Attach 3(JV)'!A7</f>
        <v>Bidder’s Name and Address (Sole Bidder) :</v>
      </c>
      <c r="G7" s="15" t="str">
        <f>'Attach 3(JV)'!E7</f>
        <v>To:</v>
      </c>
      <c r="I7" s="11"/>
    </row>
    <row r="8" spans="1:26" ht="36" customHeight="1">
      <c r="A8" s="653" t="str">
        <f>'Attach 3(JV)'!A8</f>
        <v/>
      </c>
      <c r="B8" s="653"/>
      <c r="C8" s="653"/>
      <c r="D8" s="653"/>
      <c r="E8" s="653"/>
      <c r="F8" s="653"/>
      <c r="G8" s="12" t="str">
        <f>'Attach 3(JV)'!E8</f>
        <v>Contract Services</v>
      </c>
      <c r="I8" s="11"/>
    </row>
    <row r="9" spans="1:26" ht="20.100000000000001" customHeight="1">
      <c r="A9" s="13" t="s">
        <v>349</v>
      </c>
      <c r="B9" s="643" t="str">
        <f>'Attach 3(JV)'!B9</f>
        <v/>
      </c>
      <c r="C9" s="643"/>
      <c r="D9" s="643"/>
      <c r="E9" s="643"/>
      <c r="F9" s="643"/>
      <c r="G9" s="12" t="str">
        <f>'Attach 3(JV)'!E9</f>
        <v>Power Grid Corporation of India Ltd.,</v>
      </c>
      <c r="I9" s="11"/>
    </row>
    <row r="10" spans="1:26" ht="20.100000000000001" customHeight="1">
      <c r="A10" s="13" t="s">
        <v>351</v>
      </c>
      <c r="B10" s="643" t="str">
        <f>'Attach 3(JV)'!B10</f>
        <v/>
      </c>
      <c r="C10" s="643"/>
      <c r="D10" s="643"/>
      <c r="E10" s="643"/>
      <c r="F10" s="643"/>
      <c r="G10" s="12" t="str">
        <f>'Attach 3(JV)'!E10</f>
        <v>"Saudamini", Plot No. 2, Sector 29</v>
      </c>
      <c r="I10" s="11"/>
    </row>
    <row r="11" spans="1:26" ht="20.100000000000001" customHeight="1">
      <c r="B11" s="643" t="str">
        <f>'Attach 3(JV)'!B11</f>
        <v/>
      </c>
      <c r="C11" s="643"/>
      <c r="D11" s="643"/>
      <c r="E11" s="643"/>
      <c r="F11" s="643"/>
      <c r="G11" s="12" t="str">
        <f>'Attach 3(JV)'!E11</f>
        <v>Gurgaon (Haryana) - 122001</v>
      </c>
    </row>
    <row r="12" spans="1:26" ht="20.100000000000001" customHeight="1">
      <c r="A12" s="32"/>
      <c r="B12" s="643" t="str">
        <f>'Attach 3(JV)'!B12</f>
        <v/>
      </c>
      <c r="C12" s="643"/>
      <c r="D12" s="643"/>
      <c r="E12" s="643"/>
      <c r="F12" s="643"/>
      <c r="G12" s="12"/>
    </row>
    <row r="13" spans="1:26" ht="15.95" customHeight="1">
      <c r="A13" s="32"/>
      <c r="B13" s="123"/>
      <c r="C13" s="123"/>
      <c r="D13" s="123"/>
      <c r="E13" s="123"/>
      <c r="F13" s="123"/>
    </row>
    <row r="14" spans="1:26" ht="20.100000000000001" customHeight="1">
      <c r="A14" s="29" t="s">
        <v>344</v>
      </c>
    </row>
    <row r="15" spans="1:26" ht="20.100000000000001" customHeight="1">
      <c r="A15" s="32"/>
    </row>
    <row r="16" spans="1:26" ht="57.75" customHeight="1">
      <c r="A16" s="740" t="s">
        <v>11</v>
      </c>
      <c r="B16" s="740"/>
      <c r="C16" s="740"/>
      <c r="D16" s="740"/>
      <c r="E16" s="740"/>
      <c r="F16" s="740"/>
      <c r="G16" s="740"/>
      <c r="H16" s="740"/>
      <c r="I16" s="740"/>
      <c r="J16" s="740"/>
      <c r="K16" s="740"/>
      <c r="L16" s="740"/>
    </row>
    <row r="17" spans="1:12" ht="20.100000000000001" customHeight="1">
      <c r="A17" s="88">
        <v>1</v>
      </c>
      <c r="B17" s="89" t="s">
        <v>12</v>
      </c>
    </row>
    <row r="18" spans="1:12" ht="82.5" customHeight="1">
      <c r="A18" s="52"/>
      <c r="B18" s="836" t="s">
        <v>13</v>
      </c>
      <c r="C18" s="836"/>
      <c r="D18" s="836"/>
      <c r="E18" s="836"/>
      <c r="F18" s="836"/>
      <c r="G18" s="836"/>
      <c r="H18" s="836"/>
      <c r="I18" s="836"/>
      <c r="J18" s="836"/>
      <c r="K18" s="836"/>
      <c r="L18" s="836"/>
    </row>
    <row r="19" spans="1:12" ht="60.75" customHeight="1">
      <c r="A19" s="53">
        <v>1.1000000000000001</v>
      </c>
      <c r="B19" s="854" t="s">
        <v>14</v>
      </c>
      <c r="C19" s="854"/>
      <c r="D19" s="854"/>
      <c r="E19" s="854"/>
      <c r="F19" s="854"/>
      <c r="G19" s="854"/>
      <c r="H19" s="854"/>
      <c r="I19" s="854"/>
      <c r="J19" s="854"/>
      <c r="K19" s="854"/>
      <c r="L19" s="854"/>
    </row>
    <row r="20" spans="1:12" ht="33" customHeight="1">
      <c r="A20" s="52"/>
      <c r="B20" s="848" t="str">
        <f>IF('Names of Bidder'!I6="Sole Bidder","Name of the Bidder (Sole Bidder)", "Name of Bidder (Lead Partner)")</f>
        <v>Name of the Bidder (Sole Bidder)</v>
      </c>
      <c r="C20" s="848"/>
      <c r="D20" s="848"/>
      <c r="E20" s="848"/>
      <c r="F20" s="848"/>
      <c r="G20" s="848"/>
      <c r="H20" s="855" t="str">
        <f>B9</f>
        <v/>
      </c>
      <c r="I20" s="855"/>
      <c r="J20" s="855"/>
      <c r="K20" s="855"/>
      <c r="L20" s="855"/>
    </row>
    <row r="21" spans="1:12" ht="33" customHeight="1">
      <c r="A21" s="35"/>
      <c r="B21" s="848" t="s">
        <v>15</v>
      </c>
      <c r="C21" s="848"/>
      <c r="D21" s="848"/>
      <c r="E21" s="848"/>
      <c r="F21" s="848"/>
      <c r="G21" s="848"/>
      <c r="H21" s="840" t="s">
        <v>56</v>
      </c>
      <c r="I21" s="840"/>
      <c r="J21" s="840"/>
      <c r="K21" s="840"/>
      <c r="L21" s="840"/>
    </row>
    <row r="22" spans="1:12" ht="33" customHeight="1">
      <c r="A22" s="35"/>
      <c r="B22" s="848" t="s">
        <v>16</v>
      </c>
      <c r="C22" s="848"/>
      <c r="D22" s="848"/>
      <c r="E22" s="848"/>
      <c r="F22" s="848"/>
      <c r="G22" s="848"/>
      <c r="H22" s="840"/>
      <c r="I22" s="840"/>
      <c r="J22" s="840"/>
      <c r="K22" s="840"/>
      <c r="L22" s="840"/>
    </row>
    <row r="23" spans="1:12" ht="33" customHeight="1">
      <c r="A23" s="35"/>
      <c r="B23" s="848" t="s">
        <v>17</v>
      </c>
      <c r="C23" s="848"/>
      <c r="D23" s="848"/>
      <c r="E23" s="848"/>
      <c r="F23" s="848"/>
      <c r="G23" s="848"/>
      <c r="H23" s="840"/>
      <c r="I23" s="840"/>
      <c r="J23" s="840"/>
      <c r="K23" s="840"/>
      <c r="L23" s="840"/>
    </row>
    <row r="24" spans="1:12" ht="33" customHeight="1">
      <c r="A24" s="35"/>
      <c r="B24" s="848" t="s">
        <v>18</v>
      </c>
      <c r="C24" s="848"/>
      <c r="D24" s="848"/>
      <c r="E24" s="848"/>
      <c r="F24" s="848"/>
      <c r="G24" s="848"/>
      <c r="H24" s="840"/>
      <c r="I24" s="840"/>
      <c r="J24" s="840"/>
      <c r="K24" s="840"/>
      <c r="L24" s="840"/>
    </row>
    <row r="25" spans="1:12" ht="6" customHeight="1">
      <c r="A25" s="35"/>
      <c r="B25" s="163"/>
      <c r="C25" s="163"/>
      <c r="D25" s="163"/>
      <c r="E25" s="163"/>
      <c r="F25" s="163"/>
      <c r="G25" s="163"/>
      <c r="H25" s="164"/>
      <c r="I25" s="164"/>
      <c r="J25" s="164"/>
      <c r="K25" s="164"/>
      <c r="L25" s="164"/>
    </row>
    <row r="26" spans="1:12" ht="18.95" customHeight="1">
      <c r="A26" s="53">
        <v>1.2</v>
      </c>
      <c r="B26" s="853" t="s">
        <v>173</v>
      </c>
      <c r="C26" s="853"/>
      <c r="D26" s="853"/>
      <c r="E26" s="853"/>
      <c r="F26" s="853"/>
      <c r="G26" s="853"/>
      <c r="H26" s="853"/>
      <c r="I26" s="853"/>
      <c r="J26" s="853"/>
      <c r="K26" s="853"/>
      <c r="L26" s="853"/>
    </row>
    <row r="27" spans="1:12" ht="18.95" customHeight="1">
      <c r="A27" s="56" t="s">
        <v>19</v>
      </c>
      <c r="B27" s="29" t="s">
        <v>20</v>
      </c>
      <c r="D27" s="90"/>
      <c r="E27" s="90"/>
    </row>
    <row r="28" spans="1:12" ht="18.95" customHeight="1">
      <c r="A28" s="35"/>
      <c r="B28" s="816" t="s">
        <v>21</v>
      </c>
      <c r="C28" s="816"/>
      <c r="D28" s="739"/>
      <c r="E28" s="739"/>
      <c r="F28" s="739"/>
      <c r="G28" s="739"/>
      <c r="H28" s="739"/>
      <c r="I28" s="739"/>
      <c r="J28" s="739"/>
      <c r="K28" s="739"/>
      <c r="L28" s="739"/>
    </row>
    <row r="29" spans="1:12" ht="18.95" customHeight="1">
      <c r="A29" s="35"/>
      <c r="B29" s="851" t="s">
        <v>22</v>
      </c>
      <c r="C29" s="852"/>
      <c r="D29" s="847"/>
      <c r="E29" s="847"/>
      <c r="F29" s="847"/>
      <c r="G29" s="847"/>
      <c r="H29" s="847"/>
      <c r="I29" s="847"/>
      <c r="J29" s="847"/>
      <c r="K29" s="847"/>
      <c r="L29" s="847"/>
    </row>
    <row r="30" spans="1:12" ht="18.95" customHeight="1">
      <c r="A30" s="35"/>
      <c r="B30" s="93"/>
      <c r="C30" s="54"/>
      <c r="D30" s="849"/>
      <c r="E30" s="849"/>
      <c r="F30" s="849"/>
      <c r="G30" s="849"/>
      <c r="H30" s="849"/>
      <c r="I30" s="849"/>
      <c r="J30" s="849"/>
      <c r="K30" s="849"/>
      <c r="L30" s="849"/>
    </row>
    <row r="31" spans="1:12" ht="18.95" customHeight="1">
      <c r="A31" s="35"/>
      <c r="B31" s="93"/>
      <c r="C31" s="54"/>
      <c r="D31" s="849"/>
      <c r="E31" s="849"/>
      <c r="F31" s="849"/>
      <c r="G31" s="849"/>
      <c r="H31" s="849"/>
      <c r="I31" s="849"/>
      <c r="J31" s="849"/>
      <c r="K31" s="849"/>
      <c r="L31" s="849"/>
    </row>
    <row r="32" spans="1:12" ht="18.95" customHeight="1">
      <c r="A32" s="35"/>
      <c r="B32" s="94"/>
      <c r="C32" s="55"/>
      <c r="D32" s="850"/>
      <c r="E32" s="850"/>
      <c r="F32" s="850"/>
      <c r="G32" s="850"/>
      <c r="H32" s="850"/>
      <c r="I32" s="850"/>
      <c r="J32" s="850"/>
      <c r="K32" s="850"/>
      <c r="L32" s="850"/>
    </row>
    <row r="33" spans="1:54" ht="18.95" customHeight="1">
      <c r="A33" s="35"/>
      <c r="B33" s="816" t="s">
        <v>23</v>
      </c>
      <c r="C33" s="816"/>
      <c r="D33" s="739"/>
      <c r="E33" s="739"/>
      <c r="F33" s="739"/>
      <c r="G33" s="739"/>
      <c r="H33" s="739"/>
      <c r="I33" s="739"/>
      <c r="J33" s="739"/>
      <c r="K33" s="739"/>
      <c r="L33" s="739"/>
    </row>
    <row r="34" spans="1:54" ht="18.95" customHeight="1">
      <c r="A34" s="35"/>
      <c r="B34" s="816" t="s">
        <v>24</v>
      </c>
      <c r="C34" s="816"/>
      <c r="D34" s="739"/>
      <c r="E34" s="739"/>
      <c r="F34" s="739"/>
      <c r="G34" s="739"/>
      <c r="H34" s="739"/>
      <c r="I34" s="739"/>
      <c r="J34" s="739"/>
      <c r="K34" s="739"/>
      <c r="L34" s="739"/>
    </row>
    <row r="35" spans="1:54" ht="18.95" customHeight="1">
      <c r="A35" s="35"/>
      <c r="B35" s="816" t="s">
        <v>25</v>
      </c>
      <c r="C35" s="816"/>
      <c r="D35" s="739"/>
      <c r="E35" s="739"/>
      <c r="F35" s="739"/>
      <c r="G35" s="739"/>
      <c r="H35" s="739"/>
      <c r="I35" s="739"/>
      <c r="J35" s="739"/>
      <c r="K35" s="739"/>
      <c r="L35" s="739"/>
    </row>
    <row r="36" spans="1:54" ht="18.95" customHeight="1">
      <c r="A36" s="35"/>
      <c r="B36" s="816" t="s">
        <v>26</v>
      </c>
      <c r="C36" s="816"/>
      <c r="D36" s="739"/>
      <c r="E36" s="739"/>
      <c r="F36" s="739"/>
      <c r="G36" s="739"/>
      <c r="H36" s="739"/>
      <c r="I36" s="739"/>
      <c r="J36" s="739"/>
      <c r="K36" s="739"/>
      <c r="L36" s="739"/>
    </row>
    <row r="37" spans="1:54" ht="8.1" customHeight="1">
      <c r="A37" s="35"/>
      <c r="B37" s="95"/>
      <c r="C37" s="95"/>
      <c r="D37" s="96"/>
      <c r="E37" s="96"/>
      <c r="F37" s="96"/>
      <c r="G37" s="96"/>
      <c r="H37" s="96"/>
      <c r="I37" s="96"/>
      <c r="J37" s="96"/>
      <c r="K37" s="96"/>
      <c r="L37" s="96"/>
    </row>
    <row r="38" spans="1:54" ht="61.5" customHeight="1">
      <c r="A38" s="57" t="s">
        <v>28</v>
      </c>
      <c r="B38" s="836" t="s">
        <v>27</v>
      </c>
      <c r="C38" s="836"/>
      <c r="D38" s="836"/>
      <c r="E38" s="836"/>
      <c r="F38" s="836"/>
      <c r="G38" s="836"/>
      <c r="H38" s="836"/>
      <c r="I38" s="836"/>
      <c r="J38" s="836"/>
      <c r="K38" s="836"/>
      <c r="L38" s="836"/>
    </row>
    <row r="39" spans="1:54" ht="33.75" customHeight="1">
      <c r="A39" s="35"/>
      <c r="B39" s="92" t="s">
        <v>347</v>
      </c>
      <c r="C39" s="845" t="s">
        <v>29</v>
      </c>
      <c r="D39" s="845"/>
      <c r="E39" s="845"/>
      <c r="F39" s="845"/>
      <c r="G39" s="845" t="s">
        <v>30</v>
      </c>
      <c r="H39" s="845"/>
      <c r="I39" s="845" t="s">
        <v>31</v>
      </c>
      <c r="J39" s="845"/>
      <c r="K39" s="845"/>
      <c r="L39" s="845"/>
    </row>
    <row r="40" spans="1:54" ht="38.1" customHeight="1">
      <c r="B40" s="102"/>
      <c r="C40" s="739"/>
      <c r="D40" s="739"/>
      <c r="E40" s="739"/>
      <c r="F40" s="739"/>
      <c r="G40" s="834"/>
      <c r="H40" s="834"/>
      <c r="I40" s="739"/>
      <c r="J40" s="739"/>
      <c r="K40" s="739"/>
      <c r="L40" s="739"/>
    </row>
    <row r="41" spans="1:54" ht="38.1" customHeight="1">
      <c r="A41" s="35"/>
      <c r="B41" s="102"/>
      <c r="C41" s="739"/>
      <c r="D41" s="739"/>
      <c r="E41" s="739"/>
      <c r="F41" s="739"/>
      <c r="G41" s="834"/>
      <c r="H41" s="834"/>
      <c r="I41" s="739"/>
      <c r="J41" s="739"/>
      <c r="K41" s="739"/>
      <c r="L41" s="739"/>
    </row>
    <row r="42" spans="1:54" ht="20.100000000000001" customHeight="1">
      <c r="A42" s="88">
        <v>2</v>
      </c>
      <c r="B42" s="97" t="s">
        <v>32</v>
      </c>
    </row>
    <row r="43" spans="1:54" ht="78.75" customHeight="1">
      <c r="B43" s="836" t="s">
        <v>33</v>
      </c>
      <c r="C43" s="836"/>
      <c r="D43" s="836"/>
      <c r="E43" s="836"/>
      <c r="F43" s="836"/>
      <c r="G43" s="836"/>
      <c r="H43" s="836"/>
      <c r="I43" s="836"/>
      <c r="J43" s="836"/>
      <c r="K43" s="836"/>
      <c r="L43" s="836"/>
    </row>
    <row r="44" spans="1:54" s="24" customFormat="1" ht="34.5" customHeight="1">
      <c r="A44" s="53">
        <v>2.1</v>
      </c>
      <c r="B44" s="836" t="s">
        <v>34</v>
      </c>
      <c r="C44" s="836"/>
      <c r="D44" s="836"/>
      <c r="E44" s="836"/>
      <c r="F44" s="836"/>
      <c r="G44" s="836"/>
      <c r="H44" s="836"/>
      <c r="I44" s="836"/>
      <c r="J44" s="836"/>
      <c r="K44" s="836"/>
      <c r="L44" s="836"/>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c r="AT44" s="85"/>
      <c r="AU44" s="85"/>
      <c r="AV44" s="85"/>
      <c r="AW44" s="85"/>
      <c r="AX44" s="85"/>
      <c r="AY44" s="85"/>
      <c r="AZ44" s="85"/>
      <c r="BA44" s="85"/>
      <c r="BB44" s="85"/>
    </row>
    <row r="45" spans="1:54" ht="51" customHeight="1">
      <c r="A45" s="35"/>
      <c r="B45" s="92" t="s">
        <v>35</v>
      </c>
      <c r="C45" s="845" t="s">
        <v>36</v>
      </c>
      <c r="D45" s="845"/>
      <c r="E45" s="845"/>
      <c r="F45" s="845"/>
      <c r="G45" s="845" t="s">
        <v>37</v>
      </c>
      <c r="H45" s="845"/>
      <c r="I45" s="845" t="s">
        <v>116</v>
      </c>
      <c r="J45" s="845"/>
      <c r="K45" s="845" t="s">
        <v>117</v>
      </c>
      <c r="L45" s="845"/>
    </row>
    <row r="46" spans="1:54" ht="27.95" customHeight="1">
      <c r="A46" s="35"/>
      <c r="B46" s="102">
        <v>1</v>
      </c>
      <c r="C46" s="739"/>
      <c r="D46" s="739"/>
      <c r="E46" s="739"/>
      <c r="F46" s="739"/>
      <c r="G46" s="834"/>
      <c r="H46" s="834"/>
      <c r="I46" s="834"/>
      <c r="J46" s="834"/>
      <c r="K46" s="844"/>
      <c r="L46" s="844"/>
      <c r="P46" s="739"/>
      <c r="Q46" s="739"/>
      <c r="R46" s="739"/>
      <c r="S46" s="739"/>
      <c r="T46" s="834"/>
      <c r="U46" s="834"/>
      <c r="V46" s="834"/>
      <c r="W46" s="834"/>
      <c r="X46" s="834"/>
      <c r="Y46" s="834"/>
      <c r="Z46" s="532"/>
    </row>
    <row r="47" spans="1:54" ht="27.95" customHeight="1">
      <c r="A47" s="35"/>
      <c r="B47" s="102">
        <v>2</v>
      </c>
      <c r="C47" s="739"/>
      <c r="D47" s="739"/>
      <c r="E47" s="739"/>
      <c r="F47" s="739"/>
      <c r="G47" s="834"/>
      <c r="H47" s="834"/>
      <c r="I47" s="834"/>
      <c r="J47" s="834"/>
      <c r="K47" s="844"/>
      <c r="L47" s="844"/>
      <c r="P47" s="739"/>
      <c r="Q47" s="739"/>
      <c r="R47" s="739"/>
      <c r="S47" s="739"/>
      <c r="T47" s="834"/>
      <c r="U47" s="834"/>
      <c r="V47" s="834"/>
      <c r="W47" s="834"/>
      <c r="X47" s="834"/>
      <c r="Y47" s="834"/>
      <c r="Z47" s="532"/>
    </row>
    <row r="48" spans="1:54" ht="27.95" customHeight="1">
      <c r="A48" s="35"/>
      <c r="B48" s="102">
        <v>3</v>
      </c>
      <c r="C48" s="739"/>
      <c r="D48" s="739"/>
      <c r="E48" s="739"/>
      <c r="F48" s="739"/>
      <c r="G48" s="834"/>
      <c r="H48" s="834"/>
      <c r="I48" s="834"/>
      <c r="J48" s="834"/>
      <c r="K48" s="844"/>
      <c r="L48" s="844"/>
      <c r="P48" s="739"/>
      <c r="Q48" s="739"/>
      <c r="R48" s="739"/>
      <c r="S48" s="739"/>
      <c r="T48" s="834"/>
      <c r="U48" s="834"/>
      <c r="V48" s="834"/>
      <c r="W48" s="834"/>
      <c r="X48" s="834"/>
      <c r="Y48" s="834"/>
      <c r="Z48" s="532"/>
    </row>
    <row r="49" spans="1:54" ht="27.95" customHeight="1">
      <c r="A49" s="35"/>
      <c r="B49" s="102">
        <v>4</v>
      </c>
      <c r="C49" s="739"/>
      <c r="D49" s="739"/>
      <c r="E49" s="739"/>
      <c r="F49" s="739"/>
      <c r="G49" s="834"/>
      <c r="H49" s="834"/>
      <c r="I49" s="834"/>
      <c r="J49" s="834"/>
      <c r="K49" s="844"/>
      <c r="L49" s="844"/>
      <c r="P49" s="739"/>
      <c r="Q49" s="739"/>
      <c r="R49" s="739"/>
      <c r="S49" s="739"/>
      <c r="T49" s="834"/>
      <c r="U49" s="834"/>
      <c r="V49" s="834"/>
      <c r="W49" s="834"/>
      <c r="X49" s="834"/>
      <c r="Y49" s="834"/>
      <c r="Z49" s="532"/>
    </row>
    <row r="50" spans="1:54" ht="27.95" customHeight="1" thickBot="1">
      <c r="A50" s="35"/>
      <c r="B50" s="102">
        <v>5</v>
      </c>
      <c r="C50" s="739"/>
      <c r="D50" s="739"/>
      <c r="E50" s="739"/>
      <c r="F50" s="739"/>
      <c r="G50" s="834"/>
      <c r="H50" s="834"/>
      <c r="I50" s="834"/>
      <c r="J50" s="834"/>
      <c r="K50" s="844"/>
      <c r="L50" s="844"/>
      <c r="P50" s="804"/>
      <c r="Q50" s="804"/>
      <c r="R50" s="804"/>
      <c r="S50" s="804"/>
      <c r="T50" s="856"/>
      <c r="U50" s="856"/>
      <c r="V50" s="856"/>
      <c r="W50" s="856"/>
      <c r="X50" s="856"/>
      <c r="Y50" s="856"/>
      <c r="Z50" s="532"/>
    </row>
    <row r="51" spans="1:54" ht="21" customHeight="1" thickBot="1">
      <c r="A51" s="88">
        <v>3</v>
      </c>
      <c r="B51" s="97" t="s">
        <v>637</v>
      </c>
      <c r="D51" s="96"/>
      <c r="E51" s="96"/>
      <c r="F51" s="96"/>
      <c r="P51" s="533">
        <f>SUM(P46:S50)</f>
        <v>0</v>
      </c>
      <c r="Q51" s="534"/>
      <c r="R51" s="534"/>
      <c r="S51" s="534"/>
      <c r="T51" s="534">
        <f>SUM(T46:U50)</f>
        <v>0</v>
      </c>
      <c r="U51" s="534"/>
      <c r="V51" s="534">
        <f>SUM(V46:W50)</f>
        <v>0</v>
      </c>
      <c r="W51" s="534"/>
      <c r="X51" s="534">
        <f>SUM(X46:Y50)</f>
        <v>0</v>
      </c>
      <c r="Y51" s="534"/>
      <c r="Z51" s="535">
        <f>SUM(P51:Y51)</f>
        <v>0</v>
      </c>
    </row>
    <row r="52" spans="1:54" ht="55.5" customHeight="1">
      <c r="A52" s="88"/>
      <c r="B52" s="842" t="s">
        <v>638</v>
      </c>
      <c r="C52" s="842"/>
      <c r="D52" s="842"/>
      <c r="E52" s="842"/>
      <c r="F52" s="842"/>
      <c r="G52" s="842"/>
      <c r="H52" s="842"/>
      <c r="I52" s="842"/>
      <c r="J52" s="842"/>
      <c r="K52" s="842"/>
      <c r="L52" s="842"/>
    </row>
    <row r="53" spans="1:54" ht="10.5" customHeight="1">
      <c r="A53" s="88"/>
      <c r="B53" s="97"/>
      <c r="D53" s="96"/>
      <c r="E53" s="96"/>
      <c r="F53" s="96"/>
    </row>
    <row r="54" spans="1:54" ht="21.75" customHeight="1">
      <c r="A54" s="98">
        <v>3.1</v>
      </c>
      <c r="B54" s="843" t="s">
        <v>639</v>
      </c>
      <c r="C54" s="843"/>
      <c r="D54" s="843"/>
      <c r="E54" s="843"/>
      <c r="F54" s="843"/>
      <c r="G54" s="843"/>
      <c r="H54" s="843"/>
      <c r="I54" s="843"/>
      <c r="J54" s="843"/>
      <c r="K54" s="843"/>
      <c r="L54" s="843"/>
    </row>
    <row r="55" spans="1:54" ht="9" customHeight="1">
      <c r="A55" s="35"/>
      <c r="B55" s="836"/>
      <c r="C55" s="836"/>
      <c r="D55" s="836"/>
      <c r="E55" s="836"/>
      <c r="F55" s="836"/>
      <c r="G55" s="836"/>
      <c r="H55" s="836"/>
      <c r="I55" s="836"/>
      <c r="J55" s="836"/>
      <c r="K55" s="836"/>
      <c r="L55" s="836"/>
    </row>
    <row r="56" spans="1:54" s="24" customFormat="1" ht="40.5" customHeight="1">
      <c r="A56" s="35"/>
      <c r="B56" s="712" t="s">
        <v>35</v>
      </c>
      <c r="C56" s="712"/>
      <c r="D56" s="712"/>
      <c r="E56" s="680" t="s">
        <v>640</v>
      </c>
      <c r="F56" s="835"/>
      <c r="G56" s="835"/>
      <c r="H56" s="681"/>
      <c r="I56" s="712" t="s">
        <v>641</v>
      </c>
      <c r="J56" s="712"/>
      <c r="K56" s="712"/>
      <c r="L56" s="712"/>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row>
    <row r="57" spans="1:54" ht="20.100000000000001" customHeight="1">
      <c r="A57" s="35"/>
      <c r="B57" s="739"/>
      <c r="C57" s="739"/>
      <c r="D57" s="739"/>
      <c r="E57" s="834"/>
      <c r="F57" s="834"/>
      <c r="G57" s="834"/>
      <c r="H57" s="834"/>
      <c r="I57" s="834"/>
      <c r="J57" s="834"/>
      <c r="K57" s="834"/>
      <c r="L57" s="834"/>
      <c r="P57" s="739">
        <f>IF(B57="",0,1)</f>
        <v>0</v>
      </c>
      <c r="Q57" s="739"/>
      <c r="R57" s="739"/>
      <c r="S57" s="834">
        <f>IF(E57="",0,1)</f>
        <v>0</v>
      </c>
      <c r="T57" s="834"/>
      <c r="U57" s="834"/>
      <c r="V57" s="834"/>
      <c r="W57" s="834">
        <f>IF(I57="",0,1)</f>
        <v>0</v>
      </c>
      <c r="X57" s="834"/>
      <c r="Y57" s="834"/>
      <c r="Z57" s="834"/>
      <c r="AA57" s="532"/>
    </row>
    <row r="58" spans="1:54" ht="20.100000000000001" customHeight="1">
      <c r="A58" s="35"/>
      <c r="B58" s="739"/>
      <c r="C58" s="739"/>
      <c r="D58" s="739"/>
      <c r="E58" s="834"/>
      <c r="F58" s="834"/>
      <c r="G58" s="834"/>
      <c r="H58" s="834"/>
      <c r="I58" s="834"/>
      <c r="J58" s="834"/>
      <c r="K58" s="834"/>
      <c r="L58" s="834"/>
      <c r="P58" s="739">
        <f t="shared" ref="P58:P62" si="0">IF(B58="",0,1)</f>
        <v>0</v>
      </c>
      <c r="Q58" s="739"/>
      <c r="R58" s="739"/>
      <c r="S58" s="834">
        <f t="shared" ref="S58:S62" si="1">IF(E58="",0,1)</f>
        <v>0</v>
      </c>
      <c r="T58" s="834"/>
      <c r="U58" s="834"/>
      <c r="V58" s="834"/>
      <c r="W58" s="834">
        <f t="shared" ref="W58:W62" si="2">IF(I58="",0,1)</f>
        <v>0</v>
      </c>
      <c r="X58" s="834"/>
      <c r="Y58" s="834"/>
      <c r="Z58" s="834"/>
      <c r="AA58" s="532"/>
    </row>
    <row r="59" spans="1:54" ht="20.100000000000001" customHeight="1">
      <c r="A59" s="35"/>
      <c r="B59" s="739"/>
      <c r="C59" s="739"/>
      <c r="D59" s="739"/>
      <c r="E59" s="834"/>
      <c r="F59" s="834"/>
      <c r="G59" s="834"/>
      <c r="H59" s="834"/>
      <c r="I59" s="834"/>
      <c r="J59" s="834"/>
      <c r="K59" s="834"/>
      <c r="L59" s="834"/>
      <c r="P59" s="739">
        <f t="shared" si="0"/>
        <v>0</v>
      </c>
      <c r="Q59" s="739"/>
      <c r="R59" s="739"/>
      <c r="S59" s="834">
        <f t="shared" si="1"/>
        <v>0</v>
      </c>
      <c r="T59" s="834"/>
      <c r="U59" s="834"/>
      <c r="V59" s="834"/>
      <c r="W59" s="834">
        <f t="shared" si="2"/>
        <v>0</v>
      </c>
      <c r="X59" s="834"/>
      <c r="Y59" s="834"/>
      <c r="Z59" s="834"/>
      <c r="AA59" s="532"/>
    </row>
    <row r="60" spans="1:54" ht="20.100000000000001" customHeight="1">
      <c r="A60" s="35"/>
      <c r="B60" s="739"/>
      <c r="C60" s="739"/>
      <c r="D60" s="739"/>
      <c r="E60" s="834"/>
      <c r="F60" s="834"/>
      <c r="G60" s="834"/>
      <c r="H60" s="834"/>
      <c r="I60" s="834"/>
      <c r="J60" s="834"/>
      <c r="K60" s="834"/>
      <c r="L60" s="834"/>
      <c r="P60" s="739">
        <f t="shared" si="0"/>
        <v>0</v>
      </c>
      <c r="Q60" s="739"/>
      <c r="R60" s="739"/>
      <c r="S60" s="834">
        <f t="shared" si="1"/>
        <v>0</v>
      </c>
      <c r="T60" s="834"/>
      <c r="U60" s="834"/>
      <c r="V60" s="834"/>
      <c r="W60" s="834">
        <f t="shared" si="2"/>
        <v>0</v>
      </c>
      <c r="X60" s="834"/>
      <c r="Y60" s="834"/>
      <c r="Z60" s="834"/>
      <c r="AA60" s="532"/>
    </row>
    <row r="61" spans="1:54" ht="20.100000000000001" customHeight="1">
      <c r="A61" s="35"/>
      <c r="B61" s="739"/>
      <c r="C61" s="739"/>
      <c r="D61" s="739"/>
      <c r="E61" s="834"/>
      <c r="F61" s="834"/>
      <c r="G61" s="834"/>
      <c r="H61" s="834"/>
      <c r="I61" s="834"/>
      <c r="J61" s="834"/>
      <c r="K61" s="834"/>
      <c r="L61" s="834"/>
      <c r="P61" s="739">
        <f t="shared" si="0"/>
        <v>0</v>
      </c>
      <c r="Q61" s="739"/>
      <c r="R61" s="739"/>
      <c r="S61" s="834">
        <f t="shared" si="1"/>
        <v>0</v>
      </c>
      <c r="T61" s="834"/>
      <c r="U61" s="834"/>
      <c r="V61" s="834"/>
      <c r="W61" s="834">
        <f t="shared" si="2"/>
        <v>0</v>
      </c>
      <c r="X61" s="834"/>
      <c r="Y61" s="834"/>
      <c r="Z61" s="834"/>
      <c r="AA61" s="532"/>
    </row>
    <row r="62" spans="1:54" ht="20.100000000000001" customHeight="1" thickBot="1">
      <c r="A62" s="35"/>
      <c r="B62" s="739"/>
      <c r="C62" s="739"/>
      <c r="D62" s="739"/>
      <c r="E62" s="834"/>
      <c r="F62" s="834"/>
      <c r="G62" s="834"/>
      <c r="H62" s="834"/>
      <c r="I62" s="834"/>
      <c r="J62" s="834"/>
      <c r="K62" s="834"/>
      <c r="L62" s="834"/>
      <c r="P62" s="804">
        <f t="shared" si="0"/>
        <v>0</v>
      </c>
      <c r="Q62" s="804"/>
      <c r="R62" s="804"/>
      <c r="S62" s="856">
        <f t="shared" si="1"/>
        <v>0</v>
      </c>
      <c r="T62" s="856"/>
      <c r="U62" s="856"/>
      <c r="V62" s="856"/>
      <c r="W62" s="856">
        <f t="shared" si="2"/>
        <v>0</v>
      </c>
      <c r="X62" s="856"/>
      <c r="Y62" s="856"/>
      <c r="Z62" s="856"/>
      <c r="AA62" s="532"/>
    </row>
    <row r="63" spans="1:54" ht="20.100000000000001" customHeight="1" thickBot="1">
      <c r="A63" s="35"/>
      <c r="B63" s="35"/>
      <c r="C63" s="35"/>
      <c r="D63" s="35"/>
      <c r="E63" s="35"/>
      <c r="F63" s="35"/>
      <c r="G63" s="35"/>
      <c r="H63" s="35"/>
      <c r="I63" s="35"/>
      <c r="J63" s="35"/>
      <c r="K63" s="35"/>
      <c r="L63" s="35"/>
      <c r="P63" s="533">
        <f>SUM(P57:R62)</f>
        <v>0</v>
      </c>
      <c r="Q63" s="534"/>
      <c r="R63" s="534"/>
      <c r="S63" s="534">
        <f>SUM(S57:V62)</f>
        <v>0</v>
      </c>
      <c r="T63" s="534"/>
      <c r="U63" s="534"/>
      <c r="V63" s="534"/>
      <c r="W63" s="534">
        <f>SUM(W57:Z62)</f>
        <v>0</v>
      </c>
      <c r="X63" s="534"/>
      <c r="Y63" s="534"/>
      <c r="Z63" s="534"/>
      <c r="AA63" s="535">
        <f>SUM(P63:Z63)</f>
        <v>0</v>
      </c>
    </row>
    <row r="64" spans="1:54" ht="21" customHeight="1">
      <c r="A64" s="88">
        <v>4</v>
      </c>
      <c r="B64" s="97" t="s">
        <v>38</v>
      </c>
      <c r="D64" s="96"/>
      <c r="E64" s="96"/>
      <c r="F64" s="96"/>
    </row>
    <row r="65" spans="1:54" ht="18" customHeight="1">
      <c r="A65" s="98">
        <v>4.0999999999999996</v>
      </c>
      <c r="B65" s="846" t="s">
        <v>39</v>
      </c>
      <c r="C65" s="846"/>
      <c r="D65" s="846"/>
      <c r="E65" s="846"/>
      <c r="F65" s="846"/>
      <c r="G65" s="846"/>
      <c r="H65" s="846"/>
      <c r="I65" s="846"/>
      <c r="J65" s="846"/>
      <c r="K65" s="846"/>
      <c r="L65" s="846"/>
    </row>
    <row r="66" spans="1:54" ht="67.5" customHeight="1">
      <c r="A66" s="35"/>
      <c r="B66" s="836" t="s">
        <v>40</v>
      </c>
      <c r="C66" s="836"/>
      <c r="D66" s="836"/>
      <c r="E66" s="836"/>
      <c r="F66" s="836"/>
      <c r="G66" s="836"/>
      <c r="H66" s="836"/>
      <c r="I66" s="836"/>
      <c r="J66" s="836"/>
      <c r="K66" s="836"/>
      <c r="L66" s="836"/>
    </row>
    <row r="67" spans="1:54" s="24" customFormat="1" ht="35.25" customHeight="1">
      <c r="A67" s="35"/>
      <c r="B67" s="712" t="s">
        <v>41</v>
      </c>
      <c r="C67" s="712"/>
      <c r="D67" s="712"/>
      <c r="E67" s="680" t="s">
        <v>42</v>
      </c>
      <c r="F67" s="835"/>
      <c r="G67" s="835"/>
      <c r="H67" s="681"/>
      <c r="I67" s="712" t="s">
        <v>43</v>
      </c>
      <c r="J67" s="712"/>
      <c r="K67" s="712"/>
      <c r="L67" s="712"/>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row>
    <row r="68" spans="1:54" ht="20.100000000000001" customHeight="1">
      <c r="A68" s="35"/>
      <c r="B68" s="739"/>
      <c r="C68" s="739"/>
      <c r="D68" s="739"/>
      <c r="E68" s="834"/>
      <c r="F68" s="834"/>
      <c r="G68" s="834"/>
      <c r="H68" s="834"/>
      <c r="I68" s="834"/>
      <c r="J68" s="834"/>
      <c r="K68" s="834"/>
      <c r="L68" s="834"/>
    </row>
    <row r="69" spans="1:54" ht="20.100000000000001" customHeight="1">
      <c r="A69" s="35"/>
      <c r="B69" s="739"/>
      <c r="C69" s="739"/>
      <c r="D69" s="739"/>
      <c r="E69" s="834"/>
      <c r="F69" s="834"/>
      <c r="G69" s="834"/>
      <c r="H69" s="834"/>
      <c r="I69" s="834"/>
      <c r="J69" s="834"/>
      <c r="K69" s="834"/>
      <c r="L69" s="834"/>
    </row>
    <row r="70" spans="1:54" ht="20.100000000000001" customHeight="1">
      <c r="A70" s="35"/>
      <c r="B70" s="739"/>
      <c r="C70" s="739"/>
      <c r="D70" s="739"/>
      <c r="E70" s="834"/>
      <c r="F70" s="834"/>
      <c r="G70" s="834"/>
      <c r="H70" s="834"/>
      <c r="I70" s="834"/>
      <c r="J70" s="834"/>
      <c r="K70" s="834"/>
      <c r="L70" s="834"/>
    </row>
    <row r="71" spans="1:54" ht="20.100000000000001" customHeight="1">
      <c r="A71" s="35"/>
      <c r="B71" s="739"/>
      <c r="C71" s="739"/>
      <c r="D71" s="739"/>
      <c r="E71" s="834"/>
      <c r="F71" s="834"/>
      <c r="G71" s="834"/>
      <c r="H71" s="834"/>
      <c r="I71" s="834"/>
      <c r="J71" s="834"/>
      <c r="K71" s="834"/>
      <c r="L71" s="834"/>
    </row>
    <row r="72" spans="1:54" ht="20.100000000000001" customHeight="1">
      <c r="A72" s="35"/>
      <c r="B72" s="739"/>
      <c r="C72" s="739"/>
      <c r="D72" s="739"/>
      <c r="E72" s="834"/>
      <c r="F72" s="834"/>
      <c r="G72" s="834"/>
      <c r="H72" s="834"/>
      <c r="I72" s="834"/>
      <c r="J72" s="834"/>
      <c r="K72" s="834"/>
      <c r="L72" s="834"/>
    </row>
    <row r="73" spans="1:54" ht="20.100000000000001" customHeight="1">
      <c r="A73" s="35"/>
      <c r="B73" s="739"/>
      <c r="C73" s="739"/>
      <c r="D73" s="739"/>
      <c r="E73" s="834"/>
      <c r="F73" s="834"/>
      <c r="G73" s="834"/>
      <c r="H73" s="834"/>
      <c r="I73" s="834"/>
      <c r="J73" s="834"/>
      <c r="K73" s="834"/>
      <c r="L73" s="834"/>
    </row>
    <row r="74" spans="1:54" s="24" customFormat="1" ht="20.100000000000001" customHeight="1">
      <c r="A74" s="32">
        <v>4.2</v>
      </c>
      <c r="B74" s="32" t="s">
        <v>44</v>
      </c>
      <c r="C74" s="99"/>
      <c r="D74" s="99"/>
      <c r="E74" s="99"/>
      <c r="F74" s="99"/>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row>
    <row r="75" spans="1:54" s="24" customFormat="1" ht="20.100000000000001" customHeight="1">
      <c r="A75" s="32"/>
      <c r="B75" s="32"/>
      <c r="C75" s="99"/>
      <c r="D75" s="99"/>
      <c r="E75" s="99"/>
      <c r="F75" s="99"/>
      <c r="K75" s="103" t="s">
        <v>120</v>
      </c>
      <c r="L75" s="104"/>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row>
    <row r="76" spans="1:54" s="24" customFormat="1" ht="20.100000000000001" customHeight="1">
      <c r="A76" s="32"/>
      <c r="B76" s="47" t="s">
        <v>118</v>
      </c>
      <c r="C76" s="712" t="s">
        <v>119</v>
      </c>
      <c r="D76" s="712"/>
      <c r="E76" s="712"/>
      <c r="F76" s="712"/>
      <c r="G76" s="712"/>
      <c r="H76" s="680" t="s">
        <v>45</v>
      </c>
      <c r="I76" s="835"/>
      <c r="J76" s="835"/>
      <c r="K76" s="835"/>
      <c r="L76" s="681"/>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row>
    <row r="77" spans="1:54" s="157" customFormat="1" ht="33" customHeight="1">
      <c r="A77" s="38"/>
      <c r="B77" s="91"/>
      <c r="C77" s="87" t="s">
        <v>621</v>
      </c>
      <c r="D77" s="87" t="s">
        <v>530</v>
      </c>
      <c r="E77" s="87" t="s">
        <v>506</v>
      </c>
      <c r="F77" s="87" t="s">
        <v>505</v>
      </c>
      <c r="G77" s="87" t="s">
        <v>502</v>
      </c>
      <c r="H77" s="87" t="s">
        <v>699</v>
      </c>
      <c r="I77" s="87" t="s">
        <v>700</v>
      </c>
      <c r="J77" s="87" t="s">
        <v>706</v>
      </c>
      <c r="K77" s="87" t="s">
        <v>709</v>
      </c>
      <c r="L77" s="87" t="s">
        <v>716</v>
      </c>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56"/>
      <c r="AY77" s="156"/>
      <c r="AZ77" s="156"/>
      <c r="BA77" s="156"/>
      <c r="BB77" s="156"/>
    </row>
    <row r="78" spans="1:54" s="24" customFormat="1" ht="33" customHeight="1">
      <c r="A78" s="32"/>
      <c r="B78" s="91" t="s">
        <v>121</v>
      </c>
      <c r="C78" s="158"/>
      <c r="D78" s="158"/>
      <c r="E78" s="158"/>
      <c r="F78" s="158"/>
      <c r="G78" s="158"/>
      <c r="H78" s="158"/>
      <c r="I78" s="158"/>
      <c r="J78" s="158"/>
      <c r="K78" s="158"/>
      <c r="L78" s="158"/>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row>
    <row r="79" spans="1:54" s="24" customFormat="1" ht="33" customHeight="1">
      <c r="A79" s="32"/>
      <c r="B79" s="91" t="s">
        <v>122</v>
      </c>
      <c r="C79" s="158"/>
      <c r="D79" s="158"/>
      <c r="E79" s="158"/>
      <c r="F79" s="158"/>
      <c r="G79" s="158"/>
      <c r="H79" s="158"/>
      <c r="I79" s="158"/>
      <c r="J79" s="158"/>
      <c r="K79" s="158"/>
      <c r="L79" s="158"/>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row>
    <row r="80" spans="1:54" s="24" customFormat="1" ht="33" customHeight="1">
      <c r="A80" s="32"/>
      <c r="B80" s="91" t="s">
        <v>125</v>
      </c>
      <c r="C80" s="158"/>
      <c r="D80" s="158"/>
      <c r="E80" s="158"/>
      <c r="F80" s="158"/>
      <c r="G80" s="158"/>
      <c r="H80" s="158"/>
      <c r="I80" s="158"/>
      <c r="J80" s="158"/>
      <c r="K80" s="158"/>
      <c r="L80" s="158"/>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row>
    <row r="81" spans="1:54" s="24" customFormat="1" ht="33" customHeight="1">
      <c r="A81" s="32"/>
      <c r="B81" s="91" t="s">
        <v>126</v>
      </c>
      <c r="C81" s="158"/>
      <c r="D81" s="158"/>
      <c r="E81" s="158"/>
      <c r="F81" s="158"/>
      <c r="G81" s="158"/>
      <c r="H81" s="158"/>
      <c r="I81" s="158"/>
      <c r="J81" s="158"/>
      <c r="K81" s="158"/>
      <c r="L81" s="158"/>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row>
    <row r="82" spans="1:54" s="24" customFormat="1" ht="33" customHeight="1">
      <c r="A82" s="32"/>
      <c r="B82" s="91" t="s">
        <v>127</v>
      </c>
      <c r="C82" s="158"/>
      <c r="D82" s="158"/>
      <c r="E82" s="158"/>
      <c r="F82" s="158"/>
      <c r="G82" s="158"/>
      <c r="H82" s="158"/>
      <c r="I82" s="158"/>
      <c r="J82" s="158"/>
      <c r="K82" s="158"/>
      <c r="L82" s="158"/>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row>
    <row r="83" spans="1:54" s="24" customFormat="1" ht="33" customHeight="1">
      <c r="A83" s="32"/>
      <c r="B83" s="91" t="s">
        <v>128</v>
      </c>
      <c r="C83" s="158"/>
      <c r="D83" s="158"/>
      <c r="E83" s="158"/>
      <c r="F83" s="158"/>
      <c r="G83" s="158"/>
      <c r="H83" s="158"/>
      <c r="I83" s="158"/>
      <c r="J83" s="158"/>
      <c r="K83" s="158"/>
      <c r="L83" s="158"/>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row>
    <row r="84" spans="1:54" ht="20.100000000000001" customHeight="1">
      <c r="A84" s="100"/>
      <c r="B84" s="100"/>
      <c r="C84" s="101"/>
      <c r="D84" s="101"/>
      <c r="E84" s="101"/>
      <c r="F84" s="101"/>
    </row>
    <row r="85" spans="1:54" ht="45.75" customHeight="1">
      <c r="A85" s="313">
        <v>5</v>
      </c>
      <c r="B85" s="839" t="s">
        <v>504</v>
      </c>
      <c r="C85" s="839"/>
      <c r="D85" s="839"/>
      <c r="E85" s="839"/>
      <c r="F85" s="839"/>
      <c r="G85" s="839"/>
      <c r="H85" s="840" t="s">
        <v>56</v>
      </c>
      <c r="I85" s="840"/>
      <c r="J85" s="840"/>
      <c r="K85" s="840"/>
      <c r="L85" s="840"/>
    </row>
    <row r="86" spans="1:54">
      <c r="A86" s="52"/>
      <c r="B86" s="836"/>
      <c r="C86" s="836"/>
      <c r="D86" s="836"/>
      <c r="E86" s="836"/>
      <c r="F86" s="836"/>
      <c r="G86" s="836"/>
      <c r="H86" s="836"/>
      <c r="I86" s="836"/>
      <c r="J86" s="836"/>
      <c r="K86" s="836"/>
      <c r="L86" s="836"/>
    </row>
    <row r="87" spans="1:54" ht="20.100000000000001" customHeight="1">
      <c r="A87" s="100"/>
      <c r="B87" s="100"/>
      <c r="C87" s="101"/>
      <c r="D87" s="101"/>
      <c r="E87" s="101"/>
      <c r="F87" s="101"/>
    </row>
    <row r="88" spans="1:54" ht="24" customHeight="1">
      <c r="A88" s="100"/>
      <c r="B88" s="100"/>
      <c r="C88" s="101"/>
      <c r="D88" s="101"/>
      <c r="E88" s="101"/>
      <c r="F88" s="25"/>
      <c r="G88" s="58"/>
    </row>
    <row r="89" spans="1:54" ht="24" customHeight="1">
      <c r="A89" s="36" t="s">
        <v>6</v>
      </c>
      <c r="B89" s="841" t="str">
        <f>'Attach 3(JV)'!B24</f>
        <v>--</v>
      </c>
      <c r="C89" s="841"/>
      <c r="D89" s="841"/>
      <c r="E89" s="25"/>
      <c r="G89" s="58" t="s">
        <v>4</v>
      </c>
      <c r="H89" s="837" t="str">
        <f>'Attach 3(JV)'!E24</f>
        <v/>
      </c>
      <c r="I89" s="838"/>
      <c r="J89" s="838"/>
      <c r="K89" s="838"/>
      <c r="L89" s="838"/>
    </row>
    <row r="90" spans="1:54" ht="24" customHeight="1">
      <c r="A90" s="36" t="s">
        <v>7</v>
      </c>
      <c r="B90" s="666" t="str">
        <f>'Attach 3(JV)'!B25</f>
        <v/>
      </c>
      <c r="C90" s="666"/>
      <c r="D90" s="666"/>
      <c r="E90" s="25"/>
      <c r="G90" s="58" t="s">
        <v>5</v>
      </c>
      <c r="H90" s="837" t="str">
        <f>'Attach 3(JV)'!E25</f>
        <v/>
      </c>
      <c r="I90" s="838"/>
      <c r="J90" s="838"/>
      <c r="K90" s="838"/>
      <c r="L90" s="838"/>
    </row>
  </sheetData>
  <sheetProtection algorithmName="SHA-512" hashValue="GFqYaNCaIND8/67XZIyuy7JC8nemqA1wN0p8ML3Ag3VIoQZQxtGChfk+OZaF9+90jp+Td5XH7sS0s2jkW5Y57Q==" saltValue="uzKV1GekuzACFWgmjoi0iw==" spinCount="100000" sheet="1" formatColumns="0" formatRows="0" selectLockedCells="1"/>
  <customSheetViews>
    <customSheetView guid="{FEBF4298-F424-4062-8777-832DAFDB7A61}" showPageBreaks="1" showGridLines="0" zeroValues="0" printArea="1" view="pageBreakPreview" topLeftCell="A77">
      <selection activeCell="L77" sqref="L77"/>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FB41F969-87BE-4AD1-A99C-A5F9EA1C8FCB}" showPageBreaks="1" showGridLines="0" zeroValues="0" printArea="1" view="pageBreakPreview" topLeftCell="A79">
      <selection activeCell="F79" sqref="F79"/>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47D52ECC-373D-4A7A-838F-7112A4A0A94F}" showPageBreaks="1" showGridLines="0" zeroValues="0" printArea="1" view="pageBreakPreview" topLeftCell="A67">
      <selection activeCell="H85" sqref="H85:L85"/>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BA86FE7A-199D-4ABD-A444-AE6BFDF4BCC9}" scale="190" showPageBreaks="1" showGridLines="0" zeroValues="0" printArea="1" view="pageBreakPreview" topLeftCell="A22">
      <selection activeCell="D34" sqref="D34:L34"/>
      <rowBreaks count="2" manualBreakCount="2">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5"/>
      <headerFooter alignWithMargins="0">
        <oddFooter xml:space="preserve">&amp;L&amp;8Tower Package-P238-TW04, TL associated with Phase-I Generation Project in Orissa (Part-C)&amp;R&amp;"Book Antiqua,Bold"&amp;8Attachment-16 TW04  / Page &amp;P </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26"/>
      <headerFooter alignWithMargins="0">
        <oddFooter>&amp;R&amp;"Book Antiqua,Bold"&amp;8 Page &amp;P of &amp;N</oddFooter>
      </headerFooter>
    </customSheetView>
    <customSheetView guid="{347D9A5E-5167-4CD7-A121-BEAF211F64E4}" showPageBreaks="1" showGridLines="0" zeroValues="0" printArea="1" view="pageBreakPreview" topLeftCell="A67">
      <selection activeCell="H85" sqref="H85:L85"/>
      <rowBreaks count="3" manualBreakCount="3">
        <brk id="23" max="11" man="1"/>
        <brk id="49" max="11" man="1"/>
        <brk id="79" max="11" man="1"/>
      </rowBreaks>
      <pageMargins left="0.63" right="0.42" top="0.57999999999999996" bottom="0.6" header="0.34" footer="0.35"/>
      <pageSetup scale="95" orientation="portrait" r:id="rId27"/>
      <headerFooter alignWithMargins="0">
        <oddFooter>&amp;R&amp;"Book Antiqua,Bold"&amp;8 Page &amp;P of &amp;N</oddFooter>
      </headerFooter>
    </customSheetView>
    <customSheetView guid="{72B383D4-8341-48BE-BBCC-63C6785ABF81}" showPageBreaks="1" showGridLines="0" zeroValues="0" printArea="1" view="pageBreakPreview" topLeftCell="A61">
      <selection activeCell="F79" sqref="F79"/>
      <rowBreaks count="2" manualBreakCount="2">
        <brk id="23" max="11" man="1"/>
        <brk id="49" max="11" man="1"/>
      </rowBreaks>
      <pageMargins left="0.63" right="0.42" top="0.57999999999999996" bottom="0.6" header="0.34" footer="0.35"/>
      <pageSetup scale="95" orientation="portrait" r:id="rId28"/>
      <headerFooter alignWithMargins="0">
        <oddFooter>&amp;R&amp;"Book Antiqua,Bold"&amp;8 Page &amp;P of &amp;N</oddFooter>
      </headerFooter>
    </customSheetView>
    <customSheetView guid="{7706378E-40E2-4583-90AF-E6E1DCB3696C}" showPageBreaks="1" showGridLines="0" zeroValues="0" printArea="1" view="pageBreakPreview" topLeftCell="A10">
      <selection activeCell="E78" sqref="E78:E79"/>
      <rowBreaks count="2" manualBreakCount="2">
        <brk id="23" max="11" man="1"/>
        <brk id="49" max="11" man="1"/>
      </rowBreaks>
      <pageMargins left="0.63" right="0.42" top="0.57999999999999996" bottom="0.6" header="0.34" footer="0.35"/>
      <pageSetup scale="95" orientation="portrait" r:id="rId29"/>
      <headerFooter alignWithMargins="0">
        <oddFooter>&amp;R&amp;"Book Antiqua,Bold"&amp;8 Page &amp;P of &amp;N</oddFooter>
      </headerFooter>
    </customSheetView>
    <customSheetView guid="{1A6C211D-477E-416D-87F8-1BF3866A431B}" showPageBreaks="1" showGridLines="0" zeroValues="0" printArea="1" view="pageBreakPreview" topLeftCell="A77">
      <selection activeCell="L77" sqref="L77"/>
      <rowBreaks count="2" manualBreakCount="2">
        <brk id="23" max="11" man="1"/>
        <brk id="49" max="11" man="1"/>
      </rowBreaks>
      <pageMargins left="0.63" right="0.42" top="0.57999999999999996" bottom="0.6" header="0.34" footer="0.35"/>
      <pageSetup scale="95" orientation="portrait" r:id="rId30"/>
      <headerFooter alignWithMargins="0">
        <oddFooter>&amp;R&amp;"Book Antiqua,Bold"&amp;8 Page &amp;P of &amp;N</oddFooter>
      </headerFooter>
    </customSheetView>
  </customSheetViews>
  <mergeCells count="168">
    <mergeCell ref="P61:R61"/>
    <mergeCell ref="S61:V61"/>
    <mergeCell ref="W61:Z61"/>
    <mergeCell ref="P62:R62"/>
    <mergeCell ref="S62:V62"/>
    <mergeCell ref="W62:Z62"/>
    <mergeCell ref="P58:R58"/>
    <mergeCell ref="S58:V58"/>
    <mergeCell ref="W58:Z58"/>
    <mergeCell ref="P59:R59"/>
    <mergeCell ref="S59:V59"/>
    <mergeCell ref="W59:Z59"/>
    <mergeCell ref="P60:R60"/>
    <mergeCell ref="S60:V60"/>
    <mergeCell ref="W60:Z60"/>
    <mergeCell ref="P49:S49"/>
    <mergeCell ref="T49:U49"/>
    <mergeCell ref="V49:W49"/>
    <mergeCell ref="X49:Y49"/>
    <mergeCell ref="P50:S50"/>
    <mergeCell ref="T50:U50"/>
    <mergeCell ref="V50:W50"/>
    <mergeCell ref="X50:Y50"/>
    <mergeCell ref="P57:R57"/>
    <mergeCell ref="S57:V57"/>
    <mergeCell ref="W57:Z57"/>
    <mergeCell ref="P46:S46"/>
    <mergeCell ref="T46:U46"/>
    <mergeCell ref="V46:W46"/>
    <mergeCell ref="X46:Y46"/>
    <mergeCell ref="P47:S47"/>
    <mergeCell ref="T47:U47"/>
    <mergeCell ref="V47:W47"/>
    <mergeCell ref="X47:Y47"/>
    <mergeCell ref="P48:S48"/>
    <mergeCell ref="T48:U48"/>
    <mergeCell ref="V48:W48"/>
    <mergeCell ref="X48:Y48"/>
    <mergeCell ref="B26:L26"/>
    <mergeCell ref="B19:L19"/>
    <mergeCell ref="A5:L5"/>
    <mergeCell ref="H20:L20"/>
    <mergeCell ref="H21:L21"/>
    <mergeCell ref="H22:L22"/>
    <mergeCell ref="H23:L23"/>
    <mergeCell ref="B20:G20"/>
    <mergeCell ref="B18:L18"/>
    <mergeCell ref="A3:L3"/>
    <mergeCell ref="B9:F9"/>
    <mergeCell ref="A16:L16"/>
    <mergeCell ref="B10:F10"/>
    <mergeCell ref="B11:F11"/>
    <mergeCell ref="B12:F12"/>
    <mergeCell ref="A8:F8"/>
    <mergeCell ref="I39:L39"/>
    <mergeCell ref="C39:F39"/>
    <mergeCell ref="B21:G21"/>
    <mergeCell ref="B22:G22"/>
    <mergeCell ref="B23:G23"/>
    <mergeCell ref="B24:G24"/>
    <mergeCell ref="H24:L24"/>
    <mergeCell ref="D30:L30"/>
    <mergeCell ref="D31:L31"/>
    <mergeCell ref="B28:C28"/>
    <mergeCell ref="D28:L28"/>
    <mergeCell ref="D32:L32"/>
    <mergeCell ref="D33:L33"/>
    <mergeCell ref="D34:L34"/>
    <mergeCell ref="B33:C33"/>
    <mergeCell ref="B34:C34"/>
    <mergeCell ref="B29:C29"/>
    <mergeCell ref="G40:H40"/>
    <mergeCell ref="I40:L40"/>
    <mergeCell ref="C41:F41"/>
    <mergeCell ref="G41:H41"/>
    <mergeCell ref="I41:L41"/>
    <mergeCell ref="B38:L38"/>
    <mergeCell ref="B35:C35"/>
    <mergeCell ref="D29:L29"/>
    <mergeCell ref="B36:C36"/>
    <mergeCell ref="D35:L35"/>
    <mergeCell ref="D36:L36"/>
    <mergeCell ref="G45:H45"/>
    <mergeCell ref="C45:F45"/>
    <mergeCell ref="I45:J45"/>
    <mergeCell ref="K45:L45"/>
    <mergeCell ref="B44:L44"/>
    <mergeCell ref="B43:L43"/>
    <mergeCell ref="G39:H39"/>
    <mergeCell ref="K48:L48"/>
    <mergeCell ref="I71:L71"/>
    <mergeCell ref="B68:D68"/>
    <mergeCell ref="E68:H68"/>
    <mergeCell ref="I47:J47"/>
    <mergeCell ref="G50:H50"/>
    <mergeCell ref="B65:L65"/>
    <mergeCell ref="C49:F49"/>
    <mergeCell ref="G49:H49"/>
    <mergeCell ref="K49:L49"/>
    <mergeCell ref="C46:F46"/>
    <mergeCell ref="G46:H46"/>
    <mergeCell ref="I46:J46"/>
    <mergeCell ref="K46:L46"/>
    <mergeCell ref="K47:L47"/>
    <mergeCell ref="G47:H47"/>
    <mergeCell ref="C40:F40"/>
    <mergeCell ref="E73:H73"/>
    <mergeCell ref="I69:L69"/>
    <mergeCell ref="I67:L67"/>
    <mergeCell ref="B70:D70"/>
    <mergeCell ref="C50:F50"/>
    <mergeCell ref="I50:J50"/>
    <mergeCell ref="B66:L66"/>
    <mergeCell ref="K50:L50"/>
    <mergeCell ref="B55:L55"/>
    <mergeCell ref="B60:D60"/>
    <mergeCell ref="E60:H60"/>
    <mergeCell ref="I60:L60"/>
    <mergeCell ref="B61:D61"/>
    <mergeCell ref="E61:H61"/>
    <mergeCell ref="B90:D90"/>
    <mergeCell ref="I73:L73"/>
    <mergeCell ref="H76:L76"/>
    <mergeCell ref="I48:J48"/>
    <mergeCell ref="C48:F48"/>
    <mergeCell ref="G48:H48"/>
    <mergeCell ref="E67:H67"/>
    <mergeCell ref="B72:D72"/>
    <mergeCell ref="B86:L86"/>
    <mergeCell ref="B73:D73"/>
    <mergeCell ref="H89:L89"/>
    <mergeCell ref="H90:L90"/>
    <mergeCell ref="B69:D69"/>
    <mergeCell ref="E69:H69"/>
    <mergeCell ref="B71:D71"/>
    <mergeCell ref="B67:D67"/>
    <mergeCell ref="I72:L72"/>
    <mergeCell ref="B85:G85"/>
    <mergeCell ref="H85:L85"/>
    <mergeCell ref="B89:D89"/>
    <mergeCell ref="E62:H62"/>
    <mergeCell ref="I62:L62"/>
    <mergeCell ref="B52:L52"/>
    <mergeCell ref="B54:L54"/>
    <mergeCell ref="H1:L1"/>
    <mergeCell ref="A1:G1"/>
    <mergeCell ref="E72:H72"/>
    <mergeCell ref="E70:H70"/>
    <mergeCell ref="C76:G76"/>
    <mergeCell ref="I70:L70"/>
    <mergeCell ref="C47:F47"/>
    <mergeCell ref="I49:J49"/>
    <mergeCell ref="E71:H71"/>
    <mergeCell ref="I68:L68"/>
    <mergeCell ref="B56:D56"/>
    <mergeCell ref="E56:H56"/>
    <mergeCell ref="I56:L56"/>
    <mergeCell ref="B57:D57"/>
    <mergeCell ref="E57:H57"/>
    <mergeCell ref="I57:L57"/>
    <mergeCell ref="I61:L61"/>
    <mergeCell ref="B58:D58"/>
    <mergeCell ref="E58:H58"/>
    <mergeCell ref="I58:L58"/>
    <mergeCell ref="B59:D59"/>
    <mergeCell ref="E59:H59"/>
    <mergeCell ref="I59:L59"/>
    <mergeCell ref="B62:D62"/>
  </mergeCells>
  <phoneticPr fontId="7" type="noConversion"/>
  <dataValidations disablePrompts="1" count="1">
    <dataValidation type="list" allowBlank="1" showInputMessage="1" showErrorMessage="1" error="Enter Yes or No from drop down menu." sqref="H23:L24" xr:uid="{00000000-0002-0000-1400-000000000000}">
      <formula1>"Yes, No"</formula1>
    </dataValidation>
  </dataValidations>
  <pageMargins left="0.63" right="0.42" top="0.57999999999999996" bottom="0.6" header="0.34" footer="0.35"/>
  <pageSetup scale="95" orientation="portrait" r:id="rId31"/>
  <headerFooter alignWithMargins="0">
    <oddFooter>&amp;R&amp;"Book Antiqua,Bold"&amp;8 Page &amp;P of &amp;N</oddFooter>
  </headerFooter>
  <rowBreaks count="2" manualBreakCount="2">
    <brk id="23" max="11" man="1"/>
    <brk id="49" max="11" man="1"/>
  </rowBreaks>
  <drawing r:id="rId3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0000"/>
    <pageSetUpPr fitToPage="1"/>
  </sheetPr>
  <dimension ref="A1:Z209"/>
  <sheetViews>
    <sheetView view="pageBreakPreview" topLeftCell="A15" zoomScale="90" zoomScaleSheetLayoutView="90" workbookViewId="0">
      <selection activeCell="A19" sqref="A19:E23"/>
    </sheetView>
  </sheetViews>
  <sheetFormatPr defaultColWidth="9.140625" defaultRowHeight="16.5"/>
  <cols>
    <col min="1" max="1" width="16.28515625" style="276" customWidth="1"/>
    <col min="2" max="2" width="31.28515625" style="276" customWidth="1"/>
    <col min="3" max="3" width="34.85546875" style="276" customWidth="1"/>
    <col min="4" max="4" width="18.85546875" style="276" customWidth="1"/>
    <col min="5" max="5" width="21.28515625" style="276" customWidth="1"/>
    <col min="6" max="8" width="9.140625" style="274"/>
    <col min="9" max="16384" width="9.140625" style="275"/>
  </cols>
  <sheetData>
    <row r="1" spans="1:26" ht="15">
      <c r="A1" s="859" t="str">
        <f>'Attach 3(JV)'!A1</f>
        <v>Specification No. :CC/NT/W-AIS/DOM/A00/23/06456</v>
      </c>
      <c r="B1" s="859"/>
      <c r="C1" s="859"/>
      <c r="D1" s="858" t="str">
        <f>"Attachment-17 "&amp;'Attach 3(JV)'!AT1</f>
        <v xml:space="preserve">Attachment-17 </v>
      </c>
      <c r="E1" s="858"/>
    </row>
    <row r="2" spans="1:26" ht="10.5" customHeight="1">
      <c r="Z2" s="277">
        <f>'[6]Attach 3(JV)'!Z2</f>
        <v>0</v>
      </c>
    </row>
    <row r="3" spans="1:26" ht="101.25" customHeight="1">
      <c r="A3" s="717" t="str">
        <f>'Attach 3(JV)'!A3</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3" s="718"/>
      <c r="C3" s="718"/>
      <c r="D3" s="718"/>
      <c r="E3" s="718"/>
      <c r="F3" s="278"/>
      <c r="G3" s="279"/>
      <c r="H3" s="278"/>
    </row>
    <row r="4" spans="1:26" ht="6.75" customHeight="1">
      <c r="A4" s="280"/>
      <c r="H4" s="30"/>
      <c r="I4" s="11"/>
    </row>
    <row r="5" spans="1:26" ht="19.5" customHeight="1">
      <c r="A5" s="860" t="s">
        <v>490</v>
      </c>
      <c r="B5" s="860"/>
      <c r="C5" s="860"/>
      <c r="D5" s="860"/>
      <c r="E5" s="860"/>
      <c r="F5" s="281"/>
      <c r="H5" s="30"/>
      <c r="I5" s="11"/>
    </row>
    <row r="6" spans="1:26" ht="7.5" customHeight="1">
      <c r="A6" s="282"/>
      <c r="H6" s="30"/>
      <c r="I6" s="11"/>
    </row>
    <row r="7" spans="1:26" ht="19.5" customHeight="1">
      <c r="A7" s="283" t="str">
        <f>'Attach 3(JV)'!A7</f>
        <v>Bidder’s Name and Address (Sole Bidder) :</v>
      </c>
      <c r="B7" s="282"/>
      <c r="C7" s="282"/>
      <c r="D7" s="15" t="str">
        <f>'[6]Attach 3(JV)'!E7</f>
        <v>To:</v>
      </c>
      <c r="H7" s="30"/>
      <c r="I7" s="11"/>
    </row>
    <row r="8" spans="1:26" ht="26.25" customHeight="1">
      <c r="A8" s="861" t="str">
        <f>'Attach 3(JV)'!A8</f>
        <v/>
      </c>
      <c r="B8" s="861"/>
      <c r="C8" s="861"/>
      <c r="D8" s="12" t="str">
        <f>'[6]Attach 3(JV)'!E8</f>
        <v>Contract Services</v>
      </c>
      <c r="H8" s="30"/>
      <c r="I8" s="11"/>
    </row>
    <row r="9" spans="1:26" ht="19.5" customHeight="1">
      <c r="A9" s="13" t="s">
        <v>349</v>
      </c>
      <c r="B9" s="643" t="str">
        <f>'Attach 3(JV)'!B9</f>
        <v/>
      </c>
      <c r="C9" s="643"/>
      <c r="D9" s="12" t="str">
        <f>'[6]Attach 3(JV)'!E9</f>
        <v>Power Grid Corporation of India Ltd.,</v>
      </c>
      <c r="H9" s="30"/>
      <c r="I9" s="11"/>
    </row>
    <row r="10" spans="1:26" ht="19.5" customHeight="1">
      <c r="A10" s="13" t="s">
        <v>351</v>
      </c>
      <c r="B10" s="643" t="str">
        <f>'Attach 3(JV)'!B10</f>
        <v/>
      </c>
      <c r="C10" s="643"/>
      <c r="D10" s="12" t="str">
        <f>'[6]Attach 3(JV)'!E10</f>
        <v>"Saudamini", Plot No. 2, Sector 29</v>
      </c>
      <c r="H10" s="30"/>
      <c r="I10" s="11"/>
    </row>
    <row r="11" spans="1:26" ht="19.5" customHeight="1">
      <c r="B11" s="643" t="str">
        <f>'Attach 3(JV)'!B11</f>
        <v/>
      </c>
      <c r="C11" s="643"/>
      <c r="D11" s="12" t="str">
        <f>'[6]Attach 3(JV)'!E11</f>
        <v>Gurgaon (Haryana) - 122001</v>
      </c>
    </row>
    <row r="12" spans="1:26" ht="14.25" customHeight="1">
      <c r="A12" s="282"/>
      <c r="B12" s="643" t="str">
        <f>'Attach 3(JV)'!B12</f>
        <v/>
      </c>
      <c r="C12" s="643"/>
      <c r="D12" s="12"/>
    </row>
    <row r="13" spans="1:26" ht="19.5" customHeight="1">
      <c r="A13" s="276" t="s">
        <v>344</v>
      </c>
    </row>
    <row r="14" spans="1:26" ht="9.9499999999999993" customHeight="1">
      <c r="A14" s="282"/>
    </row>
    <row r="15" spans="1:26" ht="90" customHeight="1">
      <c r="A15" s="284">
        <v>1</v>
      </c>
      <c r="B15" s="863" t="s">
        <v>491</v>
      </c>
      <c r="C15" s="863"/>
      <c r="D15" s="863"/>
      <c r="E15" s="863"/>
      <c r="F15" s="285"/>
      <c r="G15" s="285"/>
      <c r="H15" s="285"/>
    </row>
    <row r="16" spans="1:26" ht="51.75" customHeight="1">
      <c r="A16" s="284">
        <v>2</v>
      </c>
      <c r="B16" s="863" t="s">
        <v>492</v>
      </c>
      <c r="C16" s="863"/>
      <c r="D16" s="863"/>
      <c r="E16" s="863"/>
      <c r="F16" s="285"/>
      <c r="G16" s="285"/>
      <c r="H16" s="285"/>
    </row>
    <row r="17" spans="1:8" ht="9" customHeight="1">
      <c r="A17" s="282"/>
      <c r="B17" s="282"/>
      <c r="C17" s="282"/>
      <c r="D17" s="282"/>
      <c r="E17" s="282"/>
      <c r="F17" s="285"/>
      <c r="G17" s="285"/>
      <c r="H17" s="285"/>
    </row>
    <row r="18" spans="1:8" s="274" customFormat="1" ht="97.5" customHeight="1">
      <c r="A18" s="286" t="s">
        <v>493</v>
      </c>
      <c r="B18" s="287" t="s">
        <v>347</v>
      </c>
      <c r="C18" s="287" t="s">
        <v>494</v>
      </c>
      <c r="D18" s="286" t="s">
        <v>495</v>
      </c>
      <c r="E18" s="286" t="s">
        <v>496</v>
      </c>
      <c r="G18" s="285"/>
      <c r="H18" s="285"/>
    </row>
    <row r="19" spans="1:8">
      <c r="A19" s="288"/>
      <c r="B19" s="289"/>
      <c r="C19" s="289"/>
      <c r="D19" s="290"/>
      <c r="E19" s="290"/>
      <c r="F19" s="285"/>
      <c r="G19" s="285"/>
      <c r="H19" s="285"/>
    </row>
    <row r="20" spans="1:8">
      <c r="A20" s="288"/>
      <c r="B20" s="289"/>
      <c r="C20" s="289"/>
      <c r="D20" s="290"/>
      <c r="E20" s="290"/>
      <c r="F20" s="285"/>
      <c r="G20" s="285"/>
      <c r="H20" s="285"/>
    </row>
    <row r="21" spans="1:8">
      <c r="A21" s="288"/>
      <c r="B21" s="289"/>
      <c r="C21" s="289"/>
      <c r="D21" s="290"/>
      <c r="E21" s="290"/>
      <c r="F21" s="285"/>
      <c r="G21" s="285"/>
      <c r="H21" s="285"/>
    </row>
    <row r="22" spans="1:8">
      <c r="A22" s="288"/>
      <c r="B22" s="289"/>
      <c r="C22" s="289"/>
      <c r="D22" s="290"/>
      <c r="E22" s="290"/>
      <c r="F22" s="285"/>
      <c r="G22" s="285"/>
      <c r="H22" s="285"/>
    </row>
    <row r="23" spans="1:8">
      <c r="A23" s="288"/>
      <c r="B23" s="289"/>
      <c r="C23" s="289"/>
      <c r="D23" s="290"/>
      <c r="E23" s="290"/>
      <c r="F23" s="285"/>
      <c r="G23" s="285"/>
      <c r="H23" s="285"/>
    </row>
    <row r="24" spans="1:8">
      <c r="A24" s="288"/>
      <c r="B24" s="289"/>
      <c r="C24" s="289"/>
      <c r="D24" s="290"/>
      <c r="E24" s="290"/>
      <c r="F24" s="285"/>
      <c r="G24" s="285"/>
      <c r="H24" s="285"/>
    </row>
    <row r="25" spans="1:8" ht="6" customHeight="1">
      <c r="A25" s="291"/>
      <c r="B25" s="292"/>
      <c r="C25" s="292"/>
      <c r="D25" s="293"/>
      <c r="E25" s="293"/>
      <c r="F25" s="285"/>
      <c r="G25" s="285"/>
      <c r="H25" s="285"/>
    </row>
    <row r="26" spans="1:8" ht="0.6" hidden="1" customHeight="1">
      <c r="A26" s="294"/>
      <c r="B26" s="295"/>
      <c r="C26" s="295"/>
      <c r="D26" s="296"/>
      <c r="E26" s="296"/>
      <c r="F26" s="285"/>
      <c r="G26" s="285"/>
      <c r="H26" s="285"/>
    </row>
    <row r="27" spans="1:8" ht="30" customHeight="1">
      <c r="A27" s="864" t="s">
        <v>497</v>
      </c>
      <c r="B27" s="864"/>
      <c r="C27" s="864"/>
      <c r="D27" s="864"/>
      <c r="E27" s="864"/>
      <c r="F27" s="285"/>
      <c r="G27" s="285"/>
      <c r="H27" s="285"/>
    </row>
    <row r="28" spans="1:8">
      <c r="C28" s="297"/>
    </row>
    <row r="29" spans="1:8">
      <c r="A29" s="298" t="s">
        <v>6</v>
      </c>
      <c r="B29" s="299" t="str">
        <f>'Attach 3(JV)'!B24</f>
        <v>--</v>
      </c>
      <c r="C29" s="297" t="s">
        <v>4</v>
      </c>
      <c r="D29" s="300" t="str">
        <f>'Attach 3(JV)'!E24</f>
        <v/>
      </c>
    </row>
    <row r="30" spans="1:8">
      <c r="A30" s="298" t="s">
        <v>7</v>
      </c>
      <c r="B30" s="300" t="str">
        <f>'Attach 3(JV)'!B25</f>
        <v/>
      </c>
      <c r="C30" s="297" t="s">
        <v>5</v>
      </c>
      <c r="D30" s="300" t="str">
        <f>'Attach 3(JV)'!E25</f>
        <v/>
      </c>
    </row>
    <row r="31" spans="1:8">
      <c r="B31" s="301"/>
      <c r="C31" s="297"/>
      <c r="D31" s="297"/>
      <c r="E31" s="301"/>
    </row>
    <row r="32" spans="1:8" hidden="1">
      <c r="A32" s="271" t="str">
        <f>A1</f>
        <v>Specification No. :CC/NT/W-AIS/DOM/A00/23/06456</v>
      </c>
      <c r="B32" s="272"/>
      <c r="C32" s="272"/>
      <c r="D32" s="272"/>
      <c r="E32" s="273" t="str">
        <f>D1</f>
        <v xml:space="preserve">Attachment-17 </v>
      </c>
    </row>
    <row r="33" spans="1:8" hidden="1"/>
    <row r="34" spans="1:8" ht="15" hidden="1">
      <c r="A34" s="865" t="str">
        <f>A3</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34" s="865"/>
      <c r="C34" s="865"/>
      <c r="D34" s="865"/>
      <c r="E34" s="865"/>
    </row>
    <row r="35" spans="1:8" hidden="1">
      <c r="A35" s="280"/>
    </row>
    <row r="36" spans="1:8" ht="15" hidden="1">
      <c r="A36" s="867" t="s">
        <v>389</v>
      </c>
      <c r="B36" s="867"/>
      <c r="C36" s="867"/>
      <c r="D36" s="867"/>
      <c r="E36" s="867"/>
      <c r="F36" s="275"/>
      <c r="G36" s="275"/>
      <c r="H36" s="275"/>
    </row>
    <row r="37" spans="1:8" hidden="1">
      <c r="A37" s="282"/>
      <c r="F37" s="275"/>
      <c r="G37" s="275"/>
      <c r="H37" s="275"/>
    </row>
    <row r="38" spans="1:8" hidden="1">
      <c r="A38" s="283" t="str">
        <f>'[6]Attach 3(JV)'!A15</f>
        <v>Name(s) and Addresse(s) of other partner(s)</v>
      </c>
      <c r="B38" s="282"/>
      <c r="C38" s="282"/>
      <c r="D38" s="15" t="str">
        <f>D7</f>
        <v>To:</v>
      </c>
      <c r="F38" s="275"/>
      <c r="G38" s="275"/>
      <c r="H38" s="275"/>
    </row>
    <row r="39" spans="1:8" hidden="1">
      <c r="A39" s="283" t="str">
        <f>'[6]Attach 3(JV)'!B16</f>
        <v/>
      </c>
      <c r="B39" s="282"/>
      <c r="C39" s="282"/>
      <c r="D39" s="12" t="str">
        <f>D8</f>
        <v>Contract Services</v>
      </c>
      <c r="F39" s="275"/>
      <c r="G39" s="275"/>
      <c r="H39" s="275"/>
    </row>
    <row r="40" spans="1:8" hidden="1">
      <c r="A40" s="13" t="s">
        <v>349</v>
      </c>
      <c r="B40" s="643" t="str">
        <f>'[6]Attach 3(JV)'!B17:D17</f>
        <v xml:space="preserve">…… ……. …….. …… ……. …….. </v>
      </c>
      <c r="C40" s="643"/>
      <c r="D40" s="12" t="str">
        <f>D9</f>
        <v>Power Grid Corporation of India Ltd.,</v>
      </c>
      <c r="F40" s="275"/>
      <c r="G40" s="275"/>
      <c r="H40" s="275"/>
    </row>
    <row r="41" spans="1:8" hidden="1">
      <c r="A41" s="13" t="s">
        <v>351</v>
      </c>
      <c r="B41" s="643" t="str">
        <f>'[6]Attach 3(JV)'!B18:D18</f>
        <v xml:space="preserve">…… ……. …….. …… ……. …….. </v>
      </c>
      <c r="C41" s="643"/>
      <c r="D41" s="12" t="str">
        <f>D10</f>
        <v>"Saudamini", Plot No. 2, Sector 29</v>
      </c>
      <c r="F41" s="275"/>
      <c r="G41" s="275"/>
      <c r="H41" s="275"/>
    </row>
    <row r="42" spans="1:8" hidden="1">
      <c r="B42" s="643" t="str">
        <f>'[6]Attach 3(JV)'!B19:D19</f>
        <v xml:space="preserve">…… ……. …….. …… ……. …….. </v>
      </c>
      <c r="C42" s="643"/>
      <c r="D42" s="12" t="str">
        <f>D11</f>
        <v>Gurgaon (Haryana) - 122001</v>
      </c>
      <c r="F42" s="275"/>
      <c r="G42" s="275"/>
      <c r="H42" s="275"/>
    </row>
    <row r="43" spans="1:8" hidden="1">
      <c r="A43" s="282"/>
      <c r="B43" s="643" t="str">
        <f>'[6]Attach 3(JV)'!B20:D20</f>
        <v xml:space="preserve">…… ……. …….. …… ……. …….. </v>
      </c>
      <c r="C43" s="643"/>
      <c r="D43" s="12"/>
      <c r="F43" s="275"/>
      <c r="G43" s="275"/>
      <c r="H43" s="275"/>
    </row>
    <row r="44" spans="1:8" hidden="1">
      <c r="A44" s="276" t="s">
        <v>344</v>
      </c>
      <c r="F44" s="275"/>
      <c r="G44" s="275"/>
      <c r="H44" s="275"/>
    </row>
    <row r="45" spans="1:8" hidden="1">
      <c r="A45" s="282"/>
      <c r="F45" s="275"/>
      <c r="G45" s="275"/>
      <c r="H45" s="275"/>
    </row>
    <row r="46" spans="1:8" hidden="1">
      <c r="A46" s="866" t="s">
        <v>390</v>
      </c>
      <c r="B46" s="866"/>
      <c r="C46" s="866"/>
      <c r="D46" s="866"/>
      <c r="E46" s="866"/>
      <c r="F46" s="275"/>
      <c r="G46" s="275"/>
      <c r="H46" s="275"/>
    </row>
    <row r="47" spans="1:8" hidden="1">
      <c r="A47" s="282"/>
      <c r="B47" s="282"/>
      <c r="C47" s="282"/>
      <c r="D47" s="282"/>
      <c r="E47" s="282"/>
      <c r="F47" s="275"/>
      <c r="G47" s="275"/>
      <c r="H47" s="275"/>
    </row>
    <row r="48" spans="1:8" ht="66" hidden="1">
      <c r="A48" s="286" t="s">
        <v>347</v>
      </c>
      <c r="B48" s="862" t="s">
        <v>113</v>
      </c>
      <c r="C48" s="862"/>
      <c r="D48" s="286" t="s">
        <v>114</v>
      </c>
      <c r="E48" s="286" t="s">
        <v>115</v>
      </c>
      <c r="F48" s="275"/>
      <c r="G48" s="275"/>
      <c r="H48" s="275"/>
    </row>
    <row r="49" spans="1:8" hidden="1">
      <c r="A49" s="302">
        <v>1</v>
      </c>
      <c r="B49" s="857"/>
      <c r="C49" s="857"/>
      <c r="D49" s="303"/>
      <c r="E49" s="303"/>
      <c r="F49" s="275"/>
      <c r="G49" s="275"/>
      <c r="H49" s="275"/>
    </row>
    <row r="50" spans="1:8" hidden="1">
      <c r="A50" s="302">
        <v>2</v>
      </c>
      <c r="B50" s="857"/>
      <c r="C50" s="857"/>
      <c r="D50" s="303"/>
      <c r="E50" s="303"/>
      <c r="F50" s="275"/>
      <c r="G50" s="275"/>
      <c r="H50" s="275"/>
    </row>
    <row r="51" spans="1:8" hidden="1">
      <c r="A51" s="302">
        <v>3</v>
      </c>
      <c r="B51" s="857"/>
      <c r="C51" s="857"/>
      <c r="D51" s="303"/>
      <c r="E51" s="303"/>
      <c r="F51" s="275"/>
      <c r="G51" s="275"/>
      <c r="H51" s="275"/>
    </row>
    <row r="52" spans="1:8" hidden="1">
      <c r="A52" s="302">
        <v>4</v>
      </c>
      <c r="B52" s="857"/>
      <c r="C52" s="857"/>
      <c r="D52" s="303"/>
      <c r="E52" s="303"/>
      <c r="F52" s="275"/>
      <c r="G52" s="275"/>
      <c r="H52" s="275"/>
    </row>
    <row r="53" spans="1:8" hidden="1">
      <c r="A53" s="302">
        <v>5</v>
      </c>
      <c r="B53" s="857"/>
      <c r="C53" s="857"/>
      <c r="D53" s="303"/>
      <c r="E53" s="303"/>
      <c r="F53" s="275"/>
      <c r="G53" s="275"/>
      <c r="H53" s="275"/>
    </row>
    <row r="54" spans="1:8" hidden="1">
      <c r="A54" s="302">
        <v>6</v>
      </c>
      <c r="B54" s="857"/>
      <c r="C54" s="857"/>
      <c r="D54" s="303"/>
      <c r="E54" s="303"/>
      <c r="F54" s="275"/>
      <c r="G54" s="275"/>
      <c r="H54" s="275"/>
    </row>
    <row r="55" spans="1:8" hidden="1">
      <c r="A55" s="282"/>
      <c r="B55" s="282"/>
      <c r="C55" s="282"/>
      <c r="D55" s="282"/>
      <c r="E55" s="282"/>
      <c r="F55" s="275"/>
      <c r="G55" s="275"/>
      <c r="H55" s="275"/>
    </row>
    <row r="56" spans="1:8" ht="15" hidden="1">
      <c r="A56" s="304"/>
      <c r="B56" s="304"/>
      <c r="C56" s="304"/>
      <c r="D56" s="304"/>
      <c r="E56" s="304"/>
      <c r="F56" s="275"/>
      <c r="G56" s="275"/>
      <c r="H56" s="275"/>
    </row>
    <row r="57" spans="1:8" ht="15" hidden="1">
      <c r="A57" s="304" t="s">
        <v>6</v>
      </c>
      <c r="B57" s="299" t="str">
        <f>B29</f>
        <v>--</v>
      </c>
      <c r="C57" s="304" t="s">
        <v>4</v>
      </c>
      <c r="D57" s="304" t="str">
        <f>D29</f>
        <v/>
      </c>
      <c r="E57" s="304"/>
      <c r="F57" s="275"/>
      <c r="G57" s="275"/>
      <c r="H57" s="275"/>
    </row>
    <row r="58" spans="1:8" ht="15" hidden="1">
      <c r="A58" s="304" t="s">
        <v>7</v>
      </c>
      <c r="B58" s="304" t="str">
        <f>B30</f>
        <v/>
      </c>
      <c r="C58" s="304" t="s">
        <v>5</v>
      </c>
      <c r="D58" s="304" t="str">
        <f>D30</f>
        <v/>
      </c>
      <c r="E58" s="304"/>
      <c r="F58" s="275"/>
      <c r="G58" s="275"/>
      <c r="H58" s="275"/>
    </row>
    <row r="59" spans="1:8" ht="15" hidden="1">
      <c r="A59" s="304"/>
      <c r="B59" s="304"/>
      <c r="C59" s="304"/>
      <c r="D59" s="304"/>
      <c r="E59" s="304"/>
      <c r="F59" s="275"/>
      <c r="G59" s="275"/>
      <c r="H59" s="275"/>
    </row>
    <row r="60" spans="1:8" hidden="1">
      <c r="A60" s="271" t="str">
        <f>A32</f>
        <v>Specification No. :CC/NT/W-AIS/DOM/A00/23/06456</v>
      </c>
      <c r="B60" s="272"/>
      <c r="C60" s="272"/>
      <c r="D60" s="272"/>
      <c r="E60" s="273" t="str">
        <f>E32</f>
        <v xml:space="preserve">Attachment-17 </v>
      </c>
      <c r="F60" s="275"/>
      <c r="G60" s="275"/>
      <c r="H60" s="275"/>
    </row>
    <row r="61" spans="1:8" hidden="1">
      <c r="F61" s="275"/>
      <c r="G61" s="275"/>
      <c r="H61" s="275"/>
    </row>
    <row r="62" spans="1:8" ht="15" hidden="1">
      <c r="A62" s="865" t="str">
        <f>A34</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62" s="865"/>
      <c r="C62" s="865"/>
      <c r="D62" s="865"/>
      <c r="E62" s="865"/>
      <c r="F62" s="275"/>
      <c r="G62" s="275"/>
      <c r="H62" s="275"/>
    </row>
    <row r="63" spans="1:8" hidden="1">
      <c r="A63" s="280"/>
      <c r="F63" s="275"/>
      <c r="G63" s="275"/>
      <c r="H63" s="275"/>
    </row>
    <row r="64" spans="1:8" ht="15" hidden="1">
      <c r="A64" s="867" t="s">
        <v>389</v>
      </c>
      <c r="B64" s="867"/>
      <c r="C64" s="867"/>
      <c r="D64" s="867"/>
      <c r="E64" s="867"/>
      <c r="F64" s="275"/>
      <c r="G64" s="275"/>
      <c r="H64" s="275"/>
    </row>
    <row r="65" spans="1:8" hidden="1">
      <c r="A65" s="282"/>
      <c r="F65" s="275"/>
      <c r="G65" s="275"/>
      <c r="H65" s="275"/>
    </row>
    <row r="66" spans="1:8" hidden="1">
      <c r="A66" s="283" t="str">
        <f>'[6]Attach 3(JV)'!A15</f>
        <v>Name(s) and Addresse(s) of other partner(s)</v>
      </c>
      <c r="B66" s="282"/>
      <c r="C66" s="282"/>
      <c r="D66" s="15" t="str">
        <f>D7</f>
        <v>To:</v>
      </c>
      <c r="F66" s="275"/>
      <c r="G66" s="275"/>
      <c r="H66" s="275"/>
    </row>
    <row r="67" spans="1:8" hidden="1">
      <c r="A67" s="283" t="str">
        <f>'[6]Attach 3(JV)'!E16</f>
        <v/>
      </c>
      <c r="B67" s="282"/>
      <c r="C67" s="282"/>
      <c r="D67" s="12" t="str">
        <f>D8</f>
        <v>Contract Services</v>
      </c>
      <c r="F67" s="275"/>
      <c r="G67" s="275"/>
      <c r="H67" s="275"/>
    </row>
    <row r="68" spans="1:8" hidden="1">
      <c r="A68" s="13" t="s">
        <v>349</v>
      </c>
      <c r="B68" s="643" t="str">
        <f>'[6]Attach 3(JV)'!E17</f>
        <v/>
      </c>
      <c r="C68" s="643"/>
      <c r="D68" s="12" t="str">
        <f>D9</f>
        <v>Power Grid Corporation of India Ltd.,</v>
      </c>
      <c r="F68" s="275"/>
      <c r="G68" s="275"/>
      <c r="H68" s="275"/>
    </row>
    <row r="69" spans="1:8" hidden="1">
      <c r="A69" s="13" t="s">
        <v>351</v>
      </c>
      <c r="B69" s="643" t="str">
        <f>'[6]Attach 3(JV)'!E18</f>
        <v/>
      </c>
      <c r="C69" s="643"/>
      <c r="D69" s="12" t="str">
        <f>D10</f>
        <v>"Saudamini", Plot No. 2, Sector 29</v>
      </c>
      <c r="F69" s="275"/>
      <c r="G69" s="275"/>
      <c r="H69" s="275"/>
    </row>
    <row r="70" spans="1:8" hidden="1">
      <c r="B70" s="643" t="str">
        <f>'[6]Attach 3(JV)'!E19</f>
        <v/>
      </c>
      <c r="C70" s="643"/>
      <c r="D70" s="12" t="str">
        <f>D11</f>
        <v>Gurgaon (Haryana) - 122001</v>
      </c>
      <c r="F70" s="275"/>
      <c r="G70" s="275"/>
      <c r="H70" s="275"/>
    </row>
    <row r="71" spans="1:8" hidden="1">
      <c r="A71" s="282"/>
      <c r="B71" s="643" t="str">
        <f>'[6]Attach 3(JV)'!E20</f>
        <v/>
      </c>
      <c r="C71" s="643"/>
      <c r="D71" s="12"/>
      <c r="F71" s="275"/>
      <c r="G71" s="275"/>
      <c r="H71" s="275"/>
    </row>
    <row r="72" spans="1:8" hidden="1">
      <c r="A72" s="276" t="s">
        <v>344</v>
      </c>
      <c r="F72" s="275"/>
      <c r="G72" s="275"/>
      <c r="H72" s="275"/>
    </row>
    <row r="73" spans="1:8" hidden="1">
      <c r="A73" s="282"/>
      <c r="F73" s="275"/>
      <c r="G73" s="275"/>
      <c r="H73" s="275"/>
    </row>
    <row r="74" spans="1:8" hidden="1">
      <c r="A74" s="866" t="s">
        <v>390</v>
      </c>
      <c r="B74" s="866"/>
      <c r="C74" s="866"/>
      <c r="D74" s="866"/>
      <c r="E74" s="866"/>
      <c r="F74" s="275"/>
      <c r="G74" s="275"/>
      <c r="H74" s="275"/>
    </row>
    <row r="75" spans="1:8" hidden="1">
      <c r="A75" s="282"/>
      <c r="B75" s="282"/>
      <c r="C75" s="282"/>
      <c r="D75" s="282"/>
      <c r="E75" s="282"/>
      <c r="F75" s="275"/>
      <c r="G75" s="275"/>
      <c r="H75" s="275"/>
    </row>
    <row r="76" spans="1:8" ht="66" hidden="1">
      <c r="A76" s="286" t="s">
        <v>347</v>
      </c>
      <c r="B76" s="862" t="s">
        <v>113</v>
      </c>
      <c r="C76" s="862"/>
      <c r="D76" s="286" t="s">
        <v>114</v>
      </c>
      <c r="E76" s="286" t="s">
        <v>115</v>
      </c>
      <c r="F76" s="275"/>
      <c r="G76" s="275"/>
      <c r="H76" s="275"/>
    </row>
    <row r="77" spans="1:8" hidden="1">
      <c r="A77" s="302">
        <v>1</v>
      </c>
      <c r="B77" s="857"/>
      <c r="C77" s="857"/>
      <c r="D77" s="303"/>
      <c r="E77" s="303"/>
      <c r="F77" s="275"/>
      <c r="G77" s="275"/>
      <c r="H77" s="275"/>
    </row>
    <row r="78" spans="1:8" hidden="1">
      <c r="A78" s="302">
        <v>2</v>
      </c>
      <c r="B78" s="857"/>
      <c r="C78" s="857"/>
      <c r="D78" s="303"/>
      <c r="E78" s="303"/>
      <c r="F78" s="275"/>
      <c r="G78" s="275"/>
      <c r="H78" s="275"/>
    </row>
    <row r="79" spans="1:8" hidden="1">
      <c r="A79" s="302">
        <v>3</v>
      </c>
      <c r="B79" s="857"/>
      <c r="C79" s="857"/>
      <c r="D79" s="303"/>
      <c r="E79" s="303"/>
      <c r="F79" s="275"/>
      <c r="G79" s="275"/>
      <c r="H79" s="275"/>
    </row>
    <row r="80" spans="1:8" hidden="1">
      <c r="A80" s="302">
        <v>4</v>
      </c>
      <c r="B80" s="857"/>
      <c r="C80" s="857"/>
      <c r="D80" s="303"/>
      <c r="E80" s="303"/>
      <c r="F80" s="275"/>
      <c r="G80" s="275"/>
      <c r="H80" s="275"/>
    </row>
    <row r="81" spans="1:8" hidden="1">
      <c r="A81" s="302">
        <v>5</v>
      </c>
      <c r="B81" s="857"/>
      <c r="C81" s="857"/>
      <c r="D81" s="303"/>
      <c r="E81" s="303"/>
      <c r="F81" s="275"/>
      <c r="G81" s="275"/>
      <c r="H81" s="275"/>
    </row>
    <row r="82" spans="1:8" hidden="1">
      <c r="A82" s="302">
        <v>6</v>
      </c>
      <c r="B82" s="857"/>
      <c r="C82" s="857"/>
      <c r="D82" s="303"/>
      <c r="E82" s="303"/>
      <c r="F82" s="275"/>
      <c r="G82" s="275"/>
      <c r="H82" s="275"/>
    </row>
    <row r="83" spans="1:8" hidden="1">
      <c r="A83" s="282"/>
      <c r="B83" s="282"/>
      <c r="C83" s="282"/>
      <c r="D83" s="282"/>
      <c r="E83" s="282"/>
      <c r="F83" s="275"/>
      <c r="G83" s="275"/>
      <c r="H83" s="275"/>
    </row>
    <row r="84" spans="1:8" ht="15" hidden="1">
      <c r="A84" s="304"/>
      <c r="B84" s="304"/>
      <c r="C84" s="304"/>
      <c r="D84" s="304"/>
      <c r="E84" s="304"/>
      <c r="F84" s="275"/>
      <c r="G84" s="275"/>
      <c r="H84" s="275"/>
    </row>
    <row r="85" spans="1:8" ht="15" hidden="1">
      <c r="A85" s="304" t="s">
        <v>6</v>
      </c>
      <c r="B85" s="299" t="str">
        <f>B57</f>
        <v>--</v>
      </c>
      <c r="C85" s="304" t="s">
        <v>4</v>
      </c>
      <c r="D85" s="304" t="str">
        <f>D57</f>
        <v/>
      </c>
      <c r="E85" s="304"/>
      <c r="F85" s="275"/>
      <c r="G85" s="275"/>
      <c r="H85" s="275"/>
    </row>
    <row r="86" spans="1:8" ht="15" hidden="1">
      <c r="A86" s="304" t="s">
        <v>7</v>
      </c>
      <c r="B86" s="304" t="str">
        <f>B58</f>
        <v/>
      </c>
      <c r="C86" s="304" t="s">
        <v>5</v>
      </c>
      <c r="D86" s="304" t="str">
        <f>D58</f>
        <v/>
      </c>
      <c r="E86" s="304"/>
      <c r="F86" s="275"/>
      <c r="G86" s="275"/>
      <c r="H86" s="275"/>
    </row>
    <row r="87" spans="1:8" ht="15" hidden="1">
      <c r="A87" s="304"/>
      <c r="B87" s="304"/>
      <c r="C87" s="304"/>
      <c r="D87" s="304"/>
      <c r="E87" s="304"/>
      <c r="F87" s="275"/>
      <c r="G87" s="275"/>
      <c r="H87" s="275"/>
    </row>
    <row r="88" spans="1:8" hidden="1">
      <c r="A88" s="305"/>
      <c r="B88" s="305"/>
      <c r="C88" s="305"/>
      <c r="D88" s="305"/>
      <c r="E88" s="305"/>
      <c r="F88" s="275"/>
      <c r="G88" s="275"/>
      <c r="H88" s="275"/>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SIpRX5pIlU1OW25UiVijwr9AAIYsh/tc5Dem0WwjismM5EiOYLJWTVM8tPh+4eCzoWFhIp8dxXaXCwKbgGOYyw==" saltValue="dnlZnsH7wL26YC64RESAJw==" spinCount="100000" sheet="1" formatColumns="0" formatRows="0" selectLockedCells="1"/>
  <customSheetViews>
    <customSheetView guid="{FEBF4298-F424-4062-8777-832DAFDB7A61}" scale="90" showPageBreaks="1" fitToPage="1" printArea="1" hiddenRows="1" view="pageBreakPreview" topLeftCell="A3">
      <selection activeCell="A19" sqref="A19"/>
      <pageMargins left="0.7" right="0.7" top="0.44" bottom="0.2" header="0.25" footer="0.2"/>
      <pageSetup scale="82" fitToHeight="0" orientation="portrait" r:id="rId1"/>
    </customSheetView>
    <customSheetView guid="{FB41F969-87BE-4AD1-A99C-A5F9EA1C8FCB}" scale="90" showPageBreaks="1" fitToPage="1" printArea="1" hiddenRows="1" view="pageBreakPreview" topLeftCell="A10">
      <selection activeCell="A19" sqref="A19"/>
      <pageMargins left="0.7" right="0.7" top="0.44" bottom="0.2" header="0.25" footer="0.2"/>
      <pageSetup scale="82" fitToHeight="0" orientation="portrait" r:id="rId2"/>
    </customSheetView>
    <customSheetView guid="{47D52ECC-373D-4A7A-838F-7112A4A0A94F}" showPageBreaks="1" fitToPage="1" printArea="1" hiddenRows="1" view="pageBreakPreview">
      <selection activeCell="A19" sqref="A19"/>
      <pageMargins left="0.7" right="0.7" top="0.44" bottom="0.2" header="0.25" footer="0.2"/>
      <pageSetup scale="82" fitToHeight="0" orientation="portrait" r:id="rId3"/>
    </customSheetView>
    <customSheetView guid="{BA86FE7A-199D-4ABD-A444-AE6BFDF4BCC9}" showPageBreaks="1" fitToPage="1" printArea="1" hiddenRows="1" view="pageBreakPreview" topLeftCell="A4">
      <selection activeCell="E23" sqref="E23"/>
      <pageMargins left="0.7" right="0.7" top="0.44" bottom="0.2" header="0.25" footer="0.2"/>
      <pageSetup scale="82" fitToHeight="0" orientation="portrait" r:id="rId4"/>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5"/>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6"/>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7"/>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8"/>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9"/>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0"/>
    </customSheetView>
    <customSheetView guid="{F9FE2C60-2849-4C32-B532-2B1A89FFA9CD}" fitToPage="1" hiddenRows="1" topLeftCell="A19">
      <selection activeCell="A19" sqref="A19"/>
      <pageMargins left="0.7" right="0.7" top="0.44" bottom="0.2" header="0.25" footer="0.2"/>
      <pageSetup paperSize="9" fitToHeight="0" orientation="portrait" r:id="rId11"/>
    </customSheetView>
    <customSheetView guid="{7A9EA6D6-4DDF-43D9-92E6-C6AFAD14E266}" fitToPage="1" hiddenRows="1" topLeftCell="A11">
      <selection activeCell="A19" sqref="A19"/>
      <pageMargins left="0.7" right="0.7" top="0.44" bottom="0.2" header="0.25" footer="0.2"/>
      <pageSetup paperSize="9" fitToHeight="0" orientation="portrait" r:id="rId12"/>
    </customSheetView>
    <customSheetView guid="{DC28ED1E-3E35-4094-9C2B-5C0A1C1D459C}" showPageBreaks="1" fitToPage="1" printArea="1" hiddenRows="1">
      <selection activeCell="A19" sqref="A19"/>
      <pageMargins left="0.7" right="0.7" top="0.44" bottom="0.2" header="0.25" footer="0.2"/>
      <pageSetup paperSize="9" fitToHeight="0" orientation="portrait" r:id="rId13"/>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4"/>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5"/>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6"/>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7"/>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8"/>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19"/>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0"/>
    </customSheetView>
    <customSheetView guid="{347D9A5E-5167-4CD7-A121-BEAF211F64E4}" showPageBreaks="1" fitToPage="1" printArea="1" hiddenRows="1" view="pageBreakPreview">
      <selection activeCell="A19" sqref="A19"/>
      <pageMargins left="0.7" right="0.7" top="0.44" bottom="0.2" header="0.25" footer="0.2"/>
      <pageSetup scale="82" fitToHeight="0" orientation="portrait" r:id="rId21"/>
    </customSheetView>
    <customSheetView guid="{72B383D4-8341-48BE-BBCC-63C6785ABF81}" showPageBreaks="1" fitToPage="1" printArea="1" hiddenRows="1" view="pageBreakPreview" topLeftCell="A4">
      <selection activeCell="A19" sqref="A19"/>
      <pageMargins left="0.7" right="0.7" top="0.44" bottom="0.2" header="0.25" footer="0.2"/>
      <pageSetup scale="82" fitToHeight="0" orientation="portrait" r:id="rId22"/>
    </customSheetView>
    <customSheetView guid="{7706378E-40E2-4583-90AF-E6E1DCB3696C}" scale="90" showPageBreaks="1" fitToPage="1" printArea="1" hiddenRows="1" view="pageBreakPreview" topLeftCell="A16">
      <selection activeCell="A19" sqref="A19"/>
      <pageMargins left="0.7" right="0.7" top="0.44" bottom="0.2" header="0.25" footer="0.2"/>
      <pageSetup scale="82" fitToHeight="0" orientation="portrait" r:id="rId23"/>
    </customSheetView>
    <customSheetView guid="{1A6C211D-477E-416D-87F8-1BF3866A431B}" scale="90" showPageBreaks="1" fitToPage="1" printArea="1" hiddenRows="1" view="pageBreakPreview" topLeftCell="A3">
      <selection activeCell="A19" sqref="A19"/>
      <pageMargins left="0.7" right="0.7" top="0.44" bottom="0.2" header="0.25" footer="0.2"/>
      <pageSetup scale="82" fitToHeight="0" orientation="portrait" r:id="rId24"/>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A60:E83">
    <cfRule type="expression" dxfId="24" priority="1" stopIfTrue="1">
      <formula>$Z$2&lt;2</formula>
    </cfRule>
  </conditionalFormatting>
  <conditionalFormatting sqref="B32:B56 A32:A59 C32:E59 B58:B59 B84 A84:A88 C84:E88 B86:B88">
    <cfRule type="expression" dxfId="23" priority="2" stopIfTrue="1">
      <formula>$Z$2&lt;1</formula>
    </cfRule>
  </conditionalFormatting>
  <pageMargins left="0.7" right="0.7" top="0.44" bottom="0.2" header="0.25" footer="0.2"/>
  <pageSetup scale="82" fitToHeight="0" orientation="portrait" r:id="rId25"/>
  <drawing r:id="rId2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FF0000"/>
    <pageSetUpPr fitToPage="1"/>
  </sheetPr>
  <dimension ref="A1:I34"/>
  <sheetViews>
    <sheetView showGridLines="0" view="pageBreakPreview" topLeftCell="A8" zoomScaleSheetLayoutView="100" workbookViewId="0">
      <selection activeCell="T178" sqref="T178"/>
    </sheetView>
  </sheetViews>
  <sheetFormatPr defaultColWidth="9.140625" defaultRowHeight="16.5"/>
  <cols>
    <col min="1" max="1" width="12.140625" style="29" customWidth="1"/>
    <col min="2" max="2" width="20.5703125" style="29" customWidth="1"/>
    <col min="3" max="3" width="15.28515625" style="29" customWidth="1"/>
    <col min="4" max="4" width="15.42578125" style="29" customWidth="1"/>
    <col min="5" max="5" width="39.28515625" style="29" customWidth="1"/>
    <col min="6" max="8" width="9.140625" style="24"/>
    <col min="9" max="16384" width="9.140625" style="25"/>
  </cols>
  <sheetData>
    <row r="1" spans="1:9" ht="15">
      <c r="A1" s="647" t="str">
        <f>'Attach 3(JV)'!A1</f>
        <v>Specification No. :CC/NT/W-AIS/DOM/A00/23/06456</v>
      </c>
      <c r="B1" s="647"/>
      <c r="C1" s="647"/>
      <c r="D1" s="647"/>
      <c r="E1" s="309" t="str">
        <f>"Attachment-18 " &amp; 'Attach 3(JV)'!AT1</f>
        <v xml:space="preserve">Attachment-18 </v>
      </c>
    </row>
    <row r="3" spans="1:9" ht="126.75" customHeight="1">
      <c r="A3" s="717" t="str">
        <f>'Attach 3(JV)'!A3</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3" s="718"/>
      <c r="C3" s="718"/>
      <c r="D3" s="718"/>
      <c r="E3" s="718"/>
      <c r="F3" s="26"/>
      <c r="G3" s="27"/>
      <c r="H3" s="26"/>
    </row>
    <row r="4" spans="1:9" ht="20.100000000000001" customHeight="1">
      <c r="A4" s="28"/>
      <c r="H4" s="30"/>
      <c r="I4" s="11"/>
    </row>
    <row r="5" spans="1:9" ht="20.100000000000001" customHeight="1">
      <c r="A5" s="655" t="s">
        <v>503</v>
      </c>
      <c r="B5" s="655"/>
      <c r="C5" s="655"/>
      <c r="D5" s="655"/>
      <c r="E5" s="655"/>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653" t="str">
        <f>'Attach 3(JV)'!A8</f>
        <v/>
      </c>
      <c r="B8" s="653"/>
      <c r="C8" s="653"/>
      <c r="D8" s="653"/>
      <c r="E8" s="12" t="str">
        <f>'Attach 3(JV)'!E8</f>
        <v>Contract Services</v>
      </c>
      <c r="H8" s="30"/>
      <c r="I8" s="11"/>
    </row>
    <row r="9" spans="1:9" ht="20.100000000000001" customHeight="1">
      <c r="A9" s="13" t="s">
        <v>349</v>
      </c>
      <c r="B9" s="643" t="str">
        <f>'Attach 3(JV)'!B9</f>
        <v/>
      </c>
      <c r="C9" s="643"/>
      <c r="D9" s="643"/>
      <c r="E9" s="12" t="str">
        <f>'Attach 3(JV)'!E9</f>
        <v>Power Grid Corporation of India Ltd.,</v>
      </c>
      <c r="H9" s="30"/>
      <c r="I9" s="11"/>
    </row>
    <row r="10" spans="1:9" ht="20.100000000000001" customHeight="1">
      <c r="A10" s="13" t="s">
        <v>351</v>
      </c>
      <c r="B10" s="643" t="str">
        <f>'Attach 3(JV)'!B10</f>
        <v/>
      </c>
      <c r="C10" s="643"/>
      <c r="D10" s="643"/>
      <c r="E10" s="12" t="str">
        <f>'Attach 3(JV)'!E10</f>
        <v>"Saudamini", Plot No. 2, Sector 29</v>
      </c>
      <c r="H10" s="30"/>
      <c r="I10" s="11"/>
    </row>
    <row r="11" spans="1:9" ht="20.100000000000001" customHeight="1">
      <c r="B11" s="643" t="str">
        <f>'Attach 3(JV)'!B11</f>
        <v/>
      </c>
      <c r="C11" s="643"/>
      <c r="D11" s="643"/>
      <c r="E11" s="12" t="str">
        <f>'Attach 3(JV)'!E11</f>
        <v>Gurgaon (Haryana) - 122001</v>
      </c>
    </row>
    <row r="12" spans="1:9" ht="20.100000000000001" customHeight="1">
      <c r="A12" s="32"/>
      <c r="B12" s="643" t="str">
        <f>'Attach 3(JV)'!B12</f>
        <v/>
      </c>
      <c r="C12" s="643"/>
      <c r="D12" s="643"/>
      <c r="E12" s="12"/>
    </row>
    <row r="13" spans="1:9" ht="20.100000000000001" customHeight="1">
      <c r="A13" s="32"/>
      <c r="B13" s="123"/>
      <c r="C13" s="123"/>
      <c r="D13" s="123"/>
      <c r="E13" s="25"/>
    </row>
    <row r="14" spans="1:9" ht="20.100000000000001" customHeight="1">
      <c r="A14" s="29" t="s">
        <v>344</v>
      </c>
    </row>
    <row r="15" spans="1:9" ht="20.100000000000001" customHeight="1">
      <c r="A15" s="32"/>
    </row>
    <row r="16" spans="1:9" ht="20.100000000000001" customHeight="1">
      <c r="A16" s="779" t="s">
        <v>542</v>
      </c>
      <c r="B16" s="779"/>
      <c r="C16" s="779"/>
      <c r="D16" s="779"/>
      <c r="E16" s="779"/>
    </row>
    <row r="17" spans="1:5" ht="20.100000000000001" customHeight="1">
      <c r="A17" s="32"/>
    </row>
    <row r="18" spans="1:5" ht="20.100000000000001" customHeight="1">
      <c r="A18" s="32"/>
    </row>
    <row r="19" spans="1:5">
      <c r="A19" s="36" t="s">
        <v>6</v>
      </c>
      <c r="B19" s="69" t="str">
        <f>'Attach 3(JV)'!B24</f>
        <v>--</v>
      </c>
      <c r="C19" s="40"/>
      <c r="D19" s="37" t="s">
        <v>4</v>
      </c>
      <c r="E19" s="240" t="str">
        <f>'Attach 3(JV)'!E24</f>
        <v/>
      </c>
    </row>
    <row r="20" spans="1:5">
      <c r="A20" s="36" t="s">
        <v>7</v>
      </c>
      <c r="B20" s="240" t="str">
        <f>'Attach 3(JV)'!B25</f>
        <v/>
      </c>
      <c r="C20" s="40"/>
      <c r="D20" s="37" t="s">
        <v>5</v>
      </c>
      <c r="E20" s="240" t="str">
        <f>'Attach 3(JV)'!E25</f>
        <v/>
      </c>
    </row>
    <row r="21" spans="1:5" ht="33" customHeight="1">
      <c r="D21" s="37"/>
    </row>
    <row r="22" spans="1:5" ht="20.100000000000001" customHeight="1"/>
    <row r="23" spans="1:5" ht="20.100000000000001" customHeight="1">
      <c r="A23" s="38"/>
    </row>
    <row r="24" spans="1:5" ht="20.100000000000001" customHeight="1"/>
    <row r="25" spans="1:5" ht="20.100000000000001" customHeight="1"/>
    <row r="26" spans="1:5" ht="20.100000000000001" customHeight="1">
      <c r="A26" s="38"/>
    </row>
    <row r="27" spans="1:5" ht="20.100000000000001" customHeight="1"/>
    <row r="28" spans="1:5" ht="20.100000000000001" customHeight="1">
      <c r="A28" s="38"/>
    </row>
    <row r="29" spans="1:5" ht="20.100000000000001" customHeight="1"/>
    <row r="30" spans="1:5" ht="20.100000000000001" customHeight="1">
      <c r="A30" s="38"/>
    </row>
    <row r="31" spans="1:5" ht="20.100000000000001" customHeight="1"/>
    <row r="32" spans="1:5" ht="20.100000000000001" customHeight="1"/>
    <row r="33" ht="20.100000000000001" customHeight="1"/>
    <row r="34" ht="20.100000000000001" customHeight="1"/>
  </sheetData>
  <sheetProtection algorithmName="SHA-512" hashValue="eTgLNdVW5LTNjvQfC67TOveMWsXvYHhyKVLOPtX+ynNVjLyzMU43lS8NE5f73V3QkF4+h531UOOz0MEYoYvYAA==" saltValue="IABD0UbtRQfr/ibL9Y/9iQ==" spinCount="100000" sheet="1" formatColumns="0" formatRows="0" selectLockedCells="1"/>
  <customSheetViews>
    <customSheetView guid="{FEBF4298-F424-4062-8777-832DAFDB7A61}" showPageBreaks="1" showGridLines="0" fitToPage="1" printArea="1" view="pageBreakPreview">
      <selection sqref="A1:D1"/>
      <pageMargins left="0.75" right="0.63" top="0.57999999999999996" bottom="0.6" header="0.34" footer="0.35"/>
      <pageSetup scale="98"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D17" sqref="D17"/>
      <pageMargins left="0.75" right="0.63" top="0.57999999999999996" bottom="0.6" header="0.34" footer="0.35"/>
      <pageSetup scale="98"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8">
      <selection activeCell="A3" sqref="A3:E3"/>
      <pageMargins left="0.75" right="0.63" top="0.57999999999999996" bottom="0.6" header="0.34" footer="0.35"/>
      <pageSetup scale="98"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8"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1"/>
      <headerFooter alignWithMargins="0">
        <oddFooter>&amp;R&amp;"Book Antiqua,Bold"&amp;8 Page &amp;P of &amp;N</oddFooter>
      </headerFooter>
    </customSheetView>
    <customSheetView guid="{347D9A5E-5167-4CD7-A121-BEAF211F64E4}" showPageBreaks="1" showGridLines="0" fitToPage="1" printArea="1" view="pageBreakPreview" topLeftCell="A8">
      <selection activeCell="A3" sqref="A3:E3"/>
      <pageMargins left="0.75" right="0.63" top="0.57999999999999996" bottom="0.6" header="0.34" footer="0.35"/>
      <pageSetup scale="98" orientation="portrait" r:id="rId12"/>
      <headerFooter alignWithMargins="0">
        <oddFooter>&amp;R&amp;"Book Antiqua,Bold"&amp;8 Page &amp;P of &amp;N</oddFooter>
      </headerFooter>
    </customSheetView>
    <customSheetView guid="{72B383D4-8341-48BE-BBCC-63C6785ABF81}" showPageBreaks="1" showGridLines="0" fitToPage="1" printArea="1" view="pageBreakPreview">
      <selection activeCell="D17" sqref="D17"/>
      <pageMargins left="0.75" right="0.63" top="0.57999999999999996" bottom="0.6" header="0.34" footer="0.35"/>
      <pageSetup scale="98" orientation="portrait" r:id="rId13"/>
      <headerFooter alignWithMargins="0">
        <oddFooter>&amp;R&amp;"Book Antiqua,Bold"&amp;8 Page &amp;P of &amp;N</oddFooter>
      </headerFooter>
    </customSheetView>
    <customSheetView guid="{7706378E-40E2-4583-90AF-E6E1DCB3696C}" showPageBreaks="1" showGridLines="0" fitToPage="1" printArea="1" view="pageBreakPreview" topLeftCell="A10">
      <selection activeCell="D17" sqref="D17"/>
      <pageMargins left="0.75" right="0.63" top="0.57999999999999996" bottom="0.6" header="0.34" footer="0.35"/>
      <pageSetup scale="98" orientation="portrait" r:id="rId14"/>
      <headerFooter alignWithMargins="0">
        <oddFooter>&amp;R&amp;"Book Antiqua,Bold"&amp;8 Page &amp;P of &amp;N</oddFooter>
      </headerFooter>
    </customSheetView>
    <customSheetView guid="{1A6C211D-477E-416D-87F8-1BF3866A431B}" showPageBreaks="1" showGridLines="0" fitToPage="1" printArea="1" view="pageBreakPreview">
      <selection sqref="A1:D1"/>
      <pageMargins left="0.75" right="0.63" top="0.57999999999999996" bottom="0.6" header="0.34" footer="0.35"/>
      <pageSetup scale="98" orientation="portrait" r:id="rId15"/>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16"/>
  <headerFooter alignWithMargins="0">
    <oddFooter>&amp;R&amp;"Book Antiqua,Bold"&amp;8 Page &amp;P of &amp;N</oddFooter>
  </headerFooter>
  <drawing r:id="rId1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dimension ref="A1:P184"/>
  <sheetViews>
    <sheetView view="pageBreakPreview" topLeftCell="A60" zoomScaleNormal="100" zoomScaleSheetLayoutView="100" workbookViewId="0">
      <selection activeCell="T178" sqref="T178"/>
    </sheetView>
  </sheetViews>
  <sheetFormatPr defaultColWidth="9.140625" defaultRowHeight="13.5"/>
  <cols>
    <col min="1" max="1" width="10" style="367" customWidth="1"/>
    <col min="2" max="2" width="10.7109375" style="367" customWidth="1"/>
    <col min="3" max="3" width="10.85546875" style="367" customWidth="1"/>
    <col min="4" max="8" width="10.7109375" style="367" customWidth="1"/>
    <col min="9" max="9" width="23" style="367" customWidth="1"/>
    <col min="10" max="10" width="9.140625" style="367" hidden="1" customWidth="1"/>
    <col min="11" max="16" width="10.28515625" style="367" hidden="1" customWidth="1"/>
    <col min="17" max="41" width="0" style="367" hidden="1" customWidth="1"/>
    <col min="42" max="16384" width="9.140625" style="367"/>
  </cols>
  <sheetData>
    <row r="1" spans="1:9" ht="27" customHeight="1">
      <c r="A1" s="888" t="s">
        <v>538</v>
      </c>
      <c r="B1" s="889"/>
      <c r="C1" s="889"/>
      <c r="D1" s="889"/>
      <c r="E1" s="889"/>
      <c r="F1" s="889"/>
      <c r="G1" s="889"/>
      <c r="H1" s="889"/>
      <c r="I1" s="890"/>
    </row>
    <row r="2" spans="1:9" ht="31.5" customHeight="1">
      <c r="A2" s="368" t="s">
        <v>480</v>
      </c>
      <c r="B2" s="891" t="s">
        <v>539</v>
      </c>
      <c r="C2" s="891"/>
      <c r="D2" s="891"/>
      <c r="E2" s="891"/>
      <c r="F2" s="891"/>
      <c r="G2" s="891"/>
      <c r="H2" s="891"/>
      <c r="I2" s="892"/>
    </row>
    <row r="3" spans="1:9" ht="36" customHeight="1">
      <c r="A3" s="368" t="s">
        <v>482</v>
      </c>
      <c r="B3" s="891" t="s">
        <v>597</v>
      </c>
      <c r="C3" s="891"/>
      <c r="D3" s="891"/>
      <c r="E3" s="891"/>
      <c r="F3" s="891"/>
      <c r="G3" s="891"/>
      <c r="H3" s="891"/>
      <c r="I3" s="892"/>
    </row>
    <row r="4" spans="1:9" ht="36" customHeight="1">
      <c r="A4" s="368" t="s">
        <v>484</v>
      </c>
      <c r="B4" s="891" t="s">
        <v>540</v>
      </c>
      <c r="C4" s="891"/>
      <c r="D4" s="891"/>
      <c r="E4" s="891"/>
      <c r="F4" s="891"/>
      <c r="G4" s="891"/>
      <c r="H4" s="891"/>
      <c r="I4" s="892"/>
    </row>
    <row r="5" spans="1:9" ht="36" customHeight="1">
      <c r="A5" s="368" t="s">
        <v>486</v>
      </c>
      <c r="B5" s="891" t="s">
        <v>487</v>
      </c>
      <c r="C5" s="891"/>
      <c r="D5" s="891"/>
      <c r="E5" s="891"/>
      <c r="F5" s="891"/>
      <c r="G5" s="891"/>
      <c r="H5" s="891"/>
      <c r="I5" s="892"/>
    </row>
    <row r="6" spans="1:9" ht="19.5" customHeight="1">
      <c r="A6" s="369" t="s">
        <v>488</v>
      </c>
      <c r="B6" s="880" t="s">
        <v>541</v>
      </c>
      <c r="C6" s="880"/>
      <c r="D6" s="880"/>
      <c r="E6" s="880"/>
      <c r="F6" s="880"/>
      <c r="G6" s="880"/>
      <c r="H6" s="880"/>
      <c r="I6" s="881"/>
    </row>
    <row r="7" spans="1:9" ht="15.75">
      <c r="A7" s="323"/>
      <c r="C7" s="323"/>
      <c r="D7" s="323"/>
      <c r="E7" s="323"/>
      <c r="F7" s="323"/>
      <c r="G7" s="323"/>
      <c r="H7" s="323"/>
      <c r="I7" s="323"/>
    </row>
    <row r="27" spans="1:11" ht="15">
      <c r="K27" s="370">
        <v>0</v>
      </c>
    </row>
    <row r="28" spans="1:11">
      <c r="A28" s="371"/>
      <c r="B28" s="371"/>
      <c r="C28" s="371"/>
      <c r="D28" s="371"/>
      <c r="E28" s="371"/>
      <c r="F28" s="371"/>
      <c r="G28" s="371"/>
      <c r="H28" s="371"/>
      <c r="I28" s="371"/>
      <c r="J28" s="371"/>
      <c r="K28" s="372">
        <v>0</v>
      </c>
    </row>
    <row r="29" spans="1:11">
      <c r="A29" s="371"/>
      <c r="B29" s="371"/>
      <c r="C29" s="371"/>
      <c r="D29" s="371"/>
      <c r="E29" s="371"/>
      <c r="F29" s="371"/>
      <c r="G29" s="371"/>
      <c r="H29" s="371"/>
      <c r="I29" s="371"/>
      <c r="J29" s="371"/>
      <c r="K29" s="372">
        <v>0</v>
      </c>
    </row>
    <row r="30" spans="1:11">
      <c r="A30" s="371"/>
      <c r="B30" s="371"/>
      <c r="C30" s="371"/>
      <c r="D30" s="371"/>
      <c r="E30" s="371"/>
      <c r="F30" s="371"/>
      <c r="G30" s="371"/>
      <c r="H30" s="371"/>
      <c r="I30" s="371"/>
      <c r="J30" s="371"/>
      <c r="K30" s="372">
        <v>0</v>
      </c>
    </row>
    <row r="31" spans="1:11">
      <c r="A31" s="371"/>
      <c r="B31" s="371"/>
      <c r="C31" s="371"/>
      <c r="D31" s="371"/>
      <c r="E31" s="371"/>
      <c r="F31" s="371"/>
      <c r="G31" s="371"/>
      <c r="H31" s="371"/>
      <c r="I31" s="371"/>
      <c r="J31" s="371"/>
    </row>
    <row r="32" spans="1:11" ht="18.75">
      <c r="A32" s="882" t="s">
        <v>543</v>
      </c>
      <c r="B32" s="882"/>
      <c r="C32" s="882"/>
      <c r="D32" s="882"/>
      <c r="E32" s="882"/>
      <c r="F32" s="882"/>
      <c r="G32" s="882"/>
      <c r="H32" s="882"/>
      <c r="I32" s="882"/>
      <c r="J32" s="371"/>
    </row>
    <row r="33" spans="1:16" ht="18.75">
      <c r="A33" s="373"/>
      <c r="B33" s="373"/>
      <c r="C33" s="373"/>
      <c r="D33" s="373"/>
      <c r="E33" s="373"/>
      <c r="F33" s="373"/>
      <c r="G33" s="373"/>
      <c r="H33" s="373"/>
      <c r="I33" s="373"/>
      <c r="J33" s="371"/>
    </row>
    <row r="34" spans="1:16" ht="15.75">
      <c r="A34" s="883" t="s">
        <v>400</v>
      </c>
      <c r="B34" s="883"/>
      <c r="C34" s="883"/>
      <c r="D34" s="883"/>
      <c r="E34" s="883"/>
      <c r="F34" s="883"/>
      <c r="G34" s="883"/>
      <c r="H34" s="883"/>
      <c r="I34" s="883"/>
      <c r="J34" s="371"/>
      <c r="K34" s="370" t="e">
        <v>#REF!</v>
      </c>
      <c r="O34" s="372" t="e">
        <v>#REF!</v>
      </c>
    </row>
    <row r="35" spans="1:16" ht="16.5">
      <c r="A35" s="886" t="s">
        <v>401</v>
      </c>
      <c r="B35" s="886"/>
      <c r="C35" s="886"/>
      <c r="D35" s="886"/>
      <c r="E35" s="886"/>
      <c r="F35" s="886"/>
      <c r="G35" s="886"/>
      <c r="H35" s="886"/>
      <c r="I35" s="886"/>
      <c r="J35" s="371"/>
      <c r="K35" s="372" t="e">
        <v>#REF!</v>
      </c>
      <c r="O35" s="372" t="e">
        <v>#REF!</v>
      </c>
    </row>
    <row r="36" spans="1:16" ht="36" customHeight="1">
      <c r="A36" s="887" t="s">
        <v>531</v>
      </c>
      <c r="B36" s="887"/>
      <c r="C36" s="887"/>
      <c r="D36" s="887"/>
      <c r="E36" s="887"/>
      <c r="F36" s="887"/>
      <c r="G36" s="887"/>
      <c r="H36" s="887"/>
      <c r="I36" s="887"/>
      <c r="J36" s="371"/>
      <c r="K36" s="372" t="e">
        <v>#REF!</v>
      </c>
      <c r="O36" s="372" t="e">
        <v>#REF!</v>
      </c>
    </row>
    <row r="37" spans="1:16" ht="16.5">
      <c r="A37" s="886" t="s">
        <v>532</v>
      </c>
      <c r="B37" s="886"/>
      <c r="C37" s="886"/>
      <c r="D37" s="886"/>
      <c r="E37" s="886"/>
      <c r="F37" s="886"/>
      <c r="G37" s="886"/>
      <c r="H37" s="886"/>
      <c r="I37" s="886"/>
      <c r="J37" s="371"/>
      <c r="K37" s="372" t="e">
        <v>#REF!</v>
      </c>
      <c r="O37" s="372" t="e">
        <v>#REF!</v>
      </c>
    </row>
    <row r="38" spans="1:16" ht="15.75">
      <c r="A38" s="883" t="s">
        <v>402</v>
      </c>
      <c r="B38" s="883"/>
      <c r="C38" s="883"/>
      <c r="D38" s="883"/>
      <c r="E38" s="883"/>
      <c r="F38" s="883"/>
      <c r="G38" s="883"/>
      <c r="H38" s="883"/>
      <c r="I38" s="883"/>
      <c r="J38" s="371"/>
    </row>
    <row r="39" spans="1:16" ht="18.75" customHeight="1">
      <c r="A39" s="886">
        <f>'Names of Bidder'!D10</f>
        <v>0</v>
      </c>
      <c r="B39" s="886"/>
      <c r="C39" s="886"/>
      <c r="D39" s="886"/>
      <c r="E39" s="886"/>
      <c r="F39" s="886"/>
      <c r="G39" s="886"/>
      <c r="H39" s="886"/>
      <c r="I39" s="886"/>
      <c r="J39" s="371"/>
      <c r="K39" s="374">
        <v>1</v>
      </c>
      <c r="M39" s="372" t="s">
        <v>533</v>
      </c>
      <c r="P39" s="372" t="s">
        <v>534</v>
      </c>
    </row>
    <row r="40" spans="1:16" ht="17.25" customHeight="1">
      <c r="A40" s="887" t="str">
        <f xml:space="preserve"> "having its Registered Office at " &amp;'Names of Bidder'!D11 &amp; ","&amp;'Names of Bidder'!D12&amp;","&amp;'Names of Bidder'!D13</f>
        <v>having its Registered Office at ,,</v>
      </c>
      <c r="B40" s="887"/>
      <c r="C40" s="887"/>
      <c r="D40" s="887"/>
      <c r="E40" s="887"/>
      <c r="F40" s="887"/>
      <c r="G40" s="887"/>
      <c r="H40" s="887"/>
      <c r="I40" s="887"/>
      <c r="J40" s="371"/>
      <c r="K40" s="374">
        <v>1</v>
      </c>
      <c r="M40" s="372" t="s">
        <v>535</v>
      </c>
    </row>
    <row r="41" spans="1:16" ht="15.75">
      <c r="A41" s="883" t="s">
        <v>402</v>
      </c>
      <c r="B41" s="883"/>
      <c r="C41" s="883"/>
      <c r="D41" s="883"/>
      <c r="E41" s="883"/>
      <c r="F41" s="883"/>
      <c r="G41" s="883"/>
      <c r="H41" s="883"/>
      <c r="I41" s="883"/>
      <c r="J41" s="371"/>
    </row>
    <row r="42" spans="1:16" ht="15.75">
      <c r="A42" s="883" t="str">
        <f>IF('Names of Bidder'!D6= "Sole Bidder", "", IF('Names of Bidder'!D7=1,'Names of Bidder'!D15,IF('Names of Bidder'!D7=2,'Names of Bidder'!D15&amp;" &amp; "&amp;'Names of Bidder'!D20,"")))</f>
        <v/>
      </c>
      <c r="B42" s="883"/>
      <c r="C42" s="883"/>
      <c r="D42" s="883"/>
      <c r="E42" s="883"/>
      <c r="F42" s="883"/>
      <c r="G42" s="883"/>
      <c r="H42" s="883"/>
      <c r="I42" s="883"/>
      <c r="J42" s="371"/>
    </row>
    <row r="43" spans="1:16" ht="18" customHeight="1">
      <c r="A43" s="887"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3" s="887"/>
      <c r="C43" s="887"/>
      <c r="D43" s="887"/>
      <c r="E43" s="887"/>
      <c r="F43" s="887"/>
      <c r="G43" s="887"/>
      <c r="H43" s="887"/>
      <c r="I43" s="887"/>
      <c r="J43" s="371"/>
    </row>
    <row r="44" spans="1:16" ht="15.75">
      <c r="A44" s="883" t="s">
        <v>403</v>
      </c>
      <c r="B44" s="883"/>
      <c r="C44" s="883"/>
      <c r="D44" s="883"/>
      <c r="E44" s="883"/>
      <c r="F44" s="883"/>
      <c r="G44" s="883"/>
      <c r="H44" s="883"/>
      <c r="I44" s="883"/>
      <c r="J44" s="371"/>
    </row>
    <row r="45" spans="1:16" ht="15.75">
      <c r="A45" s="448"/>
      <c r="B45" s="448"/>
      <c r="C45" s="448"/>
      <c r="D45" s="448"/>
      <c r="E45" s="448"/>
      <c r="F45" s="448"/>
      <c r="G45" s="448"/>
      <c r="H45" s="448"/>
      <c r="I45" s="448"/>
      <c r="J45" s="371"/>
    </row>
    <row r="46" spans="1:16" ht="16.5">
      <c r="A46" s="886" t="s">
        <v>404</v>
      </c>
      <c r="B46" s="886"/>
      <c r="C46" s="886"/>
      <c r="D46" s="886"/>
      <c r="E46" s="886"/>
      <c r="F46" s="886"/>
      <c r="G46" s="886"/>
      <c r="H46" s="886"/>
      <c r="I46" s="886"/>
      <c r="J46" s="371"/>
    </row>
    <row r="47" spans="1:16" ht="30.75" customHeight="1">
      <c r="A47" s="886" t="s">
        <v>405</v>
      </c>
      <c r="B47" s="886"/>
      <c r="C47" s="886"/>
      <c r="D47" s="886"/>
      <c r="E47" s="886"/>
      <c r="F47" s="886"/>
      <c r="G47" s="886"/>
      <c r="H47" s="886"/>
      <c r="I47" s="886"/>
      <c r="J47" s="371"/>
    </row>
    <row r="48" spans="1:16" ht="147.75" customHeight="1">
      <c r="A48" s="868" t="str">
        <f>"POWERGRID intends to award, under laid-down organisational procedures, contract(s) for "&amp;Basic!B1&amp;" Specification Number:"&amp;Basic!B3</f>
        <v>POWERGRID intends to award, under laid-down organisational procedures, contract(s) for 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Specification Number:CC/NT/W-AIS/DOM/A00/23/06456</v>
      </c>
      <c r="B48" s="868"/>
      <c r="C48" s="868"/>
      <c r="D48" s="868"/>
      <c r="E48" s="868"/>
      <c r="F48" s="868"/>
      <c r="G48" s="868"/>
      <c r="H48" s="868"/>
      <c r="I48" s="868"/>
      <c r="J48" s="371"/>
    </row>
    <row r="49" spans="1:10" ht="21" customHeight="1">
      <c r="A49" s="884" t="s">
        <v>406</v>
      </c>
      <c r="B49" s="884"/>
      <c r="C49" s="884"/>
      <c r="D49" s="884"/>
      <c r="E49" s="885" t="s">
        <v>406</v>
      </c>
      <c r="F49" s="885"/>
      <c r="G49" s="885"/>
      <c r="H49" s="885"/>
      <c r="I49" s="885"/>
      <c r="J49" s="371"/>
    </row>
    <row r="50" spans="1:10" ht="33" customHeight="1">
      <c r="A50" s="877" t="s">
        <v>407</v>
      </c>
      <c r="B50" s="877"/>
      <c r="C50" s="877"/>
      <c r="D50" s="877"/>
      <c r="E50" s="878" t="s">
        <v>692</v>
      </c>
      <c r="F50" s="878"/>
      <c r="G50" s="878"/>
      <c r="H50" s="878"/>
      <c r="I50" s="878"/>
      <c r="J50" s="371"/>
    </row>
    <row r="51" spans="1:10" ht="22.5" customHeight="1">
      <c r="A51" s="376" t="s">
        <v>503</v>
      </c>
      <c r="B51" s="377"/>
      <c r="C51" s="377"/>
      <c r="D51" s="377"/>
      <c r="E51" s="378"/>
      <c r="F51" s="377"/>
      <c r="G51" s="377"/>
      <c r="H51" s="377"/>
      <c r="I51" s="379" t="s">
        <v>598</v>
      </c>
      <c r="J51" s="371"/>
    </row>
    <row r="52" spans="1:10" ht="40.5" customHeight="1">
      <c r="A52" s="872" t="s">
        <v>544</v>
      </c>
      <c r="B52" s="872"/>
      <c r="C52" s="872"/>
      <c r="D52" s="872"/>
      <c r="E52" s="872"/>
      <c r="F52" s="872"/>
      <c r="G52" s="872"/>
      <c r="H52" s="872"/>
      <c r="I52" s="872"/>
    </row>
    <row r="53" spans="1:10" ht="40.5" customHeight="1">
      <c r="A53" s="872" t="s">
        <v>545</v>
      </c>
      <c r="B53" s="872"/>
      <c r="C53" s="872"/>
      <c r="D53" s="872"/>
      <c r="E53" s="872"/>
      <c r="F53" s="872"/>
      <c r="G53" s="872"/>
      <c r="H53" s="872"/>
      <c r="I53" s="872"/>
    </row>
    <row r="54" spans="1:10" ht="13.5" customHeight="1">
      <c r="A54" s="381"/>
      <c r="B54" s="323"/>
      <c r="C54" s="323"/>
      <c r="D54" s="323"/>
      <c r="E54" s="323"/>
      <c r="F54" s="323"/>
      <c r="G54" s="323"/>
      <c r="H54" s="323"/>
      <c r="I54" s="323"/>
    </row>
    <row r="55" spans="1:10" ht="15.75">
      <c r="A55" s="879" t="s">
        <v>536</v>
      </c>
      <c r="B55" s="879"/>
      <c r="C55" s="879"/>
      <c r="D55" s="879"/>
      <c r="E55" s="879"/>
      <c r="F55" s="879"/>
      <c r="G55" s="879"/>
      <c r="H55" s="879"/>
      <c r="I55" s="879"/>
    </row>
    <row r="56" spans="1:10" ht="15.75">
      <c r="A56" s="381"/>
      <c r="B56" s="381"/>
      <c r="C56" s="381"/>
      <c r="D56" s="381"/>
      <c r="E56" s="381"/>
      <c r="F56" s="381"/>
      <c r="G56" s="381"/>
      <c r="H56" s="381"/>
      <c r="I56" s="381"/>
    </row>
    <row r="57" spans="1:10" ht="16.5">
      <c r="A57" s="876" t="s">
        <v>412</v>
      </c>
      <c r="B57" s="876"/>
      <c r="C57" s="876"/>
      <c r="D57" s="876"/>
      <c r="E57" s="876"/>
      <c r="F57" s="876"/>
      <c r="G57" s="876"/>
      <c r="H57" s="876"/>
      <c r="I57" s="876"/>
    </row>
    <row r="58" spans="1:10" ht="16.5">
      <c r="A58" s="382"/>
      <c r="B58" s="382"/>
      <c r="C58" s="382"/>
      <c r="D58" s="382"/>
      <c r="E58" s="382"/>
      <c r="F58" s="382"/>
      <c r="G58" s="382"/>
      <c r="H58" s="382"/>
      <c r="I58" s="382"/>
    </row>
    <row r="59" spans="1:10" ht="37.5" customHeight="1">
      <c r="A59" s="868" t="s">
        <v>546</v>
      </c>
      <c r="B59" s="868"/>
      <c r="C59" s="868"/>
      <c r="D59" s="868"/>
      <c r="E59" s="868"/>
      <c r="F59" s="868"/>
      <c r="G59" s="868"/>
      <c r="H59" s="868"/>
      <c r="I59" s="868"/>
    </row>
    <row r="60" spans="1:10" ht="61.5" customHeight="1">
      <c r="A60" s="389" t="s">
        <v>480</v>
      </c>
      <c r="B60" s="868" t="s">
        <v>547</v>
      </c>
      <c r="C60" s="868"/>
      <c r="D60" s="868"/>
      <c r="E60" s="868"/>
      <c r="F60" s="868"/>
      <c r="G60" s="868"/>
      <c r="H60" s="868"/>
      <c r="I60" s="868"/>
    </row>
    <row r="61" spans="1:10" ht="53.25" customHeight="1">
      <c r="A61" s="389" t="s">
        <v>482</v>
      </c>
      <c r="B61" s="868" t="s">
        <v>550</v>
      </c>
      <c r="C61" s="868"/>
      <c r="D61" s="868"/>
      <c r="E61" s="868"/>
      <c r="F61" s="868"/>
      <c r="G61" s="868"/>
      <c r="H61" s="868"/>
      <c r="I61" s="868"/>
    </row>
    <row r="62" spans="1:10" ht="63" customHeight="1">
      <c r="A62" s="389" t="s">
        <v>484</v>
      </c>
      <c r="B62" s="868" t="s">
        <v>551</v>
      </c>
      <c r="C62" s="868"/>
      <c r="D62" s="868"/>
      <c r="E62" s="868"/>
      <c r="F62" s="868"/>
      <c r="G62" s="868"/>
      <c r="H62" s="868"/>
      <c r="I62" s="868"/>
    </row>
    <row r="63" spans="1:10" ht="62.25" customHeight="1">
      <c r="A63" s="389" t="s">
        <v>486</v>
      </c>
      <c r="B63" s="868" t="s">
        <v>552</v>
      </c>
      <c r="C63" s="868"/>
      <c r="D63" s="868"/>
      <c r="E63" s="868"/>
      <c r="F63" s="868"/>
      <c r="G63" s="868"/>
      <c r="H63" s="868"/>
      <c r="I63" s="868"/>
    </row>
    <row r="64" spans="1:10" ht="64.5" customHeight="1">
      <c r="A64" s="389" t="s">
        <v>488</v>
      </c>
      <c r="B64" s="868" t="s">
        <v>553</v>
      </c>
      <c r="C64" s="868"/>
      <c r="D64" s="868"/>
      <c r="E64" s="868"/>
      <c r="F64" s="868"/>
      <c r="G64" s="868"/>
      <c r="H64" s="868"/>
      <c r="I64" s="868"/>
    </row>
    <row r="65" spans="1:10" ht="62.25" customHeight="1">
      <c r="A65" s="389" t="s">
        <v>548</v>
      </c>
      <c r="B65" s="868" t="s">
        <v>554</v>
      </c>
      <c r="C65" s="868"/>
      <c r="D65" s="868"/>
      <c r="E65" s="868"/>
      <c r="F65" s="868"/>
      <c r="G65" s="868"/>
      <c r="H65" s="868"/>
      <c r="I65" s="868"/>
    </row>
    <row r="66" spans="1:10" ht="60.75" customHeight="1">
      <c r="A66" s="389" t="s">
        <v>549</v>
      </c>
      <c r="B66" s="868" t="s">
        <v>555</v>
      </c>
      <c r="C66" s="868"/>
      <c r="D66" s="868"/>
      <c r="E66" s="868"/>
      <c r="F66" s="868"/>
      <c r="G66" s="868"/>
      <c r="H66" s="868"/>
      <c r="I66" s="868"/>
    </row>
    <row r="67" spans="1:10" ht="72" customHeight="1">
      <c r="A67" s="389" t="s">
        <v>556</v>
      </c>
      <c r="B67" s="868" t="s">
        <v>558</v>
      </c>
      <c r="C67" s="868"/>
      <c r="D67" s="868"/>
      <c r="E67" s="868"/>
      <c r="F67" s="868"/>
      <c r="G67" s="868"/>
      <c r="H67" s="868"/>
      <c r="I67" s="868"/>
    </row>
    <row r="68" spans="1:10" ht="60" customHeight="1">
      <c r="A68" s="389" t="s">
        <v>557</v>
      </c>
      <c r="B68" s="868" t="s">
        <v>559</v>
      </c>
      <c r="C68" s="868"/>
      <c r="D68" s="868"/>
      <c r="E68" s="868"/>
      <c r="F68" s="868"/>
      <c r="G68" s="868"/>
      <c r="H68" s="868"/>
      <c r="I68" s="868"/>
    </row>
    <row r="69" spans="1:10" ht="21" customHeight="1">
      <c r="A69" s="868" t="s">
        <v>406</v>
      </c>
      <c r="B69" s="868"/>
      <c r="C69" s="868"/>
      <c r="D69" s="868"/>
      <c r="E69" s="875" t="s">
        <v>406</v>
      </c>
      <c r="F69" s="875"/>
      <c r="G69" s="875"/>
      <c r="H69" s="875"/>
      <c r="I69" s="875"/>
      <c r="J69" s="371"/>
    </row>
    <row r="70" spans="1:10" ht="33" customHeight="1">
      <c r="A70" s="700" t="s">
        <v>407</v>
      </c>
      <c r="B70" s="700"/>
      <c r="C70" s="700"/>
      <c r="D70" s="700"/>
      <c r="E70" s="871" t="s">
        <v>692</v>
      </c>
      <c r="F70" s="871"/>
      <c r="G70" s="871"/>
      <c r="H70" s="871"/>
      <c r="I70" s="871"/>
      <c r="J70" s="371"/>
    </row>
    <row r="71" spans="1:10" ht="20.25" customHeight="1">
      <c r="A71" s="376" t="s">
        <v>503</v>
      </c>
      <c r="B71" s="377"/>
      <c r="C71" s="377"/>
      <c r="D71" s="377"/>
      <c r="E71" s="377"/>
      <c r="F71" s="377"/>
      <c r="G71" s="377"/>
      <c r="H71" s="377"/>
      <c r="I71" s="379" t="s">
        <v>599</v>
      </c>
      <c r="J71" s="371"/>
    </row>
    <row r="72" spans="1:10" ht="24" customHeight="1">
      <c r="A72" s="874"/>
      <c r="B72" s="874"/>
      <c r="C72" s="874"/>
      <c r="D72" s="874"/>
      <c r="E72" s="874"/>
      <c r="F72" s="874"/>
      <c r="G72" s="874"/>
      <c r="H72" s="874"/>
      <c r="I72" s="874"/>
      <c r="J72" s="371"/>
    </row>
    <row r="73" spans="1:10" ht="84" customHeight="1">
      <c r="A73" s="389" t="s">
        <v>560</v>
      </c>
      <c r="B73" s="868" t="s">
        <v>561</v>
      </c>
      <c r="C73" s="868"/>
      <c r="D73" s="868"/>
      <c r="E73" s="868"/>
      <c r="F73" s="868"/>
      <c r="G73" s="868"/>
      <c r="H73" s="868"/>
      <c r="I73" s="868"/>
    </row>
    <row r="74" spans="1:10" ht="30" customHeight="1">
      <c r="A74" s="391" t="s">
        <v>562</v>
      </c>
      <c r="B74" s="390"/>
      <c r="C74" s="390"/>
      <c r="D74" s="390"/>
      <c r="E74" s="390"/>
      <c r="F74" s="390"/>
      <c r="G74" s="390"/>
      <c r="H74" s="390"/>
      <c r="I74" s="390"/>
    </row>
    <row r="75" spans="1:10" ht="42" customHeight="1">
      <c r="A75" s="869" t="s">
        <v>563</v>
      </c>
      <c r="B75" s="869"/>
      <c r="C75" s="869"/>
      <c r="D75" s="869"/>
      <c r="E75" s="869"/>
      <c r="F75" s="869"/>
      <c r="G75" s="869"/>
      <c r="H75" s="869"/>
      <c r="I75" s="869"/>
    </row>
    <row r="76" spans="1:10" ht="80.25" customHeight="1">
      <c r="A76" s="389" t="s">
        <v>480</v>
      </c>
      <c r="B76" s="868" t="s">
        <v>686</v>
      </c>
      <c r="C76" s="868"/>
      <c r="D76" s="868"/>
      <c r="E76" s="868"/>
      <c r="F76" s="868"/>
      <c r="G76" s="868"/>
      <c r="H76" s="868"/>
      <c r="I76" s="868"/>
    </row>
    <row r="77" spans="1:10" ht="72" customHeight="1">
      <c r="A77" s="389" t="s">
        <v>482</v>
      </c>
      <c r="B77" s="868" t="s">
        <v>564</v>
      </c>
      <c r="C77" s="868"/>
      <c r="D77" s="868"/>
      <c r="E77" s="868"/>
      <c r="F77" s="868"/>
      <c r="G77" s="868"/>
      <c r="H77" s="868"/>
      <c r="I77" s="868"/>
    </row>
    <row r="78" spans="1:10" ht="55.5" customHeight="1">
      <c r="A78" s="389" t="s">
        <v>484</v>
      </c>
      <c r="B78" s="868" t="s">
        <v>565</v>
      </c>
      <c r="C78" s="868"/>
      <c r="D78" s="868"/>
      <c r="E78" s="868"/>
      <c r="F78" s="868"/>
      <c r="G78" s="868"/>
      <c r="H78" s="868"/>
      <c r="I78" s="868"/>
    </row>
    <row r="79" spans="1:10" ht="69.75" customHeight="1">
      <c r="A79" s="389" t="s">
        <v>486</v>
      </c>
      <c r="B79" s="868" t="s">
        <v>566</v>
      </c>
      <c r="C79" s="868"/>
      <c r="D79" s="868"/>
      <c r="E79" s="868"/>
      <c r="F79" s="868"/>
      <c r="G79" s="868"/>
      <c r="H79" s="868"/>
      <c r="I79" s="868"/>
    </row>
    <row r="80" spans="1:10" ht="56.25" customHeight="1">
      <c r="A80" s="389" t="s">
        <v>488</v>
      </c>
      <c r="B80" s="868" t="s">
        <v>687</v>
      </c>
      <c r="C80" s="868"/>
      <c r="D80" s="868"/>
      <c r="E80" s="868"/>
      <c r="F80" s="868"/>
      <c r="G80" s="868"/>
      <c r="H80" s="868"/>
      <c r="I80" s="868"/>
    </row>
    <row r="81" spans="1:10" ht="70.5" customHeight="1">
      <c r="A81" s="389" t="s">
        <v>548</v>
      </c>
      <c r="B81" s="868" t="s">
        <v>567</v>
      </c>
      <c r="C81" s="868"/>
      <c r="D81" s="868"/>
      <c r="E81" s="868"/>
      <c r="F81" s="868"/>
      <c r="G81" s="868"/>
      <c r="H81" s="868"/>
      <c r="I81" s="868"/>
    </row>
    <row r="82" spans="1:10" ht="86.25" customHeight="1">
      <c r="A82" s="389" t="s">
        <v>549</v>
      </c>
      <c r="B82" s="868" t="s">
        <v>568</v>
      </c>
      <c r="C82" s="868"/>
      <c r="D82" s="868"/>
      <c r="E82" s="868"/>
      <c r="F82" s="868"/>
      <c r="G82" s="868"/>
      <c r="H82" s="868"/>
      <c r="I82" s="868"/>
    </row>
    <row r="83" spans="1:10" ht="72" customHeight="1">
      <c r="A83" s="389" t="s">
        <v>556</v>
      </c>
      <c r="B83" s="868" t="s">
        <v>569</v>
      </c>
      <c r="C83" s="868"/>
      <c r="D83" s="868"/>
      <c r="E83" s="868"/>
      <c r="F83" s="868"/>
      <c r="G83" s="868"/>
      <c r="H83" s="868"/>
      <c r="I83" s="868"/>
    </row>
    <row r="84" spans="1:10" ht="21" customHeight="1">
      <c r="A84" s="868" t="s">
        <v>406</v>
      </c>
      <c r="B84" s="868"/>
      <c r="C84" s="868"/>
      <c r="D84" s="868"/>
      <c r="E84" s="875" t="s">
        <v>406</v>
      </c>
      <c r="F84" s="875"/>
      <c r="G84" s="875"/>
      <c r="H84" s="875"/>
      <c r="I84" s="875"/>
      <c r="J84" s="371"/>
    </row>
    <row r="85" spans="1:10" ht="33" customHeight="1">
      <c r="A85" s="700" t="s">
        <v>407</v>
      </c>
      <c r="B85" s="700"/>
      <c r="C85" s="700"/>
      <c r="D85" s="700"/>
      <c r="E85" s="871" t="s">
        <v>692</v>
      </c>
      <c r="F85" s="871"/>
      <c r="G85" s="871"/>
      <c r="H85" s="871"/>
      <c r="I85" s="871"/>
      <c r="J85" s="371"/>
    </row>
    <row r="86" spans="1:10" ht="20.25" customHeight="1">
      <c r="A86" s="376" t="s">
        <v>503</v>
      </c>
      <c r="B86" s="377"/>
      <c r="C86" s="377"/>
      <c r="D86" s="377"/>
      <c r="E86" s="377"/>
      <c r="F86" s="377"/>
      <c r="G86" s="377"/>
      <c r="H86" s="377"/>
      <c r="I86" s="379" t="s">
        <v>600</v>
      </c>
      <c r="J86" s="371"/>
    </row>
    <row r="87" spans="1:10" ht="7.5" customHeight="1">
      <c r="A87" s="876"/>
      <c r="B87" s="876"/>
      <c r="C87" s="876"/>
      <c r="D87" s="876"/>
      <c r="E87" s="876"/>
      <c r="F87" s="876"/>
      <c r="G87" s="876"/>
      <c r="H87" s="876"/>
      <c r="I87" s="876"/>
    </row>
    <row r="88" spans="1:10" ht="89.25" customHeight="1">
      <c r="A88" s="389" t="s">
        <v>557</v>
      </c>
      <c r="B88" s="868" t="s">
        <v>570</v>
      </c>
      <c r="C88" s="868"/>
      <c r="D88" s="868"/>
      <c r="E88" s="868"/>
      <c r="F88" s="868"/>
      <c r="G88" s="868"/>
      <c r="H88" s="868"/>
      <c r="I88" s="868"/>
    </row>
    <row r="89" spans="1:10" ht="75" customHeight="1">
      <c r="A89" s="389" t="s">
        <v>560</v>
      </c>
      <c r="B89" s="868" t="s">
        <v>688</v>
      </c>
      <c r="C89" s="868"/>
      <c r="D89" s="868"/>
      <c r="E89" s="868"/>
      <c r="F89" s="868"/>
      <c r="G89" s="868"/>
      <c r="H89" s="868"/>
      <c r="I89" s="868"/>
    </row>
    <row r="90" spans="1:10" ht="64.5" customHeight="1">
      <c r="A90" s="389" t="s">
        <v>571</v>
      </c>
      <c r="B90" s="868" t="s">
        <v>689</v>
      </c>
      <c r="C90" s="868"/>
      <c r="D90" s="868"/>
      <c r="E90" s="868"/>
      <c r="F90" s="868"/>
      <c r="G90" s="868"/>
      <c r="H90" s="868"/>
      <c r="I90" s="868"/>
    </row>
    <row r="91" spans="1:10" ht="95.25" customHeight="1">
      <c r="A91" s="389" t="s">
        <v>572</v>
      </c>
      <c r="B91" s="868" t="s">
        <v>579</v>
      </c>
      <c r="C91" s="868"/>
      <c r="D91" s="868"/>
      <c r="E91" s="868"/>
      <c r="F91" s="868"/>
      <c r="G91" s="868"/>
      <c r="H91" s="868"/>
      <c r="I91" s="868"/>
    </row>
    <row r="92" spans="1:10" ht="73.5" customHeight="1">
      <c r="A92" s="389" t="s">
        <v>573</v>
      </c>
      <c r="B92" s="868" t="s">
        <v>580</v>
      </c>
      <c r="C92" s="868"/>
      <c r="D92" s="868"/>
      <c r="E92" s="868"/>
      <c r="F92" s="868"/>
      <c r="G92" s="868"/>
      <c r="H92" s="868"/>
      <c r="I92" s="868"/>
    </row>
    <row r="93" spans="1:10" ht="58.5" customHeight="1">
      <c r="A93" s="389" t="s">
        <v>574</v>
      </c>
      <c r="B93" s="868" t="s">
        <v>690</v>
      </c>
      <c r="C93" s="868"/>
      <c r="D93" s="868"/>
      <c r="E93" s="868"/>
      <c r="F93" s="868"/>
      <c r="G93" s="868"/>
      <c r="H93" s="868"/>
      <c r="I93" s="868"/>
    </row>
    <row r="94" spans="1:10" ht="111.75" customHeight="1">
      <c r="A94" s="389" t="s">
        <v>575</v>
      </c>
      <c r="B94" s="868" t="s">
        <v>691</v>
      </c>
      <c r="C94" s="868"/>
      <c r="D94" s="868"/>
      <c r="E94" s="868"/>
      <c r="F94" s="868"/>
      <c r="G94" s="868"/>
      <c r="H94" s="868"/>
      <c r="I94" s="868"/>
    </row>
    <row r="95" spans="1:10" ht="84.75" customHeight="1">
      <c r="A95" s="389" t="s">
        <v>576</v>
      </c>
      <c r="B95" s="868" t="s">
        <v>581</v>
      </c>
      <c r="C95" s="868"/>
      <c r="D95" s="868"/>
      <c r="E95" s="868"/>
      <c r="F95" s="868"/>
      <c r="G95" s="868"/>
      <c r="H95" s="868"/>
      <c r="I95" s="868"/>
    </row>
    <row r="96" spans="1:10" ht="84.75" customHeight="1">
      <c r="A96" s="389" t="s">
        <v>577</v>
      </c>
      <c r="B96" s="868" t="s">
        <v>582</v>
      </c>
      <c r="C96" s="868"/>
      <c r="D96" s="868"/>
      <c r="E96" s="868"/>
      <c r="F96" s="868"/>
      <c r="G96" s="868"/>
      <c r="H96" s="868"/>
      <c r="I96" s="868"/>
    </row>
    <row r="97" spans="1:10" ht="21" customHeight="1">
      <c r="A97" s="868" t="s">
        <v>406</v>
      </c>
      <c r="B97" s="868"/>
      <c r="C97" s="868"/>
      <c r="D97" s="868"/>
      <c r="E97" s="875" t="s">
        <v>406</v>
      </c>
      <c r="F97" s="875"/>
      <c r="G97" s="875"/>
      <c r="H97" s="875"/>
      <c r="I97" s="875"/>
      <c r="J97" s="371"/>
    </row>
    <row r="98" spans="1:10" ht="33" customHeight="1">
      <c r="A98" s="700" t="s">
        <v>407</v>
      </c>
      <c r="B98" s="700"/>
      <c r="C98" s="700"/>
      <c r="D98" s="700"/>
      <c r="E98" s="871" t="s">
        <v>692</v>
      </c>
      <c r="F98" s="871"/>
      <c r="G98" s="871"/>
      <c r="H98" s="871"/>
      <c r="I98" s="871"/>
      <c r="J98" s="371"/>
    </row>
    <row r="99" spans="1:10" ht="19.5" customHeight="1">
      <c r="A99" s="376" t="s">
        <v>503</v>
      </c>
      <c r="B99" s="377"/>
      <c r="C99" s="377"/>
      <c r="D99" s="377"/>
      <c r="E99" s="377"/>
      <c r="F99" s="377"/>
      <c r="G99" s="377"/>
      <c r="H99" s="377"/>
      <c r="I99" s="379" t="s">
        <v>601</v>
      </c>
    </row>
    <row r="100" spans="1:10" ht="10.5" customHeight="1">
      <c r="A100" s="383"/>
      <c r="B100" s="380"/>
      <c r="C100" s="380"/>
      <c r="D100" s="380"/>
      <c r="E100" s="380"/>
      <c r="F100" s="380"/>
      <c r="G100" s="380"/>
      <c r="H100" s="380"/>
      <c r="I100" s="380"/>
    </row>
    <row r="101" spans="1:10" ht="79.5" customHeight="1">
      <c r="A101" s="389" t="s">
        <v>578</v>
      </c>
      <c r="B101" s="868" t="s">
        <v>583</v>
      </c>
      <c r="C101" s="868"/>
      <c r="D101" s="868"/>
      <c r="E101" s="868"/>
      <c r="F101" s="868"/>
      <c r="G101" s="868"/>
      <c r="H101" s="868"/>
      <c r="I101" s="868"/>
    </row>
    <row r="102" spans="1:10" ht="72" customHeight="1">
      <c r="A102" s="389" t="s">
        <v>584</v>
      </c>
      <c r="B102" s="868" t="s">
        <v>585</v>
      </c>
      <c r="C102" s="868"/>
      <c r="D102" s="868"/>
      <c r="E102" s="868"/>
      <c r="F102" s="868"/>
      <c r="G102" s="868"/>
      <c r="H102" s="868"/>
      <c r="I102" s="868"/>
    </row>
    <row r="103" spans="1:10" ht="72.75" customHeight="1">
      <c r="A103" s="389" t="s">
        <v>586</v>
      </c>
      <c r="B103" s="868" t="s">
        <v>685</v>
      </c>
      <c r="C103" s="868"/>
      <c r="D103" s="868"/>
      <c r="E103" s="868"/>
      <c r="F103" s="868"/>
      <c r="G103" s="868"/>
      <c r="H103" s="868"/>
      <c r="I103" s="868"/>
    </row>
    <row r="104" spans="1:10" ht="30" customHeight="1">
      <c r="A104" s="391" t="s">
        <v>587</v>
      </c>
      <c r="B104" s="390"/>
      <c r="C104" s="390"/>
      <c r="D104" s="390"/>
      <c r="E104" s="390"/>
      <c r="F104" s="390"/>
      <c r="G104" s="390"/>
      <c r="H104" s="390"/>
      <c r="I104" s="390"/>
    </row>
    <row r="105" spans="1:10" ht="32.25" customHeight="1">
      <c r="A105" s="389" t="s">
        <v>480</v>
      </c>
      <c r="B105" s="868" t="s">
        <v>435</v>
      </c>
      <c r="C105" s="868"/>
      <c r="D105" s="868"/>
      <c r="E105" s="868"/>
      <c r="F105" s="868"/>
      <c r="G105" s="868"/>
      <c r="H105" s="868"/>
      <c r="I105" s="868"/>
    </row>
    <row r="106" spans="1:10" ht="44.25" customHeight="1">
      <c r="A106" s="389" t="s">
        <v>482</v>
      </c>
      <c r="B106" s="868" t="s">
        <v>588</v>
      </c>
      <c r="C106" s="868"/>
      <c r="D106" s="868"/>
      <c r="E106" s="868"/>
      <c r="F106" s="868"/>
      <c r="G106" s="868"/>
      <c r="H106" s="868"/>
      <c r="I106" s="868"/>
    </row>
    <row r="107" spans="1:10" ht="12" customHeight="1">
      <c r="A107" s="389"/>
      <c r="B107" s="388"/>
      <c r="C107" s="388"/>
      <c r="D107" s="388"/>
      <c r="E107" s="388"/>
      <c r="F107" s="388"/>
      <c r="G107" s="388"/>
      <c r="H107" s="388"/>
      <c r="I107" s="388"/>
    </row>
    <row r="108" spans="1:10" ht="30" customHeight="1">
      <c r="A108" s="391" t="s">
        <v>589</v>
      </c>
      <c r="B108" s="390"/>
      <c r="C108" s="390"/>
      <c r="D108" s="390"/>
      <c r="E108" s="390"/>
      <c r="F108" s="390"/>
      <c r="G108" s="390"/>
      <c r="H108" s="390"/>
      <c r="I108" s="390"/>
    </row>
    <row r="109" spans="1:10" ht="40.5" customHeight="1">
      <c r="A109" s="869" t="s">
        <v>590</v>
      </c>
      <c r="B109" s="869"/>
      <c r="C109" s="869"/>
      <c r="D109" s="869"/>
      <c r="E109" s="869"/>
      <c r="F109" s="869"/>
      <c r="G109" s="869"/>
      <c r="H109" s="869"/>
      <c r="I109" s="869"/>
    </row>
    <row r="110" spans="1:10" ht="30" customHeight="1">
      <c r="A110" s="391" t="s">
        <v>591</v>
      </c>
      <c r="B110" s="390"/>
      <c r="C110" s="390"/>
      <c r="D110" s="390"/>
      <c r="E110" s="390"/>
      <c r="F110" s="390"/>
      <c r="G110" s="390"/>
      <c r="H110" s="390"/>
      <c r="I110" s="390"/>
    </row>
    <row r="111" spans="1:10" ht="62.25" customHeight="1">
      <c r="A111" s="389" t="s">
        <v>480</v>
      </c>
      <c r="B111" s="868" t="s">
        <v>592</v>
      </c>
      <c r="C111" s="868"/>
      <c r="D111" s="868"/>
      <c r="E111" s="868"/>
      <c r="F111" s="868"/>
      <c r="G111" s="868"/>
      <c r="H111" s="868"/>
      <c r="I111" s="868"/>
    </row>
    <row r="112" spans="1:10" ht="45" customHeight="1">
      <c r="A112" s="389" t="s">
        <v>482</v>
      </c>
      <c r="B112" s="868" t="s">
        <v>593</v>
      </c>
      <c r="C112" s="868"/>
      <c r="D112" s="868"/>
      <c r="E112" s="868"/>
      <c r="F112" s="868"/>
      <c r="G112" s="868"/>
      <c r="H112" s="868"/>
      <c r="I112" s="868"/>
    </row>
    <row r="113" spans="1:10" ht="55.5" customHeight="1">
      <c r="A113" s="389" t="s">
        <v>484</v>
      </c>
      <c r="B113" s="868" t="s">
        <v>594</v>
      </c>
      <c r="C113" s="868"/>
      <c r="D113" s="868"/>
      <c r="E113" s="868"/>
      <c r="F113" s="868"/>
      <c r="G113" s="868"/>
      <c r="H113" s="868"/>
      <c r="I113" s="868"/>
    </row>
    <row r="114" spans="1:10" ht="58.5" customHeight="1">
      <c r="A114" s="389" t="s">
        <v>486</v>
      </c>
      <c r="B114" s="868" t="s">
        <v>595</v>
      </c>
      <c r="C114" s="868"/>
      <c r="D114" s="868"/>
      <c r="E114" s="868"/>
      <c r="F114" s="868"/>
      <c r="G114" s="868"/>
      <c r="H114" s="868"/>
      <c r="I114" s="868"/>
    </row>
    <row r="115" spans="1:10" ht="54" customHeight="1">
      <c r="A115" s="389" t="s">
        <v>488</v>
      </c>
      <c r="B115" s="868" t="s">
        <v>596</v>
      </c>
      <c r="C115" s="868"/>
      <c r="D115" s="868"/>
      <c r="E115" s="868"/>
      <c r="F115" s="868"/>
      <c r="G115" s="868"/>
      <c r="H115" s="868"/>
      <c r="I115" s="868"/>
    </row>
    <row r="116" spans="1:10" ht="17.45" customHeight="1">
      <c r="A116" s="383"/>
      <c r="B116" s="380"/>
      <c r="C116" s="380"/>
      <c r="D116" s="380"/>
      <c r="E116" s="380"/>
      <c r="F116" s="380"/>
      <c r="G116" s="380"/>
      <c r="H116" s="380"/>
      <c r="I116" s="380"/>
    </row>
    <row r="117" spans="1:10" ht="21" customHeight="1">
      <c r="A117" s="868" t="s">
        <v>406</v>
      </c>
      <c r="B117" s="868"/>
      <c r="C117" s="868"/>
      <c r="D117" s="868"/>
      <c r="E117" s="875" t="s">
        <v>406</v>
      </c>
      <c r="F117" s="875"/>
      <c r="G117" s="875"/>
      <c r="H117" s="875"/>
      <c r="I117" s="875"/>
      <c r="J117" s="371"/>
    </row>
    <row r="118" spans="1:10" ht="33" customHeight="1">
      <c r="A118" s="700" t="s">
        <v>407</v>
      </c>
      <c r="B118" s="700"/>
      <c r="C118" s="700"/>
      <c r="D118" s="700"/>
      <c r="E118" s="871" t="s">
        <v>692</v>
      </c>
      <c r="F118" s="871"/>
      <c r="G118" s="871"/>
      <c r="H118" s="871"/>
      <c r="I118" s="871"/>
      <c r="J118" s="371"/>
    </row>
    <row r="119" spans="1:10" ht="22.5" customHeight="1">
      <c r="A119" s="376" t="s">
        <v>503</v>
      </c>
      <c r="B119" s="377"/>
      <c r="C119" s="377"/>
      <c r="D119" s="377"/>
      <c r="E119" s="377"/>
      <c r="F119" s="377"/>
      <c r="G119" s="377"/>
      <c r="H119" s="377"/>
      <c r="I119" s="379" t="s">
        <v>602</v>
      </c>
      <c r="J119" s="371"/>
    </row>
    <row r="120" spans="1:10" ht="30.75" customHeight="1">
      <c r="A120" s="383"/>
      <c r="B120" s="872"/>
      <c r="C120" s="872"/>
      <c r="D120" s="872"/>
      <c r="E120" s="872"/>
      <c r="F120" s="872"/>
      <c r="G120" s="872"/>
      <c r="H120" s="872"/>
      <c r="I120" s="872"/>
    </row>
    <row r="121" spans="1:10" ht="21.95" customHeight="1">
      <c r="A121" s="323"/>
      <c r="B121" s="375"/>
      <c r="C121" s="323"/>
      <c r="D121" s="323"/>
      <c r="E121" s="323"/>
      <c r="F121" s="375"/>
      <c r="G121" s="323"/>
      <c r="H121" s="323"/>
      <c r="I121" s="323"/>
    </row>
    <row r="122" spans="1:10" ht="21.95" customHeight="1">
      <c r="A122" s="323"/>
      <c r="B122" s="870" t="s">
        <v>460</v>
      </c>
      <c r="C122" s="870"/>
      <c r="D122" s="345"/>
      <c r="E122" s="345"/>
      <c r="F122" s="870" t="s">
        <v>460</v>
      </c>
      <c r="G122" s="870"/>
      <c r="H122" s="345"/>
      <c r="I122" s="345"/>
    </row>
    <row r="123" spans="1:10" ht="35.25" customHeight="1">
      <c r="A123" s="323"/>
      <c r="B123" s="873" t="s">
        <v>407</v>
      </c>
      <c r="C123" s="873"/>
      <c r="D123" s="873"/>
      <c r="E123" s="873"/>
      <c r="F123" s="873" t="s">
        <v>692</v>
      </c>
      <c r="G123" s="873"/>
      <c r="H123" s="873"/>
      <c r="I123" s="873"/>
    </row>
    <row r="124" spans="1:10" ht="21.95" customHeight="1">
      <c r="A124" s="323"/>
      <c r="B124" s="384"/>
      <c r="C124" s="381"/>
      <c r="D124" s="381"/>
      <c r="E124" s="381"/>
      <c r="F124" s="385"/>
      <c r="G124" s="385"/>
      <c r="H124" s="385"/>
      <c r="I124" s="385"/>
    </row>
    <row r="125" spans="1:10" ht="21.95" customHeight="1">
      <c r="A125" s="323"/>
      <c r="B125" s="868" t="s">
        <v>461</v>
      </c>
      <c r="C125" s="868"/>
      <c r="D125" s="868"/>
      <c r="E125" s="868"/>
      <c r="F125" s="868" t="s">
        <v>461</v>
      </c>
      <c r="G125" s="868"/>
      <c r="H125" s="868"/>
      <c r="I125" s="868"/>
    </row>
    <row r="126" spans="1:10" ht="21.95" customHeight="1">
      <c r="A126" s="323"/>
      <c r="B126" s="375"/>
      <c r="C126" s="381"/>
      <c r="D126" s="381"/>
      <c r="E126" s="381"/>
      <c r="F126" s="375"/>
      <c r="G126" s="381"/>
      <c r="H126" s="381"/>
      <c r="I126" s="381"/>
    </row>
    <row r="127" spans="1:10" ht="21.95" customHeight="1">
      <c r="A127" s="323"/>
      <c r="B127" s="375"/>
      <c r="C127" s="381"/>
      <c r="D127" s="381"/>
      <c r="E127" s="381"/>
      <c r="F127" s="375"/>
      <c r="G127" s="381"/>
      <c r="H127" s="381"/>
      <c r="I127" s="381"/>
    </row>
    <row r="128" spans="1:10" ht="21.95" customHeight="1">
      <c r="A128" s="323"/>
      <c r="B128" s="377" t="s">
        <v>462</v>
      </c>
      <c r="C128" s="386"/>
      <c r="D128" s="377"/>
      <c r="E128" s="377"/>
      <c r="F128" s="874" t="s">
        <v>462</v>
      </c>
      <c r="G128" s="874"/>
      <c r="H128" s="874"/>
      <c r="I128" s="874"/>
    </row>
    <row r="129" spans="1:9" ht="21.95" customHeight="1">
      <c r="A129" s="323"/>
      <c r="B129" s="377" t="s">
        <v>5</v>
      </c>
      <c r="C129" s="386"/>
      <c r="D129" s="377"/>
      <c r="E129" s="377"/>
      <c r="F129" s="377" t="s">
        <v>537</v>
      </c>
      <c r="G129" s="345"/>
      <c r="H129" s="345"/>
      <c r="I129" s="345"/>
    </row>
    <row r="130" spans="1:9" ht="21.95" customHeight="1">
      <c r="A130" s="323"/>
      <c r="B130" s="345"/>
      <c r="C130" s="381"/>
      <c r="D130" s="381"/>
      <c r="E130" s="381"/>
      <c r="F130" s="345"/>
      <c r="G130" s="381"/>
      <c r="H130" s="381"/>
      <c r="I130" s="381"/>
    </row>
    <row r="131" spans="1:9" ht="21.95" customHeight="1">
      <c r="A131" s="323"/>
      <c r="B131" s="868" t="s">
        <v>463</v>
      </c>
      <c r="C131" s="868"/>
      <c r="D131" s="868"/>
      <c r="E131" s="868"/>
      <c r="F131" s="868" t="s">
        <v>463</v>
      </c>
      <c r="G131" s="868"/>
      <c r="H131" s="868"/>
      <c r="I131" s="868"/>
    </row>
    <row r="132" spans="1:9" ht="21.95" customHeight="1">
      <c r="A132" s="323"/>
      <c r="B132" s="377" t="s">
        <v>462</v>
      </c>
      <c r="C132" s="377"/>
      <c r="D132" s="377"/>
      <c r="E132" s="377"/>
      <c r="F132" s="377" t="s">
        <v>462</v>
      </c>
      <c r="G132" s="345"/>
      <c r="H132" s="345"/>
      <c r="I132" s="345"/>
    </row>
    <row r="133" spans="1:9" ht="21.95" customHeight="1">
      <c r="A133" s="323"/>
      <c r="B133" s="377" t="s">
        <v>5</v>
      </c>
      <c r="C133" s="377"/>
      <c r="D133" s="377"/>
      <c r="E133" s="377"/>
      <c r="F133" s="377" t="s">
        <v>5</v>
      </c>
      <c r="G133" s="323"/>
      <c r="H133" s="323"/>
      <c r="I133" s="323"/>
    </row>
    <row r="134" spans="1:9" ht="21.95" customHeight="1">
      <c r="A134" s="323"/>
      <c r="B134" s="323"/>
      <c r="C134" s="323"/>
      <c r="D134" s="323"/>
      <c r="E134" s="323"/>
      <c r="F134" s="323"/>
      <c r="G134" s="323"/>
      <c r="H134" s="323"/>
      <c r="I134" s="323"/>
    </row>
    <row r="135" spans="1:9" ht="21.95" customHeight="1">
      <c r="A135" s="323"/>
      <c r="B135" s="868" t="s">
        <v>604</v>
      </c>
      <c r="C135" s="868"/>
      <c r="D135" s="868"/>
      <c r="E135" s="868"/>
      <c r="F135" s="868" t="s">
        <v>604</v>
      </c>
      <c r="G135" s="868"/>
      <c r="H135" s="868"/>
      <c r="I135" s="868"/>
    </row>
    <row r="136" spans="1:9" ht="21.95" customHeight="1">
      <c r="A136" s="323"/>
      <c r="B136" s="377" t="s">
        <v>462</v>
      </c>
      <c r="C136" s="377"/>
      <c r="D136" s="377"/>
      <c r="E136" s="377"/>
      <c r="F136" s="377" t="s">
        <v>462</v>
      </c>
      <c r="G136" s="345"/>
      <c r="H136" s="345"/>
      <c r="I136" s="345"/>
    </row>
    <row r="137" spans="1:9" ht="21.95" customHeight="1">
      <c r="A137" s="323"/>
      <c r="B137" s="377" t="s">
        <v>5</v>
      </c>
      <c r="C137" s="377"/>
      <c r="D137" s="377"/>
      <c r="E137" s="377"/>
      <c r="F137" s="377" t="s">
        <v>5</v>
      </c>
      <c r="G137" s="323"/>
      <c r="H137" s="323"/>
      <c r="I137" s="323"/>
    </row>
    <row r="138" spans="1:9" ht="21.95" customHeight="1">
      <c r="A138" s="323"/>
      <c r="B138" s="377"/>
      <c r="C138" s="377"/>
      <c r="D138" s="377"/>
      <c r="E138" s="377"/>
      <c r="F138" s="377"/>
      <c r="G138" s="323"/>
      <c r="H138" s="323"/>
      <c r="I138" s="323"/>
    </row>
    <row r="139" spans="1:9" ht="21.95" customHeight="1">
      <c r="A139" s="323"/>
      <c r="B139" s="377"/>
      <c r="C139" s="377"/>
      <c r="D139" s="377"/>
      <c r="E139" s="377"/>
      <c r="F139" s="377"/>
      <c r="G139" s="323"/>
      <c r="H139" s="323"/>
      <c r="I139" s="323"/>
    </row>
    <row r="140" spans="1:9" ht="21.95" customHeight="1">
      <c r="A140" s="323"/>
      <c r="B140" s="377"/>
      <c r="C140" s="377"/>
      <c r="D140" s="377"/>
      <c r="E140" s="377"/>
      <c r="F140" s="377"/>
      <c r="G140" s="323"/>
      <c r="H140" s="323"/>
      <c r="I140" s="323"/>
    </row>
    <row r="141" spans="1:9" ht="21.95" customHeight="1">
      <c r="A141" s="323"/>
      <c r="B141" s="377"/>
      <c r="C141" s="377"/>
      <c r="D141" s="377"/>
      <c r="E141" s="377"/>
      <c r="F141" s="377"/>
      <c r="G141" s="323"/>
      <c r="H141" s="323"/>
      <c r="I141" s="323"/>
    </row>
    <row r="142" spans="1:9" ht="21.95" customHeight="1">
      <c r="A142" s="323"/>
      <c r="B142" s="377"/>
      <c r="C142" s="377"/>
      <c r="D142" s="377"/>
      <c r="E142" s="377"/>
      <c r="F142" s="377"/>
      <c r="G142" s="323"/>
      <c r="H142" s="323"/>
      <c r="I142" s="323"/>
    </row>
    <row r="143" spans="1:9" ht="21.95" customHeight="1">
      <c r="A143" s="323"/>
      <c r="B143" s="377"/>
      <c r="C143" s="377"/>
      <c r="D143" s="377"/>
      <c r="E143" s="377"/>
      <c r="F143" s="377"/>
      <c r="G143" s="323"/>
      <c r="H143" s="323"/>
      <c r="I143" s="323"/>
    </row>
    <row r="144" spans="1:9" ht="21.95" customHeight="1">
      <c r="A144" s="323"/>
      <c r="B144" s="377"/>
      <c r="C144" s="377"/>
      <c r="D144" s="377"/>
      <c r="E144" s="377"/>
      <c r="F144" s="377"/>
      <c r="G144" s="323"/>
      <c r="H144" s="323"/>
      <c r="I144" s="323"/>
    </row>
    <row r="145" spans="1:9" ht="21.95" customHeight="1">
      <c r="A145" s="323"/>
      <c r="B145" s="377"/>
      <c r="C145" s="377"/>
      <c r="D145" s="377"/>
      <c r="E145" s="377"/>
      <c r="F145" s="377"/>
      <c r="G145" s="323"/>
      <c r="H145" s="323"/>
      <c r="I145" s="323"/>
    </row>
    <row r="146" spans="1:9" ht="21.95" customHeight="1">
      <c r="A146" s="323"/>
      <c r="B146" s="377"/>
      <c r="C146" s="377"/>
      <c r="D146" s="377"/>
      <c r="E146" s="377"/>
      <c r="F146" s="377"/>
      <c r="G146" s="323"/>
      <c r="H146" s="323"/>
      <c r="I146" s="323"/>
    </row>
    <row r="147" spans="1:9" ht="21.95" customHeight="1">
      <c r="A147" s="323"/>
      <c r="B147" s="377"/>
      <c r="C147" s="377"/>
      <c r="D147" s="377"/>
      <c r="E147" s="377"/>
      <c r="F147" s="377"/>
      <c r="G147" s="323"/>
      <c r="H147" s="323"/>
      <c r="I147" s="323"/>
    </row>
    <row r="148" spans="1:9" ht="21.6" customHeight="1">
      <c r="A148" s="323"/>
      <c r="B148" s="377"/>
      <c r="C148" s="377"/>
      <c r="D148" s="377"/>
      <c r="E148" s="377"/>
      <c r="F148" s="377"/>
      <c r="G148" s="323"/>
      <c r="H148" s="323"/>
      <c r="I148" s="323"/>
    </row>
    <row r="149" spans="1:9" ht="21.6" hidden="1" customHeight="1">
      <c r="A149" s="323"/>
      <c r="B149" s="377"/>
      <c r="C149" s="377"/>
      <c r="D149" s="377"/>
      <c r="E149" s="377"/>
      <c r="F149" s="377"/>
      <c r="G149" s="323"/>
      <c r="H149" s="323"/>
      <c r="I149" s="323"/>
    </row>
    <row r="150" spans="1:9" ht="21.6" hidden="1" customHeight="1">
      <c r="A150" s="323"/>
      <c r="B150" s="377"/>
      <c r="C150" s="377"/>
      <c r="D150" s="377"/>
      <c r="E150" s="377"/>
      <c r="F150" s="377"/>
      <c r="G150" s="323"/>
      <c r="H150" s="323"/>
      <c r="I150" s="323"/>
    </row>
    <row r="151" spans="1:9" ht="18.600000000000001" hidden="1" customHeight="1">
      <c r="A151" s="323"/>
      <c r="B151" s="377"/>
      <c r="C151" s="377"/>
      <c r="D151" s="377"/>
      <c r="E151" s="377"/>
      <c r="F151" s="377"/>
      <c r="G151" s="323"/>
      <c r="H151" s="323"/>
      <c r="I151" s="323"/>
    </row>
    <row r="152" spans="1:9" ht="21.6" hidden="1" customHeight="1">
      <c r="A152" s="323"/>
      <c r="B152" s="377"/>
      <c r="C152" s="377"/>
      <c r="D152" s="377"/>
      <c r="E152" s="377"/>
      <c r="F152" s="377"/>
      <c r="G152" s="323"/>
      <c r="H152" s="323"/>
      <c r="I152" s="323"/>
    </row>
    <row r="153" spans="1:9" ht="21.6" hidden="1" customHeight="1">
      <c r="A153" s="323"/>
      <c r="B153" s="377"/>
      <c r="C153" s="377"/>
      <c r="D153" s="377"/>
      <c r="E153" s="377"/>
      <c r="F153" s="377"/>
      <c r="G153" s="323"/>
      <c r="H153" s="323"/>
      <c r="I153" s="323"/>
    </row>
    <row r="154" spans="1:9" ht="21.95" customHeight="1">
      <c r="A154" s="323"/>
      <c r="B154" s="377"/>
      <c r="C154" s="377"/>
      <c r="D154" s="377"/>
      <c r="E154" s="377"/>
      <c r="F154" s="377"/>
      <c r="G154" s="323"/>
      <c r="H154" s="323"/>
      <c r="I154" s="323"/>
    </row>
    <row r="155" spans="1:9" ht="21.95" customHeight="1">
      <c r="A155" s="323"/>
      <c r="B155" s="377"/>
      <c r="C155" s="377"/>
      <c r="D155" s="377"/>
      <c r="E155" s="377"/>
      <c r="F155" s="377"/>
      <c r="G155" s="323"/>
      <c r="H155" s="323"/>
      <c r="I155" s="323"/>
    </row>
    <row r="156" spans="1:9" ht="21.95" customHeight="1">
      <c r="A156" s="387"/>
      <c r="B156" s="320"/>
      <c r="C156" s="320"/>
      <c r="D156" s="320"/>
      <c r="E156" s="320"/>
      <c r="F156" s="320"/>
      <c r="G156" s="387"/>
      <c r="H156" s="387"/>
      <c r="I156" s="387"/>
    </row>
    <row r="157" spans="1:9" ht="21.95" customHeight="1">
      <c r="A157" s="376" t="s">
        <v>503</v>
      </c>
      <c r="B157" s="377"/>
      <c r="C157" s="377"/>
      <c r="D157" s="377"/>
      <c r="E157" s="377"/>
      <c r="F157" s="377"/>
      <c r="G157" s="377"/>
      <c r="H157" s="377"/>
      <c r="I157" s="379" t="s">
        <v>603</v>
      </c>
    </row>
    <row r="158" spans="1:9" ht="21.95" customHeight="1">
      <c r="A158" s="323"/>
      <c r="B158" s="377"/>
      <c r="C158" s="377"/>
      <c r="D158" s="377"/>
      <c r="E158" s="377"/>
      <c r="F158" s="377"/>
      <c r="G158" s="323"/>
      <c r="H158" s="323"/>
      <c r="I158" s="323"/>
    </row>
    <row r="159" spans="1:9" ht="21.95" customHeight="1">
      <c r="A159" s="323"/>
      <c r="B159" s="377"/>
      <c r="C159" s="377"/>
      <c r="D159" s="377"/>
      <c r="E159" s="377"/>
      <c r="F159" s="377"/>
      <c r="G159" s="323"/>
      <c r="H159" s="323"/>
      <c r="I159" s="323"/>
    </row>
    <row r="160" spans="1:9" ht="21.95" customHeight="1">
      <c r="A160" s="323"/>
      <c r="B160" s="377"/>
      <c r="C160" s="377"/>
      <c r="D160" s="377"/>
      <c r="E160" s="377"/>
      <c r="F160" s="377"/>
      <c r="G160" s="323"/>
      <c r="H160" s="323"/>
      <c r="I160" s="323"/>
    </row>
    <row r="161" spans="1:10" ht="21.95" customHeight="1">
      <c r="A161" s="323"/>
      <c r="B161" s="377"/>
      <c r="C161" s="377"/>
      <c r="D161" s="377"/>
      <c r="E161" s="377"/>
      <c r="F161" s="377"/>
      <c r="G161" s="323"/>
      <c r="H161" s="323"/>
      <c r="I161" s="323"/>
    </row>
    <row r="162" spans="1:10" ht="21.95" customHeight="1">
      <c r="A162" s="323"/>
      <c r="B162" s="377"/>
      <c r="C162" s="377"/>
      <c r="D162" s="377"/>
      <c r="E162" s="377"/>
      <c r="F162" s="377"/>
      <c r="G162" s="323"/>
      <c r="H162" s="323"/>
      <c r="I162" s="323"/>
    </row>
    <row r="163" spans="1:10" ht="21.95" customHeight="1">
      <c r="A163" s="323"/>
      <c r="B163" s="377"/>
      <c r="C163" s="377"/>
      <c r="D163" s="377"/>
      <c r="E163" s="377"/>
      <c r="F163" s="377"/>
      <c r="G163" s="323"/>
      <c r="H163" s="323"/>
      <c r="I163" s="323"/>
    </row>
    <row r="164" spans="1:10" ht="21.95" customHeight="1">
      <c r="A164" s="323"/>
      <c r="B164" s="377"/>
      <c r="C164" s="377"/>
      <c r="D164" s="377"/>
      <c r="E164" s="377"/>
      <c r="F164" s="377"/>
      <c r="G164" s="323"/>
      <c r="H164" s="323"/>
      <c r="I164" s="323"/>
    </row>
    <row r="165" spans="1:10" ht="21.95" customHeight="1">
      <c r="A165" s="323"/>
      <c r="B165" s="377"/>
      <c r="C165" s="377"/>
      <c r="D165" s="377"/>
      <c r="E165" s="377"/>
      <c r="F165" s="377"/>
      <c r="G165" s="323"/>
      <c r="H165" s="323"/>
      <c r="I165" s="323"/>
    </row>
    <row r="166" spans="1:10" ht="21.95" customHeight="1">
      <c r="A166" s="323"/>
      <c r="B166" s="377"/>
      <c r="C166" s="377"/>
      <c r="D166" s="377"/>
      <c r="E166" s="377"/>
      <c r="F166" s="377"/>
      <c r="G166" s="323"/>
      <c r="H166" s="323"/>
      <c r="I166" s="323"/>
    </row>
    <row r="167" spans="1:10" ht="21.95" customHeight="1">
      <c r="A167" s="323"/>
      <c r="B167" s="377"/>
      <c r="C167" s="377"/>
      <c r="D167" s="377"/>
      <c r="E167" s="377"/>
      <c r="F167" s="377"/>
      <c r="G167" s="323"/>
      <c r="H167" s="323"/>
      <c r="I167" s="323"/>
    </row>
    <row r="168" spans="1:10" ht="21.95" customHeight="1">
      <c r="A168" s="323"/>
      <c r="B168" s="377"/>
      <c r="C168" s="377"/>
      <c r="D168" s="377"/>
      <c r="E168" s="377"/>
      <c r="F168" s="377"/>
      <c r="G168" s="323"/>
      <c r="H168" s="323"/>
      <c r="I168" s="323"/>
    </row>
    <row r="169" spans="1:10" ht="21.95" customHeight="1">
      <c r="A169" s="323"/>
      <c r="B169" s="377"/>
      <c r="C169" s="377"/>
      <c r="D169" s="377"/>
      <c r="E169" s="377"/>
      <c r="F169" s="377"/>
      <c r="G169" s="323"/>
      <c r="H169" s="323"/>
      <c r="I169" s="323"/>
    </row>
    <row r="170" spans="1:10" ht="15.75">
      <c r="A170" s="323"/>
      <c r="B170" s="323"/>
      <c r="C170" s="323"/>
      <c r="D170" s="323"/>
      <c r="E170" s="323"/>
      <c r="F170" s="323"/>
      <c r="G170" s="323"/>
      <c r="H170" s="323"/>
      <c r="I170" s="323"/>
    </row>
    <row r="171" spans="1:10">
      <c r="J171" s="371"/>
    </row>
    <row r="172" spans="1:10" ht="15.75">
      <c r="A172" s="323"/>
      <c r="B172" s="323"/>
      <c r="C172" s="323"/>
      <c r="D172" s="323"/>
      <c r="E172" s="323"/>
      <c r="F172" s="323"/>
      <c r="G172" s="323"/>
      <c r="H172" s="323"/>
      <c r="I172" s="323"/>
    </row>
    <row r="173" spans="1:10" ht="15.75">
      <c r="A173" s="323"/>
      <c r="B173" s="323"/>
      <c r="C173" s="323"/>
      <c r="D173" s="323"/>
      <c r="E173" s="323"/>
      <c r="F173" s="323"/>
      <c r="G173" s="323"/>
      <c r="H173" s="323"/>
      <c r="I173" s="323"/>
    </row>
    <row r="174" spans="1:10" ht="15.75">
      <c r="A174" s="323"/>
      <c r="B174" s="323"/>
      <c r="C174" s="323"/>
      <c r="D174" s="323"/>
      <c r="E174" s="323"/>
      <c r="F174" s="323"/>
      <c r="G174" s="323"/>
      <c r="H174" s="323"/>
      <c r="I174" s="323"/>
    </row>
    <row r="175" spans="1:10" ht="15.75">
      <c r="A175" s="323"/>
      <c r="B175" s="323"/>
      <c r="C175" s="323"/>
      <c r="D175" s="323"/>
      <c r="E175" s="323"/>
      <c r="F175" s="323"/>
      <c r="G175" s="323"/>
      <c r="H175" s="323"/>
      <c r="I175" s="323"/>
    </row>
    <row r="176" spans="1:10" ht="15.75">
      <c r="A176" s="323"/>
      <c r="B176" s="323"/>
      <c r="C176" s="323"/>
      <c r="D176" s="323"/>
      <c r="E176" s="323"/>
      <c r="F176" s="323"/>
      <c r="G176" s="323"/>
      <c r="H176" s="323"/>
      <c r="I176" s="323"/>
    </row>
    <row r="177" spans="1:9" ht="15.75">
      <c r="A177" s="323"/>
      <c r="B177" s="323"/>
      <c r="C177" s="323"/>
      <c r="D177" s="323"/>
      <c r="E177" s="323"/>
      <c r="F177" s="323"/>
      <c r="G177" s="323"/>
      <c r="H177" s="323"/>
      <c r="I177" s="323"/>
    </row>
    <row r="178" spans="1:9" ht="15.75">
      <c r="A178" s="323"/>
      <c r="B178" s="323"/>
      <c r="C178" s="323"/>
      <c r="D178" s="323"/>
      <c r="E178" s="323"/>
      <c r="F178" s="323"/>
      <c r="G178" s="323"/>
      <c r="H178" s="323"/>
      <c r="I178" s="323"/>
    </row>
    <row r="179" spans="1:9" ht="15.75">
      <c r="A179" s="323"/>
      <c r="B179" s="323"/>
      <c r="C179" s="323"/>
      <c r="D179" s="323"/>
      <c r="E179" s="323"/>
      <c r="F179" s="323"/>
      <c r="G179" s="323"/>
      <c r="H179" s="323"/>
      <c r="I179" s="323"/>
    </row>
    <row r="180" spans="1:9" ht="15.75">
      <c r="A180" s="323"/>
      <c r="B180" s="323"/>
      <c r="C180" s="323"/>
      <c r="D180" s="323"/>
      <c r="E180" s="323"/>
      <c r="F180" s="323"/>
      <c r="G180" s="323"/>
      <c r="H180" s="323"/>
      <c r="I180" s="323"/>
    </row>
    <row r="181" spans="1:9" ht="15.75">
      <c r="A181" s="323"/>
      <c r="B181" s="323"/>
      <c r="C181" s="323"/>
      <c r="D181" s="323"/>
      <c r="E181" s="323"/>
      <c r="F181" s="323"/>
      <c r="G181" s="323"/>
      <c r="H181" s="323"/>
      <c r="I181" s="323"/>
    </row>
    <row r="182" spans="1:9" ht="15.75">
      <c r="A182" s="323"/>
      <c r="B182" s="323"/>
      <c r="C182" s="323"/>
      <c r="D182" s="323"/>
      <c r="E182" s="323"/>
      <c r="F182" s="323"/>
      <c r="G182" s="323"/>
      <c r="H182" s="323"/>
      <c r="I182" s="323"/>
    </row>
    <row r="183" spans="1:9" ht="15.75">
      <c r="A183" s="323"/>
      <c r="B183" s="323"/>
      <c r="C183" s="323"/>
      <c r="D183" s="323"/>
      <c r="E183" s="323"/>
      <c r="F183" s="323"/>
      <c r="G183" s="323"/>
      <c r="H183" s="323"/>
      <c r="I183" s="323"/>
    </row>
    <row r="184" spans="1:9" ht="15.75">
      <c r="A184" s="323"/>
      <c r="B184" s="323"/>
      <c r="C184" s="323"/>
      <c r="D184" s="323"/>
      <c r="E184" s="323"/>
      <c r="F184" s="323"/>
      <c r="G184" s="323"/>
      <c r="H184" s="323"/>
      <c r="I184" s="323"/>
    </row>
  </sheetData>
  <sheetProtection algorithmName="SHA-512" hashValue="tTPMJBUfx5yV1YmVFIHh9wzMkVVSjFEbubkDYRFZLD/4RYhnVRAXo3A0e17j8XwYt+pItOYxvwtshbKBuEcs/g==" saltValue="0uRXc57C/Nhupa4GHhEE3Q==" spinCount="100000" sheet="1" formatColumns="0" formatRows="0" selectLockedCells="1"/>
  <customSheetViews>
    <customSheetView guid="{FEBF4298-F424-4062-8777-832DAFDB7A61}" showPageBreaks="1" printArea="1" hiddenRows="1" hiddenColumns="1" view="pageBreakPreview" topLeftCell="A34">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FB41F969-87BE-4AD1-A99C-A5F9EA1C8FCB}" showPageBreaks="1" printArea="1" hiddenRows="1" hiddenColumns="1" view="pageBreakPreview">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47D52ECC-373D-4A7A-838F-7112A4A0A94F}"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BA86FE7A-199D-4ABD-A444-AE6BFDF4BCC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347D9A5E-5167-4CD7-A121-BEAF211F64E4}"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72B383D4-8341-48BE-BBCC-63C6785ABF81}" showPageBreaks="1" printArea="1" hiddenRows="1" hiddenColumns="1" view="pageBreakPreview" topLeftCell="A13">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7706378E-40E2-4583-90AF-E6E1DCB3696C}" showPageBreaks="1" printArea="1" hiddenRows="1" hiddenColumns="1" view="pageBreakPreview" topLeftCell="A40">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1A6C211D-477E-416D-87F8-1BF3866A431B}" showPageBreaks="1" printArea="1" hiddenRows="1" hiddenColumns="1" view="pageBreakPreview" topLeftCell="A34">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s>
  <mergeCells count="99">
    <mergeCell ref="A37:I37"/>
    <mergeCell ref="A42:I42"/>
    <mergeCell ref="A38:I38"/>
    <mergeCell ref="A1:I1"/>
    <mergeCell ref="B2:I2"/>
    <mergeCell ref="B3:I3"/>
    <mergeCell ref="B4:I4"/>
    <mergeCell ref="B5:I5"/>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A84:D84"/>
    <mergeCell ref="E84:I84"/>
    <mergeCell ref="B88:I88"/>
    <mergeCell ref="A85:D85"/>
    <mergeCell ref="E85:I85"/>
    <mergeCell ref="A87:I87"/>
    <mergeCell ref="A97:D97"/>
    <mergeCell ref="E97:I97"/>
    <mergeCell ref="A98:D98"/>
    <mergeCell ref="E98:I98"/>
    <mergeCell ref="B93:I93"/>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s>
  <printOptions horizontalCentered="1"/>
  <pageMargins left="0.59" right="0.42" top="0.52" bottom="0.32" header="0.27" footer="0.21"/>
  <pageSetup paperSize="9" scale="91" orientation="portrait" r:id="rId10"/>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1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indexed="11"/>
    <pageSetUpPr fitToPage="1"/>
  </sheetPr>
  <dimension ref="A1:I45"/>
  <sheetViews>
    <sheetView showGridLines="0" showZeros="0" view="pageBreakPreview" topLeftCell="A19" zoomScaleSheetLayoutView="100" workbookViewId="0">
      <selection activeCell="T178" sqref="T178"/>
    </sheetView>
  </sheetViews>
  <sheetFormatPr defaultColWidth="9.140625" defaultRowHeight="16.5"/>
  <cols>
    <col min="1" max="1" width="12.140625" style="29" customWidth="1"/>
    <col min="2" max="2" width="36.85546875" style="29" customWidth="1"/>
    <col min="3" max="3" width="11.42578125" style="29" customWidth="1"/>
    <col min="4" max="4" width="27.140625" style="29" customWidth="1"/>
    <col min="5" max="5" width="39.28515625" style="29" customWidth="1"/>
    <col min="6" max="8" width="9.140625" style="24"/>
    <col min="9" max="16384" width="9.140625" style="25"/>
  </cols>
  <sheetData>
    <row r="1" spans="1:9" ht="19.5" customHeight="1">
      <c r="A1" s="893" t="str">
        <f>'Attach 3(JV)'!A1</f>
        <v>Specification No. :CC/NT/W-AIS/DOM/A00/23/06456</v>
      </c>
      <c r="B1" s="893"/>
      <c r="C1" s="893"/>
      <c r="D1" s="893"/>
      <c r="E1" s="309" t="str">
        <f>"Attachment-19 " &amp; 'Attach 3(JV)'!AT1</f>
        <v xml:space="preserve">Attachment-19 </v>
      </c>
    </row>
    <row r="2" spans="1:9" ht="7.5" customHeight="1"/>
    <row r="3" spans="1:9" ht="117" customHeight="1">
      <c r="A3" s="894" t="str">
        <f>'Attach 3(JV)'!A3</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3" s="895"/>
      <c r="C3" s="895"/>
      <c r="D3" s="895"/>
      <c r="E3" s="895"/>
      <c r="F3" s="26"/>
      <c r="G3" s="27"/>
      <c r="H3" s="26"/>
    </row>
    <row r="4" spans="1:9" ht="20.100000000000001" customHeight="1">
      <c r="A4" s="28"/>
      <c r="H4" s="30"/>
      <c r="I4" s="11"/>
    </row>
    <row r="5" spans="1:9" ht="20.100000000000001" customHeight="1">
      <c r="A5" s="655" t="s">
        <v>2</v>
      </c>
      <c r="B5" s="655"/>
      <c r="C5" s="655"/>
      <c r="D5" s="655"/>
      <c r="E5" s="655"/>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5.25" customHeight="1">
      <c r="A8" s="837" t="str">
        <f>'Attach 3(JV)'!A8</f>
        <v/>
      </c>
      <c r="B8" s="837"/>
      <c r="C8" s="837"/>
      <c r="D8" s="837"/>
      <c r="E8" s="128" t="str">
        <f>'Attach 3(JV)'!E8</f>
        <v>Contract Services</v>
      </c>
      <c r="H8" s="30"/>
      <c r="I8" s="11"/>
    </row>
    <row r="9" spans="1:9" ht="20.100000000000001" customHeight="1">
      <c r="A9" s="13" t="s">
        <v>349</v>
      </c>
      <c r="B9" s="746" t="str">
        <f>'Attach 3(JV)'!B9</f>
        <v/>
      </c>
      <c r="C9" s="746"/>
      <c r="D9" s="746"/>
      <c r="E9" s="128" t="str">
        <f>'Attach 3(JV)'!E9</f>
        <v>Power Grid Corporation of India Ltd.,</v>
      </c>
      <c r="H9" s="30"/>
      <c r="I9" s="11"/>
    </row>
    <row r="10" spans="1:9" ht="20.100000000000001" customHeight="1">
      <c r="A10" s="13" t="s">
        <v>351</v>
      </c>
      <c r="B10" s="746" t="str">
        <f>'Attach 3(JV)'!B10</f>
        <v/>
      </c>
      <c r="C10" s="746"/>
      <c r="D10" s="746"/>
      <c r="E10" s="128" t="str">
        <f>'Attach 3(JV)'!E10</f>
        <v>"Saudamini", Plot No. 2, Sector 29</v>
      </c>
      <c r="H10" s="30"/>
      <c r="I10" s="11"/>
    </row>
    <row r="11" spans="1:9" ht="20.100000000000001" customHeight="1">
      <c r="B11" s="746" t="str">
        <f>'Attach 3(JV)'!B11</f>
        <v/>
      </c>
      <c r="C11" s="746"/>
      <c r="D11" s="746"/>
      <c r="E11" s="128" t="str">
        <f>'Attach 3(JV)'!E11</f>
        <v>Gurgaon (Haryana) - 122001</v>
      </c>
    </row>
    <row r="12" spans="1:9" ht="18" customHeight="1">
      <c r="A12" s="32"/>
      <c r="B12" s="746" t="str">
        <f>'Attach 3(JV)'!B12</f>
        <v/>
      </c>
      <c r="C12" s="746"/>
      <c r="D12" s="746"/>
      <c r="E12" s="15"/>
    </row>
    <row r="13" spans="1:9" ht="19.5" hidden="1" customHeight="1">
      <c r="A13" s="32"/>
      <c r="B13" s="123"/>
      <c r="C13" s="123"/>
      <c r="D13" s="123"/>
      <c r="E13" s="15"/>
    </row>
    <row r="14" spans="1:9" ht="20.100000000000001" customHeight="1">
      <c r="A14" s="32"/>
      <c r="B14" s="123"/>
      <c r="C14" s="123"/>
      <c r="D14" s="123"/>
      <c r="G14" s="12"/>
    </row>
    <row r="15" spans="1:9" ht="20.100000000000001" customHeight="1">
      <c r="A15" s="29" t="s">
        <v>344</v>
      </c>
    </row>
    <row r="16" spans="1:9" ht="6" customHeight="1">
      <c r="A16" s="32"/>
    </row>
    <row r="17" spans="1:8" ht="78.75" customHeight="1">
      <c r="A17" s="662" t="s">
        <v>3</v>
      </c>
      <c r="B17" s="662"/>
      <c r="C17" s="662"/>
      <c r="D17" s="662"/>
      <c r="E17" s="662"/>
    </row>
    <row r="18" spans="1:8" ht="56.25" customHeight="1">
      <c r="A18" s="737" t="s">
        <v>499</v>
      </c>
      <c r="B18" s="737"/>
      <c r="C18" s="737"/>
      <c r="D18" s="737"/>
      <c r="E18" s="737"/>
    </row>
    <row r="19" spans="1:8" ht="184.5" customHeight="1">
      <c r="A19" s="737" t="s">
        <v>498</v>
      </c>
      <c r="B19" s="737"/>
      <c r="C19" s="737"/>
      <c r="D19" s="737"/>
      <c r="E19" s="737"/>
    </row>
    <row r="20" spans="1:8" ht="8.25" hidden="1" customHeight="1">
      <c r="A20" s="32"/>
    </row>
    <row r="21" spans="1:8" ht="20.100000000000001" hidden="1" customHeight="1">
      <c r="A21" s="32"/>
    </row>
    <row r="22" spans="1:8" ht="20.100000000000001" hidden="1" customHeight="1">
      <c r="A22" s="32"/>
    </row>
    <row r="23" spans="1:8" ht="57.75" hidden="1" customHeight="1">
      <c r="A23" s="662"/>
      <c r="B23" s="662"/>
      <c r="C23" s="662"/>
      <c r="D23" s="662"/>
      <c r="E23" s="662"/>
      <c r="F23" s="34"/>
      <c r="G23" s="34"/>
      <c r="H23" s="34"/>
    </row>
    <row r="24" spans="1:8" ht="20.100000000000001" hidden="1" customHeight="1">
      <c r="A24" s="32"/>
    </row>
    <row r="25" spans="1:8" ht="20.100000000000001" hidden="1" customHeight="1">
      <c r="A25" s="35"/>
    </row>
    <row r="26" spans="1:8" ht="20.100000000000001" hidden="1" customHeight="1"/>
    <row r="27" spans="1:8" ht="20.100000000000001" hidden="1" customHeight="1">
      <c r="A27" s="35"/>
    </row>
    <row r="28" spans="1:8" ht="20.100000000000001" hidden="1" customHeight="1"/>
    <row r="29" spans="1:8" ht="12" customHeight="1">
      <c r="D29" s="37"/>
    </row>
    <row r="30" spans="1:8" ht="33" customHeight="1">
      <c r="A30" s="36" t="s">
        <v>6</v>
      </c>
      <c r="B30" s="69" t="str">
        <f>'Attach 3(JV)'!B24</f>
        <v>--</v>
      </c>
      <c r="C30" s="40"/>
      <c r="D30" s="37" t="s">
        <v>4</v>
      </c>
      <c r="E30" s="240" t="str">
        <f>'Attach 3(JV)'!E24</f>
        <v/>
      </c>
    </row>
    <row r="31" spans="1:8" ht="33" customHeight="1">
      <c r="A31" s="36" t="s">
        <v>7</v>
      </c>
      <c r="B31" s="240" t="str">
        <f>'Attach 3(JV)'!B25</f>
        <v/>
      </c>
      <c r="C31" s="40"/>
      <c r="D31" s="37" t="s">
        <v>5</v>
      </c>
      <c r="E31" s="240" t="str">
        <f>'Attach 3(JV)'!E25</f>
        <v/>
      </c>
    </row>
    <row r="32" spans="1:8" ht="33" customHeight="1">
      <c r="B32" s="40"/>
      <c r="C32" s="40"/>
      <c r="D32" s="37"/>
      <c r="E32" s="40"/>
    </row>
    <row r="33" spans="1:1" ht="20.100000000000001" customHeight="1"/>
    <row r="34" spans="1:1" ht="20.100000000000001" customHeight="1">
      <c r="A34" s="38"/>
    </row>
    <row r="35" spans="1:1" ht="20.100000000000001" customHeight="1"/>
    <row r="36" spans="1:1" ht="20.100000000000001" customHeight="1"/>
    <row r="37" spans="1:1" ht="20.100000000000001" customHeight="1">
      <c r="A37" s="38"/>
    </row>
    <row r="38" spans="1:1" ht="20.100000000000001" customHeight="1"/>
    <row r="39" spans="1:1" ht="20.100000000000001" customHeight="1">
      <c r="A39" s="38"/>
    </row>
    <row r="40" spans="1:1" ht="20.100000000000001" customHeight="1"/>
    <row r="41" spans="1:1" ht="20.100000000000001" customHeight="1">
      <c r="A41" s="38"/>
    </row>
    <row r="42" spans="1:1" ht="20.100000000000001" customHeight="1"/>
    <row r="43" spans="1:1" ht="20.100000000000001" customHeight="1"/>
    <row r="44" spans="1:1" ht="20.100000000000001" customHeight="1"/>
    <row r="45" spans="1:1" ht="20.100000000000001" customHeight="1"/>
  </sheetData>
  <sheetProtection algorithmName="SHA-512" hashValue="QGjHTQDmqwTi3/qt4yZlMk8ehjrd+PdmJpwx0cZ1oBpsxDTvQZA8EoMA6B3bQ7yrLfVTX0gPVquwImLpJ7Q+8Q==" saltValue="vIyoGkCI9Ry0uvMqeSlnSw==" spinCount="100000" sheet="1" formatColumns="0" formatRows="0" selectLockedCells="1"/>
  <customSheetViews>
    <customSheetView guid="{FEBF4298-F424-4062-8777-832DAFDB7A61}" showPageBreaks="1" showGridLines="0" zeroValues="0" fitToPage="1" printArea="1" hiddenRows="1" view="pageBreakPreview" topLeftCell="A3">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FB41F969-87BE-4AD1-A99C-A5F9EA1C8FCB}" showPageBreaks="1" showGridLines="0" zeroValues="0" fitToPage="1" printArea="1" hiddenRows="1" view="pageBreakPreview">
      <selection activeCell="E1" sqref="E1"/>
      <pageMargins left="0.75" right="0.63" top="0.57999999999999996" bottom="0.6" header="0.34" footer="0.35"/>
      <pageSetup scale="79" orientation="portrait" r:id="rId2"/>
      <headerFooter alignWithMargins="0">
        <oddFooter>&amp;R&amp;"Book Antiqua,Bold"&amp;8 Page &amp;P of &amp;N</oddFooter>
      </headerFooter>
    </customSheetView>
    <customSheetView guid="{47D52ECC-373D-4A7A-838F-7112A4A0A94F}" showPageBreaks="1" showGridLines="0" zeroValues="0" fitToPage="1" printArea="1" hiddenRows="1" view="pageBreakPreview">
      <selection activeCell="A3" sqref="A3:E3"/>
      <pageMargins left="0.75" right="0.63" top="0.57999999999999996" bottom="0.6" header="0.34" footer="0.35"/>
      <pageSetup scale="80" orientation="portrait" r:id="rId3"/>
      <headerFooter alignWithMargins="0">
        <oddFooter>&amp;R&amp;"Book Antiqua,Bold"&amp;8 Page &amp;P of &amp;N</oddFooter>
      </headerFooter>
    </customSheetView>
    <customSheetView guid="{BA86FE7A-199D-4ABD-A444-AE6BFDF4BCC9}" showPageBreaks="1" showGridLines="0" zeroValues="0" fitToPage="1" printArea="1" hiddenRows="1" view="pageBreakPreview" topLeftCell="A14">
      <selection activeCell="A3" sqref="A3:E3"/>
      <pageMargins left="0.75" right="0.63" top="0.57999999999999996" bottom="0.6" header="0.34" footer="0.35"/>
      <pageSetup scale="79" orientation="portrait" r:id="rId4"/>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25"/>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26"/>
      <headerFooter alignWithMargins="0">
        <oddFooter>&amp;R&amp;"Book Antiqua,Bold"&amp;8 Page &amp;P of &amp;N</oddFooter>
      </headerFooter>
    </customSheetView>
    <customSheetView guid="{347D9A5E-5167-4CD7-A121-BEAF211F64E4}" showPageBreaks="1" showGridLines="0" zeroValues="0" fitToPage="1" printArea="1" hiddenRows="1" view="pageBreakPreview">
      <selection activeCell="A3" sqref="A3:E3"/>
      <pageMargins left="0.75" right="0.63" top="0.57999999999999996" bottom="0.6" header="0.34" footer="0.35"/>
      <pageSetup scale="80" orientation="portrait" r:id="rId27"/>
      <headerFooter alignWithMargins="0">
        <oddFooter>&amp;R&amp;"Book Antiqua,Bold"&amp;8 Page &amp;P of &amp;N</oddFooter>
      </headerFooter>
    </customSheetView>
    <customSheetView guid="{72B383D4-8341-48BE-BBCC-63C6785ABF81}" showPageBreaks="1" showGridLines="0" zeroValues="0" fitToPage="1" printArea="1" hiddenRows="1" view="pageBreakPreview">
      <selection activeCell="E1" sqref="E1"/>
      <pageMargins left="0.75" right="0.63" top="0.57999999999999996" bottom="0.6" header="0.34" footer="0.35"/>
      <pageSetup scale="80" orientation="portrait" r:id="rId28"/>
      <headerFooter alignWithMargins="0">
        <oddFooter>&amp;R&amp;"Book Antiqua,Bold"&amp;8 Page &amp;P of &amp;N</oddFooter>
      </headerFooter>
    </customSheetView>
    <customSheetView guid="{7706378E-40E2-4583-90AF-E6E1DCB3696C}" showPageBreaks="1" showGridLines="0" zeroValues="0" fitToPage="1" printArea="1" hiddenRows="1" view="pageBreakPreview" topLeftCell="A9">
      <selection activeCell="E1" sqref="E1"/>
      <pageMargins left="0.75" right="0.63" top="0.57999999999999996" bottom="0.6" header="0.34" footer="0.35"/>
      <pageSetup scale="80" orientation="portrait" r:id="rId29"/>
      <headerFooter alignWithMargins="0">
        <oddFooter>&amp;R&amp;"Book Antiqua,Bold"&amp;8 Page &amp;P of &amp;N</oddFooter>
      </headerFooter>
    </customSheetView>
    <customSheetView guid="{1A6C211D-477E-416D-87F8-1BF3866A431B}" showPageBreaks="1" showGridLines="0" zeroValues="0" fitToPage="1" printArea="1" hiddenRows="1" view="pageBreakPreview" topLeftCell="A3">
      <selection activeCell="E1" sqref="E1"/>
      <pageMargins left="0.75" right="0.63" top="0.57999999999999996" bottom="0.6" header="0.34" footer="0.35"/>
      <pageSetup scale="80" orientation="portrait" r:id="rId30"/>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80" orientation="portrait" r:id="rId31"/>
  <headerFooter alignWithMargins="0">
    <oddFooter>&amp;R&amp;"Book Antiqua,Bold"&amp;8 Page &amp;P of &amp;N</oddFooter>
  </headerFooter>
  <drawing r:id="rId3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DF9E6-0514-4DD5-B969-44B7F3A71F8A}">
  <sheetPr codeName="Sheet32">
    <tabColor indexed="11"/>
    <pageSetUpPr fitToPage="1"/>
  </sheetPr>
  <dimension ref="A1:J174"/>
  <sheetViews>
    <sheetView showGridLines="0" showZeros="0" view="pageBreakPreview" topLeftCell="A58" zoomScaleNormal="100" zoomScaleSheetLayoutView="100" workbookViewId="0">
      <selection activeCell="C46" sqref="C46:D46"/>
    </sheetView>
  </sheetViews>
  <sheetFormatPr defaultColWidth="9.140625" defaultRowHeight="16.5"/>
  <cols>
    <col min="1" max="1" width="12.140625" style="29" customWidth="1"/>
    <col min="2" max="2" width="9.85546875" style="29" customWidth="1"/>
    <col min="3" max="3" width="31" style="29" customWidth="1"/>
    <col min="4" max="4" width="31.5703125" style="29" customWidth="1"/>
    <col min="5" max="5" width="39.28515625" style="29" customWidth="1"/>
    <col min="6" max="6" width="12.28515625" style="24" customWidth="1"/>
    <col min="7" max="7" width="12.28515625" style="24" hidden="1" customWidth="1"/>
    <col min="8" max="8" width="6.5703125" style="24" hidden="1" customWidth="1"/>
    <col min="9" max="10" width="9.140625" style="25" hidden="1" customWidth="1"/>
    <col min="11" max="15" width="9.140625" style="25" customWidth="1"/>
    <col min="16" max="16384" width="9.140625" style="25"/>
  </cols>
  <sheetData>
    <row r="1" spans="1:9" ht="15.75">
      <c r="A1" s="780" t="s">
        <v>863</v>
      </c>
      <c r="B1" s="781"/>
      <c r="C1" s="781"/>
      <c r="D1" s="781"/>
      <c r="E1" s="781"/>
      <c r="F1" s="543"/>
      <c r="G1" s="543"/>
      <c r="H1" s="517"/>
    </row>
    <row r="2" spans="1:9" ht="50.45" customHeight="1">
      <c r="A2" s="262" t="s">
        <v>480</v>
      </c>
      <c r="B2" s="896" t="s">
        <v>924</v>
      </c>
      <c r="C2" s="896"/>
      <c r="D2" s="896"/>
      <c r="E2" s="896"/>
      <c r="F2" s="544"/>
      <c r="G2" s="544"/>
      <c r="H2" s="518"/>
    </row>
    <row r="3" spans="1:9" ht="36.950000000000003" customHeight="1">
      <c r="A3" s="262">
        <v>2</v>
      </c>
      <c r="B3" s="896" t="s">
        <v>864</v>
      </c>
      <c r="C3" s="896"/>
      <c r="D3" s="896"/>
      <c r="E3" s="896"/>
      <c r="F3" s="544"/>
      <c r="G3" s="544"/>
      <c r="H3" s="518"/>
    </row>
    <row r="5" spans="1:9" ht="18" customHeight="1">
      <c r="A5" s="893" t="str">
        <f>'Attach 3(JV)'!A1</f>
        <v>Specification No. :CC/NT/W-AIS/DOM/A00/23/06456</v>
      </c>
      <c r="B5" s="893"/>
      <c r="C5" s="893"/>
      <c r="D5" s="893"/>
      <c r="E5" s="309" t="str">
        <f>"Attachment-20 " &amp; 'Attach 3(JV)'!AT1</f>
        <v xml:space="preserve">Attachment-20 </v>
      </c>
    </row>
    <row r="6" spans="1:9" ht="7.5" customHeight="1"/>
    <row r="7" spans="1:9" ht="69.75" customHeight="1">
      <c r="A7" s="910" t="str">
        <f>'Attach 3(JV)'!A3</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7" s="911"/>
      <c r="C7" s="911"/>
      <c r="D7" s="911"/>
      <c r="E7" s="911"/>
      <c r="F7" s="26"/>
      <c r="G7" s="27"/>
      <c r="H7" s="26"/>
    </row>
    <row r="8" spans="1:9" ht="20.100000000000001" customHeight="1">
      <c r="A8" s="28"/>
      <c r="H8" s="30"/>
      <c r="I8" s="11"/>
    </row>
    <row r="9" spans="1:9" ht="20.100000000000001" customHeight="1">
      <c r="A9" s="655" t="s">
        <v>785</v>
      </c>
      <c r="B9" s="655"/>
      <c r="C9" s="655"/>
      <c r="D9" s="655"/>
      <c r="E9" s="655"/>
      <c r="F9" s="31"/>
      <c r="H9" s="30"/>
      <c r="I9" s="11"/>
    </row>
    <row r="10" spans="1:9" ht="20.100000000000001" customHeight="1">
      <c r="A10" s="32"/>
      <c r="H10" s="30"/>
      <c r="I10" s="11"/>
    </row>
    <row r="11" spans="1:9" ht="20.100000000000001" customHeight="1">
      <c r="A11" s="33" t="str">
        <f>"Bidder’s Name and Address ("&amp;IF('Names of Bidder'!D6="Sole Bidder","Sole Bidder","Lead Partner of JV")&amp;") :"</f>
        <v>Bidder’s Name and Address (Sole Bidder) :</v>
      </c>
      <c r="E11" s="15" t="str">
        <f>'Attach 3(JV)'!E7</f>
        <v>To:</v>
      </c>
      <c r="H11" s="30"/>
      <c r="I11" s="11"/>
    </row>
    <row r="12" spans="1:9" ht="35.25" customHeight="1">
      <c r="A12" s="837"/>
      <c r="B12" s="837"/>
      <c r="C12" s="837"/>
      <c r="D12" s="837"/>
      <c r="E12" s="128" t="str">
        <f>'Attach 3(JV)'!E8</f>
        <v>Contract Services</v>
      </c>
      <c r="H12" s="30"/>
      <c r="I12" s="11"/>
    </row>
    <row r="13" spans="1:9" ht="20.100000000000001" customHeight="1">
      <c r="A13" s="13" t="s">
        <v>349</v>
      </c>
      <c r="B13" s="746" t="str">
        <f>'Attach 3(JV)'!B9</f>
        <v/>
      </c>
      <c r="C13" s="746"/>
      <c r="D13" s="746"/>
      <c r="E13" s="128" t="str">
        <f>'Attach 3(JV)'!E9</f>
        <v>Power Grid Corporation of India Ltd.,</v>
      </c>
      <c r="H13" s="30"/>
      <c r="I13" s="11"/>
    </row>
    <row r="14" spans="1:9" ht="20.100000000000001" customHeight="1">
      <c r="A14" s="13" t="s">
        <v>351</v>
      </c>
      <c r="B14" s="746" t="str">
        <f>'Attach 3(JV)'!B10</f>
        <v/>
      </c>
      <c r="C14" s="746"/>
      <c r="D14" s="746"/>
      <c r="E14" s="128" t="str">
        <f>'Attach 3(JV)'!E10</f>
        <v>"Saudamini", Plot No. 2, Sector 29</v>
      </c>
      <c r="H14" s="30"/>
      <c r="I14" s="11"/>
    </row>
    <row r="15" spans="1:9" ht="20.100000000000001" customHeight="1">
      <c r="B15" s="746" t="str">
        <f>'Attach 3(JV)'!B11</f>
        <v/>
      </c>
      <c r="C15" s="746"/>
      <c r="D15" s="746"/>
      <c r="E15" s="128" t="str">
        <f>'Attach 3(JV)'!E11</f>
        <v>Gurgaon (Haryana) - 122001</v>
      </c>
    </row>
    <row r="16" spans="1:9" ht="18" customHeight="1">
      <c r="A16" s="32"/>
      <c r="B16" s="746" t="str">
        <f>'Attach 3(JV)'!B12</f>
        <v/>
      </c>
      <c r="C16" s="746"/>
      <c r="D16" s="746"/>
      <c r="E16" s="15"/>
    </row>
    <row r="17" spans="1:9" ht="19.5" hidden="1" customHeight="1">
      <c r="A17" s="32"/>
      <c r="B17" s="123"/>
      <c r="C17" s="123"/>
      <c r="D17" s="123"/>
      <c r="E17" s="15"/>
    </row>
    <row r="18" spans="1:9" ht="20.100000000000001" hidden="1" customHeight="1">
      <c r="A18" s="32"/>
      <c r="B18" s="123"/>
      <c r="C18" s="123"/>
      <c r="D18" s="123"/>
      <c r="G18" s="12"/>
    </row>
    <row r="19" spans="1:9" ht="20.100000000000001" customHeight="1">
      <c r="A19" s="29" t="s">
        <v>344</v>
      </c>
    </row>
    <row r="20" spans="1:9" ht="9.9499999999999993" customHeight="1">
      <c r="A20" s="163"/>
      <c r="B20" s="163"/>
      <c r="C20" s="163"/>
      <c r="D20" s="163"/>
      <c r="E20" s="163"/>
    </row>
    <row r="21" spans="1:9" ht="45" customHeight="1">
      <c r="A21" s="484">
        <v>1</v>
      </c>
      <c r="B21" s="740" t="s">
        <v>786</v>
      </c>
      <c r="C21" s="740"/>
      <c r="D21" s="740"/>
      <c r="E21" s="740"/>
    </row>
    <row r="22" spans="1:9" ht="15.6" customHeight="1">
      <c r="A22" s="483"/>
      <c r="B22" s="163"/>
      <c r="C22" s="163"/>
      <c r="D22" s="163"/>
      <c r="E22" s="163"/>
    </row>
    <row r="23" spans="1:9" ht="27.95" customHeight="1">
      <c r="A23" s="484">
        <v>2</v>
      </c>
      <c r="B23" s="740" t="s">
        <v>787</v>
      </c>
      <c r="C23" s="740"/>
      <c r="D23" s="740"/>
      <c r="E23" s="740"/>
    </row>
    <row r="24" spans="1:9" ht="15.95" customHeight="1">
      <c r="A24" s="484"/>
      <c r="B24" s="163"/>
      <c r="C24" s="163"/>
      <c r="D24" s="163"/>
      <c r="E24" s="163"/>
    </row>
    <row r="25" spans="1:9" ht="43.5" customHeight="1">
      <c r="A25" s="484">
        <v>3</v>
      </c>
      <c r="B25" s="740" t="s">
        <v>788</v>
      </c>
      <c r="C25" s="740"/>
      <c r="D25" s="740"/>
      <c r="E25" s="740"/>
    </row>
    <row r="26" spans="1:9" ht="15.95" customHeight="1">
      <c r="A26" s="484"/>
      <c r="B26" s="163"/>
      <c r="C26" s="163"/>
      <c r="D26" s="163"/>
      <c r="E26" s="163"/>
    </row>
    <row r="27" spans="1:9" ht="59.45" customHeight="1">
      <c r="A27" s="484">
        <v>4</v>
      </c>
      <c r="B27" s="740" t="s">
        <v>789</v>
      </c>
      <c r="C27" s="740"/>
      <c r="D27" s="740"/>
      <c r="E27" s="740"/>
    </row>
    <row r="28" spans="1:9" ht="23.1" customHeight="1">
      <c r="A28" s="484"/>
      <c r="B28" s="163"/>
      <c r="C28" s="163"/>
      <c r="D28" s="163"/>
      <c r="E28" s="163"/>
      <c r="H28" s="532" t="s">
        <v>801</v>
      </c>
      <c r="I28" s="527">
        <f>3*I40-E46</f>
        <v>0</v>
      </c>
    </row>
    <row r="29" spans="1:9">
      <c r="A29" s="484" t="s">
        <v>790</v>
      </c>
      <c r="B29" s="906" t="s">
        <v>852</v>
      </c>
      <c r="C29" s="906"/>
      <c r="D29" s="906"/>
      <c r="E29" s="907"/>
    </row>
    <row r="30" spans="1:9">
      <c r="A30" s="484"/>
      <c r="B30" s="906" t="s">
        <v>853</v>
      </c>
      <c r="C30" s="906"/>
      <c r="D30" s="906"/>
      <c r="E30" s="512"/>
      <c r="I30" s="84"/>
    </row>
    <row r="31" spans="1:9" ht="35.25" customHeight="1">
      <c r="A31" s="484"/>
      <c r="B31" s="740" t="str">
        <f>"in equivalent  Indian Rupees is "&amp;I28&amp; " Crore. The details of value used for working out the Balance Bid Capacity as above, are as follows: "</f>
        <v xml:space="preserve">in equivalent  Indian Rupees is 0 Crore. The details of value used for working out the Balance Bid Capacity as above, are as follows: </v>
      </c>
      <c r="C31" s="740"/>
      <c r="D31" s="740"/>
      <c r="E31" s="908"/>
      <c r="I31" s="84"/>
    </row>
    <row r="32" spans="1:9" ht="6" customHeight="1">
      <c r="A32" s="484"/>
      <c r="B32" s="163"/>
      <c r="C32" s="163"/>
      <c r="D32" s="163"/>
      <c r="E32" s="163"/>
    </row>
    <row r="33" spans="1:10" ht="42" customHeight="1">
      <c r="A33" s="484" t="s">
        <v>792</v>
      </c>
      <c r="B33" s="653" t="s">
        <v>791</v>
      </c>
      <c r="C33" s="653"/>
      <c r="D33" s="653"/>
      <c r="E33" s="653"/>
    </row>
    <row r="34" spans="1:10">
      <c r="A34" s="484"/>
      <c r="B34" s="163"/>
      <c r="C34" s="163"/>
      <c r="D34" s="163"/>
      <c r="E34" s="163"/>
    </row>
    <row r="35" spans="1:10" ht="21.6" customHeight="1">
      <c r="A35" s="484"/>
      <c r="B35" s="499" t="s">
        <v>793</v>
      </c>
      <c r="C35" s="499" t="s">
        <v>794</v>
      </c>
      <c r="D35" s="905" t="s">
        <v>882</v>
      </c>
      <c r="E35" s="905"/>
    </row>
    <row r="36" spans="1:10">
      <c r="A36" s="484"/>
      <c r="B36" s="501">
        <v>1</v>
      </c>
      <c r="C36" s="501" t="s">
        <v>795</v>
      </c>
      <c r="D36" s="903"/>
      <c r="E36" s="903"/>
      <c r="F36" s="25"/>
      <c r="H36" s="492"/>
      <c r="I36" s="532" t="s">
        <v>854</v>
      </c>
      <c r="J36" s="527">
        <v>2023</v>
      </c>
    </row>
    <row r="37" spans="1:10">
      <c r="A37" s="484"/>
      <c r="B37" s="501">
        <v>2</v>
      </c>
      <c r="C37" s="501" t="s">
        <v>796</v>
      </c>
      <c r="D37" s="903"/>
      <c r="E37" s="903"/>
      <c r="H37" s="492"/>
      <c r="I37" s="532" t="s">
        <v>855</v>
      </c>
      <c r="J37" s="527">
        <v>2024</v>
      </c>
    </row>
    <row r="38" spans="1:10">
      <c r="A38" s="484"/>
      <c r="B38" s="501">
        <v>3</v>
      </c>
      <c r="C38" s="501" t="s">
        <v>797</v>
      </c>
      <c r="D38" s="903"/>
      <c r="E38" s="903"/>
      <c r="H38" s="492"/>
      <c r="I38" s="532" t="s">
        <v>877</v>
      </c>
      <c r="J38" s="527"/>
    </row>
    <row r="39" spans="1:10">
      <c r="A39" s="484"/>
      <c r="B39" s="501">
        <v>4</v>
      </c>
      <c r="C39" s="501" t="s">
        <v>798</v>
      </c>
      <c r="D39" s="903"/>
      <c r="E39" s="903"/>
      <c r="H39" s="492"/>
      <c r="I39" s="532" t="s">
        <v>856</v>
      </c>
      <c r="J39" s="527"/>
    </row>
    <row r="40" spans="1:10">
      <c r="A40" s="484"/>
      <c r="B40" s="501">
        <v>5</v>
      </c>
      <c r="C40" s="501" t="s">
        <v>799</v>
      </c>
      <c r="D40" s="903"/>
      <c r="E40" s="903"/>
      <c r="H40" s="541" t="s">
        <v>805</v>
      </c>
      <c r="I40" s="542">
        <f>IF(I41=TRUE,MAX(D36:E40),MAX(D37:E41))</f>
        <v>0</v>
      </c>
      <c r="J40" s="527"/>
    </row>
    <row r="41" spans="1:10" ht="21.6" customHeight="1">
      <c r="A41" s="484"/>
      <c r="B41" s="501">
        <v>6</v>
      </c>
      <c r="C41" s="501" t="s">
        <v>800</v>
      </c>
      <c r="D41" s="903"/>
      <c r="E41" s="903"/>
      <c r="I41" s="527" t="b">
        <v>0</v>
      </c>
    </row>
    <row r="42" spans="1:10" ht="20.100000000000001" customHeight="1">
      <c r="A42" s="484"/>
      <c r="B42" s="163"/>
      <c r="C42" s="163"/>
      <c r="D42" s="163"/>
      <c r="E42" s="163"/>
    </row>
    <row r="43" spans="1:10" ht="43.5" customHeight="1">
      <c r="A43" s="484" t="s">
        <v>802</v>
      </c>
      <c r="B43" s="653" t="s">
        <v>803</v>
      </c>
      <c r="C43" s="653"/>
      <c r="D43" s="653"/>
      <c r="E43" s="653"/>
    </row>
    <row r="44" spans="1:10" ht="13.5" customHeight="1">
      <c r="A44" s="484"/>
      <c r="B44" s="422"/>
      <c r="C44" s="422"/>
      <c r="D44" s="422"/>
      <c r="E44" s="422"/>
    </row>
    <row r="45" spans="1:10" ht="66.95" customHeight="1">
      <c r="A45" s="484"/>
      <c r="B45" s="583" t="s">
        <v>793</v>
      </c>
      <c r="C45" s="584" t="s">
        <v>1025</v>
      </c>
      <c r="D45" s="584" t="s">
        <v>1024</v>
      </c>
      <c r="E45" s="585" t="s">
        <v>804</v>
      </c>
    </row>
    <row r="46" spans="1:10" ht="24.95" customHeight="1">
      <c r="A46" s="484"/>
      <c r="B46" s="502">
        <v>1</v>
      </c>
      <c r="C46" s="513"/>
      <c r="D46" s="513"/>
      <c r="E46" s="504">
        <f>C46+D46</f>
        <v>0</v>
      </c>
    </row>
    <row r="47" spans="1:10">
      <c r="A47" s="484"/>
      <c r="B47" s="422"/>
      <c r="C47" s="904" t="str">
        <f>IF(I28&lt;0,"Check the entered values of T,B1 &amp; B2 above in Rs. Crores only ","")</f>
        <v/>
      </c>
      <c r="D47" s="904"/>
      <c r="E47" s="25"/>
    </row>
    <row r="48" spans="1:10" ht="117" customHeight="1">
      <c r="A48" s="76">
        <v>6</v>
      </c>
      <c r="B48" s="740" t="s">
        <v>806</v>
      </c>
      <c r="C48" s="740"/>
      <c r="D48" s="740"/>
      <c r="E48" s="740"/>
    </row>
    <row r="49" spans="1:9">
      <c r="A49" s="900"/>
      <c r="B49" s="900"/>
      <c r="C49" s="900"/>
      <c r="D49" s="900"/>
      <c r="E49" s="900"/>
    </row>
    <row r="50" spans="1:9">
      <c r="A50" s="77"/>
      <c r="B50" s="77"/>
      <c r="C50" s="77"/>
      <c r="D50" s="77"/>
      <c r="E50" s="77"/>
    </row>
    <row r="51" spans="1:9">
      <c r="A51" s="77"/>
      <c r="B51" s="77"/>
      <c r="C51" s="901" t="s">
        <v>807</v>
      </c>
      <c r="D51" s="901"/>
      <c r="E51" s="77" t="s">
        <v>808</v>
      </c>
    </row>
    <row r="52" spans="1:9" ht="33" customHeight="1">
      <c r="A52" s="36" t="s">
        <v>6</v>
      </c>
      <c r="B52" s="902"/>
      <c r="C52" s="902"/>
      <c r="D52" s="37" t="s">
        <v>4</v>
      </c>
      <c r="E52" s="520"/>
    </row>
    <row r="53" spans="1:9" ht="33" customHeight="1">
      <c r="A53" s="36" t="s">
        <v>7</v>
      </c>
      <c r="B53" s="902"/>
      <c r="C53" s="902"/>
      <c r="D53" s="37" t="s">
        <v>5</v>
      </c>
      <c r="E53" s="520"/>
    </row>
    <row r="54" spans="1:9" ht="33" customHeight="1">
      <c r="B54" s="40"/>
      <c r="C54" s="40"/>
      <c r="D54" s="37" t="s">
        <v>809</v>
      </c>
      <c r="E54" s="40"/>
    </row>
    <row r="55" spans="1:9" s="29" customFormat="1" ht="20.100000000000001" customHeight="1">
      <c r="F55" s="24"/>
      <c r="G55" s="24"/>
      <c r="H55" s="24"/>
      <c r="I55" s="25"/>
    </row>
    <row r="56" spans="1:9" s="29" customFormat="1" ht="20.100000000000001" customHeight="1">
      <c r="A56" s="38"/>
      <c r="F56" s="24"/>
      <c r="G56" s="24"/>
      <c r="H56" s="24"/>
      <c r="I56" s="25"/>
    </row>
    <row r="57" spans="1:9" s="29" customFormat="1" ht="20.100000000000001" customHeight="1">
      <c r="B57" s="77"/>
      <c r="C57" s="901" t="s">
        <v>810</v>
      </c>
      <c r="D57" s="901"/>
      <c r="E57" s="77" t="s">
        <v>808</v>
      </c>
      <c r="F57" s="24"/>
      <c r="G57" s="24"/>
      <c r="H57" s="24"/>
      <c r="I57" s="25"/>
    </row>
    <row r="58" spans="1:9" s="29" customFormat="1" ht="20.100000000000001" customHeight="1">
      <c r="B58" s="897">
        <f>'Attach 3(JV)'!B30</f>
        <v>0</v>
      </c>
      <c r="C58" s="897"/>
      <c r="D58" s="37" t="s">
        <v>4</v>
      </c>
      <c r="E58" s="520"/>
      <c r="F58" s="24"/>
      <c r="G58" s="24"/>
      <c r="H58" s="24"/>
      <c r="I58" s="25"/>
    </row>
    <row r="59" spans="1:9" s="29" customFormat="1" ht="20.100000000000001" customHeight="1">
      <c r="A59" s="38"/>
      <c r="B59" s="898">
        <f>'Attach 3(JV)'!B31</f>
        <v>0</v>
      </c>
      <c r="C59" s="898"/>
      <c r="D59" s="37" t="s">
        <v>5</v>
      </c>
      <c r="E59" s="520"/>
      <c r="F59" s="24"/>
      <c r="G59" s="24"/>
      <c r="H59" s="24"/>
      <c r="I59" s="25"/>
    </row>
    <row r="60" spans="1:9" s="29" customFormat="1" ht="20.100000000000001" customHeight="1">
      <c r="B60" s="40"/>
      <c r="C60" s="40"/>
      <c r="D60" s="37" t="s">
        <v>809</v>
      </c>
      <c r="E60" s="40"/>
      <c r="F60" s="24"/>
      <c r="G60" s="24"/>
      <c r="H60" s="24"/>
      <c r="I60" s="25"/>
    </row>
    <row r="61" spans="1:9" s="29" customFormat="1" ht="54.6" customHeight="1">
      <c r="A61" s="38"/>
      <c r="B61" s="899" t="s">
        <v>811</v>
      </c>
      <c r="C61" s="899"/>
      <c r="D61" s="899"/>
      <c r="E61" s="899"/>
      <c r="F61" s="24"/>
      <c r="G61" s="24"/>
      <c r="H61" s="24"/>
      <c r="I61" s="25"/>
    </row>
    <row r="62" spans="1:9" s="29" customFormat="1" ht="20.100000000000001" customHeight="1">
      <c r="F62" s="24"/>
      <c r="G62" s="24"/>
      <c r="H62" s="24"/>
      <c r="I62" s="25"/>
    </row>
    <row r="63" spans="1:9" s="29" customFormat="1" ht="20.100000000000001" customHeight="1">
      <c r="A63" s="893" t="str">
        <f>'Attach 3(JV)'!A1</f>
        <v>Specification No. :CC/NT/W-AIS/DOM/A00/23/06456</v>
      </c>
      <c r="B63" s="893"/>
      <c r="C63" s="893"/>
      <c r="D63" s="893"/>
      <c r="E63" s="309" t="str">
        <f>"Attachment-20 " &amp; 'Attach 3(JV)'!AT58</f>
        <v xml:space="preserve">Attachment-20 </v>
      </c>
      <c r="F63" s="24"/>
      <c r="G63" s="24"/>
      <c r="H63" s="24"/>
      <c r="I63" s="25"/>
    </row>
    <row r="64" spans="1:9" s="29" customFormat="1" ht="9.75" customHeight="1">
      <c r="F64" s="24"/>
      <c r="G64" s="24"/>
      <c r="H64" s="24"/>
      <c r="I64" s="25"/>
    </row>
    <row r="65" spans="1:9" s="29" customFormat="1" ht="88.5" customHeight="1">
      <c r="A65" s="910" t="str">
        <f>'Attach 3(JV)'!A3</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65" s="911"/>
      <c r="C65" s="911"/>
      <c r="D65" s="911"/>
      <c r="E65" s="911"/>
      <c r="F65" s="24"/>
      <c r="G65" s="24"/>
      <c r="H65" s="24"/>
      <c r="I65" s="25"/>
    </row>
    <row r="66" spans="1:9" s="29" customFormat="1" ht="20.100000000000001" customHeight="1">
      <c r="A66" s="28"/>
      <c r="F66" s="24"/>
      <c r="G66" s="24"/>
      <c r="H66" s="24"/>
      <c r="I66" s="25"/>
    </row>
    <row r="67" spans="1:9" s="29" customFormat="1" ht="20.100000000000001" customHeight="1">
      <c r="A67" s="655" t="s">
        <v>785</v>
      </c>
      <c r="B67" s="655"/>
      <c r="C67" s="655"/>
      <c r="D67" s="655"/>
      <c r="E67" s="655"/>
      <c r="F67" s="24"/>
      <c r="G67" s="24"/>
      <c r="H67" s="24"/>
      <c r="I67" s="25"/>
    </row>
    <row r="68" spans="1:9" hidden="1">
      <c r="A68" s="32"/>
    </row>
    <row r="69" spans="1:9">
      <c r="A69" s="33">
        <f>'Attach 3(JV)'!A64</f>
        <v>0</v>
      </c>
      <c r="E69" s="15" t="s">
        <v>348</v>
      </c>
    </row>
    <row r="70" spans="1:9">
      <c r="A70" s="837" t="str">
        <f>"Bidder’s Name and Address ("&amp;IF('Names of Bidder'!D7=1,"Other Partner of JV","Other Partner-1 of JV")&amp;") :"</f>
        <v>Bidder’s Name and Address (Other Partner-1 of JV) :</v>
      </c>
      <c r="B70" s="837"/>
      <c r="C70" s="837"/>
      <c r="D70" s="837"/>
      <c r="E70" s="128" t="s">
        <v>350</v>
      </c>
    </row>
    <row r="71" spans="1:9">
      <c r="A71" s="13" t="s">
        <v>349</v>
      </c>
      <c r="B71" s="746">
        <f>'Names of Bidder'!D15</f>
        <v>0</v>
      </c>
      <c r="C71" s="746"/>
      <c r="D71" s="746"/>
      <c r="E71" s="128" t="s">
        <v>352</v>
      </c>
    </row>
    <row r="72" spans="1:9">
      <c r="A72" s="13" t="s">
        <v>351</v>
      </c>
      <c r="B72" s="746">
        <f>'Names of Bidder'!D16</f>
        <v>0</v>
      </c>
      <c r="C72" s="746"/>
      <c r="D72" s="746"/>
      <c r="E72" s="128" t="s">
        <v>180</v>
      </c>
    </row>
    <row r="73" spans="1:9">
      <c r="B73" s="746">
        <f>'Names of Bidder'!D17</f>
        <v>0</v>
      </c>
      <c r="C73" s="746"/>
      <c r="D73" s="746"/>
      <c r="E73" s="128" t="s">
        <v>353</v>
      </c>
    </row>
    <row r="74" spans="1:9">
      <c r="A74" s="32"/>
      <c r="B74" s="746">
        <f>'Names of Bidder'!D18</f>
        <v>0</v>
      </c>
      <c r="C74" s="746"/>
      <c r="D74" s="746"/>
      <c r="E74" s="15"/>
    </row>
    <row r="75" spans="1:9">
      <c r="A75" s="32"/>
      <c r="B75" s="123"/>
      <c r="C75" s="123"/>
      <c r="D75" s="123"/>
    </row>
    <row r="76" spans="1:9">
      <c r="A76" s="29" t="s">
        <v>344</v>
      </c>
    </row>
    <row r="77" spans="1:9">
      <c r="A77" s="163"/>
      <c r="B77" s="163"/>
      <c r="C77" s="163"/>
      <c r="D77" s="163"/>
      <c r="E77" s="163"/>
    </row>
    <row r="78" spans="1:9" ht="43.5" customHeight="1">
      <c r="A78" s="484">
        <v>1</v>
      </c>
      <c r="B78" s="740" t="s">
        <v>786</v>
      </c>
      <c r="C78" s="740"/>
      <c r="D78" s="740"/>
      <c r="E78" s="740"/>
    </row>
    <row r="79" spans="1:9">
      <c r="A79" s="483"/>
      <c r="B79" s="163"/>
      <c r="C79" s="163"/>
      <c r="D79" s="163"/>
      <c r="E79" s="163"/>
    </row>
    <row r="80" spans="1:9" ht="42.6" customHeight="1">
      <c r="A80" s="484">
        <v>2</v>
      </c>
      <c r="B80" s="740" t="s">
        <v>787</v>
      </c>
      <c r="C80" s="740"/>
      <c r="D80" s="740"/>
      <c r="E80" s="740"/>
    </row>
    <row r="81" spans="1:9">
      <c r="A81" s="484"/>
      <c r="B81" s="163"/>
      <c r="C81" s="163"/>
      <c r="D81" s="163"/>
      <c r="E81" s="163"/>
    </row>
    <row r="82" spans="1:9" ht="47.45" customHeight="1">
      <c r="A82" s="484">
        <v>3</v>
      </c>
      <c r="B82" s="740" t="s">
        <v>788</v>
      </c>
      <c r="C82" s="740"/>
      <c r="D82" s="740"/>
      <c r="E82" s="740"/>
    </row>
    <row r="83" spans="1:9">
      <c r="A83" s="484"/>
      <c r="B83" s="163"/>
      <c r="C83" s="163"/>
      <c r="D83" s="163"/>
      <c r="E83" s="163"/>
    </row>
    <row r="84" spans="1:9" ht="68.25" customHeight="1">
      <c r="A84" s="484">
        <v>4</v>
      </c>
      <c r="B84" s="740" t="s">
        <v>789</v>
      </c>
      <c r="C84" s="740"/>
      <c r="D84" s="740"/>
      <c r="E84" s="740"/>
    </row>
    <row r="85" spans="1:9">
      <c r="A85" s="484"/>
      <c r="B85" s="163"/>
      <c r="C85" s="163"/>
      <c r="D85" s="163"/>
      <c r="E85" s="163"/>
    </row>
    <row r="86" spans="1:9" ht="17.100000000000001" customHeight="1">
      <c r="A86" s="484" t="s">
        <v>790</v>
      </c>
      <c r="B86" s="906" t="s">
        <v>852</v>
      </c>
      <c r="C86" s="906"/>
      <c r="D86" s="906"/>
      <c r="E86" s="907"/>
    </row>
    <row r="87" spans="1:9" ht="23.1" customHeight="1">
      <c r="A87" s="484"/>
      <c r="B87" s="906" t="s">
        <v>853</v>
      </c>
      <c r="C87" s="906"/>
      <c r="D87" s="906"/>
      <c r="E87" s="512"/>
    </row>
    <row r="88" spans="1:9" ht="36" customHeight="1">
      <c r="A88" s="484"/>
      <c r="B88" s="740" t="str">
        <f>"in equivalent  Indian Rupees is "&amp;I96&amp; " Crore. The details of value used for working out the Balance Bid Capacity as above, are as follows: "</f>
        <v xml:space="preserve">in equivalent  Indian Rupees is 0 Crore. The details of value used for working out the Balance Bid Capacity as above, are as follows: </v>
      </c>
      <c r="C88" s="740"/>
      <c r="D88" s="740"/>
      <c r="E88" s="908"/>
    </row>
    <row r="89" spans="1:9">
      <c r="A89" s="484"/>
      <c r="B89" s="163"/>
      <c r="C89" s="163"/>
      <c r="D89" s="163"/>
      <c r="E89" s="163"/>
    </row>
    <row r="90" spans="1:9" ht="50.45" customHeight="1">
      <c r="A90" s="484" t="s">
        <v>792</v>
      </c>
      <c r="B90" s="653" t="s">
        <v>791</v>
      </c>
      <c r="C90" s="653"/>
      <c r="D90" s="653"/>
      <c r="E90" s="653"/>
    </row>
    <row r="91" spans="1:9">
      <c r="A91" s="484"/>
      <c r="B91" s="163"/>
      <c r="C91" s="163"/>
      <c r="D91" s="163"/>
      <c r="E91" s="163"/>
    </row>
    <row r="92" spans="1:9">
      <c r="A92" s="484"/>
      <c r="B92" s="499" t="s">
        <v>793</v>
      </c>
      <c r="C92" s="499" t="s">
        <v>794</v>
      </c>
      <c r="D92" s="905" t="s">
        <v>882</v>
      </c>
      <c r="E92" s="905"/>
      <c r="H92" s="492"/>
      <c r="I92" s="527"/>
    </row>
    <row r="93" spans="1:9">
      <c r="A93" s="484"/>
      <c r="B93" s="501">
        <v>1</v>
      </c>
      <c r="C93" s="501" t="s">
        <v>795</v>
      </c>
      <c r="D93" s="903"/>
      <c r="E93" s="903"/>
      <c r="H93" s="492"/>
      <c r="I93" s="527"/>
    </row>
    <row r="94" spans="1:9">
      <c r="A94" s="484"/>
      <c r="B94" s="501">
        <v>2</v>
      </c>
      <c r="C94" s="501" t="s">
        <v>796</v>
      </c>
      <c r="D94" s="903"/>
      <c r="E94" s="903"/>
      <c r="H94" s="539" t="s">
        <v>861</v>
      </c>
      <c r="I94" s="545">
        <f>IF(H97=TRUE,MAX(D93:E97),MAX(D94:E98))</f>
        <v>0</v>
      </c>
    </row>
    <row r="95" spans="1:9">
      <c r="A95" s="484"/>
      <c r="B95" s="501">
        <v>3</v>
      </c>
      <c r="C95" s="501" t="s">
        <v>797</v>
      </c>
      <c r="D95" s="903"/>
      <c r="E95" s="903"/>
      <c r="H95" s="492"/>
      <c r="I95" s="545"/>
    </row>
    <row r="96" spans="1:9">
      <c r="A96" s="484"/>
      <c r="B96" s="501">
        <v>4</v>
      </c>
      <c r="C96" s="501" t="s">
        <v>798</v>
      </c>
      <c r="D96" s="903"/>
      <c r="E96" s="903"/>
      <c r="H96" s="539" t="s">
        <v>801</v>
      </c>
      <c r="I96" s="545">
        <f>3*I94-E103</f>
        <v>0</v>
      </c>
    </row>
    <row r="97" spans="1:9">
      <c r="A97" s="484"/>
      <c r="B97" s="501">
        <v>5</v>
      </c>
      <c r="C97" s="501" t="s">
        <v>799</v>
      </c>
      <c r="D97" s="903"/>
      <c r="E97" s="903"/>
      <c r="H97" s="492" t="b">
        <v>0</v>
      </c>
      <c r="I97" s="527"/>
    </row>
    <row r="98" spans="1:9">
      <c r="A98" s="484"/>
      <c r="B98" s="501">
        <v>6</v>
      </c>
      <c r="C98" s="501" t="s">
        <v>800</v>
      </c>
      <c r="D98" s="903"/>
      <c r="E98" s="903"/>
      <c r="G98" s="492"/>
      <c r="H98" s="492"/>
      <c r="I98" s="527"/>
    </row>
    <row r="99" spans="1:9">
      <c r="A99" s="484"/>
      <c r="B99" s="163"/>
      <c r="C99" s="163"/>
      <c r="D99" s="163"/>
      <c r="E99" s="163"/>
    </row>
    <row r="100" spans="1:9" ht="45" customHeight="1">
      <c r="A100" s="484" t="s">
        <v>802</v>
      </c>
      <c r="B100" s="653" t="s">
        <v>803</v>
      </c>
      <c r="C100" s="653"/>
      <c r="D100" s="653"/>
      <c r="E100" s="653"/>
    </row>
    <row r="101" spans="1:9" ht="12.95" customHeight="1">
      <c r="A101" s="484"/>
      <c r="B101" s="422"/>
      <c r="C101" s="422"/>
      <c r="D101" s="422"/>
      <c r="E101" s="422"/>
    </row>
    <row r="102" spans="1:9" ht="70.5">
      <c r="A102" s="484"/>
      <c r="B102" s="503" t="s">
        <v>793</v>
      </c>
      <c r="C102" s="503" t="s">
        <v>906</v>
      </c>
      <c r="D102" s="503" t="s">
        <v>907</v>
      </c>
      <c r="E102" s="500" t="s">
        <v>804</v>
      </c>
    </row>
    <row r="103" spans="1:9" ht="25.5" customHeight="1">
      <c r="A103" s="484"/>
      <c r="B103" s="502">
        <v>1</v>
      </c>
      <c r="C103" s="513"/>
      <c r="D103" s="513"/>
      <c r="E103" s="504">
        <f>C103+D103</f>
        <v>0</v>
      </c>
    </row>
    <row r="104" spans="1:9">
      <c r="A104" s="484"/>
      <c r="B104" s="422"/>
      <c r="C104" s="904" t="str">
        <f>IF(I96&lt;0,"Check the entered values of T,B1 &amp; B2 above in Rs. Crores only ","")</f>
        <v/>
      </c>
      <c r="D104" s="904"/>
      <c r="E104" s="25"/>
    </row>
    <row r="105" spans="1:9" ht="120" customHeight="1">
      <c r="A105" s="76">
        <v>6</v>
      </c>
      <c r="B105" s="740" t="s">
        <v>806</v>
      </c>
      <c r="C105" s="740"/>
      <c r="D105" s="740"/>
      <c r="E105" s="740"/>
    </row>
    <row r="106" spans="1:9">
      <c r="A106" s="900"/>
      <c r="B106" s="900"/>
      <c r="C106" s="900"/>
      <c r="D106" s="900"/>
      <c r="E106" s="900"/>
    </row>
    <row r="107" spans="1:9">
      <c r="A107" s="77"/>
      <c r="B107" s="77"/>
      <c r="C107" s="77"/>
      <c r="D107" s="77"/>
      <c r="E107" s="77"/>
    </row>
    <row r="108" spans="1:9">
      <c r="A108" s="77"/>
      <c r="B108" s="77"/>
      <c r="C108" s="901" t="s">
        <v>807</v>
      </c>
      <c r="D108" s="901"/>
      <c r="E108" s="77" t="s">
        <v>808</v>
      </c>
    </row>
    <row r="109" spans="1:9" ht="27" customHeight="1">
      <c r="A109" s="36" t="s">
        <v>6</v>
      </c>
      <c r="B109" s="902"/>
      <c r="C109" s="902"/>
      <c r="D109" s="37" t="s">
        <v>4</v>
      </c>
      <c r="E109" s="520"/>
    </row>
    <row r="110" spans="1:9" ht="33" customHeight="1">
      <c r="A110" s="36" t="s">
        <v>7</v>
      </c>
      <c r="B110" s="902"/>
      <c r="C110" s="902"/>
      <c r="D110" s="37" t="s">
        <v>5</v>
      </c>
      <c r="E110" s="520"/>
    </row>
    <row r="111" spans="1:9">
      <c r="B111" s="40"/>
      <c r="C111" s="40"/>
      <c r="D111" s="37" t="s">
        <v>809</v>
      </c>
      <c r="E111" s="40"/>
    </row>
    <row r="113" spans="1:5">
      <c r="A113" s="38"/>
    </row>
    <row r="114" spans="1:5">
      <c r="B114" s="77"/>
      <c r="C114" s="901" t="s">
        <v>810</v>
      </c>
      <c r="D114" s="901"/>
      <c r="E114" s="77" t="s">
        <v>808</v>
      </c>
    </row>
    <row r="115" spans="1:5" ht="23.45" customHeight="1">
      <c r="B115" s="897">
        <f>'Attach 3(JV)'!B87</f>
        <v>0</v>
      </c>
      <c r="C115" s="897"/>
      <c r="D115" s="37" t="s">
        <v>4</v>
      </c>
      <c r="E115" s="520"/>
    </row>
    <row r="116" spans="1:5" ht="28.5" customHeight="1">
      <c r="A116" s="38"/>
      <c r="B116" s="898">
        <f>'Attach 3(JV)'!B88</f>
        <v>0</v>
      </c>
      <c r="C116" s="898"/>
      <c r="D116" s="37" t="s">
        <v>5</v>
      </c>
      <c r="E116" s="520"/>
    </row>
    <row r="117" spans="1:5">
      <c r="B117" s="40"/>
      <c r="C117" s="40"/>
      <c r="D117" s="37" t="s">
        <v>809</v>
      </c>
      <c r="E117" s="40"/>
    </row>
    <row r="118" spans="1:5" ht="45.95" customHeight="1">
      <c r="A118" s="38"/>
      <c r="B118" s="899" t="s">
        <v>811</v>
      </c>
      <c r="C118" s="899"/>
      <c r="D118" s="899"/>
      <c r="E118" s="899"/>
    </row>
    <row r="119" spans="1:5" ht="15">
      <c r="A119" s="893" t="str">
        <f>'Attach 3(JV)'!A1</f>
        <v>Specification No. :CC/NT/W-AIS/DOM/A00/23/06456</v>
      </c>
      <c r="B119" s="893"/>
      <c r="C119" s="893"/>
      <c r="D119" s="893"/>
      <c r="E119" s="309" t="str">
        <f>"Attachment-20 " &amp; 'Attach 3(JV)'!AT115</f>
        <v xml:space="preserve">Attachment-20 </v>
      </c>
    </row>
    <row r="121" spans="1:5" ht="127.5" customHeight="1">
      <c r="A121" s="910" t="str">
        <f>'Attach 3(JV)'!A3</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121" s="911"/>
      <c r="C121" s="911"/>
      <c r="D121" s="911"/>
      <c r="E121" s="911"/>
    </row>
    <row r="122" spans="1:5">
      <c r="A122" s="28"/>
    </row>
    <row r="123" spans="1:5" ht="15">
      <c r="A123" s="655" t="s">
        <v>785</v>
      </c>
      <c r="B123" s="655"/>
      <c r="C123" s="655"/>
      <c r="D123" s="655"/>
      <c r="E123" s="655"/>
    </row>
    <row r="124" spans="1:5">
      <c r="A124" s="32"/>
    </row>
    <row r="125" spans="1:5">
      <c r="A125" s="33"/>
      <c r="E125" s="15">
        <f>'Attach 3(JV)'!E121</f>
        <v>0</v>
      </c>
    </row>
    <row r="126" spans="1:5" ht="15">
      <c r="A126" s="837" t="str">
        <f>"Bidder’s Name and Address ("&amp;IF('Names of Bidder'!D7=2,"Other Partner-2 of JV"," ")&amp;") :"</f>
        <v>Bidder’s Name and Address ( ) :</v>
      </c>
      <c r="B126" s="837"/>
      <c r="C126" s="837"/>
      <c r="D126" s="837"/>
      <c r="E126" s="15" t="s">
        <v>862</v>
      </c>
    </row>
    <row r="127" spans="1:5">
      <c r="A127" s="13" t="s">
        <v>349</v>
      </c>
      <c r="B127" s="746" t="str">
        <f>IF('Names of Bidder'!D7=2,'Names of Bidder'!D20," ")</f>
        <v xml:space="preserve"> </v>
      </c>
      <c r="C127" s="746"/>
      <c r="D127" s="746"/>
      <c r="E127" s="128" t="s">
        <v>350</v>
      </c>
    </row>
    <row r="128" spans="1:5">
      <c r="A128" s="13" t="s">
        <v>351</v>
      </c>
      <c r="B128" s="909">
        <f>'Names of Bidder'!D21</f>
        <v>0</v>
      </c>
      <c r="C128" s="746"/>
      <c r="D128" s="746"/>
      <c r="E128" s="128" t="s">
        <v>352</v>
      </c>
    </row>
    <row r="129" spans="1:5">
      <c r="B129" s="909">
        <f>'Names of Bidder'!D22</f>
        <v>0</v>
      </c>
      <c r="C129" s="746"/>
      <c r="D129" s="746"/>
      <c r="E129" s="128" t="s">
        <v>180</v>
      </c>
    </row>
    <row r="130" spans="1:5">
      <c r="A130" s="32"/>
      <c r="B130" s="909">
        <f>'Names of Bidder'!D23</f>
        <v>0</v>
      </c>
      <c r="C130" s="746"/>
      <c r="D130" s="746"/>
      <c r="E130" s="128" t="s">
        <v>353</v>
      </c>
    </row>
    <row r="131" spans="1:5">
      <c r="A131" s="32"/>
      <c r="B131" s="123"/>
      <c r="C131" s="123"/>
      <c r="D131" s="123"/>
    </row>
    <row r="132" spans="1:5">
      <c r="A132" s="29" t="s">
        <v>344</v>
      </c>
    </row>
    <row r="133" spans="1:5">
      <c r="A133" s="163"/>
      <c r="B133" s="163"/>
      <c r="C133" s="163"/>
      <c r="D133" s="163"/>
      <c r="E133" s="163"/>
    </row>
    <row r="134" spans="1:5" ht="42.6" customHeight="1">
      <c r="A134" s="484">
        <v>1</v>
      </c>
      <c r="B134" s="740" t="s">
        <v>786</v>
      </c>
      <c r="C134" s="740"/>
      <c r="D134" s="740"/>
      <c r="E134" s="740"/>
    </row>
    <row r="135" spans="1:5">
      <c r="A135" s="483"/>
      <c r="B135" s="163"/>
      <c r="C135" s="163"/>
      <c r="D135" s="163"/>
      <c r="E135" s="163"/>
    </row>
    <row r="136" spans="1:5" ht="48.95" customHeight="1">
      <c r="A136" s="484">
        <v>2</v>
      </c>
      <c r="B136" s="740" t="s">
        <v>787</v>
      </c>
      <c r="C136" s="740"/>
      <c r="D136" s="740"/>
      <c r="E136" s="740"/>
    </row>
    <row r="137" spans="1:5">
      <c r="A137" s="484"/>
      <c r="B137" s="163"/>
      <c r="C137" s="163"/>
      <c r="D137" s="163"/>
      <c r="E137" s="163"/>
    </row>
    <row r="138" spans="1:5" ht="43.5" customHeight="1">
      <c r="A138" s="484">
        <v>3</v>
      </c>
      <c r="B138" s="740" t="s">
        <v>788</v>
      </c>
      <c r="C138" s="740"/>
      <c r="D138" s="740"/>
      <c r="E138" s="740"/>
    </row>
    <row r="139" spans="1:5">
      <c r="A139" s="484"/>
      <c r="B139" s="163"/>
      <c r="C139" s="163"/>
      <c r="D139" s="163"/>
      <c r="E139" s="163"/>
    </row>
    <row r="140" spans="1:5" ht="66" customHeight="1">
      <c r="A140" s="484">
        <v>4</v>
      </c>
      <c r="B140" s="740" t="s">
        <v>789</v>
      </c>
      <c r="C140" s="740"/>
      <c r="D140" s="740"/>
      <c r="E140" s="740"/>
    </row>
    <row r="141" spans="1:5">
      <c r="A141" s="484"/>
      <c r="B141" s="163"/>
      <c r="C141" s="163"/>
      <c r="D141" s="163"/>
      <c r="E141" s="163"/>
    </row>
    <row r="142" spans="1:5">
      <c r="A142" s="484" t="s">
        <v>790</v>
      </c>
      <c r="B142" s="906" t="s">
        <v>852</v>
      </c>
      <c r="C142" s="906"/>
      <c r="D142" s="906"/>
      <c r="E142" s="907"/>
    </row>
    <row r="143" spans="1:5">
      <c r="A143" s="484"/>
      <c r="B143" s="906" t="s">
        <v>853</v>
      </c>
      <c r="C143" s="906"/>
      <c r="D143" s="906"/>
      <c r="E143" s="512"/>
    </row>
    <row r="144" spans="1:5" ht="30.95" customHeight="1">
      <c r="A144" s="484"/>
      <c r="B144" s="740" t="str">
        <f>"in equivalent  Indian Rupees is "&amp;I151&amp; " Crore. The details of value used for working out the Balance Bid Capacity as above, are as follows: "</f>
        <v xml:space="preserve">in equivalent  Indian Rupees is 0 Crore. The details of value used for working out the Balance Bid Capacity as above, are as follows: </v>
      </c>
      <c r="C144" s="740"/>
      <c r="D144" s="740"/>
      <c r="E144" s="908"/>
    </row>
    <row r="145" spans="1:9">
      <c r="A145" s="484"/>
      <c r="B145" s="163"/>
      <c r="C145" s="163"/>
      <c r="D145" s="163"/>
      <c r="E145" s="163"/>
    </row>
    <row r="146" spans="1:9" ht="43.5" customHeight="1">
      <c r="A146" s="484" t="s">
        <v>792</v>
      </c>
      <c r="B146" s="653" t="s">
        <v>791</v>
      </c>
      <c r="C146" s="653"/>
      <c r="D146" s="653"/>
      <c r="E146" s="653"/>
    </row>
    <row r="147" spans="1:9">
      <c r="A147" s="484"/>
      <c r="B147" s="163"/>
      <c r="C147" s="163"/>
      <c r="D147" s="163"/>
      <c r="E147" s="163"/>
    </row>
    <row r="148" spans="1:9" ht="21" customHeight="1">
      <c r="A148" s="484"/>
      <c r="B148" s="499" t="s">
        <v>793</v>
      </c>
      <c r="C148" s="499" t="s">
        <v>794</v>
      </c>
      <c r="D148" s="905" t="s">
        <v>882</v>
      </c>
      <c r="E148" s="905"/>
    </row>
    <row r="149" spans="1:9">
      <c r="A149" s="484"/>
      <c r="B149" s="501">
        <v>1</v>
      </c>
      <c r="C149" s="501" t="s">
        <v>795</v>
      </c>
      <c r="D149" s="903"/>
      <c r="E149" s="903"/>
    </row>
    <row r="150" spans="1:9">
      <c r="A150" s="484"/>
      <c r="B150" s="501">
        <v>2</v>
      </c>
      <c r="C150" s="501" t="s">
        <v>796</v>
      </c>
      <c r="D150" s="903"/>
      <c r="E150" s="903"/>
      <c r="H150" s="539" t="s">
        <v>861</v>
      </c>
      <c r="I150" s="527">
        <f>IF(H154=TRUE,MAX(D149:E153),MAX(D150:E154))</f>
        <v>0</v>
      </c>
    </row>
    <row r="151" spans="1:9">
      <c r="A151" s="484"/>
      <c r="B151" s="501">
        <v>3</v>
      </c>
      <c r="C151" s="501" t="s">
        <v>797</v>
      </c>
      <c r="D151" s="903"/>
      <c r="E151" s="903"/>
      <c r="H151" s="539" t="s">
        <v>801</v>
      </c>
      <c r="I151" s="540">
        <f>3*I150-E159</f>
        <v>0</v>
      </c>
    </row>
    <row r="152" spans="1:9">
      <c r="A152" s="484"/>
      <c r="B152" s="501">
        <v>4</v>
      </c>
      <c r="C152" s="501" t="s">
        <v>798</v>
      </c>
      <c r="D152" s="903"/>
      <c r="E152" s="903"/>
      <c r="H152" s="492"/>
      <c r="I152" s="527"/>
    </row>
    <row r="153" spans="1:9">
      <c r="A153" s="484"/>
      <c r="B153" s="501">
        <v>5</v>
      </c>
      <c r="C153" s="501" t="s">
        <v>799</v>
      </c>
      <c r="D153" s="903"/>
      <c r="E153" s="903"/>
      <c r="H153" s="492"/>
      <c r="I153" s="527"/>
    </row>
    <row r="154" spans="1:9">
      <c r="A154" s="484"/>
      <c r="B154" s="501">
        <v>6</v>
      </c>
      <c r="C154" s="501" t="s">
        <v>800</v>
      </c>
      <c r="D154" s="903"/>
      <c r="E154" s="903"/>
      <c r="H154" s="492" t="b">
        <v>0</v>
      </c>
      <c r="I154" s="527"/>
    </row>
    <row r="155" spans="1:9">
      <c r="A155" s="484"/>
      <c r="B155" s="163"/>
      <c r="C155" s="163"/>
      <c r="D155" s="163"/>
      <c r="E155" s="163"/>
    </row>
    <row r="156" spans="1:9" ht="50.1" customHeight="1">
      <c r="A156" s="484" t="s">
        <v>802</v>
      </c>
      <c r="B156" s="653" t="s">
        <v>803</v>
      </c>
      <c r="C156" s="653"/>
      <c r="D156" s="653"/>
      <c r="E156" s="653"/>
    </row>
    <row r="157" spans="1:9" ht="12.6" customHeight="1">
      <c r="A157" s="484"/>
      <c r="B157" s="422"/>
      <c r="C157" s="422"/>
      <c r="D157" s="422"/>
      <c r="E157" s="422"/>
    </row>
    <row r="158" spans="1:9" ht="70.5">
      <c r="A158" s="484"/>
      <c r="B158" s="503" t="s">
        <v>793</v>
      </c>
      <c r="C158" s="503" t="s">
        <v>906</v>
      </c>
      <c r="D158" s="503" t="s">
        <v>907</v>
      </c>
      <c r="E158" s="500" t="s">
        <v>804</v>
      </c>
    </row>
    <row r="159" spans="1:9">
      <c r="A159" s="484"/>
      <c r="B159" s="502">
        <v>1</v>
      </c>
      <c r="C159" s="513"/>
      <c r="D159" s="513"/>
      <c r="E159" s="504">
        <f>C159+D159</f>
        <v>0</v>
      </c>
    </row>
    <row r="160" spans="1:9">
      <c r="A160" s="484"/>
      <c r="B160" s="422"/>
      <c r="C160" s="904" t="str">
        <f>IF(I151&lt;0,"Check the entered values of T,B1 &amp; B2 above in Rs. Crores only ","")</f>
        <v/>
      </c>
      <c r="D160" s="904"/>
      <c r="E160" s="25"/>
    </row>
    <row r="161" spans="1:5" ht="110.45" customHeight="1">
      <c r="A161" s="76">
        <v>6</v>
      </c>
      <c r="B161" s="740" t="s">
        <v>806</v>
      </c>
      <c r="C161" s="740"/>
      <c r="D161" s="740"/>
      <c r="E161" s="740"/>
    </row>
    <row r="162" spans="1:5">
      <c r="A162" s="900"/>
      <c r="B162" s="900"/>
      <c r="C162" s="900"/>
      <c r="D162" s="900"/>
      <c r="E162" s="900"/>
    </row>
    <row r="163" spans="1:5">
      <c r="A163" s="77"/>
      <c r="B163" s="77"/>
      <c r="C163" s="77"/>
      <c r="D163" s="77"/>
      <c r="E163" s="77"/>
    </row>
    <row r="164" spans="1:5">
      <c r="A164" s="77"/>
      <c r="B164" s="77"/>
      <c r="C164" s="901" t="s">
        <v>807</v>
      </c>
      <c r="D164" s="901"/>
      <c r="E164" s="77" t="s">
        <v>808</v>
      </c>
    </row>
    <row r="165" spans="1:5" ht="27.75" customHeight="1">
      <c r="A165" s="36" t="s">
        <v>6</v>
      </c>
      <c r="B165" s="902"/>
      <c r="C165" s="902"/>
      <c r="D165" s="37" t="s">
        <v>4</v>
      </c>
      <c r="E165" s="520"/>
    </row>
    <row r="166" spans="1:5" ht="26.25" customHeight="1">
      <c r="A166" s="36" t="s">
        <v>7</v>
      </c>
      <c r="B166" s="902"/>
      <c r="C166" s="902"/>
      <c r="D166" s="37" t="s">
        <v>5</v>
      </c>
      <c r="E166" s="520"/>
    </row>
    <row r="167" spans="1:5">
      <c r="B167" s="40"/>
      <c r="C167" s="40"/>
      <c r="D167" s="37" t="s">
        <v>809</v>
      </c>
      <c r="E167" s="40"/>
    </row>
    <row r="169" spans="1:5">
      <c r="A169" s="38"/>
    </row>
    <row r="170" spans="1:5">
      <c r="B170" s="77"/>
      <c r="C170" s="901" t="s">
        <v>810</v>
      </c>
      <c r="D170" s="901"/>
      <c r="E170" s="77" t="s">
        <v>808</v>
      </c>
    </row>
    <row r="171" spans="1:5" ht="24.95" customHeight="1">
      <c r="B171" s="897">
        <f>'Attach 3(JV)'!B144</f>
        <v>0</v>
      </c>
      <c r="C171" s="897"/>
      <c r="D171" s="37" t="s">
        <v>4</v>
      </c>
      <c r="E171" s="520"/>
    </row>
    <row r="172" spans="1:5" ht="24" customHeight="1">
      <c r="A172" s="38"/>
      <c r="B172" s="898">
        <f>'Attach 3(JV)'!B145</f>
        <v>0</v>
      </c>
      <c r="C172" s="898"/>
      <c r="D172" s="37" t="s">
        <v>5</v>
      </c>
      <c r="E172" s="520"/>
    </row>
    <row r="173" spans="1:5">
      <c r="B173" s="40"/>
      <c r="C173" s="40"/>
      <c r="D173" s="37" t="s">
        <v>809</v>
      </c>
      <c r="E173" s="40"/>
    </row>
    <row r="174" spans="1:5" ht="48.95" customHeight="1">
      <c r="A174" s="38"/>
      <c r="B174" s="899" t="s">
        <v>811</v>
      </c>
      <c r="C174" s="899"/>
      <c r="D174" s="899"/>
      <c r="E174" s="899"/>
    </row>
  </sheetData>
  <sheetProtection algorithmName="SHA-512" hashValue="8N5Vbx+2X8pyXzJP0791+Zq9F4OxR+Hvd9RvnAJ/KHUruHHu3AcL6sItIXIZx9SfkWboe4gY5b7PxQNgPQ4O4Q==" saltValue="U8mJgRnHKXDEZxR2eW2fdA==" spinCount="100000" sheet="1" formatColumns="0" formatRows="0" selectLockedCells="1"/>
  <mergeCells count="105">
    <mergeCell ref="B14:D14"/>
    <mergeCell ref="A5:D5"/>
    <mergeCell ref="A7:E7"/>
    <mergeCell ref="A9:E9"/>
    <mergeCell ref="A12:D12"/>
    <mergeCell ref="B13:D13"/>
    <mergeCell ref="B15:D15"/>
    <mergeCell ref="B16:D16"/>
    <mergeCell ref="B21:E21"/>
    <mergeCell ref="B23:E23"/>
    <mergeCell ref="C51:D51"/>
    <mergeCell ref="B25:E25"/>
    <mergeCell ref="B27:E27"/>
    <mergeCell ref="A49:E49"/>
    <mergeCell ref="B33:E33"/>
    <mergeCell ref="B29:E29"/>
    <mergeCell ref="B30:D30"/>
    <mergeCell ref="B31:E31"/>
    <mergeCell ref="D35:E35"/>
    <mergeCell ref="D36:E36"/>
    <mergeCell ref="D37:E37"/>
    <mergeCell ref="D38:E38"/>
    <mergeCell ref="A63:D63"/>
    <mergeCell ref="A65:E65"/>
    <mergeCell ref="A67:E67"/>
    <mergeCell ref="A70:D70"/>
    <mergeCell ref="B71:D71"/>
    <mergeCell ref="D39:E39"/>
    <mergeCell ref="B61:E61"/>
    <mergeCell ref="C57:D57"/>
    <mergeCell ref="B58:C58"/>
    <mergeCell ref="B59:C59"/>
    <mergeCell ref="B43:E43"/>
    <mergeCell ref="C47:D47"/>
    <mergeCell ref="B48:E48"/>
    <mergeCell ref="B53:C53"/>
    <mergeCell ref="D40:E40"/>
    <mergeCell ref="D41:E41"/>
    <mergeCell ref="B52:C52"/>
    <mergeCell ref="B82:E82"/>
    <mergeCell ref="B84:E84"/>
    <mergeCell ref="B86:E86"/>
    <mergeCell ref="B87:D87"/>
    <mergeCell ref="B88:E88"/>
    <mergeCell ref="B72:D72"/>
    <mergeCell ref="B73:D73"/>
    <mergeCell ref="B74:D74"/>
    <mergeCell ref="B78:E78"/>
    <mergeCell ref="B80:E80"/>
    <mergeCell ref="D96:E96"/>
    <mergeCell ref="D97:E97"/>
    <mergeCell ref="D98:E98"/>
    <mergeCell ref="B100:E100"/>
    <mergeCell ref="C104:D104"/>
    <mergeCell ref="B90:E90"/>
    <mergeCell ref="D92:E92"/>
    <mergeCell ref="D93:E93"/>
    <mergeCell ref="D94:E94"/>
    <mergeCell ref="D95:E95"/>
    <mergeCell ref="C114:D114"/>
    <mergeCell ref="B115:C115"/>
    <mergeCell ref="B116:C116"/>
    <mergeCell ref="B118:E118"/>
    <mergeCell ref="A119:D119"/>
    <mergeCell ref="B105:E105"/>
    <mergeCell ref="A106:E106"/>
    <mergeCell ref="C108:D108"/>
    <mergeCell ref="B109:C109"/>
    <mergeCell ref="B110:C110"/>
    <mergeCell ref="B144:E144"/>
    <mergeCell ref="B146:E146"/>
    <mergeCell ref="B129:D129"/>
    <mergeCell ref="B130:D130"/>
    <mergeCell ref="B134:E134"/>
    <mergeCell ref="B136:E136"/>
    <mergeCell ref="B138:E138"/>
    <mergeCell ref="A121:E121"/>
    <mergeCell ref="A123:E123"/>
    <mergeCell ref="A126:D126"/>
    <mergeCell ref="B127:D127"/>
    <mergeCell ref="B128:D128"/>
    <mergeCell ref="B2:E2"/>
    <mergeCell ref="B3:E3"/>
    <mergeCell ref="A1:E1"/>
    <mergeCell ref="B171:C171"/>
    <mergeCell ref="B172:C172"/>
    <mergeCell ref="B174:E174"/>
    <mergeCell ref="A162:E162"/>
    <mergeCell ref="C164:D164"/>
    <mergeCell ref="B165:C165"/>
    <mergeCell ref="B166:C166"/>
    <mergeCell ref="C170:D170"/>
    <mergeCell ref="D153:E153"/>
    <mergeCell ref="D154:E154"/>
    <mergeCell ref="B156:E156"/>
    <mergeCell ref="C160:D160"/>
    <mergeCell ref="B161:E161"/>
    <mergeCell ref="D148:E148"/>
    <mergeCell ref="D149:E149"/>
    <mergeCell ref="D150:E150"/>
    <mergeCell ref="D151:E151"/>
    <mergeCell ref="D152:E152"/>
    <mergeCell ref="B140:E140"/>
    <mergeCell ref="B142:E142"/>
    <mergeCell ref="B143:D143"/>
  </mergeCells>
  <phoneticPr fontId="7" type="noConversion"/>
  <conditionalFormatting sqref="D41:E41">
    <cfRule type="expression" dxfId="22" priority="5">
      <formula>$I$41=TRUE</formula>
    </cfRule>
  </conditionalFormatting>
  <conditionalFormatting sqref="D98:E98">
    <cfRule type="expression" dxfId="21" priority="4">
      <formula>$H$97=TRUE</formula>
    </cfRule>
  </conditionalFormatting>
  <conditionalFormatting sqref="D154:E154">
    <cfRule type="expression" dxfId="20" priority="3">
      <formula>$H$154=TRUE</formula>
    </cfRule>
  </conditionalFormatting>
  <dataValidations count="2">
    <dataValidation type="list" allowBlank="1" showInputMessage="1" showErrorMessage="1" sqref="E30 E143 E87" xr:uid="{46BD831F-B0A5-4344-AC2B-1AF65B38EC13}">
      <formula1>$I$36:$I$39</formula1>
    </dataValidation>
    <dataValidation type="decimal" operator="greaterThanOrEqual" allowBlank="1" showInputMessage="1" showErrorMessage="1" sqref="C46:D46 D93:E98 C103:D103 D149:E154 C159:D159 D36:E41" xr:uid="{007BCFD0-7C48-4BF5-B34A-23409CF633F0}">
      <formula1>0</formula1>
    </dataValidation>
  </dataValidations>
  <pageMargins left="0.75" right="0.63" top="0.57999999999999996" bottom="0.6" header="0.34" footer="0.35"/>
  <pageSetup scale="81" fitToHeight="0" orientation="portrait" r:id="rId1"/>
  <headerFooter alignWithMargins="0">
    <oddFooter xml:space="preserve">&amp;CAttachment-20&amp;R&amp;"Book Antiqua,Bold"&amp;8 Page &amp;P </oddFooter>
  </headerFooter>
  <rowBreaks count="5" manualBreakCount="5">
    <brk id="41" max="4" man="1"/>
    <brk id="62" max="4" man="1"/>
    <brk id="98" max="4" man="1"/>
    <brk id="118" max="4" man="1"/>
    <brk id="154"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91141" r:id="rId4" name="Check Box 5">
              <controlPr defaultSize="0" autoFill="0" autoLine="0" autoPict="0">
                <anchor moveWithCells="1">
                  <from>
                    <xdr:col>4</xdr:col>
                    <xdr:colOff>1114425</xdr:colOff>
                    <xdr:row>40</xdr:row>
                    <xdr:rowOff>28575</xdr:rowOff>
                  </from>
                  <to>
                    <xdr:col>4</xdr:col>
                    <xdr:colOff>2457450</xdr:colOff>
                    <xdr:row>40</xdr:row>
                    <xdr:rowOff>228600</xdr:rowOff>
                  </to>
                </anchor>
              </controlPr>
            </control>
          </mc:Choice>
        </mc:AlternateContent>
        <mc:AlternateContent xmlns:mc="http://schemas.openxmlformats.org/markup-compatibility/2006">
          <mc:Choice Requires="x14">
            <control shapeId="91142" r:id="rId5" name="Check Box 6">
              <controlPr defaultSize="0" autoFill="0" autoLine="0" autoPict="0">
                <anchor moveWithCells="1">
                  <from>
                    <xdr:col>4</xdr:col>
                    <xdr:colOff>1190625</xdr:colOff>
                    <xdr:row>96</xdr:row>
                    <xdr:rowOff>171450</xdr:rowOff>
                  </from>
                  <to>
                    <xdr:col>5</xdr:col>
                    <xdr:colOff>47625</xdr:colOff>
                    <xdr:row>98</xdr:row>
                    <xdr:rowOff>9525</xdr:rowOff>
                  </to>
                </anchor>
              </controlPr>
            </control>
          </mc:Choice>
        </mc:AlternateContent>
        <mc:AlternateContent xmlns:mc="http://schemas.openxmlformats.org/markup-compatibility/2006">
          <mc:Choice Requires="x14">
            <control shapeId="91143" r:id="rId6" name="Check Box 7">
              <controlPr locked="0" defaultSize="0" autoFill="0" autoLine="0" autoPict="0">
                <anchor moveWithCells="1">
                  <from>
                    <xdr:col>4</xdr:col>
                    <xdr:colOff>1323975</xdr:colOff>
                    <xdr:row>152</xdr:row>
                    <xdr:rowOff>161925</xdr:rowOff>
                  </from>
                  <to>
                    <xdr:col>5</xdr:col>
                    <xdr:colOff>180975</xdr:colOff>
                    <xdr:row>154</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8019B234-CF29-4DB9-8D20-AC10B75743F6}">
            <xm:f>'Names of Bidder'!$D$6="Sole Bidder"</xm:f>
            <x14:dxf>
              <font>
                <color theme="0"/>
              </font>
              <fill>
                <patternFill>
                  <bgColor theme="0"/>
                </patternFill>
              </fill>
              <border>
                <left/>
                <right/>
                <top/>
                <bottom/>
                <vertical/>
                <horizontal/>
              </border>
            </x14:dxf>
          </x14:cfRule>
          <xm:sqref>A63:E101 A102:B102 E102 A103:E118</xm:sqref>
        </x14:conditionalFormatting>
        <x14:conditionalFormatting xmlns:xm="http://schemas.microsoft.com/office/excel/2006/main">
          <x14:cfRule type="expression" priority="6" id="{B9F9EAFE-C194-46EB-82FE-63AE8AB5C85C}">
            <xm:f>'Names of Bidder'!$D$7&lt;2</xm:f>
            <x14:dxf>
              <font>
                <color theme="0"/>
              </font>
              <fill>
                <patternFill>
                  <bgColor theme="0"/>
                </patternFill>
              </fill>
              <border>
                <left/>
                <right/>
                <top/>
                <bottom/>
                <vertical/>
                <horizontal/>
              </border>
            </x14:dxf>
          </x14:cfRule>
          <xm:sqref>A119:E174</xm:sqref>
        </x14:conditionalFormatting>
        <x14:conditionalFormatting xmlns:xm="http://schemas.microsoft.com/office/excel/2006/main">
          <x14:cfRule type="expression" priority="2" id="{EEAA1E5D-CE8F-460C-8732-85FBABC890F4}">
            <xm:f>'Names of Bidder'!$D$7&lt;2</xm:f>
            <x14:dxf>
              <font>
                <color theme="0"/>
              </font>
              <fill>
                <patternFill>
                  <bgColor theme="0"/>
                </patternFill>
              </fill>
              <border>
                <left/>
                <right/>
                <top/>
                <bottom/>
                <vertical/>
                <horizontal/>
              </border>
            </x14:dxf>
          </x14:cfRule>
          <xm:sqref>C102:D102</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5235E-DA2C-4B12-8493-23AA4C98B3A8}">
  <sheetPr codeName="Sheet15">
    <tabColor indexed="11"/>
    <pageSetUpPr fitToPage="1"/>
  </sheetPr>
  <dimension ref="A1:I35"/>
  <sheetViews>
    <sheetView showGridLines="0" showZeros="0" view="pageBreakPreview" topLeftCell="A14" zoomScaleSheetLayoutView="100" workbookViewId="0">
      <selection activeCell="B11" sqref="B11:D11"/>
    </sheetView>
  </sheetViews>
  <sheetFormatPr defaultColWidth="9.140625" defaultRowHeight="16.5"/>
  <cols>
    <col min="1" max="1" width="12.140625" style="29" customWidth="1"/>
    <col min="2" max="2" width="36.85546875" style="29" customWidth="1"/>
    <col min="3" max="3" width="11.42578125" style="29" customWidth="1"/>
    <col min="4" max="4" width="27.140625" style="29" customWidth="1"/>
    <col min="5" max="5" width="39.28515625" style="29" customWidth="1"/>
    <col min="6" max="8" width="9.140625" style="24"/>
    <col min="9" max="16384" width="9.140625" style="25"/>
  </cols>
  <sheetData>
    <row r="1" spans="1:9" ht="31.5" customHeight="1">
      <c r="A1" s="893" t="str">
        <f>'Attach 3(JV)'!A1</f>
        <v>Specification No. :CC/NT/W-AIS/DOM/A00/23/06456</v>
      </c>
      <c r="B1" s="893"/>
      <c r="C1" s="893"/>
      <c r="D1" s="893"/>
      <c r="E1" s="309" t="str">
        <f>"Attachment-21 " &amp; 'Attach 3(JV)'!AT1</f>
        <v xml:space="preserve">Attachment-21 </v>
      </c>
    </row>
    <row r="2" spans="1:9" ht="7.5" customHeight="1"/>
    <row r="3" spans="1:9" ht="72.75" customHeight="1">
      <c r="A3" s="894" t="str">
        <f>'Attach 3(JV)'!A3</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3" s="895"/>
      <c r="C3" s="895"/>
      <c r="D3" s="895"/>
      <c r="E3" s="895"/>
      <c r="F3" s="26"/>
      <c r="G3" s="27"/>
      <c r="H3" s="26"/>
    </row>
    <row r="4" spans="1:9" ht="20.100000000000001" customHeight="1">
      <c r="A4" s="28"/>
      <c r="H4" s="30"/>
      <c r="I4" s="11"/>
    </row>
    <row r="5" spans="1:9" ht="20.100000000000001" customHeight="1">
      <c r="A5" s="655" t="s">
        <v>718</v>
      </c>
      <c r="B5" s="655"/>
      <c r="C5" s="655"/>
      <c r="D5" s="655"/>
      <c r="E5" s="655"/>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5.25" customHeight="1">
      <c r="A8" s="837" t="str">
        <f>'Attach 3(JV)'!A8</f>
        <v/>
      </c>
      <c r="B8" s="837"/>
      <c r="C8" s="837"/>
      <c r="D8" s="837"/>
      <c r="E8" s="128" t="str">
        <f>'Attach 3(JV)'!E8</f>
        <v>Contract Services</v>
      </c>
      <c r="H8" s="30"/>
      <c r="I8" s="11"/>
    </row>
    <row r="9" spans="1:9" ht="20.100000000000001" customHeight="1">
      <c r="A9" s="13" t="s">
        <v>349</v>
      </c>
      <c r="B9" s="746" t="str">
        <f>'Attach 3(JV)'!B9</f>
        <v/>
      </c>
      <c r="C9" s="746"/>
      <c r="D9" s="746"/>
      <c r="E9" s="128" t="str">
        <f>'Attach 3(JV)'!E9</f>
        <v>Power Grid Corporation of India Ltd.,</v>
      </c>
      <c r="H9" s="30"/>
      <c r="I9" s="11"/>
    </row>
    <row r="10" spans="1:9" ht="20.100000000000001" customHeight="1">
      <c r="A10" s="13" t="s">
        <v>351</v>
      </c>
      <c r="B10" s="746" t="str">
        <f>'Attach 3(JV)'!B10</f>
        <v/>
      </c>
      <c r="C10" s="746"/>
      <c r="D10" s="746"/>
      <c r="E10" s="128" t="str">
        <f>'Attach 3(JV)'!E10</f>
        <v>"Saudamini", Plot No. 2, Sector 29</v>
      </c>
      <c r="H10" s="30"/>
      <c r="I10" s="11"/>
    </row>
    <row r="11" spans="1:9" ht="20.100000000000001" customHeight="1">
      <c r="B11" s="746" t="str">
        <f>'Attach 3(JV)'!B11</f>
        <v/>
      </c>
      <c r="C11" s="746"/>
      <c r="D11" s="746"/>
      <c r="E11" s="128" t="str">
        <f>'Attach 3(JV)'!E11</f>
        <v>Gurgaon (Haryana) - 122001</v>
      </c>
    </row>
    <row r="12" spans="1:9" ht="18" customHeight="1">
      <c r="A12" s="32"/>
      <c r="B12" s="746" t="str">
        <f>'Attach 3(JV)'!B12</f>
        <v/>
      </c>
      <c r="C12" s="746"/>
      <c r="D12" s="746"/>
      <c r="E12" s="15"/>
    </row>
    <row r="13" spans="1:9" ht="19.5" hidden="1" customHeight="1">
      <c r="A13" s="32"/>
      <c r="B13" s="123"/>
      <c r="C13" s="123"/>
      <c r="D13" s="123"/>
      <c r="E13" s="15"/>
    </row>
    <row r="14" spans="1:9" ht="20.100000000000001" customHeight="1">
      <c r="A14" s="32"/>
      <c r="B14" s="123"/>
      <c r="C14" s="123"/>
      <c r="D14" s="123"/>
      <c r="G14" s="12"/>
    </row>
    <row r="15" spans="1:9" ht="20.100000000000001" customHeight="1">
      <c r="A15" s="29" t="s">
        <v>344</v>
      </c>
    </row>
    <row r="16" spans="1:9" ht="6" customHeight="1">
      <c r="A16" s="32"/>
    </row>
    <row r="17" spans="1:9" ht="78.75" customHeight="1">
      <c r="A17" s="76">
        <v>1</v>
      </c>
      <c r="B17" s="740" t="s">
        <v>719</v>
      </c>
      <c r="C17" s="740"/>
      <c r="D17" s="740"/>
      <c r="E17" s="740"/>
    </row>
    <row r="18" spans="1:9" ht="15.6" customHeight="1">
      <c r="A18" s="60"/>
      <c r="B18" s="163"/>
      <c r="C18" s="163"/>
      <c r="D18" s="163"/>
      <c r="E18" s="163"/>
    </row>
    <row r="19" spans="1:9" ht="123.6" customHeight="1">
      <c r="A19" s="76">
        <v>2</v>
      </c>
      <c r="B19" s="740" t="s">
        <v>720</v>
      </c>
      <c r="C19" s="740"/>
      <c r="D19" s="740"/>
      <c r="E19" s="740"/>
    </row>
    <row r="20" spans="1:9" ht="33" customHeight="1">
      <c r="A20" s="36" t="s">
        <v>6</v>
      </c>
      <c r="B20" s="69" t="str">
        <f>'Attach 3(JV)'!B24</f>
        <v>--</v>
      </c>
      <c r="C20" s="40"/>
      <c r="D20" s="37" t="s">
        <v>4</v>
      </c>
      <c r="E20" s="240" t="str">
        <f>'Attach 3(JV)'!E24</f>
        <v/>
      </c>
    </row>
    <row r="21" spans="1:9" ht="33" customHeight="1">
      <c r="A21" s="36" t="s">
        <v>7</v>
      </c>
      <c r="B21" s="240" t="str">
        <f>'Attach 3(JV)'!B25</f>
        <v/>
      </c>
      <c r="C21" s="40"/>
      <c r="D21" s="37" t="s">
        <v>5</v>
      </c>
      <c r="E21" s="240" t="str">
        <f>'Attach 3(JV)'!E25</f>
        <v/>
      </c>
    </row>
    <row r="22" spans="1:9" ht="33" customHeight="1">
      <c r="B22" s="40"/>
      <c r="C22" s="40"/>
      <c r="D22" s="37"/>
      <c r="E22" s="40"/>
    </row>
    <row r="23" spans="1:9" s="29" customFormat="1" ht="20.100000000000001" customHeight="1">
      <c r="F23" s="24"/>
      <c r="G23" s="24"/>
      <c r="H23" s="24"/>
      <c r="I23" s="25"/>
    </row>
    <row r="24" spans="1:9" s="29" customFormat="1" ht="20.100000000000001" customHeight="1">
      <c r="A24" s="38"/>
      <c r="F24" s="24"/>
      <c r="G24" s="24"/>
      <c r="H24" s="24"/>
      <c r="I24" s="25"/>
    </row>
    <row r="25" spans="1:9" s="29" customFormat="1" ht="20.100000000000001" customHeight="1">
      <c r="F25" s="24"/>
      <c r="G25" s="24"/>
      <c r="H25" s="24"/>
      <c r="I25" s="25"/>
    </row>
    <row r="26" spans="1:9" s="29" customFormat="1" ht="20.100000000000001" customHeight="1">
      <c r="F26" s="24"/>
      <c r="G26" s="24"/>
      <c r="H26" s="24"/>
      <c r="I26" s="25"/>
    </row>
    <row r="27" spans="1:9" s="29" customFormat="1" ht="20.100000000000001" customHeight="1">
      <c r="A27" s="38"/>
      <c r="F27" s="24"/>
      <c r="G27" s="24"/>
      <c r="H27" s="24"/>
      <c r="I27" s="25"/>
    </row>
    <row r="28" spans="1:9" s="29" customFormat="1" ht="20.100000000000001" customHeight="1">
      <c r="F28" s="24"/>
      <c r="G28" s="24"/>
      <c r="H28" s="24"/>
      <c r="I28" s="25"/>
    </row>
    <row r="29" spans="1:9" s="29" customFormat="1" ht="20.100000000000001" customHeight="1">
      <c r="A29" s="38"/>
      <c r="F29" s="24"/>
      <c r="G29" s="24"/>
      <c r="H29" s="24"/>
      <c r="I29" s="25"/>
    </row>
    <row r="30" spans="1:9" s="29" customFormat="1" ht="20.100000000000001" customHeight="1">
      <c r="F30" s="24"/>
      <c r="G30" s="24"/>
      <c r="H30" s="24"/>
      <c r="I30" s="25"/>
    </row>
    <row r="31" spans="1:9" s="29" customFormat="1" ht="20.100000000000001" customHeight="1">
      <c r="A31" s="38"/>
      <c r="F31" s="24"/>
      <c r="G31" s="24"/>
      <c r="H31" s="24"/>
      <c r="I31" s="25"/>
    </row>
    <row r="32" spans="1:9" s="29" customFormat="1" ht="20.100000000000001" customHeight="1">
      <c r="F32" s="24"/>
      <c r="G32" s="24"/>
      <c r="H32" s="24"/>
      <c r="I32" s="25"/>
    </row>
    <row r="33" spans="6:9" s="29" customFormat="1" ht="20.100000000000001" customHeight="1">
      <c r="F33" s="24"/>
      <c r="G33" s="24"/>
      <c r="H33" s="24"/>
      <c r="I33" s="25"/>
    </row>
    <row r="34" spans="6:9" s="29" customFormat="1" ht="20.100000000000001" customHeight="1">
      <c r="F34" s="24"/>
      <c r="G34" s="24"/>
      <c r="H34" s="24"/>
      <c r="I34" s="25"/>
    </row>
    <row r="35" spans="6:9" s="29" customFormat="1" ht="20.100000000000001" customHeight="1">
      <c r="F35" s="24"/>
      <c r="G35" s="24"/>
      <c r="H35" s="24"/>
      <c r="I35" s="25"/>
    </row>
  </sheetData>
  <sheetProtection algorithmName="SHA-512" hashValue="iz121fdvB1FeKNgm36MLRAen2pVbZu3fFp6SEYrSJpnwvAoK+AOyBG+TWCXC7cH0M/1qLbQtBtGIJ087R9+mVg==" saltValue="Ps/SfhXpjFURwnsp5rmf4A==" spinCount="100000" sheet="1" formatColumns="0" formatRows="0" selectLockedCells="1"/>
  <mergeCells count="10">
    <mergeCell ref="B11:D11"/>
    <mergeCell ref="B12:D12"/>
    <mergeCell ref="B17:E17"/>
    <mergeCell ref="B19:E19"/>
    <mergeCell ref="A1:D1"/>
    <mergeCell ref="A3:E3"/>
    <mergeCell ref="A5:E5"/>
    <mergeCell ref="A8:D8"/>
    <mergeCell ref="B9:D9"/>
    <mergeCell ref="B10:D10"/>
  </mergeCells>
  <pageMargins left="0.75" right="0.63" top="0.57999999999999996" bottom="0.6" header="0.34" footer="0.35"/>
  <pageSetup scale="80" orientation="portrait" r:id="rId1"/>
  <headerFooter alignWithMargins="0">
    <oddFooter>&amp;R&amp;"Book Antiqua,Bold"&amp;8 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2EA07-799E-4D73-8506-0DB3199FCF9F}">
  <sheetPr codeName="Sheet29">
    <tabColor indexed="11"/>
    <pageSetUpPr fitToPage="1"/>
  </sheetPr>
  <dimension ref="A1:I40"/>
  <sheetViews>
    <sheetView showGridLines="0" showZeros="0" view="pageBreakPreview" topLeftCell="A12" zoomScaleSheetLayoutView="100" workbookViewId="0">
      <selection activeCell="T178" sqref="T178"/>
    </sheetView>
  </sheetViews>
  <sheetFormatPr defaultColWidth="9.140625" defaultRowHeight="16.5"/>
  <cols>
    <col min="1" max="1" width="12.140625" style="29" customWidth="1"/>
    <col min="2" max="2" width="36.85546875" style="29" customWidth="1"/>
    <col min="3" max="3" width="11.42578125" style="29" customWidth="1"/>
    <col min="4" max="4" width="19.42578125" style="29" customWidth="1"/>
    <col min="5" max="5" width="39.5703125" style="29" customWidth="1"/>
    <col min="6" max="8" width="9.140625" style="24"/>
    <col min="9" max="16384" width="9.140625" style="25"/>
  </cols>
  <sheetData>
    <row r="1" spans="1:9" ht="31.5" customHeight="1">
      <c r="A1" s="893" t="str">
        <f>'Attach 3(JV)'!A1</f>
        <v>Specification No. :CC/NT/W-AIS/DOM/A00/23/06456</v>
      </c>
      <c r="B1" s="893"/>
      <c r="C1" s="893"/>
      <c r="D1" s="893"/>
      <c r="E1" s="309" t="str">
        <f>"Attachment-22 " &amp; 'Attach 3(JV)'!AT1</f>
        <v xml:space="preserve">Attachment-22 </v>
      </c>
    </row>
    <row r="2" spans="1:9" ht="7.5" customHeight="1"/>
    <row r="3" spans="1:9" ht="63.75" customHeight="1">
      <c r="A3" s="894" t="str">
        <f>'Attach 3(JV)'!A3</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3" s="895"/>
      <c r="C3" s="895"/>
      <c r="D3" s="895"/>
      <c r="E3" s="895"/>
      <c r="F3" s="26"/>
      <c r="G3" s="27"/>
      <c r="H3" s="26"/>
    </row>
    <row r="4" spans="1:9" ht="20.100000000000001" customHeight="1">
      <c r="A4" s="28"/>
      <c r="H4" s="30"/>
      <c r="I4" s="11"/>
    </row>
    <row r="5" spans="1:9" ht="41.1" customHeight="1">
      <c r="A5" s="912" t="s">
        <v>721</v>
      </c>
      <c r="B5" s="912"/>
      <c r="C5" s="912"/>
      <c r="D5" s="912"/>
      <c r="E5" s="912"/>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5.25" customHeight="1">
      <c r="A8" s="837" t="str">
        <f>'Attach 3(JV)'!A8</f>
        <v/>
      </c>
      <c r="B8" s="837"/>
      <c r="C8" s="837"/>
      <c r="D8" s="837"/>
      <c r="E8" s="128" t="str">
        <f>'Attach 3(JV)'!E8</f>
        <v>Contract Services</v>
      </c>
      <c r="H8" s="30"/>
      <c r="I8" s="11"/>
    </row>
    <row r="9" spans="1:9" ht="20.100000000000001" customHeight="1">
      <c r="A9" s="13" t="s">
        <v>349</v>
      </c>
      <c r="B9" s="746" t="str">
        <f>'Attach 3(JV)'!B9</f>
        <v/>
      </c>
      <c r="C9" s="746"/>
      <c r="D9" s="746"/>
      <c r="E9" s="128" t="str">
        <f>'Attach 3(JV)'!E9</f>
        <v>Power Grid Corporation of India Ltd.,</v>
      </c>
      <c r="H9" s="30"/>
      <c r="I9" s="11"/>
    </row>
    <row r="10" spans="1:9" ht="20.100000000000001" customHeight="1">
      <c r="A10" s="13" t="s">
        <v>351</v>
      </c>
      <c r="B10" s="746" t="str">
        <f>'Attach 3(JV)'!B10</f>
        <v/>
      </c>
      <c r="C10" s="746"/>
      <c r="D10" s="746"/>
      <c r="E10" s="128" t="str">
        <f>'Attach 3(JV)'!E10</f>
        <v>"Saudamini", Plot No. 2, Sector 29</v>
      </c>
      <c r="H10" s="30"/>
      <c r="I10" s="11"/>
    </row>
    <row r="11" spans="1:9" ht="20.100000000000001" customHeight="1">
      <c r="B11" s="746" t="str">
        <f>'Attach 3(JV)'!B11</f>
        <v/>
      </c>
      <c r="C11" s="746"/>
      <c r="D11" s="746"/>
      <c r="E11" s="128" t="str">
        <f>'Attach 3(JV)'!E11</f>
        <v>Gurgaon (Haryana) - 122001</v>
      </c>
    </row>
    <row r="12" spans="1:9" ht="18" customHeight="1">
      <c r="A12" s="32"/>
      <c r="B12" s="746" t="str">
        <f>'Attach 3(JV)'!B12</f>
        <v/>
      </c>
      <c r="C12" s="746"/>
      <c r="D12" s="746"/>
      <c r="E12" s="15"/>
    </row>
    <row r="13" spans="1:9" ht="19.5" hidden="1" customHeight="1">
      <c r="A13" s="32"/>
      <c r="B13" s="123"/>
      <c r="C13" s="123"/>
      <c r="D13" s="123"/>
      <c r="E13" s="15"/>
    </row>
    <row r="14" spans="1:9" ht="20.100000000000001" customHeight="1">
      <c r="A14" s="32"/>
      <c r="B14" s="123"/>
      <c r="C14" s="123"/>
      <c r="D14" s="123"/>
      <c r="G14" s="12"/>
    </row>
    <row r="15" spans="1:9" ht="20.100000000000001" customHeight="1">
      <c r="A15" s="29" t="s">
        <v>344</v>
      </c>
    </row>
    <row r="16" spans="1:9" ht="6" customHeight="1">
      <c r="A16" s="32"/>
    </row>
    <row r="17" spans="1:9" ht="91.15" customHeight="1">
      <c r="A17" s="913" t="s">
        <v>722</v>
      </c>
      <c r="B17" s="913"/>
      <c r="C17" s="913"/>
      <c r="D17" s="913"/>
      <c r="E17" s="913"/>
    </row>
    <row r="18" spans="1:9" ht="15.6" customHeight="1">
      <c r="A18" s="60"/>
      <c r="B18" s="163"/>
      <c r="C18" s="163"/>
      <c r="D18" s="163"/>
      <c r="E18" s="163"/>
    </row>
    <row r="19" spans="1:9" ht="32.1" customHeight="1">
      <c r="A19" s="913" t="s">
        <v>723</v>
      </c>
      <c r="B19" s="913"/>
      <c r="C19" s="913"/>
      <c r="D19" s="913"/>
      <c r="E19" s="913"/>
    </row>
    <row r="20" spans="1:9" ht="15.6" customHeight="1">
      <c r="A20" s="60"/>
      <c r="B20" s="163"/>
      <c r="C20" s="163"/>
      <c r="D20" s="163"/>
      <c r="E20" s="163"/>
    </row>
    <row r="21" spans="1:9" ht="84.75" customHeight="1">
      <c r="A21" s="913" t="s">
        <v>724</v>
      </c>
      <c r="B21" s="913"/>
      <c r="C21" s="913"/>
      <c r="D21" s="913"/>
      <c r="E21" s="913"/>
    </row>
    <row r="22" spans="1:9" ht="15.6" customHeight="1">
      <c r="A22" s="60"/>
      <c r="B22" s="163"/>
      <c r="C22" s="163"/>
      <c r="D22" s="163"/>
      <c r="E22" s="163"/>
    </row>
    <row r="23" spans="1:9" ht="30.95" customHeight="1">
      <c r="A23" s="913" t="s">
        <v>725</v>
      </c>
      <c r="B23" s="913"/>
      <c r="C23" s="913"/>
      <c r="D23" s="913"/>
      <c r="E23" s="913"/>
    </row>
    <row r="24" spans="1:9" ht="28.15" customHeight="1">
      <c r="A24" s="914"/>
      <c r="B24" s="914"/>
      <c r="C24" s="914"/>
      <c r="D24" s="914"/>
      <c r="E24" s="914"/>
    </row>
    <row r="25" spans="1:9" ht="33" customHeight="1">
      <c r="A25" s="36" t="s">
        <v>6</v>
      </c>
      <c r="B25" s="69" t="str">
        <f>'Attach 3(JV)'!B24</f>
        <v>--</v>
      </c>
      <c r="C25" s="40"/>
      <c r="D25" s="37" t="s">
        <v>4</v>
      </c>
      <c r="E25" s="240" t="str">
        <f>'Attach 3(JV)'!E24</f>
        <v/>
      </c>
    </row>
    <row r="26" spans="1:9" ht="33" customHeight="1">
      <c r="A26" s="36" t="s">
        <v>7</v>
      </c>
      <c r="B26" s="240" t="str">
        <f>'Attach 3(JV)'!B25</f>
        <v/>
      </c>
      <c r="C26" s="40"/>
      <c r="D26" s="37" t="s">
        <v>5</v>
      </c>
      <c r="E26" s="240" t="str">
        <f>'Attach 3(JV)'!E25</f>
        <v/>
      </c>
    </row>
    <row r="27" spans="1:9" ht="33" customHeight="1">
      <c r="B27" s="40"/>
      <c r="C27" s="40"/>
      <c r="D27" s="37"/>
      <c r="E27" s="40"/>
    </row>
    <row r="28" spans="1:9" s="29" customFormat="1" ht="20.100000000000001" customHeight="1">
      <c r="F28" s="24"/>
      <c r="G28" s="24"/>
      <c r="H28" s="24"/>
      <c r="I28" s="25"/>
    </row>
    <row r="29" spans="1:9" s="29" customFormat="1" ht="20.100000000000001" customHeight="1">
      <c r="A29" s="38"/>
      <c r="F29" s="24"/>
      <c r="G29" s="24"/>
      <c r="H29" s="24"/>
      <c r="I29" s="25"/>
    </row>
    <row r="30" spans="1:9" s="29" customFormat="1" ht="20.100000000000001" customHeight="1">
      <c r="F30" s="24"/>
      <c r="G30" s="24"/>
      <c r="H30" s="24"/>
      <c r="I30" s="25"/>
    </row>
    <row r="31" spans="1:9" s="29" customFormat="1" ht="20.100000000000001" customHeight="1">
      <c r="F31" s="24"/>
      <c r="G31" s="24"/>
      <c r="H31" s="24"/>
      <c r="I31" s="25"/>
    </row>
    <row r="32" spans="1:9" s="29" customFormat="1" ht="20.100000000000001" customHeight="1">
      <c r="A32" s="38"/>
      <c r="F32" s="24"/>
      <c r="G32" s="24"/>
      <c r="H32" s="24"/>
      <c r="I32" s="25"/>
    </row>
    <row r="33" spans="1:9" s="29" customFormat="1" ht="20.100000000000001" customHeight="1">
      <c r="F33" s="24"/>
      <c r="G33" s="24"/>
      <c r="H33" s="24"/>
      <c r="I33" s="25"/>
    </row>
    <row r="34" spans="1:9" s="29" customFormat="1" ht="20.100000000000001" customHeight="1">
      <c r="A34" s="38"/>
      <c r="F34" s="24"/>
      <c r="G34" s="24"/>
      <c r="H34" s="24"/>
      <c r="I34" s="25"/>
    </row>
    <row r="35" spans="1:9" s="29" customFormat="1" ht="20.100000000000001" customHeight="1">
      <c r="F35" s="24"/>
      <c r="G35" s="24"/>
      <c r="H35" s="24"/>
      <c r="I35" s="25"/>
    </row>
    <row r="36" spans="1:9" s="29" customFormat="1" ht="20.100000000000001" customHeight="1">
      <c r="A36" s="38"/>
      <c r="F36" s="24"/>
      <c r="G36" s="24"/>
      <c r="H36" s="24"/>
      <c r="I36" s="25"/>
    </row>
    <row r="37" spans="1:9" s="29" customFormat="1" ht="20.100000000000001" customHeight="1">
      <c r="F37" s="24"/>
      <c r="G37" s="24"/>
      <c r="H37" s="24"/>
      <c r="I37" s="25"/>
    </row>
    <row r="38" spans="1:9" s="29" customFormat="1" ht="20.100000000000001" customHeight="1">
      <c r="F38" s="24"/>
      <c r="G38" s="24"/>
      <c r="H38" s="24"/>
      <c r="I38" s="25"/>
    </row>
    <row r="39" spans="1:9" s="29" customFormat="1" ht="20.100000000000001" customHeight="1">
      <c r="F39" s="24"/>
      <c r="G39" s="24"/>
      <c r="H39" s="24"/>
      <c r="I39" s="25"/>
    </row>
    <row r="40" spans="1:9" s="29" customFormat="1" ht="20.100000000000001" customHeight="1">
      <c r="F40" s="24"/>
      <c r="G40" s="24"/>
      <c r="H40" s="24"/>
      <c r="I40" s="25"/>
    </row>
  </sheetData>
  <sheetProtection algorithmName="SHA-512" hashValue="wudijr3CNynuEsQSBuIqlGXd6Sup7dpeTWOdAdEoJuc5QImipe0xkSI91yRGDj8s3VzVFF+bt6egE5KczVJhLA==" saltValue="GKWXVyFEwna8EcHqOa47UA==" spinCount="100000" sheet="1" formatColumns="0" formatRows="0" selectLockedCells="1"/>
  <mergeCells count="13">
    <mergeCell ref="B11:D11"/>
    <mergeCell ref="B12:D12"/>
    <mergeCell ref="A17:E17"/>
    <mergeCell ref="A19:E19"/>
    <mergeCell ref="A24:E24"/>
    <mergeCell ref="A21:E21"/>
    <mergeCell ref="A23:E23"/>
    <mergeCell ref="B10:D10"/>
    <mergeCell ref="A1:D1"/>
    <mergeCell ref="A3:E3"/>
    <mergeCell ref="A5:E5"/>
    <mergeCell ref="A8:D8"/>
    <mergeCell ref="B9:D9"/>
  </mergeCells>
  <pageMargins left="0.75" right="0.63" top="0.57999999999999996" bottom="0.6" header="0.34" footer="0.35"/>
  <pageSetup scale="84" orientation="portrait" r:id="rId1"/>
  <headerFooter alignWithMargins="0">
    <oddFooter>&amp;R&amp;"Book Antiqua,Bold"&amp;8 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pageSetUpPr fitToPage="1"/>
  </sheetPr>
  <dimension ref="B1:AC56"/>
  <sheetViews>
    <sheetView showGridLines="0" view="pageBreakPreview" topLeftCell="A2" zoomScaleNormal="100" zoomScaleSheetLayoutView="100" workbookViewId="0">
      <selection activeCell="D6" sqref="D6:G6"/>
    </sheetView>
  </sheetViews>
  <sheetFormatPr defaultColWidth="9.140625" defaultRowHeight="16.5"/>
  <cols>
    <col min="1" max="1" width="3" style="404" customWidth="1"/>
    <col min="2" max="2" width="33" style="396" customWidth="1"/>
    <col min="3" max="3" width="18.85546875" style="396" customWidth="1"/>
    <col min="4" max="4" width="6.42578125" style="396" customWidth="1"/>
    <col min="5" max="5" width="8.28515625" style="396" customWidth="1"/>
    <col min="6" max="6" width="9.5703125" style="404" customWidth="1"/>
    <col min="7" max="7" width="39" style="404" customWidth="1"/>
    <col min="8" max="8" width="11.85546875" style="404" customWidth="1"/>
    <col min="9" max="9" width="20.28515625" style="404" hidden="1" customWidth="1"/>
    <col min="10" max="19" width="11.85546875" style="404" hidden="1" customWidth="1"/>
    <col min="20" max="25" width="11.85546875" style="404" customWidth="1"/>
    <col min="26" max="26" width="9.140625" style="404" hidden="1" customWidth="1"/>
    <col min="27" max="27" width="15.28515625" style="404" hidden="1" customWidth="1"/>
    <col min="28" max="29" width="9.140625" style="404" hidden="1" customWidth="1"/>
    <col min="30" max="16384" width="9.140625" style="404"/>
  </cols>
  <sheetData>
    <row r="1" spans="2:29" s="396" customFormat="1" ht="99" customHeight="1">
      <c r="B1" s="626" t="str">
        <f>Basic!B1</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v>
      </c>
      <c r="C1" s="627"/>
      <c r="D1" s="627"/>
      <c r="E1" s="627"/>
      <c r="F1" s="627"/>
      <c r="G1" s="627"/>
      <c r="H1" s="395"/>
      <c r="I1" s="395"/>
      <c r="J1" s="395"/>
      <c r="K1" s="395"/>
      <c r="L1" s="395"/>
      <c r="M1" s="395"/>
      <c r="N1" s="395"/>
      <c r="O1" s="395"/>
      <c r="P1" s="395"/>
      <c r="Q1" s="395"/>
      <c r="R1" s="395"/>
      <c r="S1" s="395"/>
      <c r="T1" s="395"/>
      <c r="U1" s="395"/>
      <c r="V1" s="395"/>
      <c r="W1" s="395"/>
      <c r="X1" s="395"/>
      <c r="Y1" s="395"/>
      <c r="AA1" s="507"/>
      <c r="AB1" s="507"/>
      <c r="AC1" s="507"/>
    </row>
    <row r="2" spans="2:29" ht="20.100000000000001" customHeight="1">
      <c r="B2" s="628" t="str">
        <f>"Specification No.: " &amp; Basic!B3</f>
        <v>Specification No.: CC/NT/W-AIS/DOM/A00/23/06456</v>
      </c>
      <c r="C2" s="628"/>
      <c r="D2" s="628"/>
      <c r="E2" s="628"/>
      <c r="F2" s="628"/>
      <c r="G2" s="628"/>
      <c r="H2" s="396"/>
      <c r="I2" s="396"/>
      <c r="J2" s="396"/>
      <c r="K2" s="396"/>
      <c r="L2" s="396"/>
      <c r="M2" s="396"/>
      <c r="N2" s="396"/>
      <c r="O2" s="396"/>
      <c r="P2" s="396"/>
      <c r="Q2" s="396"/>
      <c r="R2" s="396"/>
      <c r="S2" s="396"/>
      <c r="T2" s="396"/>
      <c r="U2" s="396"/>
      <c r="V2" s="396"/>
      <c r="W2" s="396"/>
      <c r="X2" s="396"/>
      <c r="Y2" s="396"/>
      <c r="AA2" s="404" t="s">
        <v>609</v>
      </c>
      <c r="AB2" s="508">
        <v>1</v>
      </c>
      <c r="AC2" s="509"/>
    </row>
    <row r="3" spans="2:29" ht="12" customHeight="1">
      <c r="B3" s="397"/>
      <c r="C3" s="397"/>
      <c r="D3" s="397"/>
      <c r="E3" s="397"/>
      <c r="F3" s="396"/>
      <c r="G3" s="396"/>
      <c r="H3" s="396"/>
      <c r="I3" s="396"/>
      <c r="J3" s="396"/>
      <c r="K3" s="396"/>
      <c r="L3" s="396"/>
      <c r="M3" s="396" t="s">
        <v>606</v>
      </c>
      <c r="N3" s="396"/>
      <c r="O3" s="396"/>
      <c r="P3" s="396"/>
      <c r="Q3" s="396"/>
      <c r="R3" s="396"/>
      <c r="S3" s="396"/>
      <c r="T3" s="396"/>
      <c r="U3" s="396"/>
      <c r="V3" s="396"/>
      <c r="W3" s="396"/>
      <c r="X3" s="396"/>
      <c r="Y3" s="396"/>
      <c r="AA3" s="404" t="s">
        <v>698</v>
      </c>
      <c r="AB3" s="508">
        <v>2</v>
      </c>
      <c r="AC3" s="509"/>
    </row>
    <row r="4" spans="2:29" ht="20.100000000000001" customHeight="1">
      <c r="B4" s="629" t="s">
        <v>170</v>
      </c>
      <c r="C4" s="629"/>
      <c r="D4" s="629"/>
      <c r="E4" s="629"/>
      <c r="F4" s="629"/>
      <c r="G4" s="629"/>
      <c r="H4" s="396"/>
      <c r="I4" s="396"/>
      <c r="J4" s="396"/>
      <c r="K4" s="396"/>
      <c r="L4" s="396"/>
      <c r="M4" s="396" t="s">
        <v>474</v>
      </c>
      <c r="N4" s="396"/>
      <c r="O4" s="396"/>
      <c r="P4" s="396"/>
      <c r="Q4" s="396"/>
      <c r="R4" s="396"/>
      <c r="S4" s="396"/>
      <c r="T4" s="396"/>
      <c r="U4" s="396"/>
      <c r="V4" s="396"/>
      <c r="W4" s="396"/>
      <c r="X4" s="396"/>
      <c r="Y4" s="396"/>
      <c r="AB4" s="508"/>
      <c r="AC4" s="509"/>
    </row>
    <row r="5" spans="2:29" ht="12" customHeight="1">
      <c r="B5" s="398"/>
      <c r="C5" s="398"/>
      <c r="F5" s="396"/>
      <c r="G5" s="396"/>
      <c r="H5" s="396"/>
      <c r="I5" s="396"/>
      <c r="J5" s="396"/>
      <c r="K5" s="396"/>
      <c r="L5" s="396"/>
      <c r="M5" s="396"/>
      <c r="N5" s="396"/>
      <c r="O5" s="396"/>
      <c r="P5" s="396"/>
      <c r="Q5" s="396"/>
      <c r="R5" s="396"/>
      <c r="S5" s="396"/>
      <c r="T5" s="396"/>
      <c r="U5" s="396"/>
      <c r="V5" s="396"/>
      <c r="W5" s="396"/>
      <c r="X5" s="396"/>
      <c r="Y5" s="396"/>
      <c r="AA5" s="509"/>
      <c r="AB5" s="509"/>
      <c r="AC5" s="509"/>
    </row>
    <row r="6" spans="2:29" s="396" customFormat="1" ht="35.1" customHeight="1">
      <c r="B6" s="399" t="s">
        <v>166</v>
      </c>
      <c r="C6" s="400"/>
      <c r="D6" s="630" t="s">
        <v>609</v>
      </c>
      <c r="E6" s="631"/>
      <c r="F6" s="631"/>
      <c r="G6" s="632"/>
      <c r="H6" s="401"/>
      <c r="I6" s="420" t="str">
        <f>D6</f>
        <v>Sole Bidder</v>
      </c>
      <c r="J6" s="505">
        <f>IF(I6="JV (Joint Venture)",1,2)</f>
        <v>2</v>
      </c>
      <c r="K6" s="401"/>
      <c r="L6" s="401"/>
      <c r="M6" s="401"/>
      <c r="N6" s="401"/>
      <c r="O6" s="401"/>
      <c r="P6" s="401"/>
      <c r="Q6" s="401"/>
      <c r="R6" s="401"/>
      <c r="S6" s="401"/>
      <c r="U6" s="401"/>
      <c r="V6" s="401"/>
      <c r="W6" s="401"/>
      <c r="X6" s="401"/>
      <c r="Y6" s="401"/>
      <c r="AA6" s="402">
        <f>IF(D6= "Sole Bidder", 0, D7)</f>
        <v>0</v>
      </c>
      <c r="AB6" s="507"/>
      <c r="AC6" s="507"/>
    </row>
    <row r="7" spans="2:29" ht="32.450000000000003" customHeight="1">
      <c r="B7" s="399" t="str">
        <f>IF(D6= "JV (Joint Venture)", "Total Nos. of  Partners in the JV [excluding the Lead Partner]", "")</f>
        <v/>
      </c>
      <c r="C7" s="403"/>
      <c r="D7" s="633"/>
      <c r="E7" s="634"/>
      <c r="F7" s="634"/>
      <c r="G7" s="635"/>
      <c r="I7" s="420"/>
      <c r="J7" s="420"/>
      <c r="AA7" s="509">
        <f>+AA6+1</f>
        <v>1</v>
      </c>
      <c r="AB7" s="509"/>
      <c r="AC7" s="509"/>
    </row>
    <row r="8" spans="2:29" ht="29.1" customHeight="1">
      <c r="B8" s="624" t="s">
        <v>610</v>
      </c>
      <c r="C8" s="624"/>
      <c r="D8" s="625"/>
      <c r="E8" s="625"/>
      <c r="F8" s="625"/>
      <c r="G8" s="625"/>
      <c r="I8" s="420" t="s">
        <v>697</v>
      </c>
      <c r="J8" s="505">
        <f>IF(I8="No",1,2)</f>
        <v>2</v>
      </c>
      <c r="K8" s="506">
        <f>IF(J8="No",1,2)</f>
        <v>2</v>
      </c>
      <c r="L8" s="404">
        <f>IF(AND(D6="JV (Joint Venture)",D7=1),1,0)</f>
        <v>0</v>
      </c>
    </row>
    <row r="9" spans="2:29" ht="33.6" customHeight="1">
      <c r="B9" s="510" t="s">
        <v>612</v>
      </c>
      <c r="C9" s="511"/>
      <c r="D9" s="621"/>
      <c r="E9" s="622"/>
      <c r="F9" s="622"/>
      <c r="G9" s="623"/>
      <c r="I9" s="420"/>
      <c r="J9" s="505"/>
      <c r="K9" s="506"/>
    </row>
    <row r="10" spans="2:29" ht="20.100000000000001" customHeight="1">
      <c r="B10" s="393" t="str">
        <f>IF(D6= "Sole Bidder", "Name of Sole Bidder", "Name of Lead Partner")</f>
        <v>Name of Sole Bidder</v>
      </c>
      <c r="C10" s="405"/>
      <c r="D10" s="621"/>
      <c r="E10" s="622"/>
      <c r="F10" s="622"/>
      <c r="G10" s="623"/>
      <c r="I10" s="420"/>
      <c r="J10" s="420"/>
    </row>
    <row r="11" spans="2:29" ht="20.100000000000001" customHeight="1">
      <c r="B11" s="394" t="str">
        <f>IF(D6= "Sole Bidder", "Address of Sole Bidder", "Address of Lead Partner")</f>
        <v>Address of Sole Bidder</v>
      </c>
      <c r="C11" s="406"/>
      <c r="D11" s="621"/>
      <c r="E11" s="622"/>
      <c r="F11" s="622"/>
      <c r="G11" s="623"/>
      <c r="I11" s="420"/>
      <c r="J11" s="420"/>
    </row>
    <row r="12" spans="2:29" ht="20.100000000000001" customHeight="1">
      <c r="B12" s="407"/>
      <c r="C12" s="408"/>
      <c r="D12" s="621"/>
      <c r="E12" s="622"/>
      <c r="F12" s="622"/>
      <c r="G12" s="623"/>
      <c r="I12" s="420"/>
      <c r="J12" s="420"/>
    </row>
    <row r="13" spans="2:29" ht="20.100000000000001" customHeight="1">
      <c r="B13" s="409"/>
      <c r="C13" s="410"/>
      <c r="D13" s="621"/>
      <c r="E13" s="622"/>
      <c r="F13" s="622"/>
      <c r="G13" s="623"/>
      <c r="I13" s="420" t="s">
        <v>614</v>
      </c>
      <c r="J13" s="420">
        <f>D8</f>
        <v>0</v>
      </c>
    </row>
    <row r="14" spans="2:29" ht="20.100000000000001" customHeight="1"/>
    <row r="15" spans="2:29" ht="20.100000000000001" customHeight="1">
      <c r="B15" s="393" t="str">
        <f>IF(D7=1, "Name of other Partner","Name of other Partner - 1")</f>
        <v>Name of other Partner - 1</v>
      </c>
      <c r="C15" s="405"/>
      <c r="D15" s="621"/>
      <c r="E15" s="622"/>
      <c r="F15" s="622"/>
      <c r="G15" s="623"/>
    </row>
    <row r="16" spans="2:29" ht="20.100000000000001" customHeight="1">
      <c r="B16" s="394" t="str">
        <f>IF(D7=1, "Address of other Partner","Address of other Partner - 1")</f>
        <v>Address of other Partner - 1</v>
      </c>
      <c r="C16" s="406"/>
      <c r="D16" s="621"/>
      <c r="E16" s="622"/>
      <c r="F16" s="622"/>
      <c r="G16" s="623"/>
    </row>
    <row r="17" spans="2:9" ht="20.100000000000001" customHeight="1">
      <c r="B17" s="407"/>
      <c r="C17" s="408"/>
      <c r="D17" s="621"/>
      <c r="E17" s="622"/>
      <c r="F17" s="622"/>
      <c r="G17" s="623"/>
    </row>
    <row r="18" spans="2:9" ht="20.100000000000001" customHeight="1">
      <c r="B18" s="409"/>
      <c r="C18" s="410"/>
      <c r="D18" s="621"/>
      <c r="E18" s="622"/>
      <c r="F18" s="622"/>
      <c r="G18" s="623"/>
      <c r="I18" s="404" t="s">
        <v>625</v>
      </c>
    </row>
    <row r="19" spans="2:9" ht="20.100000000000001" customHeight="1">
      <c r="I19" s="404" t="s">
        <v>626</v>
      </c>
    </row>
    <row r="20" spans="2:9" ht="20.100000000000001" customHeight="1">
      <c r="B20" s="393" t="s">
        <v>607</v>
      </c>
      <c r="C20" s="405"/>
      <c r="D20" s="621"/>
      <c r="E20" s="622"/>
      <c r="F20" s="622"/>
      <c r="G20" s="623"/>
      <c r="I20" s="404" t="s">
        <v>627</v>
      </c>
    </row>
    <row r="21" spans="2:9" ht="20.100000000000001" customHeight="1">
      <c r="B21" s="394" t="s">
        <v>608</v>
      </c>
      <c r="C21" s="406"/>
      <c r="D21" s="621"/>
      <c r="E21" s="622"/>
      <c r="F21" s="622"/>
      <c r="G21" s="623"/>
    </row>
    <row r="22" spans="2:9" ht="20.100000000000001" customHeight="1">
      <c r="B22" s="407"/>
      <c r="C22" s="408"/>
      <c r="D22" s="621"/>
      <c r="E22" s="622"/>
      <c r="F22" s="622"/>
      <c r="G22" s="623"/>
    </row>
    <row r="23" spans="2:9" ht="20.100000000000001" customHeight="1">
      <c r="B23" s="409"/>
      <c r="C23" s="410"/>
      <c r="D23" s="621"/>
      <c r="E23" s="622"/>
      <c r="F23" s="622"/>
      <c r="G23" s="623"/>
    </row>
    <row r="24" spans="2:9" ht="20.100000000000001" customHeight="1"/>
    <row r="25" spans="2:9" ht="20.100000000000001" customHeight="1">
      <c r="B25" s="610" t="str">
        <f>IF(D6= "Sole Bidder", "Authorised Bid Signatory of Sole Bidder", "Authorised Bid Signatory of Lead Partner")</f>
        <v>Authorised Bid Signatory of Sole Bidder</v>
      </c>
      <c r="C25" s="610"/>
      <c r="D25" s="610"/>
      <c r="E25" s="610"/>
      <c r="F25" s="610"/>
      <c r="G25" s="610"/>
      <c r="H25" s="519"/>
      <c r="I25" s="514"/>
    </row>
    <row r="26" spans="2:9">
      <c r="B26" s="616" t="str">
        <f>IF(D6= "Sole Bidder", "Printed Name of Sole Bidder", "Printed Name of Lead Partner")</f>
        <v>Printed Name of Sole Bidder</v>
      </c>
      <c r="C26" s="617"/>
      <c r="D26" s="621"/>
      <c r="E26" s="622"/>
      <c r="F26" s="622"/>
      <c r="G26" s="623"/>
    </row>
    <row r="27" spans="2:9">
      <c r="B27" s="616" t="s">
        <v>171</v>
      </c>
      <c r="C27" s="617"/>
      <c r="D27" s="618"/>
      <c r="E27" s="619"/>
      <c r="F27" s="619"/>
      <c r="G27" s="620"/>
    </row>
    <row r="28" spans="2:9">
      <c r="B28" s="611" t="str">
        <f>IF(D5= "Sole Bidder", "Email add of Sole Bidder", "Email add of Lead Partner")</f>
        <v>Email add of Lead Partner</v>
      </c>
      <c r="C28" s="611"/>
      <c r="D28" s="615"/>
      <c r="E28" s="613"/>
      <c r="F28" s="613"/>
      <c r="G28" s="614"/>
    </row>
    <row r="29" spans="2:9">
      <c r="B29" s="611" t="str">
        <f>IF(D5= "Sole Bidder", "Contact No. of Sole Bidder", "Contact No. of Lead Partner")</f>
        <v>Contact No. of Lead Partner</v>
      </c>
      <c r="C29" s="611"/>
      <c r="D29" s="612"/>
      <c r="E29" s="613"/>
      <c r="F29" s="613"/>
      <c r="G29" s="614"/>
    </row>
    <row r="30" spans="2:9">
      <c r="B30" s="611" t="s">
        <v>849</v>
      </c>
      <c r="C30" s="611"/>
      <c r="D30" s="612"/>
      <c r="E30" s="613"/>
      <c r="F30" s="613"/>
      <c r="G30" s="614"/>
    </row>
    <row r="31" spans="2:9">
      <c r="B31" s="413"/>
      <c r="C31" s="413"/>
      <c r="D31" s="413"/>
      <c r="E31" s="413"/>
      <c r="F31" s="413"/>
      <c r="G31" s="413"/>
    </row>
    <row r="32" spans="2:9" ht="20.100000000000001" customHeight="1">
      <c r="B32" s="610" t="str">
        <f>IF(D7=1,"Authorised Bid Signatory of other Partner of JV","Authorised Bid Signatory of other Partner - 1 of JV")</f>
        <v>Authorised Bid Signatory of other Partner - 1 of JV</v>
      </c>
      <c r="C32" s="610"/>
      <c r="D32" s="642"/>
      <c r="E32" s="642"/>
      <c r="F32" s="642"/>
      <c r="G32" s="413"/>
    </row>
    <row r="33" spans="2:16">
      <c r="B33" s="616" t="str">
        <f>IF(D7=1, "Printed Name of other Partner","Printed Name of other Partner - 1")</f>
        <v>Printed Name of other Partner - 1</v>
      </c>
      <c r="C33" s="617"/>
      <c r="D33" s="641"/>
      <c r="E33" s="641"/>
      <c r="F33" s="641"/>
      <c r="G33" s="641"/>
    </row>
    <row r="34" spans="2:16">
      <c r="B34" s="616" t="s">
        <v>171</v>
      </c>
      <c r="C34" s="617"/>
      <c r="D34" s="618"/>
      <c r="E34" s="619"/>
      <c r="F34" s="619"/>
      <c r="G34" s="620"/>
    </row>
    <row r="35" spans="2:16">
      <c r="B35" s="611" t="str">
        <f>IF(D6=1, "Email Add of other Partner","Email Add of other Partner - 1")</f>
        <v>Email Add of other Partner - 1</v>
      </c>
      <c r="C35" s="611"/>
      <c r="D35" s="615"/>
      <c r="E35" s="613"/>
      <c r="F35" s="613"/>
      <c r="G35" s="614"/>
    </row>
    <row r="36" spans="2:16">
      <c r="B36" s="611" t="str">
        <f>IF(D7=1, " Contact No. of other Partner","Contact No. of other Partner - 1")</f>
        <v>Contact No. of other Partner - 1</v>
      </c>
      <c r="C36" s="611"/>
      <c r="D36" s="612"/>
      <c r="E36" s="613"/>
      <c r="F36" s="613"/>
      <c r="G36" s="614"/>
    </row>
    <row r="37" spans="2:16">
      <c r="B37" s="611" t="s">
        <v>849</v>
      </c>
      <c r="C37" s="611"/>
      <c r="D37" s="612"/>
      <c r="E37" s="613"/>
      <c r="F37" s="613"/>
      <c r="G37" s="614"/>
    </row>
    <row r="38" spans="2:16" ht="21" customHeight="1">
      <c r="B38" s="413"/>
      <c r="C38" s="413"/>
      <c r="D38" s="413"/>
      <c r="E38" s="413"/>
      <c r="F38" s="413"/>
      <c r="G38" s="413"/>
    </row>
    <row r="39" spans="2:16" ht="20.100000000000001" customHeight="1">
      <c r="B39" s="639" t="s">
        <v>850</v>
      </c>
      <c r="C39" s="640"/>
      <c r="D39" s="610"/>
      <c r="E39" s="610"/>
      <c r="F39" s="610"/>
      <c r="G39" s="610"/>
      <c r="H39" s="519"/>
      <c r="I39" s="514"/>
    </row>
    <row r="40" spans="2:16" ht="17.100000000000001" customHeight="1">
      <c r="B40" s="616" t="s">
        <v>851</v>
      </c>
      <c r="C40" s="617"/>
      <c r="D40" s="636"/>
      <c r="E40" s="637"/>
      <c r="F40" s="637"/>
      <c r="G40" s="638"/>
    </row>
    <row r="41" spans="2:16" ht="18" customHeight="1">
      <c r="B41" s="616" t="s">
        <v>171</v>
      </c>
      <c r="C41" s="617"/>
      <c r="D41" s="618"/>
      <c r="E41" s="619"/>
      <c r="F41" s="619"/>
      <c r="G41" s="620"/>
    </row>
    <row r="42" spans="2:16" ht="18" customHeight="1">
      <c r="B42" s="611" t="s">
        <v>871</v>
      </c>
      <c r="C42" s="611"/>
      <c r="D42" s="615"/>
      <c r="E42" s="613"/>
      <c r="F42" s="613"/>
      <c r="G42" s="614"/>
    </row>
    <row r="43" spans="2:16" ht="18" customHeight="1">
      <c r="B43" s="611" t="s">
        <v>872</v>
      </c>
      <c r="C43" s="611"/>
      <c r="D43" s="612"/>
      <c r="E43" s="613"/>
      <c r="F43" s="613"/>
      <c r="G43" s="614"/>
    </row>
    <row r="44" spans="2:16">
      <c r="B44" s="611" t="s">
        <v>849</v>
      </c>
      <c r="C44" s="611"/>
      <c r="D44" s="612"/>
      <c r="E44" s="613"/>
      <c r="F44" s="613"/>
      <c r="G44" s="614"/>
    </row>
    <row r="45" spans="2:16">
      <c r="B45" s="413"/>
      <c r="C45" s="413"/>
      <c r="D45" s="413"/>
      <c r="P45" s="404" t="s">
        <v>908</v>
      </c>
    </row>
    <row r="46" spans="2:16" s="396" customFormat="1" ht="21" customHeight="1">
      <c r="B46" s="411" t="s">
        <v>905</v>
      </c>
      <c r="C46" s="412"/>
      <c r="D46" s="414"/>
      <c r="E46" s="415"/>
      <c r="F46" s="414"/>
      <c r="G46" s="416"/>
      <c r="O46" s="507">
        <f>IF(E46="Feb",29,IF(OR(E46="Apr", E46="Jun", E46="Sep", E46="Nov"),30,31))</f>
        <v>31</v>
      </c>
      <c r="P46" s="396" t="s">
        <v>909</v>
      </c>
    </row>
    <row r="47" spans="2:16" ht="21" customHeight="1">
      <c r="B47" s="411" t="s">
        <v>611</v>
      </c>
      <c r="C47" s="412"/>
      <c r="D47" s="621"/>
      <c r="E47" s="622"/>
      <c r="F47" s="622"/>
      <c r="G47" s="623"/>
      <c r="P47" s="404" t="s">
        <v>910</v>
      </c>
    </row>
    <row r="48" spans="2:16">
      <c r="E48" s="404"/>
      <c r="P48" s="404" t="s">
        <v>911</v>
      </c>
    </row>
    <row r="49" spans="16:16">
      <c r="P49" s="404" t="s">
        <v>295</v>
      </c>
    </row>
    <row r="50" spans="16:16">
      <c r="P50" s="404" t="s">
        <v>912</v>
      </c>
    </row>
    <row r="51" spans="16:16">
      <c r="P51" s="404" t="s">
        <v>913</v>
      </c>
    </row>
    <row r="52" spans="16:16">
      <c r="P52" s="404" t="s">
        <v>914</v>
      </c>
    </row>
    <row r="53" spans="16:16">
      <c r="P53" s="404" t="s">
        <v>915</v>
      </c>
    </row>
    <row r="54" spans="16:16">
      <c r="P54" s="404" t="s">
        <v>916</v>
      </c>
    </row>
    <row r="55" spans="16:16">
      <c r="P55" s="404" t="s">
        <v>917</v>
      </c>
    </row>
    <row r="56" spans="16:16">
      <c r="P56" s="404" t="s">
        <v>918</v>
      </c>
    </row>
  </sheetData>
  <sheetProtection algorithmName="SHA-512" hashValue="pHkheDxEL3rIbZhxn79d/ElFv9b1XD1uCWOi4635JVKFsASZCubc/88soRzaclzZDiMSDfeBxpIzk59V9WQ2WQ==" saltValue="f9o6WAcquE6ZLicXqupHLA==" spinCount="100000" sheet="1" selectLockedCells="1"/>
  <dataConsolidate/>
  <customSheetViews>
    <customSheetView guid="{FEBF4298-F424-4062-8777-832DAFDB7A61}" showPageBreaks="1" showGridLines="0" printArea="1" hiddenColumns="1" view="pageBreakPreview">
      <selection activeCell="F28" sqref="F28"/>
      <pageMargins left="0.75" right="0.75" top="0.69" bottom="0.7" header="0.4" footer="0.37"/>
      <pageSetup scale="96" orientation="portrait" r:id="rId1"/>
      <headerFooter alignWithMargins="0"/>
    </customSheetView>
    <customSheetView guid="{FB41F969-87BE-4AD1-A99C-A5F9EA1C8FCB}" showPageBreaks="1" showGridLines="0" printArea="1" hiddenColumns="1" view="pageBreakPreview">
      <selection activeCell="D6" sqref="D6:G6"/>
      <pageMargins left="0.75" right="0.75" top="0.69" bottom="0.7" header="0.4" footer="0.37"/>
      <pageSetup scale="96" orientation="portrait" r:id="rId2"/>
      <headerFooter alignWithMargins="0"/>
    </customSheetView>
    <customSheetView guid="{47D52ECC-373D-4A7A-838F-7112A4A0A94F}" scale="115" showPageBreaks="1" showGridLines="0" printArea="1" hiddenColumns="1" view="pageBreakPreview">
      <selection activeCell="D8" sqref="D8:G8"/>
      <pageMargins left="0.75" right="0.75" top="0.69" bottom="0.7" header="0.4" footer="0.37"/>
      <pageSetup scale="96" orientation="portrait" r:id="rId3"/>
      <headerFooter alignWithMargins="0"/>
    </customSheetView>
    <customSheetView guid="{BA86FE7A-199D-4ABD-A444-AE6BFDF4BCC9}" scale="115" showPageBreaks="1" showGridLines="0" printArea="1" hiddenColumns="1" view="pageBreakPreview" topLeftCell="A21">
      <selection activeCell="F28" sqref="F28"/>
      <pageMargins left="0.75" right="0.75" top="0.69" bottom="0.7" header="0.4" footer="0.37"/>
      <pageSetup scale="96" orientation="portrait" r:id="rId4"/>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5"/>
      <headerFooter alignWithMargins="0"/>
    </customSheetView>
    <customSheetView guid="{347D9A5E-5167-4CD7-A121-BEAF211F64E4}" scale="115" showPageBreaks="1" showGridLines="0" printArea="1" hiddenColumns="1" view="pageBreakPreview">
      <selection activeCell="D8" sqref="D8:G8"/>
      <pageMargins left="0.75" right="0.75" top="0.69" bottom="0.7" header="0.4" footer="0.37"/>
      <pageSetup scale="96" orientation="portrait" r:id="rId6"/>
      <headerFooter alignWithMargins="0"/>
    </customSheetView>
    <customSheetView guid="{72B383D4-8341-48BE-BBCC-63C6785ABF81}" scale="115" showPageBreaks="1" showGridLines="0" printArea="1" hiddenColumns="1" view="pageBreakPreview" topLeftCell="B1">
      <selection activeCell="D6" sqref="D6:G6"/>
      <pageMargins left="0.75" right="0.75" top="0.69" bottom="0.7" header="0.4" footer="0.37"/>
      <pageSetup scale="96" orientation="portrait" r:id="rId7"/>
      <headerFooter alignWithMargins="0"/>
    </customSheetView>
    <customSheetView guid="{7706378E-40E2-4583-90AF-E6E1DCB3696C}" showPageBreaks="1" showGridLines="0" printArea="1" hiddenColumns="1" view="pageBreakPreview">
      <selection activeCell="F28" sqref="F28"/>
      <pageMargins left="0.75" right="0.75" top="0.69" bottom="0.7" header="0.4" footer="0.37"/>
      <pageSetup scale="96" orientation="portrait" r:id="rId8"/>
      <headerFooter alignWithMargins="0"/>
    </customSheetView>
    <customSheetView guid="{1A6C211D-477E-416D-87F8-1BF3866A431B}" showPageBreaks="1" showGridLines="0" printArea="1" hiddenColumns="1" view="pageBreakPreview">
      <selection activeCell="F28" sqref="F28"/>
      <pageMargins left="0.75" right="0.75" top="0.69" bottom="0.7" header="0.4" footer="0.37"/>
      <pageSetup scale="96" orientation="portrait" r:id="rId9"/>
      <headerFooter alignWithMargins="0"/>
    </customSheetView>
  </customSheetViews>
  <mergeCells count="57">
    <mergeCell ref="B30:C30"/>
    <mergeCell ref="D30:G30"/>
    <mergeCell ref="D32:F32"/>
    <mergeCell ref="B36:C36"/>
    <mergeCell ref="D36:G36"/>
    <mergeCell ref="B37:C37"/>
    <mergeCell ref="D37:G37"/>
    <mergeCell ref="B33:C33"/>
    <mergeCell ref="D33:G33"/>
    <mergeCell ref="B34:C34"/>
    <mergeCell ref="D34:G34"/>
    <mergeCell ref="B44:C44"/>
    <mergeCell ref="D44:G44"/>
    <mergeCell ref="B42:C42"/>
    <mergeCell ref="D42:G42"/>
    <mergeCell ref="B39:C39"/>
    <mergeCell ref="D47:G47"/>
    <mergeCell ref="B1:G1"/>
    <mergeCell ref="B2:G2"/>
    <mergeCell ref="B4:G4"/>
    <mergeCell ref="D6:G6"/>
    <mergeCell ref="D7:G7"/>
    <mergeCell ref="D26:G26"/>
    <mergeCell ref="D27:G27"/>
    <mergeCell ref="D9:G9"/>
    <mergeCell ref="D17:G17"/>
    <mergeCell ref="D18:G18"/>
    <mergeCell ref="D20:G20"/>
    <mergeCell ref="D21:G21"/>
    <mergeCell ref="D22:G22"/>
    <mergeCell ref="B40:C40"/>
    <mergeCell ref="D40:G40"/>
    <mergeCell ref="D23:G23"/>
    <mergeCell ref="D15:G15"/>
    <mergeCell ref="D16:G16"/>
    <mergeCell ref="B8:C8"/>
    <mergeCell ref="D8:G8"/>
    <mergeCell ref="D10:G10"/>
    <mergeCell ref="D12:G12"/>
    <mergeCell ref="D13:G13"/>
    <mergeCell ref="D11:G11"/>
    <mergeCell ref="D25:G25"/>
    <mergeCell ref="B43:C43"/>
    <mergeCell ref="D43:G43"/>
    <mergeCell ref="D39:G39"/>
    <mergeCell ref="B28:C28"/>
    <mergeCell ref="D28:G28"/>
    <mergeCell ref="B35:C35"/>
    <mergeCell ref="D35:G35"/>
    <mergeCell ref="B29:C29"/>
    <mergeCell ref="D29:G29"/>
    <mergeCell ref="B26:C26"/>
    <mergeCell ref="B27:C27"/>
    <mergeCell ref="B41:C41"/>
    <mergeCell ref="D41:G41"/>
    <mergeCell ref="B32:C32"/>
    <mergeCell ref="B25:C25"/>
  </mergeCells>
  <conditionalFormatting sqref="B15:C18">
    <cfRule type="expression" dxfId="50" priority="11">
      <formula>$AA$6&lt;1</formula>
    </cfRule>
  </conditionalFormatting>
  <conditionalFormatting sqref="B20:C23">
    <cfRule type="expression" dxfId="49" priority="10">
      <formula>$AA$6&lt;2</formula>
    </cfRule>
  </conditionalFormatting>
  <conditionalFormatting sqref="B32:C37">
    <cfRule type="expression" dxfId="48" priority="4">
      <formula>$AA$6&lt;1</formula>
    </cfRule>
  </conditionalFormatting>
  <conditionalFormatting sqref="B39:C44">
    <cfRule type="expression" dxfId="47" priority="6">
      <formula>$AA$6&lt;2</formula>
    </cfRule>
  </conditionalFormatting>
  <conditionalFormatting sqref="B7:G7">
    <cfRule type="expression" dxfId="46" priority="12">
      <formula>$D$6="Sole Bidder"</formula>
    </cfRule>
  </conditionalFormatting>
  <conditionalFormatting sqref="B9:G9">
    <cfRule type="expression" dxfId="45" priority="1">
      <formula>$D$8="No"</formula>
    </cfRule>
  </conditionalFormatting>
  <conditionalFormatting sqref="D39 H39:I39 D40:G44">
    <cfRule type="expression" dxfId="44" priority="5">
      <formula>$L$8=1</formula>
    </cfRule>
    <cfRule type="expression" dxfId="43" priority="7" stopIfTrue="1">
      <formula>$D$6="Sole Bidder"</formula>
    </cfRule>
  </conditionalFormatting>
  <conditionalFormatting sqref="D15:G23">
    <cfRule type="expression" dxfId="42" priority="9" stopIfTrue="1">
      <formula>$D$6="Sole Bidder"</formula>
    </cfRule>
  </conditionalFormatting>
  <conditionalFormatting sqref="D20:G23">
    <cfRule type="expression" dxfId="41" priority="8">
      <formula>$L$8=1</formula>
    </cfRule>
  </conditionalFormatting>
  <conditionalFormatting sqref="D33:G38">
    <cfRule type="expression" dxfId="40" priority="3" stopIfTrue="1">
      <formula>$D$6="Sole Bidder"</formula>
    </cfRule>
  </conditionalFormatting>
  <dataValidations count="6">
    <dataValidation type="list" allowBlank="1" showInputMessage="1" showErrorMessage="1" sqref="D7:G7" xr:uid="{AB2DCB3A-A7E8-48A0-A4B4-256B47FEBF8A}">
      <formula1>$AB$2:$AB$3</formula1>
    </dataValidation>
    <dataValidation type="list" allowBlank="1" showInputMessage="1" showErrorMessage="1" sqref="D6:G6" xr:uid="{DA47A554-835D-4CA6-9213-A9188D065D07}">
      <formula1>$AA$2:$AA$3</formula1>
    </dataValidation>
    <dataValidation type="list" allowBlank="1" showInputMessage="1" showErrorMessage="1" sqref="D30:G30 D44:G44 D37:G37" xr:uid="{46D3773B-9B8A-489F-B09F-226863FBAA16}">
      <formula1>"Submitted, Not Submitted"</formula1>
    </dataValidation>
    <dataValidation type="list" allowBlank="1" showInputMessage="1" showErrorMessage="1" sqref="E46" xr:uid="{224C919F-340D-4225-9B11-3707693D0A9E}">
      <formula1>$P$45:$P$56</formula1>
    </dataValidation>
    <dataValidation type="list" allowBlank="1" showInputMessage="1" showErrorMessage="1" sqref="D8:G8" xr:uid="{2180EEBA-30FD-4F94-9A9A-A753BC310018}">
      <formula1>"Yes,No"</formula1>
    </dataValidation>
    <dataValidation type="list" allowBlank="1" showInputMessage="1" showErrorMessage="1" sqref="F46" xr:uid="{4250A324-B3EC-4EED-9390-DB49A1CB5A44}">
      <formula1>"2023,2024,2025"</formula1>
    </dataValidation>
  </dataValidations>
  <pageMargins left="0.75" right="0.75" top="0.69" bottom="0.7" header="0.4" footer="0.37"/>
  <pageSetup scale="70" orientation="portrait" r:id="rId10"/>
  <headerFooter alignWithMargins="0"/>
  <drawing r:id="rId1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B2150-E53A-43C9-9C56-5F2979ACDB90}">
  <sheetPr codeName="Sheet30">
    <tabColor indexed="11"/>
    <pageSetUpPr fitToPage="1"/>
  </sheetPr>
  <dimension ref="A1:I42"/>
  <sheetViews>
    <sheetView showGridLines="0" showZeros="0" view="pageBreakPreview" topLeftCell="A22" zoomScaleSheetLayoutView="100" workbookViewId="0">
      <selection activeCell="T178" sqref="T178"/>
    </sheetView>
  </sheetViews>
  <sheetFormatPr defaultColWidth="9.140625" defaultRowHeight="16.5"/>
  <cols>
    <col min="1" max="1" width="12.140625" style="29" customWidth="1"/>
    <col min="2" max="2" width="36.85546875" style="29" customWidth="1"/>
    <col min="3" max="3" width="11.42578125" style="29" customWidth="1"/>
    <col min="4" max="4" width="27.140625" style="29" customWidth="1"/>
    <col min="5" max="5" width="39.28515625" style="29" customWidth="1"/>
    <col min="6" max="8" width="9.140625" style="24"/>
    <col min="9" max="16384" width="9.140625" style="25"/>
  </cols>
  <sheetData>
    <row r="1" spans="1:9" ht="31.5" customHeight="1">
      <c r="A1" s="893" t="str">
        <f>'Attach 3(JV)'!A1</f>
        <v>Specification No. :CC/NT/W-AIS/DOM/A00/23/06456</v>
      </c>
      <c r="B1" s="893"/>
      <c r="C1" s="893"/>
      <c r="D1" s="893"/>
      <c r="E1" s="309" t="str">
        <f>"Attachment-23 " &amp; 'Attach 3(JV)'!AT1</f>
        <v xml:space="preserve">Attachment-23 </v>
      </c>
    </row>
    <row r="2" spans="1:9" ht="7.5" customHeight="1"/>
    <row r="3" spans="1:9" ht="80.25" customHeight="1">
      <c r="A3" s="894" t="str">
        <f>'Attach 3(JV)'!A3</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3" s="895"/>
      <c r="C3" s="895"/>
      <c r="D3" s="895"/>
      <c r="E3" s="895"/>
      <c r="F3" s="26"/>
      <c r="G3" s="27"/>
      <c r="H3" s="26"/>
    </row>
    <row r="4" spans="1:9" ht="20.100000000000001" customHeight="1">
      <c r="A4" s="28"/>
      <c r="H4" s="30"/>
      <c r="I4" s="11"/>
    </row>
    <row r="5" spans="1:9" ht="20.100000000000001" customHeight="1">
      <c r="A5" s="655" t="s">
        <v>726</v>
      </c>
      <c r="B5" s="655"/>
      <c r="C5" s="655"/>
      <c r="D5" s="655"/>
      <c r="E5" s="655"/>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5.25" customHeight="1">
      <c r="A8" s="837" t="str">
        <f>'Attach 3(JV)'!A8</f>
        <v/>
      </c>
      <c r="B8" s="837"/>
      <c r="C8" s="837"/>
      <c r="D8" s="837"/>
      <c r="E8" s="128" t="str">
        <f>'Attach 3(JV)'!E8</f>
        <v>Contract Services</v>
      </c>
      <c r="H8" s="30"/>
      <c r="I8" s="11"/>
    </row>
    <row r="9" spans="1:9" ht="20.100000000000001" customHeight="1">
      <c r="A9" s="13" t="s">
        <v>349</v>
      </c>
      <c r="B9" s="746" t="str">
        <f>'Attach 3(JV)'!B9</f>
        <v/>
      </c>
      <c r="C9" s="746"/>
      <c r="D9" s="746"/>
      <c r="E9" s="128" t="str">
        <f>'Attach 3(JV)'!E9</f>
        <v>Power Grid Corporation of India Ltd.,</v>
      </c>
      <c r="H9" s="30"/>
      <c r="I9" s="11"/>
    </row>
    <row r="10" spans="1:9" ht="20.100000000000001" customHeight="1">
      <c r="A10" s="13" t="s">
        <v>351</v>
      </c>
      <c r="B10" s="746" t="str">
        <f>'Attach 3(JV)'!B10</f>
        <v/>
      </c>
      <c r="C10" s="746"/>
      <c r="D10" s="746"/>
      <c r="E10" s="128" t="str">
        <f>'Attach 3(JV)'!E10</f>
        <v>"Saudamini", Plot No. 2, Sector 29</v>
      </c>
      <c r="H10" s="30"/>
      <c r="I10" s="11"/>
    </row>
    <row r="11" spans="1:9" ht="20.100000000000001" customHeight="1">
      <c r="B11" s="746" t="str">
        <f>'Attach 3(JV)'!B11</f>
        <v/>
      </c>
      <c r="C11" s="746"/>
      <c r="D11" s="746"/>
      <c r="E11" s="128" t="str">
        <f>'Attach 3(JV)'!E11</f>
        <v>Gurgaon (Haryana) - 122001</v>
      </c>
    </row>
    <row r="12" spans="1:9" ht="18" customHeight="1">
      <c r="A12" s="32"/>
      <c r="B12" s="746" t="str">
        <f>'Attach 3(JV)'!B12</f>
        <v/>
      </c>
      <c r="C12" s="746"/>
      <c r="D12" s="746"/>
      <c r="E12" s="15"/>
    </row>
    <row r="13" spans="1:9" ht="19.5" hidden="1" customHeight="1">
      <c r="A13" s="32"/>
      <c r="B13" s="123"/>
      <c r="C13" s="123"/>
      <c r="D13" s="123"/>
      <c r="E13" s="15"/>
    </row>
    <row r="14" spans="1:9" ht="20.100000000000001" customHeight="1">
      <c r="A14" s="32"/>
      <c r="B14" s="123"/>
      <c r="C14" s="123"/>
      <c r="D14" s="123"/>
      <c r="G14" s="12"/>
    </row>
    <row r="15" spans="1:9" ht="20.100000000000001" customHeight="1">
      <c r="A15" s="29" t="s">
        <v>344</v>
      </c>
    </row>
    <row r="16" spans="1:9" ht="124.5" customHeight="1">
      <c r="A16" s="740" t="str">
        <f>"This has reference to the Terms &amp; Conditions for the e-Reverse Auction mentioned in the Business Rules for " &amp;Basic!B1&amp;" , Spec. No.:  "&amp;Basic!B3</f>
        <v>This has reference to the Terms &amp; Conditions for the e-Reverse Auction mentioned in the Business Rules for 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 No.:  CC/NT/W-AIS/DOM/A00/23/06456</v>
      </c>
      <c r="B16" s="740"/>
      <c r="C16" s="740"/>
      <c r="D16" s="740"/>
      <c r="E16" s="740"/>
    </row>
    <row r="17" spans="1:9" ht="9.9499999999999993" customHeight="1">
      <c r="A17" s="163"/>
      <c r="B17" s="163"/>
      <c r="C17" s="163"/>
      <c r="D17" s="163"/>
      <c r="E17" s="163"/>
    </row>
    <row r="18" spans="1:9" ht="30.95" customHeight="1">
      <c r="A18" s="740" t="s">
        <v>727</v>
      </c>
      <c r="B18" s="740"/>
      <c r="C18" s="740"/>
      <c r="D18" s="740"/>
      <c r="E18" s="740"/>
    </row>
    <row r="19" spans="1:9" ht="17.45" customHeight="1">
      <c r="A19" s="483">
        <v>1</v>
      </c>
      <c r="B19" s="740" t="s">
        <v>728</v>
      </c>
      <c r="C19" s="740"/>
      <c r="D19" s="740"/>
      <c r="E19" s="740"/>
    </row>
    <row r="20" spans="1:9" ht="15.6" customHeight="1">
      <c r="A20" s="483"/>
      <c r="B20" s="163"/>
      <c r="C20" s="163"/>
      <c r="D20" s="163"/>
      <c r="E20" s="163"/>
    </row>
    <row r="21" spans="1:9" ht="27.95" customHeight="1">
      <c r="A21" s="483">
        <v>2</v>
      </c>
      <c r="B21" s="740" t="s">
        <v>729</v>
      </c>
      <c r="C21" s="740"/>
      <c r="D21" s="740"/>
      <c r="E21" s="740"/>
    </row>
    <row r="22" spans="1:9" ht="90.6" customHeight="1">
      <c r="A22" s="483">
        <v>3</v>
      </c>
      <c r="B22" s="740" t="s">
        <v>732</v>
      </c>
      <c r="C22" s="740"/>
      <c r="D22" s="740"/>
      <c r="E22" s="740"/>
    </row>
    <row r="23" spans="1:9" ht="149.44999999999999" customHeight="1">
      <c r="A23" s="483">
        <v>4</v>
      </c>
      <c r="B23" s="740" t="s">
        <v>731</v>
      </c>
      <c r="C23" s="740"/>
      <c r="D23" s="740"/>
      <c r="E23" s="740"/>
    </row>
    <row r="24" spans="1:9" ht="15.95" customHeight="1">
      <c r="A24" s="76"/>
      <c r="B24" s="163"/>
      <c r="C24" s="163"/>
      <c r="D24" s="163"/>
      <c r="E24" s="163"/>
    </row>
    <row r="25" spans="1:9">
      <c r="A25" s="900" t="s">
        <v>730</v>
      </c>
      <c r="B25" s="900"/>
      <c r="C25" s="900"/>
      <c r="D25" s="900"/>
      <c r="E25" s="900"/>
    </row>
    <row r="26" spans="1:9">
      <c r="A26" s="77"/>
      <c r="B26" s="77"/>
      <c r="C26" s="77"/>
      <c r="D26" s="77"/>
      <c r="E26" s="77"/>
    </row>
    <row r="27" spans="1:9" ht="33" customHeight="1">
      <c r="A27" s="36" t="s">
        <v>6</v>
      </c>
      <c r="B27" s="69" t="str">
        <f>'Attach 3(JV)'!B24</f>
        <v>--</v>
      </c>
      <c r="C27" s="40"/>
      <c r="D27" s="37" t="s">
        <v>4</v>
      </c>
      <c r="E27" s="240" t="str">
        <f>'Attach 3(JV)'!E24</f>
        <v/>
      </c>
    </row>
    <row r="28" spans="1:9" ht="33" customHeight="1">
      <c r="A28" s="36" t="s">
        <v>7</v>
      </c>
      <c r="B28" s="240" t="str">
        <f>'Attach 3(JV)'!B25</f>
        <v/>
      </c>
      <c r="C28" s="40"/>
      <c r="D28" s="37" t="s">
        <v>5</v>
      </c>
      <c r="E28" s="240" t="str">
        <f>'Attach 3(JV)'!E25</f>
        <v/>
      </c>
    </row>
    <row r="29" spans="1:9" ht="33" customHeight="1">
      <c r="B29" s="40"/>
      <c r="C29" s="40"/>
      <c r="D29" s="37"/>
      <c r="E29" s="40"/>
    </row>
    <row r="30" spans="1:9" s="29" customFormat="1" ht="20.100000000000001" customHeight="1">
      <c r="F30" s="24"/>
      <c r="G30" s="24"/>
      <c r="H30" s="24"/>
      <c r="I30" s="25"/>
    </row>
    <row r="31" spans="1:9" s="29" customFormat="1" ht="20.100000000000001" customHeight="1">
      <c r="A31" s="38"/>
      <c r="F31" s="24"/>
      <c r="G31" s="24"/>
      <c r="H31" s="24"/>
      <c r="I31" s="25"/>
    </row>
    <row r="32" spans="1:9" s="29" customFormat="1" ht="20.100000000000001" customHeight="1">
      <c r="F32" s="24"/>
      <c r="G32" s="24"/>
      <c r="H32" s="24"/>
      <c r="I32" s="25"/>
    </row>
    <row r="33" spans="1:9" s="29" customFormat="1" ht="20.100000000000001" customHeight="1">
      <c r="F33" s="24"/>
      <c r="G33" s="24"/>
      <c r="H33" s="24"/>
      <c r="I33" s="25"/>
    </row>
    <row r="34" spans="1:9" s="29" customFormat="1" ht="20.100000000000001" customHeight="1">
      <c r="A34" s="38"/>
      <c r="F34" s="24"/>
      <c r="G34" s="24"/>
      <c r="H34" s="24"/>
      <c r="I34" s="25"/>
    </row>
    <row r="35" spans="1:9" s="29" customFormat="1" ht="20.100000000000001" customHeight="1">
      <c r="F35" s="24"/>
      <c r="G35" s="24"/>
      <c r="H35" s="24"/>
      <c r="I35" s="25"/>
    </row>
    <row r="36" spans="1:9" s="29" customFormat="1" ht="20.100000000000001" customHeight="1">
      <c r="A36" s="38"/>
      <c r="F36" s="24"/>
      <c r="G36" s="24"/>
      <c r="H36" s="24"/>
      <c r="I36" s="25"/>
    </row>
    <row r="37" spans="1:9" s="29" customFormat="1" ht="20.100000000000001" customHeight="1">
      <c r="F37" s="24"/>
      <c r="G37" s="24"/>
      <c r="H37" s="24"/>
      <c r="I37" s="25"/>
    </row>
    <row r="38" spans="1:9" s="29" customFormat="1" ht="20.100000000000001" customHeight="1">
      <c r="A38" s="38"/>
      <c r="F38" s="24"/>
      <c r="G38" s="24"/>
      <c r="H38" s="24"/>
      <c r="I38" s="25"/>
    </row>
    <row r="39" spans="1:9" s="29" customFormat="1" ht="20.100000000000001" customHeight="1">
      <c r="F39" s="24"/>
      <c r="G39" s="24"/>
      <c r="H39" s="24"/>
      <c r="I39" s="25"/>
    </row>
    <row r="40" spans="1:9" s="29" customFormat="1" ht="20.100000000000001" customHeight="1">
      <c r="F40" s="24"/>
      <c r="G40" s="24"/>
      <c r="H40" s="24"/>
      <c r="I40" s="25"/>
    </row>
    <row r="41" spans="1:9" s="29" customFormat="1" ht="20.100000000000001" customHeight="1">
      <c r="F41" s="24"/>
      <c r="G41" s="24"/>
      <c r="H41" s="24"/>
      <c r="I41" s="25"/>
    </row>
    <row r="42" spans="1:9" s="29" customFormat="1" ht="20.100000000000001" customHeight="1">
      <c r="F42" s="24"/>
      <c r="G42" s="24"/>
      <c r="H42" s="24"/>
      <c r="I42" s="25"/>
    </row>
  </sheetData>
  <sheetProtection algorithmName="SHA-512" hashValue="j0slo79KNmfKIiF6MviYt/P9/APFHo6WoAvN4Kb+Nq7W9++bmDlIyhsJGS0p9CegqSSi7seSe3S+IljZnofdSw==" saltValue="TjapCPvMzX3p46FN2+tL9Q==" spinCount="100000" sheet="1" formatColumns="0" formatRows="0" selectLockedCells="1"/>
  <mergeCells count="15">
    <mergeCell ref="B22:E22"/>
    <mergeCell ref="B23:E23"/>
    <mergeCell ref="A25:E25"/>
    <mergeCell ref="B11:D11"/>
    <mergeCell ref="B12:D12"/>
    <mergeCell ref="B19:E19"/>
    <mergeCell ref="B21:E21"/>
    <mergeCell ref="A16:E16"/>
    <mergeCell ref="A18:E18"/>
    <mergeCell ref="B10:D10"/>
    <mergeCell ref="A1:D1"/>
    <mergeCell ref="A3:E3"/>
    <mergeCell ref="A5:E5"/>
    <mergeCell ref="A8:D8"/>
    <mergeCell ref="B9:D9"/>
  </mergeCells>
  <pageMargins left="0.75" right="0.63" top="0.57999999999999996" bottom="0.6" header="0.34" footer="0.35"/>
  <pageSetup scale="77" orientation="portrait" r:id="rId1"/>
  <headerFooter alignWithMargins="0">
    <oddFooter>&amp;R&amp;"Book Antiqua,Bold"&amp;8 Page &amp;P of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0B2BD-26A3-4829-93A2-F192538984D2}">
  <sheetPr codeName="Sheet31">
    <tabColor indexed="11"/>
    <pageSetUpPr fitToPage="1"/>
  </sheetPr>
  <dimension ref="A1:J48"/>
  <sheetViews>
    <sheetView showGridLines="0" showZeros="0" view="pageBreakPreview" topLeftCell="A22" zoomScaleSheetLayoutView="100" workbookViewId="0">
      <selection activeCell="H3" sqref="H1:J1048576"/>
    </sheetView>
  </sheetViews>
  <sheetFormatPr defaultColWidth="9.140625" defaultRowHeight="16.5"/>
  <cols>
    <col min="1" max="1" width="12.140625" style="29" customWidth="1"/>
    <col min="2" max="2" width="36.85546875" style="29" customWidth="1"/>
    <col min="3" max="3" width="11.42578125" style="29" customWidth="1"/>
    <col min="4" max="4" width="27.140625" style="29" customWidth="1"/>
    <col min="5" max="5" width="39.28515625" style="29" customWidth="1"/>
    <col min="6" max="7" width="9.140625" style="24"/>
    <col min="8" max="8" width="9.140625" style="24" hidden="1" customWidth="1"/>
    <col min="9" max="10" width="9.140625" style="25" hidden="1" customWidth="1"/>
    <col min="11" max="16384" width="9.140625" style="25"/>
  </cols>
  <sheetData>
    <row r="1" spans="1:9" ht="31.5" customHeight="1">
      <c r="A1" s="893" t="str">
        <f>'Attach 3(JV)'!A1</f>
        <v>Specification No. :CC/NT/W-AIS/DOM/A00/23/06456</v>
      </c>
      <c r="B1" s="893"/>
      <c r="C1" s="893"/>
      <c r="D1" s="893"/>
      <c r="E1" s="309" t="str">
        <f>"Attachment-24 " &amp; 'Attach 3(JV)'!AT1</f>
        <v xml:space="preserve">Attachment-24 </v>
      </c>
    </row>
    <row r="2" spans="1:9" ht="7.5" customHeight="1"/>
    <row r="3" spans="1:9" ht="70.5" customHeight="1">
      <c r="A3" s="894" t="str">
        <f>'Attach 3(JV)'!A3</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3" s="895"/>
      <c r="C3" s="895"/>
      <c r="D3" s="895"/>
      <c r="E3" s="895"/>
      <c r="F3" s="26"/>
      <c r="G3" s="27"/>
      <c r="H3" s="26"/>
    </row>
    <row r="4" spans="1:9" ht="20.100000000000001" customHeight="1">
      <c r="A4" s="28"/>
      <c r="H4" s="30"/>
      <c r="I4" s="11"/>
    </row>
    <row r="5" spans="1:9" ht="20.100000000000001" customHeight="1">
      <c r="A5" s="655" t="s">
        <v>733</v>
      </c>
      <c r="B5" s="655"/>
      <c r="C5" s="655"/>
      <c r="D5" s="655"/>
      <c r="E5" s="655"/>
      <c r="F5" s="31"/>
      <c r="H5" s="30"/>
      <c r="I5" s="11"/>
    </row>
    <row r="6" spans="1:9" ht="20.100000000000001" customHeight="1">
      <c r="A6" s="32"/>
      <c r="H6" s="30"/>
      <c r="I6" s="11"/>
    </row>
    <row r="7" spans="1:9" ht="20.100000000000001" customHeight="1">
      <c r="A7" s="727" t="str">
        <f>'Attach 3(JV)'!E7</f>
        <v>To:</v>
      </c>
      <c r="B7" s="727"/>
      <c r="H7" s="30"/>
      <c r="I7" s="11"/>
    </row>
    <row r="8" spans="1:9" ht="20.45" customHeight="1">
      <c r="A8" s="917" t="str">
        <f>'Attach 3(JV)'!E8</f>
        <v>Contract Services</v>
      </c>
      <c r="B8" s="917"/>
      <c r="C8" s="424"/>
      <c r="D8" s="424"/>
      <c r="H8" s="24" t="str">
        <f>'Attach 3(JV)'!A8</f>
        <v/>
      </c>
      <c r="I8" s="11"/>
    </row>
    <row r="9" spans="1:9" ht="20.100000000000001" customHeight="1">
      <c r="A9" s="917" t="str">
        <f>'Attach 3(JV)'!E9</f>
        <v>Power Grid Corporation of India Ltd.,</v>
      </c>
      <c r="B9" s="917"/>
      <c r="C9" s="481"/>
      <c r="D9" s="481"/>
      <c r="H9" s="24" t="str">
        <f>'Attach 3(JV)'!B9</f>
        <v/>
      </c>
      <c r="I9" s="11"/>
    </row>
    <row r="10" spans="1:9" ht="20.100000000000001" customHeight="1">
      <c r="A10" s="917" t="str">
        <f>'Attach 3(JV)'!E10</f>
        <v>"Saudamini", Plot No. 2, Sector 29</v>
      </c>
      <c r="B10" s="917"/>
      <c r="C10" s="481"/>
      <c r="D10" s="481"/>
      <c r="H10" s="50" t="str">
        <f>IF('Names of Bidder'!D6="JV (Joint Venture)",H8,H9)</f>
        <v/>
      </c>
      <c r="I10" s="11"/>
    </row>
    <row r="11" spans="1:9" ht="20.100000000000001" customHeight="1">
      <c r="A11" s="917" t="str">
        <f>'Attach 3(JV)'!E11</f>
        <v>Gurgaon (Haryana) - 122001</v>
      </c>
      <c r="B11" s="917"/>
      <c r="C11" s="481"/>
      <c r="D11" s="481"/>
    </row>
    <row r="12" spans="1:9" ht="19.5" hidden="1" customHeight="1">
      <c r="A12" s="32"/>
      <c r="B12" s="123"/>
      <c r="C12" s="123"/>
      <c r="D12" s="123"/>
      <c r="E12" s="15"/>
    </row>
    <row r="13" spans="1:9" ht="20.100000000000001" customHeight="1">
      <c r="A13" s="32"/>
      <c r="B13" s="123"/>
      <c r="C13" s="123"/>
      <c r="D13" s="123"/>
      <c r="G13" s="12"/>
    </row>
    <row r="14" spans="1:9" ht="20.100000000000001" customHeight="1">
      <c r="A14" s="29" t="s">
        <v>344</v>
      </c>
    </row>
    <row r="15" spans="1:9" ht="49.5" customHeight="1">
      <c r="A15" s="740" t="str">
        <f>"We, "&amp;H10&amp; " understand that, according to bid conditions, Bids must be supported by a Bid-Securing Declaration."</f>
        <v>We,  understand that, according to bid conditions, Bids must be supported by a Bid-Securing Declaration.</v>
      </c>
      <c r="B15" s="740"/>
      <c r="C15" s="740"/>
      <c r="D15" s="740"/>
      <c r="E15" s="740"/>
    </row>
    <row r="16" spans="1:9" ht="67.5" customHeight="1">
      <c r="A16" s="740" t="s">
        <v>734</v>
      </c>
      <c r="B16" s="740"/>
      <c r="C16" s="740"/>
      <c r="D16" s="740"/>
      <c r="E16" s="740"/>
    </row>
    <row r="17" spans="1:5" ht="14.45" customHeight="1">
      <c r="A17" s="163"/>
      <c r="B17" s="163"/>
      <c r="C17" s="163"/>
      <c r="D17" s="163"/>
      <c r="E17" s="163"/>
    </row>
    <row r="18" spans="1:5" ht="17.45" customHeight="1">
      <c r="A18" s="483">
        <v>1</v>
      </c>
      <c r="B18" s="740" t="s">
        <v>735</v>
      </c>
      <c r="C18" s="740"/>
      <c r="D18" s="740"/>
      <c r="E18" s="740"/>
    </row>
    <row r="19" spans="1:5" ht="15.6" customHeight="1">
      <c r="A19" s="483"/>
      <c r="B19" s="163"/>
      <c r="C19" s="163"/>
      <c r="D19" s="163"/>
      <c r="E19" s="163"/>
    </row>
    <row r="20" spans="1:5" ht="27.95" customHeight="1">
      <c r="A20" s="483">
        <v>2</v>
      </c>
      <c r="B20" s="740" t="s">
        <v>736</v>
      </c>
      <c r="C20" s="740"/>
      <c r="D20" s="740"/>
      <c r="E20" s="740"/>
    </row>
    <row r="21" spans="1:5" ht="46.5" customHeight="1">
      <c r="A21" s="483">
        <v>3</v>
      </c>
      <c r="B21" s="740" t="s">
        <v>737</v>
      </c>
      <c r="C21" s="740"/>
      <c r="D21" s="740"/>
      <c r="E21" s="740"/>
    </row>
    <row r="22" spans="1:5" ht="53.45" customHeight="1">
      <c r="A22" s="483">
        <v>4</v>
      </c>
      <c r="B22" s="740" t="s">
        <v>738</v>
      </c>
      <c r="C22" s="740"/>
      <c r="D22" s="740"/>
      <c r="E22" s="740"/>
    </row>
    <row r="23" spans="1:5" ht="30.6" customHeight="1">
      <c r="A23" s="483">
        <v>5</v>
      </c>
      <c r="B23" s="740" t="s">
        <v>739</v>
      </c>
      <c r="C23" s="740"/>
      <c r="D23" s="740"/>
      <c r="E23" s="740"/>
    </row>
    <row r="24" spans="1:5" ht="75.95" customHeight="1">
      <c r="A24" s="483"/>
      <c r="B24" s="740" t="s">
        <v>741</v>
      </c>
      <c r="C24" s="740"/>
      <c r="D24" s="740"/>
      <c r="E24" s="740"/>
    </row>
    <row r="25" spans="1:5" ht="15.95" customHeight="1">
      <c r="A25" s="483">
        <v>6</v>
      </c>
      <c r="B25" s="740" t="s">
        <v>740</v>
      </c>
      <c r="C25" s="740"/>
      <c r="D25" s="740"/>
      <c r="E25" s="740"/>
    </row>
    <row r="26" spans="1:5">
      <c r="A26" s="900"/>
      <c r="B26" s="900"/>
      <c r="C26" s="900"/>
      <c r="D26" s="900"/>
      <c r="E26" s="900"/>
    </row>
    <row r="27" spans="1:5">
      <c r="A27" s="77"/>
      <c r="B27" s="77"/>
      <c r="C27" s="77"/>
      <c r="D27" s="77"/>
      <c r="E27" s="77"/>
    </row>
    <row r="28" spans="1:5">
      <c r="A28" s="900" t="s">
        <v>742</v>
      </c>
      <c r="B28" s="900"/>
      <c r="C28" s="77" t="s">
        <v>743</v>
      </c>
      <c r="D28" s="915" t="str">
        <f>H10</f>
        <v/>
      </c>
      <c r="E28" s="915"/>
    </row>
    <row r="29" spans="1:5" ht="36.6" customHeight="1">
      <c r="A29" s="916" t="s">
        <v>744</v>
      </c>
      <c r="B29" s="916"/>
      <c r="C29" s="77" t="s">
        <v>747</v>
      </c>
      <c r="D29" s="915" t="str">
        <f>'Attach 3(JV)'!E24</f>
        <v/>
      </c>
      <c r="E29" s="915"/>
    </row>
    <row r="30" spans="1:5">
      <c r="A30" s="900" t="s">
        <v>745</v>
      </c>
      <c r="B30" s="900"/>
      <c r="C30" s="77" t="s">
        <v>747</v>
      </c>
      <c r="D30" s="915" t="str">
        <f>'Attach 3(JV)'!E25</f>
        <v/>
      </c>
      <c r="E30" s="915"/>
    </row>
    <row r="31" spans="1:5">
      <c r="A31" s="77"/>
      <c r="B31" s="77"/>
      <c r="C31" s="77"/>
      <c r="D31" s="77"/>
      <c r="E31" s="77"/>
    </row>
    <row r="32" spans="1:5">
      <c r="A32" s="77" t="s">
        <v>746</v>
      </c>
      <c r="B32" s="77"/>
      <c r="C32" s="77" t="s">
        <v>747</v>
      </c>
      <c r="D32" s="900" t="s">
        <v>748</v>
      </c>
      <c r="E32" s="900"/>
    </row>
    <row r="33" spans="1:9">
      <c r="A33" s="77"/>
      <c r="B33" s="77"/>
      <c r="C33" s="77"/>
      <c r="D33" s="77"/>
      <c r="E33" s="77"/>
    </row>
    <row r="34" spans="1:9" ht="33" customHeight="1">
      <c r="A34" s="36" t="s">
        <v>6</v>
      </c>
      <c r="B34" s="69" t="str">
        <f>'Attach 3(JV)'!B24</f>
        <v>--</v>
      </c>
      <c r="C34" s="40"/>
      <c r="D34" s="36" t="s">
        <v>7</v>
      </c>
      <c r="E34" s="240" t="str">
        <f>'Attach 3(JV)'!B25</f>
        <v/>
      </c>
    </row>
    <row r="35" spans="1:9" ht="33" customHeight="1">
      <c r="B35" s="40"/>
      <c r="C35" s="40"/>
      <c r="D35" s="37"/>
      <c r="E35" s="40"/>
    </row>
    <row r="36" spans="1:9" s="29" customFormat="1" ht="20.100000000000001" customHeight="1">
      <c r="F36" s="24"/>
      <c r="G36" s="24"/>
      <c r="H36" s="24"/>
      <c r="I36" s="25"/>
    </row>
    <row r="37" spans="1:9" s="29" customFormat="1" ht="20.100000000000001" customHeight="1">
      <c r="A37" s="38"/>
      <c r="F37" s="24"/>
      <c r="G37" s="24"/>
      <c r="H37" s="24"/>
      <c r="I37" s="25"/>
    </row>
    <row r="38" spans="1:9" s="29" customFormat="1" ht="20.100000000000001" customHeight="1">
      <c r="F38" s="24"/>
      <c r="G38" s="24"/>
      <c r="H38" s="24"/>
      <c r="I38" s="25"/>
    </row>
    <row r="39" spans="1:9" s="29" customFormat="1" ht="20.100000000000001" customHeight="1">
      <c r="F39" s="24"/>
      <c r="G39" s="24"/>
      <c r="H39" s="24"/>
      <c r="I39" s="25"/>
    </row>
    <row r="40" spans="1:9" s="29" customFormat="1" ht="20.100000000000001" customHeight="1">
      <c r="A40" s="38"/>
      <c r="F40" s="24"/>
      <c r="G40" s="24"/>
      <c r="H40" s="24"/>
      <c r="I40" s="25"/>
    </row>
    <row r="41" spans="1:9" s="29" customFormat="1" ht="20.100000000000001" customHeight="1">
      <c r="F41" s="24"/>
      <c r="G41" s="24"/>
      <c r="H41" s="24"/>
      <c r="I41" s="25"/>
    </row>
    <row r="42" spans="1:9" s="29" customFormat="1" ht="20.100000000000001" customHeight="1">
      <c r="A42" s="38"/>
      <c r="F42" s="24"/>
      <c r="G42" s="24"/>
      <c r="H42" s="24"/>
      <c r="I42" s="25"/>
    </row>
    <row r="43" spans="1:9" s="29" customFormat="1" ht="20.100000000000001" customHeight="1">
      <c r="F43" s="24"/>
      <c r="G43" s="24"/>
      <c r="H43" s="24"/>
      <c r="I43" s="25"/>
    </row>
    <row r="44" spans="1:9" s="29" customFormat="1" ht="20.100000000000001" customHeight="1">
      <c r="A44" s="38"/>
      <c r="F44" s="24"/>
      <c r="G44" s="24"/>
      <c r="H44" s="24"/>
      <c r="I44" s="25"/>
    </row>
    <row r="45" spans="1:9" s="29" customFormat="1" ht="20.100000000000001" customHeight="1">
      <c r="F45" s="24"/>
      <c r="G45" s="24"/>
      <c r="H45" s="24"/>
      <c r="I45" s="25"/>
    </row>
    <row r="46" spans="1:9" s="29" customFormat="1" ht="20.100000000000001" customHeight="1">
      <c r="F46" s="24"/>
      <c r="G46" s="24"/>
      <c r="H46" s="24"/>
      <c r="I46" s="25"/>
    </row>
    <row r="47" spans="1:9" s="29" customFormat="1" ht="20.100000000000001" customHeight="1">
      <c r="F47" s="24"/>
      <c r="G47" s="24"/>
      <c r="H47" s="24"/>
      <c r="I47" s="25"/>
    </row>
    <row r="48" spans="1:9" s="29" customFormat="1" ht="20.100000000000001" customHeight="1">
      <c r="F48" s="24"/>
      <c r="G48" s="24"/>
      <c r="H48" s="24"/>
      <c r="I48" s="25"/>
    </row>
  </sheetData>
  <sheetProtection algorithmName="SHA-512" hashValue="cLF+XSgVFOy2uddhzfk+lFP00KiRY1g/wt9DJzwxi+Q/06bpqDLXX1EpNXTzcjZi/ak4aus5bqZYr7qpmZtM6g==" saltValue="JoDvnrRuaGvUk/JUboGkfg==" spinCount="100000" sheet="1" formatColumns="0" formatRows="0" selectLockedCells="1"/>
  <mergeCells count="25">
    <mergeCell ref="A1:D1"/>
    <mergeCell ref="A3:E3"/>
    <mergeCell ref="A5:E5"/>
    <mergeCell ref="A8:B8"/>
    <mergeCell ref="A9:B9"/>
    <mergeCell ref="A10:B10"/>
    <mergeCell ref="A7:B7"/>
    <mergeCell ref="A28:B28"/>
    <mergeCell ref="B21:E21"/>
    <mergeCell ref="B22:E22"/>
    <mergeCell ref="A26:E26"/>
    <mergeCell ref="B23:E23"/>
    <mergeCell ref="B24:E24"/>
    <mergeCell ref="B25:E25"/>
    <mergeCell ref="A15:E15"/>
    <mergeCell ref="A16:E16"/>
    <mergeCell ref="B18:E18"/>
    <mergeCell ref="B20:E20"/>
    <mergeCell ref="A11:B11"/>
    <mergeCell ref="A30:B30"/>
    <mergeCell ref="D28:E28"/>
    <mergeCell ref="D29:E29"/>
    <mergeCell ref="D30:E30"/>
    <mergeCell ref="D32:E32"/>
    <mergeCell ref="A29:B29"/>
  </mergeCells>
  <pageMargins left="0.75" right="0.63" top="0.57999999999999996" bottom="0.6" header="0.34" footer="0.35"/>
  <pageSetup scale="79" orientation="portrait" r:id="rId1"/>
  <headerFooter alignWithMargins="0">
    <oddFooter>&amp;R&amp;"Book Antiqua,Bold"&amp;8 Page &amp;P of &amp;N</oddFooter>
  </headerFooter>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34F44-95FD-4FCD-85C2-9945E2C380FE}">
  <sheetPr codeName="Sheet1">
    <tabColor indexed="11"/>
    <pageSetUpPr fitToPage="1"/>
  </sheetPr>
  <dimension ref="A1:L118"/>
  <sheetViews>
    <sheetView showGridLines="0" showZeros="0" view="pageBreakPreview" zoomScale="70" zoomScaleNormal="100" zoomScaleSheetLayoutView="70" workbookViewId="0">
      <selection activeCell="E95" sqref="E95"/>
    </sheetView>
  </sheetViews>
  <sheetFormatPr defaultColWidth="9.140625" defaultRowHeight="16.5"/>
  <cols>
    <col min="1" max="1" width="12.140625" style="29" customWidth="1"/>
    <col min="2" max="2" width="36.85546875" style="29" customWidth="1"/>
    <col min="3" max="3" width="11.42578125" style="29" customWidth="1"/>
    <col min="4" max="4" width="27.140625" style="29" customWidth="1"/>
    <col min="5" max="5" width="39.28515625" style="29" customWidth="1"/>
    <col min="6" max="7" width="9.140625" style="24"/>
    <col min="8" max="8" width="9.140625" style="24" hidden="1" customWidth="1"/>
    <col min="9" max="11" width="9.140625" style="25" hidden="1" customWidth="1"/>
    <col min="12" max="12" width="9.42578125" style="25" hidden="1" customWidth="1"/>
    <col min="13" max="16384" width="9.140625" style="25"/>
  </cols>
  <sheetData>
    <row r="1" spans="1:9" ht="15.75">
      <c r="A1" s="780" t="s">
        <v>920</v>
      </c>
      <c r="B1" s="781"/>
      <c r="C1" s="781"/>
      <c r="D1" s="781"/>
      <c r="E1" s="781"/>
      <c r="F1" s="543"/>
      <c r="G1" s="543"/>
      <c r="H1" s="517"/>
    </row>
    <row r="2" spans="1:9" ht="35.25" customHeight="1">
      <c r="A2" s="262" t="s">
        <v>480</v>
      </c>
      <c r="B2" s="896" t="s">
        <v>921</v>
      </c>
      <c r="C2" s="896"/>
      <c r="D2" s="896"/>
      <c r="E2" s="896"/>
      <c r="F2" s="544"/>
      <c r="G2" s="544"/>
      <c r="H2" s="518"/>
    </row>
    <row r="3" spans="1:9" ht="36.950000000000003" customHeight="1">
      <c r="A3" s="262">
        <v>2</v>
      </c>
      <c r="B3" s="896" t="s">
        <v>922</v>
      </c>
      <c r="C3" s="896"/>
      <c r="D3" s="896"/>
      <c r="E3" s="896"/>
      <c r="F3" s="544"/>
      <c r="G3" s="544"/>
      <c r="H3" s="518"/>
    </row>
    <row r="5" spans="1:9" ht="31.5" customHeight="1">
      <c r="A5" s="893" t="str">
        <f>'Attach 3(JV)'!A1</f>
        <v>Specification No. :CC/NT/W-AIS/DOM/A00/23/06456</v>
      </c>
      <c r="B5" s="893"/>
      <c r="C5" s="893"/>
      <c r="D5" s="893"/>
      <c r="E5" s="309" t="str">
        <f>"Attachment-25 " &amp; 'Attach 3(JV)'!AT1</f>
        <v xml:space="preserve">Attachment-25 </v>
      </c>
    </row>
    <row r="6" spans="1:9" ht="63.75" customHeight="1">
      <c r="A6" s="894" t="str">
        <f>'Attach 3(JV)'!A3</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6" s="895"/>
      <c r="C6" s="895"/>
      <c r="D6" s="895"/>
      <c r="E6" s="895"/>
      <c r="F6" s="26"/>
      <c r="G6" s="27"/>
      <c r="H6" s="26"/>
    </row>
    <row r="7" spans="1:9" ht="20.100000000000001" customHeight="1">
      <c r="A7" s="28"/>
      <c r="H7" s="30"/>
      <c r="I7" s="11"/>
    </row>
    <row r="8" spans="1:9" ht="20.100000000000001" customHeight="1">
      <c r="A8" s="655" t="s">
        <v>749</v>
      </c>
      <c r="B8" s="655"/>
      <c r="C8" s="655"/>
      <c r="D8" s="655"/>
      <c r="E8" s="655"/>
      <c r="F8" s="31"/>
      <c r="H8" s="30"/>
      <c r="I8" s="11"/>
    </row>
    <row r="9" spans="1:9" ht="20.100000000000001" customHeight="1">
      <c r="A9" s="32"/>
      <c r="H9" s="30"/>
      <c r="I9" s="11"/>
    </row>
    <row r="10" spans="1:9" ht="20.100000000000001" customHeight="1">
      <c r="A10" s="33" t="str">
        <f>"Bidder’s Name and Address ("&amp;IF('Names of Bidder'!D6="Sole Bidder","Sole Bidder","Lead Partner of JV")&amp;") :"</f>
        <v>Bidder’s Name and Address (Sole Bidder) :</v>
      </c>
      <c r="E10" s="15" t="str">
        <f>'Attach 3(JV)'!E7</f>
        <v>To:</v>
      </c>
      <c r="H10" s="30"/>
      <c r="I10" s="11"/>
    </row>
    <row r="11" spans="1:9" ht="35.25" customHeight="1">
      <c r="A11" s="837"/>
      <c r="B11" s="837"/>
      <c r="C11" s="837"/>
      <c r="D11" s="837"/>
      <c r="E11" s="128" t="str">
        <f>'Attach 3(JV)'!E8</f>
        <v>Contract Services</v>
      </c>
      <c r="H11" s="30"/>
      <c r="I11" s="11"/>
    </row>
    <row r="12" spans="1:9" ht="20.100000000000001" customHeight="1">
      <c r="A12" s="13" t="s">
        <v>349</v>
      </c>
      <c r="B12" s="746" t="str">
        <f>'Attach 3(JV)'!B9</f>
        <v/>
      </c>
      <c r="C12" s="746"/>
      <c r="D12" s="746"/>
      <c r="E12" s="128" t="str">
        <f>'Attach 3(JV)'!E9</f>
        <v>Power Grid Corporation of India Ltd.,</v>
      </c>
      <c r="H12" s="30"/>
      <c r="I12" s="11"/>
    </row>
    <row r="13" spans="1:9" ht="20.100000000000001" customHeight="1">
      <c r="A13" s="13" t="s">
        <v>351</v>
      </c>
      <c r="B13" s="746" t="str">
        <f>'Attach 3(JV)'!B10</f>
        <v/>
      </c>
      <c r="C13" s="746"/>
      <c r="D13" s="746"/>
      <c r="E13" s="128" t="str">
        <f>'Attach 3(JV)'!E10</f>
        <v>"Saudamini", Plot No. 2, Sector 29</v>
      </c>
      <c r="H13" s="30"/>
      <c r="I13" s="11"/>
    </row>
    <row r="14" spans="1:9" ht="20.100000000000001" customHeight="1">
      <c r="B14" s="746" t="str">
        <f>'Attach 3(JV)'!B11</f>
        <v/>
      </c>
      <c r="C14" s="746"/>
      <c r="D14" s="746"/>
      <c r="E14" s="128" t="str">
        <f>'Attach 3(JV)'!E11</f>
        <v>Gurgaon (Haryana) - 122001</v>
      </c>
    </row>
    <row r="15" spans="1:9" ht="18" customHeight="1">
      <c r="A15" s="32"/>
      <c r="B15" s="746" t="str">
        <f>'Attach 3(JV)'!B12</f>
        <v/>
      </c>
      <c r="C15" s="746"/>
      <c r="D15" s="746"/>
      <c r="E15" s="15"/>
    </row>
    <row r="16" spans="1:9" ht="20.100000000000001" customHeight="1">
      <c r="A16" s="29" t="s">
        <v>344</v>
      </c>
    </row>
    <row r="17" spans="1:12" ht="57" customHeight="1">
      <c r="A17" s="76">
        <v>1</v>
      </c>
      <c r="B17" s="737" t="s">
        <v>750</v>
      </c>
      <c r="C17" s="737"/>
      <c r="D17" s="737"/>
      <c r="E17" s="737"/>
    </row>
    <row r="18" spans="1:12" ht="36.6" customHeight="1">
      <c r="A18" s="486" t="s">
        <v>751</v>
      </c>
      <c r="B18" s="927" t="s">
        <v>752</v>
      </c>
      <c r="C18" s="928"/>
      <c r="D18" s="929"/>
      <c r="E18" s="530" t="s">
        <v>885</v>
      </c>
      <c r="J18" s="496"/>
      <c r="K18" s="496"/>
    </row>
    <row r="19" spans="1:12" ht="36.6" customHeight="1">
      <c r="A19" s="485">
        <v>1</v>
      </c>
      <c r="B19" s="924" t="s">
        <v>753</v>
      </c>
      <c r="C19" s="925"/>
      <c r="D19" s="926"/>
      <c r="E19" s="528"/>
      <c r="H19" s="492" t="b">
        <v>0</v>
      </c>
      <c r="I19" s="492" t="b">
        <v>0</v>
      </c>
      <c r="J19" s="494">
        <f>COUNTIFS(H19:H24,"FALSE")</f>
        <v>6</v>
      </c>
      <c r="K19" s="494">
        <f>COUNTIFS(I19:I24,"TRUE")</f>
        <v>0</v>
      </c>
      <c r="L19" s="497">
        <f>J19+K19</f>
        <v>6</v>
      </c>
    </row>
    <row r="20" spans="1:12" ht="36.6" customHeight="1">
      <c r="A20" s="485">
        <v>2</v>
      </c>
      <c r="B20" s="924" t="s">
        <v>754</v>
      </c>
      <c r="C20" s="925"/>
      <c r="D20" s="926"/>
      <c r="E20" s="528"/>
      <c r="H20" s="492" t="b">
        <v>0</v>
      </c>
      <c r="I20" s="492" t="b">
        <v>0</v>
      </c>
      <c r="J20" s="494"/>
      <c r="K20" s="527"/>
      <c r="L20" s="527"/>
    </row>
    <row r="21" spans="1:12" ht="36.6" customHeight="1">
      <c r="A21" s="485">
        <v>3</v>
      </c>
      <c r="B21" s="924" t="s">
        <v>755</v>
      </c>
      <c r="C21" s="925"/>
      <c r="D21" s="926"/>
      <c r="E21" s="528"/>
      <c r="H21" s="492" t="b">
        <v>0</v>
      </c>
      <c r="I21" s="492" t="b">
        <v>0</v>
      </c>
      <c r="J21" s="494"/>
      <c r="K21" s="527"/>
      <c r="L21" s="527"/>
    </row>
    <row r="22" spans="1:12" ht="36.6" customHeight="1">
      <c r="A22" s="485">
        <v>4</v>
      </c>
      <c r="B22" s="924" t="s">
        <v>756</v>
      </c>
      <c r="C22" s="925"/>
      <c r="D22" s="926"/>
      <c r="E22" s="528"/>
      <c r="H22" s="492" t="b">
        <v>0</v>
      </c>
      <c r="I22" s="492" t="b">
        <v>0</v>
      </c>
      <c r="J22" s="494"/>
      <c r="K22" s="527"/>
      <c r="L22" s="527"/>
    </row>
    <row r="23" spans="1:12" ht="64.5" customHeight="1">
      <c r="A23" s="485">
        <v>5</v>
      </c>
      <c r="B23" s="924" t="s">
        <v>757</v>
      </c>
      <c r="C23" s="925"/>
      <c r="D23" s="926"/>
      <c r="E23" s="528"/>
      <c r="H23" s="492" t="b">
        <v>0</v>
      </c>
      <c r="I23" s="492" t="b">
        <v>0</v>
      </c>
      <c r="J23" s="494"/>
      <c r="K23" s="527"/>
      <c r="L23" s="527"/>
    </row>
    <row r="24" spans="1:12" ht="57.6" customHeight="1">
      <c r="A24" s="485">
        <v>6</v>
      </c>
      <c r="B24" s="924" t="s">
        <v>758</v>
      </c>
      <c r="C24" s="925"/>
      <c r="D24" s="926"/>
      <c r="E24" s="528"/>
      <c r="H24" s="492" t="b">
        <v>0</v>
      </c>
      <c r="I24" s="492" t="b">
        <v>0</v>
      </c>
      <c r="J24" s="494"/>
      <c r="K24" s="527"/>
      <c r="L24" s="527"/>
    </row>
    <row r="25" spans="1:12" ht="36.6" customHeight="1">
      <c r="A25" s="76"/>
      <c r="B25" s="488" t="s">
        <v>759</v>
      </c>
      <c r="C25" s="225"/>
      <c r="D25" s="225"/>
      <c r="E25" s="225"/>
    </row>
    <row r="26" spans="1:12" ht="36.6" customHeight="1">
      <c r="A26" s="76"/>
      <c r="B26" s="918" t="s">
        <v>760</v>
      </c>
      <c r="C26" s="918"/>
      <c r="D26" s="918"/>
      <c r="E26" s="918"/>
    </row>
    <row r="27" spans="1:12" ht="65.45" customHeight="1">
      <c r="A27" s="76"/>
      <c r="B27" s="919" t="s">
        <v>761</v>
      </c>
      <c r="C27" s="919"/>
      <c r="D27" s="919"/>
      <c r="E27" s="919"/>
    </row>
    <row r="28" spans="1:12" ht="105.95" customHeight="1">
      <c r="A28" s="76"/>
      <c r="B28" s="919" t="s">
        <v>762</v>
      </c>
      <c r="C28" s="918"/>
      <c r="D28" s="918"/>
      <c r="E28" s="918"/>
    </row>
    <row r="29" spans="1:12" ht="21.95" customHeight="1">
      <c r="A29" s="76"/>
      <c r="B29" s="489"/>
      <c r="C29" s="488"/>
      <c r="D29" s="488"/>
      <c r="E29" s="488"/>
    </row>
    <row r="30" spans="1:12" ht="36.6" customHeight="1">
      <c r="A30" s="490" t="s">
        <v>347</v>
      </c>
      <c r="B30" s="490" t="s">
        <v>775</v>
      </c>
      <c r="C30" s="923" t="s">
        <v>769</v>
      </c>
      <c r="D30" s="923"/>
      <c r="E30" s="490" t="s">
        <v>763</v>
      </c>
    </row>
    <row r="31" spans="1:12" ht="53.45" customHeight="1">
      <c r="A31" s="498">
        <v>1</v>
      </c>
      <c r="B31" s="491" t="s">
        <v>776</v>
      </c>
      <c r="C31" s="921" t="s">
        <v>770</v>
      </c>
      <c r="D31" s="921"/>
      <c r="E31" s="491" t="s">
        <v>764</v>
      </c>
    </row>
    <row r="32" spans="1:12" ht="36.6" customHeight="1">
      <c r="A32" s="498">
        <v>2</v>
      </c>
      <c r="B32" s="491" t="s">
        <v>777</v>
      </c>
      <c r="C32" s="921" t="s">
        <v>771</v>
      </c>
      <c r="D32" s="921"/>
      <c r="E32" s="491" t="s">
        <v>765</v>
      </c>
    </row>
    <row r="33" spans="1:9" ht="36.6" customHeight="1">
      <c r="A33" s="498">
        <v>3</v>
      </c>
      <c r="B33" s="491" t="s">
        <v>778</v>
      </c>
      <c r="C33" s="921" t="s">
        <v>772</v>
      </c>
      <c r="D33" s="921"/>
      <c r="E33" s="491" t="s">
        <v>766</v>
      </c>
    </row>
    <row r="34" spans="1:9" ht="53.1" customHeight="1">
      <c r="A34" s="498">
        <v>4</v>
      </c>
      <c r="B34" s="491" t="s">
        <v>779</v>
      </c>
      <c r="C34" s="921" t="s">
        <v>773</v>
      </c>
      <c r="D34" s="921"/>
      <c r="E34" s="491" t="s">
        <v>767</v>
      </c>
    </row>
    <row r="35" spans="1:9" ht="36.6" customHeight="1">
      <c r="A35" s="498">
        <v>5</v>
      </c>
      <c r="B35" s="491" t="s">
        <v>780</v>
      </c>
      <c r="C35" s="921" t="s">
        <v>774</v>
      </c>
      <c r="D35" s="921"/>
      <c r="E35" s="491" t="s">
        <v>768</v>
      </c>
    </row>
    <row r="36" spans="1:9" ht="36.6" customHeight="1">
      <c r="A36" s="76"/>
      <c r="B36" s="922" t="s">
        <v>783</v>
      </c>
      <c r="C36" s="922"/>
      <c r="D36" s="922"/>
      <c r="E36" s="922"/>
    </row>
    <row r="37" spans="1:9" ht="57.95" customHeight="1">
      <c r="A37" s="76"/>
      <c r="B37" s="918" t="s">
        <v>782</v>
      </c>
      <c r="C37" s="918"/>
      <c r="D37" s="918"/>
      <c r="E37" s="493"/>
    </row>
    <row r="38" spans="1:9" ht="53.45" customHeight="1">
      <c r="A38" s="76"/>
      <c r="B38" s="919" t="s">
        <v>781</v>
      </c>
      <c r="C38" s="918"/>
      <c r="D38" s="918"/>
      <c r="E38" s="529"/>
    </row>
    <row r="39" spans="1:9" ht="36.6" customHeight="1">
      <c r="A39" s="76"/>
      <c r="B39" s="487"/>
      <c r="C39" s="482"/>
      <c r="D39" s="482"/>
      <c r="E39" s="482"/>
    </row>
    <row r="40" spans="1:9" ht="98.45" customHeight="1">
      <c r="A40" s="76">
        <v>2</v>
      </c>
      <c r="B40" s="920" t="s">
        <v>784</v>
      </c>
      <c r="C40" s="920"/>
      <c r="D40" s="920"/>
      <c r="E40" s="920"/>
    </row>
    <row r="41" spans="1:9" ht="33" customHeight="1">
      <c r="A41" s="36" t="s">
        <v>6</v>
      </c>
      <c r="B41" s="69" t="str">
        <f>'Attach 3(JV)'!B24</f>
        <v>--</v>
      </c>
      <c r="C41" s="40"/>
      <c r="D41" s="37" t="s">
        <v>4</v>
      </c>
      <c r="E41" s="240" t="str">
        <f>'Attach 3(JV)'!E24</f>
        <v/>
      </c>
    </row>
    <row r="42" spans="1:9" ht="33" customHeight="1">
      <c r="A42" s="36" t="s">
        <v>7</v>
      </c>
      <c r="B42" s="240" t="str">
        <f>'Attach 3(JV)'!B25</f>
        <v/>
      </c>
      <c r="C42" s="40"/>
      <c r="D42" s="37" t="s">
        <v>5</v>
      </c>
      <c r="E42" s="240" t="str">
        <f>'Attach 3(JV)'!E25</f>
        <v/>
      </c>
    </row>
    <row r="43" spans="1:9" ht="31.5" customHeight="1">
      <c r="A43" s="893" t="str">
        <f>'Attach 3(JV)'!A1</f>
        <v>Specification No. :CC/NT/W-AIS/DOM/A00/23/06456</v>
      </c>
      <c r="B43" s="893"/>
      <c r="C43" s="893"/>
      <c r="D43" s="893"/>
      <c r="E43" s="309" t="str">
        <f>"Attachment-25 " &amp; 'Attach 3(JV)'!AT40</f>
        <v xml:space="preserve">Attachment-25 </v>
      </c>
    </row>
    <row r="44" spans="1:9" ht="75" customHeight="1">
      <c r="A44" s="894" t="str">
        <f>'Attach 3(JV)'!A3</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44" s="895"/>
      <c r="C44" s="895"/>
      <c r="D44" s="895"/>
      <c r="E44" s="895"/>
      <c r="F44" s="26"/>
      <c r="G44" s="27"/>
      <c r="H44" s="26"/>
    </row>
    <row r="45" spans="1:9" ht="20.100000000000001" customHeight="1">
      <c r="A45" s="28"/>
      <c r="H45" s="30"/>
      <c r="I45" s="11"/>
    </row>
    <row r="46" spans="1:9" ht="20.100000000000001" customHeight="1">
      <c r="A46" s="655" t="s">
        <v>749</v>
      </c>
      <c r="B46" s="655"/>
      <c r="C46" s="655"/>
      <c r="D46" s="655"/>
      <c r="E46" s="655"/>
      <c r="F46" s="31"/>
      <c r="H46" s="30"/>
      <c r="I46" s="11"/>
    </row>
    <row r="47" spans="1:9" ht="20.100000000000001" customHeight="1">
      <c r="A47" s="32"/>
      <c r="H47" s="30"/>
      <c r="I47" s="11"/>
    </row>
    <row r="48" spans="1:9" ht="35.25" customHeight="1">
      <c r="A48" s="837" t="str">
        <f>"Bidder’s Name and Address ("&amp;IF('Names of Bidder'!D7=1,"Other Partner of JV","Other Partner-1 of JV")&amp;") :"</f>
        <v>Bidder’s Name and Address (Other Partner-1 of JV) :</v>
      </c>
      <c r="B48" s="837"/>
      <c r="C48" s="837"/>
      <c r="D48" s="837"/>
      <c r="E48" s="15" t="str">
        <f>'Attach 3(JV)'!E7</f>
        <v>To:</v>
      </c>
      <c r="H48" s="30"/>
      <c r="I48" s="11"/>
    </row>
    <row r="49" spans="1:12" ht="20.100000000000001" customHeight="1">
      <c r="A49" s="13" t="s">
        <v>349</v>
      </c>
      <c r="B49" s="746">
        <f>'Names of Bidder'!D15</f>
        <v>0</v>
      </c>
      <c r="C49" s="746"/>
      <c r="D49" s="746"/>
      <c r="E49" s="128" t="str">
        <f>'Attach 3(JV)'!E8</f>
        <v>Contract Services</v>
      </c>
      <c r="H49" s="30"/>
      <c r="I49" s="11"/>
    </row>
    <row r="50" spans="1:12" ht="20.100000000000001" customHeight="1">
      <c r="A50" s="13" t="s">
        <v>351</v>
      </c>
      <c r="B50" s="746">
        <f>'Names of Bidder'!D16</f>
        <v>0</v>
      </c>
      <c r="C50" s="746"/>
      <c r="D50" s="746"/>
      <c r="E50" s="128" t="str">
        <f>'Attach 3(JV)'!E9</f>
        <v>Power Grid Corporation of India Ltd.,</v>
      </c>
      <c r="H50" s="30"/>
      <c r="I50" s="11"/>
    </row>
    <row r="51" spans="1:12" ht="20.100000000000001" customHeight="1">
      <c r="B51" s="746">
        <f>'Names of Bidder'!D17</f>
        <v>0</v>
      </c>
      <c r="C51" s="746"/>
      <c r="D51" s="746"/>
      <c r="E51" s="128" t="str">
        <f>'Attach 3(JV)'!E10</f>
        <v>"Saudamini", Plot No. 2, Sector 29</v>
      </c>
    </row>
    <row r="52" spans="1:12" ht="18" customHeight="1">
      <c r="A52" s="32"/>
      <c r="B52" s="746">
        <f>'Names of Bidder'!D18</f>
        <v>0</v>
      </c>
      <c r="C52" s="746"/>
      <c r="D52" s="746"/>
      <c r="E52" s="128" t="str">
        <f>'Attach 3(JV)'!E11</f>
        <v>Gurgaon (Haryana) - 122001</v>
      </c>
    </row>
    <row r="53" spans="1:12" ht="20.100000000000001" customHeight="1">
      <c r="A53" s="29" t="s">
        <v>344</v>
      </c>
    </row>
    <row r="54" spans="1:12" ht="57" customHeight="1">
      <c r="A54" s="76">
        <v>1</v>
      </c>
      <c r="B54" s="737" t="s">
        <v>750</v>
      </c>
      <c r="C54" s="737"/>
      <c r="D54" s="737"/>
      <c r="E54" s="737"/>
    </row>
    <row r="55" spans="1:12" ht="36.6" customHeight="1">
      <c r="A55" s="486" t="s">
        <v>751</v>
      </c>
      <c r="B55" s="927" t="s">
        <v>752</v>
      </c>
      <c r="C55" s="928"/>
      <c r="D55" s="929"/>
      <c r="E55" s="530" t="s">
        <v>885</v>
      </c>
      <c r="J55" s="496"/>
      <c r="K55" s="496"/>
    </row>
    <row r="56" spans="1:12" ht="36.6" customHeight="1">
      <c r="A56" s="485">
        <v>1</v>
      </c>
      <c r="B56" s="924" t="s">
        <v>753</v>
      </c>
      <c r="C56" s="925"/>
      <c r="D56" s="926"/>
      <c r="E56" s="528"/>
      <c r="H56" s="492" t="b">
        <v>0</v>
      </c>
      <c r="I56" s="492" t="b">
        <v>0</v>
      </c>
      <c r="J56" s="494">
        <f>COUNTIFS(H56:H61,"FALSE")</f>
        <v>6</v>
      </c>
      <c r="K56" s="494">
        <f>COUNTIFS(I56:I61,"TRUE")</f>
        <v>0</v>
      </c>
      <c r="L56" s="497">
        <f>J56+K56</f>
        <v>6</v>
      </c>
    </row>
    <row r="57" spans="1:12" ht="36.6" customHeight="1">
      <c r="A57" s="485">
        <v>2</v>
      </c>
      <c r="B57" s="924" t="s">
        <v>754</v>
      </c>
      <c r="C57" s="925"/>
      <c r="D57" s="926"/>
      <c r="E57" s="528"/>
      <c r="H57" s="492" t="b">
        <v>0</v>
      </c>
      <c r="I57" s="492" t="b">
        <v>0</v>
      </c>
      <c r="J57" s="495"/>
    </row>
    <row r="58" spans="1:12" ht="36.6" customHeight="1">
      <c r="A58" s="485">
        <v>3</v>
      </c>
      <c r="B58" s="924" t="s">
        <v>755</v>
      </c>
      <c r="C58" s="925"/>
      <c r="D58" s="926"/>
      <c r="E58" s="528"/>
      <c r="H58" s="492" t="b">
        <v>0</v>
      </c>
      <c r="I58" s="492" t="b">
        <v>0</v>
      </c>
      <c r="J58" s="495"/>
    </row>
    <row r="59" spans="1:12" ht="36.6" customHeight="1">
      <c r="A59" s="485">
        <v>4</v>
      </c>
      <c r="B59" s="924" t="s">
        <v>756</v>
      </c>
      <c r="C59" s="925"/>
      <c r="D59" s="926"/>
      <c r="E59" s="528"/>
      <c r="H59" s="492" t="b">
        <v>0</v>
      </c>
      <c r="I59" s="492" t="b">
        <v>0</v>
      </c>
      <c r="J59" s="495"/>
    </row>
    <row r="60" spans="1:12" ht="64.5" customHeight="1">
      <c r="A60" s="485">
        <v>5</v>
      </c>
      <c r="B60" s="924" t="s">
        <v>757</v>
      </c>
      <c r="C60" s="925"/>
      <c r="D60" s="926"/>
      <c r="E60" s="528"/>
      <c r="H60" s="492" t="b">
        <v>0</v>
      </c>
      <c r="I60" s="492" t="b">
        <v>0</v>
      </c>
      <c r="J60" s="495"/>
    </row>
    <row r="61" spans="1:12" ht="57.6" customHeight="1">
      <c r="A61" s="485">
        <v>6</v>
      </c>
      <c r="B61" s="924" t="s">
        <v>758</v>
      </c>
      <c r="C61" s="925"/>
      <c r="D61" s="926"/>
      <c r="E61" s="528"/>
      <c r="H61" s="492" t="b">
        <v>0</v>
      </c>
      <c r="I61" s="492" t="b">
        <v>0</v>
      </c>
      <c r="J61" s="495"/>
    </row>
    <row r="62" spans="1:12" ht="36.6" customHeight="1">
      <c r="A62" s="76"/>
      <c r="B62" s="488" t="s">
        <v>759</v>
      </c>
      <c r="C62" s="225"/>
      <c r="D62" s="225"/>
      <c r="E62" s="225"/>
    </row>
    <row r="63" spans="1:12" ht="36.6" customHeight="1">
      <c r="A63" s="76"/>
      <c r="B63" s="918" t="s">
        <v>760</v>
      </c>
      <c r="C63" s="918"/>
      <c r="D63" s="918"/>
      <c r="E63" s="918"/>
    </row>
    <row r="64" spans="1:12" ht="65.45" customHeight="1">
      <c r="A64" s="76"/>
      <c r="B64" s="919" t="s">
        <v>761</v>
      </c>
      <c r="C64" s="919"/>
      <c r="D64" s="919"/>
      <c r="E64" s="919"/>
    </row>
    <row r="65" spans="1:5" ht="105.95" customHeight="1">
      <c r="A65" s="76"/>
      <c r="B65" s="919" t="s">
        <v>762</v>
      </c>
      <c r="C65" s="918"/>
      <c r="D65" s="918"/>
      <c r="E65" s="918"/>
    </row>
    <row r="66" spans="1:5" ht="21.95" customHeight="1">
      <c r="A66" s="76"/>
      <c r="B66" s="489"/>
      <c r="C66" s="488"/>
      <c r="D66" s="488"/>
      <c r="E66" s="488"/>
    </row>
    <row r="67" spans="1:5" ht="36.6" customHeight="1">
      <c r="A67" s="490" t="s">
        <v>347</v>
      </c>
      <c r="B67" s="490" t="s">
        <v>775</v>
      </c>
      <c r="C67" s="923" t="s">
        <v>769</v>
      </c>
      <c r="D67" s="923"/>
      <c r="E67" s="490" t="s">
        <v>763</v>
      </c>
    </row>
    <row r="68" spans="1:5" ht="53.45" customHeight="1">
      <c r="A68" s="498">
        <v>1</v>
      </c>
      <c r="B68" s="491" t="s">
        <v>776</v>
      </c>
      <c r="C68" s="921" t="s">
        <v>770</v>
      </c>
      <c r="D68" s="921"/>
      <c r="E68" s="491" t="s">
        <v>764</v>
      </c>
    </row>
    <row r="69" spans="1:5" ht="36.6" customHeight="1">
      <c r="A69" s="498">
        <v>2</v>
      </c>
      <c r="B69" s="491" t="s">
        <v>777</v>
      </c>
      <c r="C69" s="921" t="s">
        <v>771</v>
      </c>
      <c r="D69" s="921"/>
      <c r="E69" s="491" t="s">
        <v>765</v>
      </c>
    </row>
    <row r="70" spans="1:5" ht="36.6" customHeight="1">
      <c r="A70" s="498">
        <v>3</v>
      </c>
      <c r="B70" s="491" t="s">
        <v>778</v>
      </c>
      <c r="C70" s="921" t="s">
        <v>772</v>
      </c>
      <c r="D70" s="921"/>
      <c r="E70" s="491" t="s">
        <v>766</v>
      </c>
    </row>
    <row r="71" spans="1:5" ht="53.1" customHeight="1">
      <c r="A71" s="498">
        <v>4</v>
      </c>
      <c r="B71" s="491" t="s">
        <v>779</v>
      </c>
      <c r="C71" s="921" t="s">
        <v>773</v>
      </c>
      <c r="D71" s="921"/>
      <c r="E71" s="491" t="s">
        <v>767</v>
      </c>
    </row>
    <row r="72" spans="1:5" ht="36.6" customHeight="1">
      <c r="A72" s="498">
        <v>5</v>
      </c>
      <c r="B72" s="491" t="s">
        <v>780</v>
      </c>
      <c r="C72" s="921" t="s">
        <v>774</v>
      </c>
      <c r="D72" s="921"/>
      <c r="E72" s="491" t="s">
        <v>768</v>
      </c>
    </row>
    <row r="73" spans="1:5" ht="36.6" customHeight="1">
      <c r="A73" s="76"/>
      <c r="B73" s="922" t="s">
        <v>783</v>
      </c>
      <c r="C73" s="922"/>
      <c r="D73" s="922"/>
      <c r="E73" s="922"/>
    </row>
    <row r="74" spans="1:5" ht="57.95" customHeight="1">
      <c r="A74" s="76"/>
      <c r="B74" s="918" t="s">
        <v>782</v>
      </c>
      <c r="C74" s="918"/>
      <c r="D74" s="918"/>
      <c r="E74" s="493"/>
    </row>
    <row r="75" spans="1:5" ht="53.45" customHeight="1">
      <c r="A75" s="76"/>
      <c r="B75" s="919" t="s">
        <v>781</v>
      </c>
      <c r="C75" s="918"/>
      <c r="D75" s="918"/>
      <c r="E75" s="529"/>
    </row>
    <row r="76" spans="1:5" ht="36.6" customHeight="1">
      <c r="A76" s="76"/>
      <c r="B76" s="487"/>
      <c r="C76" s="482"/>
      <c r="D76" s="482"/>
      <c r="E76" s="482"/>
    </row>
    <row r="77" spans="1:5" ht="98.45" customHeight="1">
      <c r="A77" s="76">
        <v>2</v>
      </c>
      <c r="B77" s="920" t="s">
        <v>784</v>
      </c>
      <c r="C77" s="920"/>
      <c r="D77" s="920"/>
      <c r="E77" s="920"/>
    </row>
    <row r="78" spans="1:5" ht="33" customHeight="1">
      <c r="A78" s="36" t="s">
        <v>6</v>
      </c>
      <c r="B78" s="69" t="str">
        <f>'Attach 3(JV)'!B24</f>
        <v>--</v>
      </c>
      <c r="C78" s="40"/>
      <c r="D78" s="37" t="s">
        <v>4</v>
      </c>
      <c r="E78" s="240">
        <f>'Names of Bidder'!D33</f>
        <v>0</v>
      </c>
    </row>
    <row r="79" spans="1:5" ht="33" customHeight="1">
      <c r="A79" s="36" t="s">
        <v>7</v>
      </c>
      <c r="B79" s="240" t="str">
        <f>'Attach 3(JV)'!B25</f>
        <v/>
      </c>
      <c r="C79" s="40"/>
      <c r="D79" s="37" t="s">
        <v>5</v>
      </c>
      <c r="E79" s="240">
        <f>'Names of Bidder'!D34</f>
        <v>0</v>
      </c>
    </row>
    <row r="81" spans="1:12" ht="24.75" customHeight="1">
      <c r="A81" s="893" t="str">
        <f>'Attach 3(JV)'!A1</f>
        <v>Specification No. :CC/NT/W-AIS/DOM/A00/23/06456</v>
      </c>
      <c r="B81" s="893"/>
      <c r="C81" s="893"/>
      <c r="D81" s="893"/>
      <c r="E81" s="309" t="str">
        <f>"Attachment-25 " &amp; 'Attach 3(JV)'!AT79</f>
        <v xml:space="preserve">Attachment-25 </v>
      </c>
    </row>
    <row r="82" spans="1:12" ht="72" customHeight="1">
      <c r="A82" s="894" t="str">
        <f>'Attach 3(JV)'!A3</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82" s="895"/>
      <c r="C82" s="895"/>
      <c r="D82" s="895"/>
      <c r="E82" s="895"/>
      <c r="F82" s="26"/>
      <c r="G82" s="27"/>
      <c r="H82" s="26"/>
    </row>
    <row r="83" spans="1:12" ht="20.100000000000001" customHeight="1">
      <c r="A83" s="28"/>
      <c r="H83" s="30"/>
      <c r="I83" s="11"/>
    </row>
    <row r="84" spans="1:12" ht="20.100000000000001" customHeight="1">
      <c r="A84" s="655" t="s">
        <v>749</v>
      </c>
      <c r="B84" s="655"/>
      <c r="C84" s="655"/>
      <c r="D84" s="655"/>
      <c r="E84" s="655"/>
      <c r="F84" s="31"/>
      <c r="H84" s="30"/>
      <c r="I84" s="11"/>
    </row>
    <row r="85" spans="1:12" ht="20.100000000000001" customHeight="1">
      <c r="A85" s="32"/>
      <c r="H85" s="30"/>
      <c r="I85" s="11"/>
    </row>
    <row r="86" spans="1:12" ht="20.100000000000001" customHeight="1">
      <c r="A86" s="33">
        <f>'Attach 3(JV)'!A85</f>
        <v>0</v>
      </c>
      <c r="E86" s="15">
        <f>'Attach 3(JV)'!E85</f>
        <v>0</v>
      </c>
      <c r="H86" s="30"/>
      <c r="I86" s="11"/>
    </row>
    <row r="87" spans="1:12" ht="26.45" customHeight="1">
      <c r="A87" s="837" t="str">
        <f>"Bidder’s Name and Address ("&amp;IF('Names of Bidder'!D7=2,"Other Partner-2 of JV"," ")&amp;") :"</f>
        <v>Bidder’s Name and Address ( ) :</v>
      </c>
      <c r="B87" s="837"/>
      <c r="C87" s="837"/>
      <c r="D87" s="837"/>
      <c r="E87" s="15" t="str">
        <f>'Attach 3(JV)'!E7</f>
        <v>To:</v>
      </c>
      <c r="H87" s="30"/>
      <c r="I87" s="11"/>
    </row>
    <row r="88" spans="1:12" ht="20.100000000000001" customHeight="1">
      <c r="A88" s="13" t="s">
        <v>349</v>
      </c>
      <c r="B88" s="746" t="str">
        <f>IF('Names of Bidder'!D7=2,'Names of Bidder'!D20," ")</f>
        <v xml:space="preserve"> </v>
      </c>
      <c r="C88" s="746"/>
      <c r="D88" s="746"/>
      <c r="E88" s="128" t="str">
        <f>'Attach 3(JV)'!E8</f>
        <v>Contract Services</v>
      </c>
      <c r="H88" s="30"/>
      <c r="I88" s="11"/>
    </row>
    <row r="89" spans="1:12" ht="20.100000000000001" customHeight="1">
      <c r="A89" s="13" t="s">
        <v>351</v>
      </c>
      <c r="B89" s="746">
        <f>'Names of Bidder'!D21</f>
        <v>0</v>
      </c>
      <c r="C89" s="746"/>
      <c r="D89" s="746"/>
      <c r="E89" s="128" t="str">
        <f>'Attach 3(JV)'!E9</f>
        <v>Power Grid Corporation of India Ltd.,</v>
      </c>
      <c r="H89" s="30"/>
      <c r="I89" s="11"/>
    </row>
    <row r="90" spans="1:12" ht="20.100000000000001" customHeight="1">
      <c r="B90" s="746">
        <f>'Names of Bidder'!D22</f>
        <v>0</v>
      </c>
      <c r="C90" s="746"/>
      <c r="D90" s="746"/>
      <c r="E90" s="128" t="str">
        <f>'Attach 3(JV)'!E10</f>
        <v>"Saudamini", Plot No. 2, Sector 29</v>
      </c>
    </row>
    <row r="91" spans="1:12" ht="18" customHeight="1">
      <c r="A91" s="32"/>
      <c r="B91" s="746">
        <f>'Names of Bidder'!D23</f>
        <v>0</v>
      </c>
      <c r="C91" s="746"/>
      <c r="D91" s="746"/>
      <c r="E91" s="128" t="str">
        <f>'Attach 3(JV)'!E11</f>
        <v>Gurgaon (Haryana) - 122001</v>
      </c>
    </row>
    <row r="92" spans="1:12" ht="20.100000000000001" customHeight="1">
      <c r="A92" s="29" t="s">
        <v>344</v>
      </c>
    </row>
    <row r="93" spans="1:12" ht="57" customHeight="1">
      <c r="A93" s="76">
        <v>1</v>
      </c>
      <c r="B93" s="737" t="s">
        <v>750</v>
      </c>
      <c r="C93" s="737"/>
      <c r="D93" s="737"/>
      <c r="E93" s="737"/>
    </row>
    <row r="94" spans="1:12" ht="36.6" customHeight="1">
      <c r="A94" s="486" t="s">
        <v>751</v>
      </c>
      <c r="B94" s="927" t="s">
        <v>752</v>
      </c>
      <c r="C94" s="928"/>
      <c r="D94" s="929"/>
      <c r="E94" s="530" t="s">
        <v>885</v>
      </c>
      <c r="J94" s="496"/>
      <c r="K94" s="496"/>
    </row>
    <row r="95" spans="1:12" ht="36.6" customHeight="1">
      <c r="A95" s="485">
        <v>1</v>
      </c>
      <c r="B95" s="924" t="s">
        <v>753</v>
      </c>
      <c r="C95" s="925"/>
      <c r="D95" s="926"/>
      <c r="E95" s="528"/>
      <c r="H95" s="492" t="b">
        <v>0</v>
      </c>
      <c r="I95" s="492" t="b">
        <v>0</v>
      </c>
      <c r="J95" s="494">
        <f>COUNTIFS(H95:H100,"FALSE")</f>
        <v>6</v>
      </c>
      <c r="K95" s="494">
        <f>COUNTIFS(I95:I100,"TRUE")</f>
        <v>0</v>
      </c>
      <c r="L95" s="497">
        <f>J95+K95</f>
        <v>6</v>
      </c>
    </row>
    <row r="96" spans="1:12" ht="36.6" customHeight="1">
      <c r="A96" s="485">
        <v>2</v>
      </c>
      <c r="B96" s="924" t="s">
        <v>754</v>
      </c>
      <c r="C96" s="925"/>
      <c r="D96" s="926"/>
      <c r="E96" s="528"/>
      <c r="H96" s="492" t="b">
        <v>0</v>
      </c>
      <c r="I96" s="492" t="b">
        <v>0</v>
      </c>
      <c r="J96" s="495"/>
    </row>
    <row r="97" spans="1:10" ht="36.6" customHeight="1">
      <c r="A97" s="485">
        <v>3</v>
      </c>
      <c r="B97" s="924" t="s">
        <v>755</v>
      </c>
      <c r="C97" s="925"/>
      <c r="D97" s="926"/>
      <c r="E97" s="528"/>
      <c r="H97" s="492" t="b">
        <v>0</v>
      </c>
      <c r="I97" s="492" t="b">
        <v>0</v>
      </c>
      <c r="J97" s="495"/>
    </row>
    <row r="98" spans="1:10" ht="36.6" customHeight="1">
      <c r="A98" s="485">
        <v>4</v>
      </c>
      <c r="B98" s="924" t="s">
        <v>756</v>
      </c>
      <c r="C98" s="925"/>
      <c r="D98" s="926"/>
      <c r="E98" s="528"/>
      <c r="H98" s="492" t="b">
        <v>0</v>
      </c>
      <c r="I98" s="492" t="b">
        <v>0</v>
      </c>
      <c r="J98" s="495"/>
    </row>
    <row r="99" spans="1:10" ht="64.5" customHeight="1">
      <c r="A99" s="485">
        <v>5</v>
      </c>
      <c r="B99" s="924" t="s">
        <v>757</v>
      </c>
      <c r="C99" s="925"/>
      <c r="D99" s="926"/>
      <c r="E99" s="528"/>
      <c r="H99" s="492" t="b">
        <v>0</v>
      </c>
      <c r="I99" s="492" t="b">
        <v>0</v>
      </c>
      <c r="J99" s="495"/>
    </row>
    <row r="100" spans="1:10" ht="57.6" customHeight="1">
      <c r="A100" s="485">
        <v>6</v>
      </c>
      <c r="B100" s="924" t="s">
        <v>758</v>
      </c>
      <c r="C100" s="925"/>
      <c r="D100" s="926"/>
      <c r="E100" s="528"/>
      <c r="H100" s="492" t="b">
        <v>0</v>
      </c>
      <c r="I100" s="492" t="b">
        <v>0</v>
      </c>
      <c r="J100" s="495"/>
    </row>
    <row r="101" spans="1:10" ht="36.6" customHeight="1">
      <c r="A101" s="76"/>
      <c r="B101" s="488" t="s">
        <v>759</v>
      </c>
      <c r="C101" s="225"/>
      <c r="D101" s="225"/>
      <c r="E101" s="225"/>
    </row>
    <row r="102" spans="1:10" ht="36.6" customHeight="1">
      <c r="A102" s="76"/>
      <c r="B102" s="918" t="s">
        <v>760</v>
      </c>
      <c r="C102" s="918"/>
      <c r="D102" s="918"/>
      <c r="E102" s="918"/>
    </row>
    <row r="103" spans="1:10" ht="65.45" customHeight="1">
      <c r="A103" s="76"/>
      <c r="B103" s="919" t="s">
        <v>761</v>
      </c>
      <c r="C103" s="919"/>
      <c r="D103" s="919"/>
      <c r="E103" s="919"/>
    </row>
    <row r="104" spans="1:10" ht="105.95" customHeight="1">
      <c r="A104" s="76"/>
      <c r="B104" s="919" t="s">
        <v>762</v>
      </c>
      <c r="C104" s="918"/>
      <c r="D104" s="918"/>
      <c r="E104" s="918"/>
    </row>
    <row r="105" spans="1:10" ht="21.95" customHeight="1">
      <c r="A105" s="76"/>
      <c r="B105" s="489"/>
      <c r="C105" s="488"/>
      <c r="D105" s="488"/>
      <c r="E105" s="488"/>
    </row>
    <row r="106" spans="1:10" ht="36.6" customHeight="1">
      <c r="A106" s="490" t="s">
        <v>347</v>
      </c>
      <c r="B106" s="490" t="s">
        <v>775</v>
      </c>
      <c r="C106" s="923" t="s">
        <v>769</v>
      </c>
      <c r="D106" s="923"/>
      <c r="E106" s="490" t="s">
        <v>763</v>
      </c>
    </row>
    <row r="107" spans="1:10" ht="53.45" customHeight="1">
      <c r="A107" s="498">
        <v>1</v>
      </c>
      <c r="B107" s="491" t="s">
        <v>776</v>
      </c>
      <c r="C107" s="921" t="s">
        <v>770</v>
      </c>
      <c r="D107" s="921"/>
      <c r="E107" s="491" t="s">
        <v>764</v>
      </c>
    </row>
    <row r="108" spans="1:10" ht="36.6" customHeight="1">
      <c r="A108" s="498">
        <v>2</v>
      </c>
      <c r="B108" s="491" t="s">
        <v>777</v>
      </c>
      <c r="C108" s="921" t="s">
        <v>771</v>
      </c>
      <c r="D108" s="921"/>
      <c r="E108" s="491" t="s">
        <v>765</v>
      </c>
    </row>
    <row r="109" spans="1:10" ht="36.6" customHeight="1">
      <c r="A109" s="498">
        <v>3</v>
      </c>
      <c r="B109" s="491" t="s">
        <v>778</v>
      </c>
      <c r="C109" s="921" t="s">
        <v>772</v>
      </c>
      <c r="D109" s="921"/>
      <c r="E109" s="491" t="s">
        <v>766</v>
      </c>
    </row>
    <row r="110" spans="1:10" ht="53.1" customHeight="1">
      <c r="A110" s="498">
        <v>4</v>
      </c>
      <c r="B110" s="491" t="s">
        <v>779</v>
      </c>
      <c r="C110" s="921" t="s">
        <v>773</v>
      </c>
      <c r="D110" s="921"/>
      <c r="E110" s="491" t="s">
        <v>767</v>
      </c>
    </row>
    <row r="111" spans="1:10" ht="36.6" customHeight="1">
      <c r="A111" s="498">
        <v>5</v>
      </c>
      <c r="B111" s="491" t="s">
        <v>780</v>
      </c>
      <c r="C111" s="921" t="s">
        <v>774</v>
      </c>
      <c r="D111" s="921"/>
      <c r="E111" s="491" t="s">
        <v>768</v>
      </c>
    </row>
    <row r="112" spans="1:10" ht="36.6" customHeight="1">
      <c r="A112" s="76"/>
      <c r="B112" s="922" t="s">
        <v>783</v>
      </c>
      <c r="C112" s="922"/>
      <c r="D112" s="922"/>
      <c r="E112" s="922"/>
    </row>
    <row r="113" spans="1:5" ht="57.95" customHeight="1">
      <c r="A113" s="76"/>
      <c r="B113" s="918" t="s">
        <v>782</v>
      </c>
      <c r="C113" s="918"/>
      <c r="D113" s="918"/>
      <c r="E113" s="493"/>
    </row>
    <row r="114" spans="1:5" ht="53.45" customHeight="1">
      <c r="A114" s="76"/>
      <c r="B114" s="919" t="s">
        <v>781</v>
      </c>
      <c r="C114" s="918"/>
      <c r="D114" s="918"/>
      <c r="E114" s="529"/>
    </row>
    <row r="115" spans="1:5" ht="26.45" customHeight="1">
      <c r="A115" s="76"/>
      <c r="B115" s="487"/>
      <c r="C115" s="482"/>
      <c r="D115" s="482"/>
      <c r="E115" s="482"/>
    </row>
    <row r="116" spans="1:5" ht="88.15" customHeight="1">
      <c r="A116" s="76">
        <v>2</v>
      </c>
      <c r="B116" s="920" t="s">
        <v>784</v>
      </c>
      <c r="C116" s="920"/>
      <c r="D116" s="920"/>
      <c r="E116" s="920"/>
    </row>
    <row r="117" spans="1:5" ht="33" customHeight="1">
      <c r="A117" s="36" t="s">
        <v>6</v>
      </c>
      <c r="B117" s="69" t="str">
        <f>'Attach 3(JV)'!B24</f>
        <v>--</v>
      </c>
      <c r="C117" s="40"/>
      <c r="D117" s="37" t="s">
        <v>4</v>
      </c>
      <c r="E117" s="240">
        <f>'Names of Bidder'!D40</f>
        <v>0</v>
      </c>
    </row>
    <row r="118" spans="1:5" ht="33" customHeight="1">
      <c r="A118" s="36" t="s">
        <v>7</v>
      </c>
      <c r="B118" s="240" t="str">
        <f>'Attach 3(JV)'!B25</f>
        <v/>
      </c>
      <c r="C118" s="40"/>
      <c r="D118" s="37" t="s">
        <v>5</v>
      </c>
      <c r="E118" s="240">
        <f>'Names of Bidder'!D41</f>
        <v>0</v>
      </c>
    </row>
  </sheetData>
  <sheetProtection algorithmName="SHA-512" hashValue="0NCzq52apBxF/aSa6WCMrjj5fkpW0NW5OGnbpMAT2QTGNx/2v/X3V8oC9Ynd1Vu+hITdUgfnrDvctXUsCjejkQ==" saltValue="gdOhWuioTElwKZV5LUQjsw==" spinCount="100000" sheet="1" formatColumns="0" formatRows="0" selectLockedCells="1"/>
  <mergeCells count="90">
    <mergeCell ref="A1:E1"/>
    <mergeCell ref="B2:E2"/>
    <mergeCell ref="B3:E3"/>
    <mergeCell ref="B13:D13"/>
    <mergeCell ref="A5:D5"/>
    <mergeCell ref="A6:E6"/>
    <mergeCell ref="A8:E8"/>
    <mergeCell ref="A11:D11"/>
    <mergeCell ref="B12:D12"/>
    <mergeCell ref="C31:D31"/>
    <mergeCell ref="B14:D14"/>
    <mergeCell ref="B15:D15"/>
    <mergeCell ref="B17:E17"/>
    <mergeCell ref="B18:D18"/>
    <mergeCell ref="B19:D19"/>
    <mergeCell ref="B20:D20"/>
    <mergeCell ref="B21:D21"/>
    <mergeCell ref="B22:D22"/>
    <mergeCell ref="B23:D23"/>
    <mergeCell ref="B24:D24"/>
    <mergeCell ref="B26:E26"/>
    <mergeCell ref="B27:E27"/>
    <mergeCell ref="B28:E28"/>
    <mergeCell ref="C30:D30"/>
    <mergeCell ref="B38:D38"/>
    <mergeCell ref="B40:E40"/>
    <mergeCell ref="C32:D32"/>
    <mergeCell ref="C33:D33"/>
    <mergeCell ref="C34:D34"/>
    <mergeCell ref="C35:D35"/>
    <mergeCell ref="B36:E36"/>
    <mergeCell ref="B37:D37"/>
    <mergeCell ref="A43:D43"/>
    <mergeCell ref="A44:E44"/>
    <mergeCell ref="A46:E46"/>
    <mergeCell ref="A48:D48"/>
    <mergeCell ref="B49:D49"/>
    <mergeCell ref="B50:D50"/>
    <mergeCell ref="B51:D51"/>
    <mergeCell ref="B52:D52"/>
    <mergeCell ref="B54:E54"/>
    <mergeCell ref="B55:D55"/>
    <mergeCell ref="B56:D56"/>
    <mergeCell ref="B57:D57"/>
    <mergeCell ref="B58:D58"/>
    <mergeCell ref="B59:D59"/>
    <mergeCell ref="B60:D60"/>
    <mergeCell ref="B61:D61"/>
    <mergeCell ref="B63:E63"/>
    <mergeCell ref="B64:E64"/>
    <mergeCell ref="B65:E65"/>
    <mergeCell ref="C67:D67"/>
    <mergeCell ref="C68:D68"/>
    <mergeCell ref="C69:D69"/>
    <mergeCell ref="C70:D70"/>
    <mergeCell ref="C71:D71"/>
    <mergeCell ref="C72:D72"/>
    <mergeCell ref="B73:E73"/>
    <mergeCell ref="B74:D74"/>
    <mergeCell ref="B75:D75"/>
    <mergeCell ref="B77:E77"/>
    <mergeCell ref="A81:D81"/>
    <mergeCell ref="A82:E82"/>
    <mergeCell ref="A84:E84"/>
    <mergeCell ref="A87:D87"/>
    <mergeCell ref="B88:D88"/>
    <mergeCell ref="B89:D89"/>
    <mergeCell ref="B90:D90"/>
    <mergeCell ref="B91:D91"/>
    <mergeCell ref="B93:E93"/>
    <mergeCell ref="B94:D94"/>
    <mergeCell ref="B95:D95"/>
    <mergeCell ref="B96:D96"/>
    <mergeCell ref="B97:D97"/>
    <mergeCell ref="B98:D98"/>
    <mergeCell ref="B99:D99"/>
    <mergeCell ref="B100:D100"/>
    <mergeCell ref="B102:E102"/>
    <mergeCell ref="B103:E103"/>
    <mergeCell ref="B104:E104"/>
    <mergeCell ref="C106:D106"/>
    <mergeCell ref="C107:D107"/>
    <mergeCell ref="B113:D113"/>
    <mergeCell ref="B114:D114"/>
    <mergeCell ref="B116:E116"/>
    <mergeCell ref="C108:D108"/>
    <mergeCell ref="C109:D109"/>
    <mergeCell ref="C110:D110"/>
    <mergeCell ref="C111:D111"/>
    <mergeCell ref="B112:E112"/>
  </mergeCells>
  <conditionalFormatting sqref="E37">
    <cfRule type="expression" dxfId="16" priority="8">
      <formula>$H$24=TRUE</formula>
    </cfRule>
  </conditionalFormatting>
  <conditionalFormatting sqref="E38">
    <cfRule type="expression" dxfId="15" priority="7">
      <formula>$H$24=TRUE</formula>
    </cfRule>
  </conditionalFormatting>
  <conditionalFormatting sqref="E74">
    <cfRule type="expression" dxfId="14" priority="6">
      <formula>$H$24=TRUE</formula>
    </cfRule>
  </conditionalFormatting>
  <conditionalFormatting sqref="E75">
    <cfRule type="expression" dxfId="13" priority="5">
      <formula>$H$24=TRUE</formula>
    </cfRule>
  </conditionalFormatting>
  <conditionalFormatting sqref="E113">
    <cfRule type="expression" dxfId="12" priority="4">
      <formula>$H$24=TRUE</formula>
    </cfRule>
  </conditionalFormatting>
  <conditionalFormatting sqref="E114">
    <cfRule type="expression" dxfId="11" priority="3">
      <formula>$H$24=TRUE</formula>
    </cfRule>
  </conditionalFormatting>
  <pageMargins left="0.75" right="0.63" top="0.57999999999999996" bottom="0.6" header="0.34" footer="0.35"/>
  <pageSetup scale="80" fitToHeight="0" orientation="portrait" r:id="rId1"/>
  <headerFooter alignWithMargins="0">
    <oddFooter xml:space="preserve">&amp;R&amp;"Book Antiqua,Bold"&amp;8 Page &amp;P </oddFooter>
  </headerFooter>
  <rowBreaks count="2" manualBreakCount="2">
    <brk id="42" max="4" man="1"/>
    <brk id="79"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99360" r:id="rId4" name="Check Box 32">
              <controlPr locked="0" defaultSize="0" autoFill="0" autoLine="0" autoPict="0">
                <anchor moveWithCells="1">
                  <from>
                    <xdr:col>4</xdr:col>
                    <xdr:colOff>228600</xdr:colOff>
                    <xdr:row>18</xdr:row>
                    <xdr:rowOff>47625</xdr:rowOff>
                  </from>
                  <to>
                    <xdr:col>4</xdr:col>
                    <xdr:colOff>790575</xdr:colOff>
                    <xdr:row>19</xdr:row>
                    <xdr:rowOff>9525</xdr:rowOff>
                  </to>
                </anchor>
              </controlPr>
            </control>
          </mc:Choice>
        </mc:AlternateContent>
        <mc:AlternateContent xmlns:mc="http://schemas.openxmlformats.org/markup-compatibility/2006">
          <mc:Choice Requires="x14">
            <control shapeId="99361" r:id="rId5" name="Check Box 33">
              <controlPr defaultSize="0" autoFill="0" autoLine="0" autoPict="0">
                <anchor moveWithCells="1">
                  <from>
                    <xdr:col>4</xdr:col>
                    <xdr:colOff>1838325</xdr:colOff>
                    <xdr:row>18</xdr:row>
                    <xdr:rowOff>66675</xdr:rowOff>
                  </from>
                  <to>
                    <xdr:col>4</xdr:col>
                    <xdr:colOff>2400300</xdr:colOff>
                    <xdr:row>18</xdr:row>
                    <xdr:rowOff>428625</xdr:rowOff>
                  </to>
                </anchor>
              </controlPr>
            </control>
          </mc:Choice>
        </mc:AlternateContent>
        <mc:AlternateContent xmlns:mc="http://schemas.openxmlformats.org/markup-compatibility/2006">
          <mc:Choice Requires="x14">
            <control shapeId="99362" r:id="rId6" name="Check Box 34">
              <controlPr defaultSize="0" autoFill="0" autoLine="0" autoPict="0">
                <anchor moveWithCells="1">
                  <from>
                    <xdr:col>4</xdr:col>
                    <xdr:colOff>219075</xdr:colOff>
                    <xdr:row>19</xdr:row>
                    <xdr:rowOff>66675</xdr:rowOff>
                  </from>
                  <to>
                    <xdr:col>4</xdr:col>
                    <xdr:colOff>771525</xdr:colOff>
                    <xdr:row>19</xdr:row>
                    <xdr:rowOff>428625</xdr:rowOff>
                  </to>
                </anchor>
              </controlPr>
            </control>
          </mc:Choice>
        </mc:AlternateContent>
        <mc:AlternateContent xmlns:mc="http://schemas.openxmlformats.org/markup-compatibility/2006">
          <mc:Choice Requires="x14">
            <control shapeId="99363" r:id="rId7" name="Check Box 35">
              <controlPr defaultSize="0" autoFill="0" autoLine="0" autoPict="0">
                <anchor moveWithCells="1">
                  <from>
                    <xdr:col>4</xdr:col>
                    <xdr:colOff>1838325</xdr:colOff>
                    <xdr:row>19</xdr:row>
                    <xdr:rowOff>66675</xdr:rowOff>
                  </from>
                  <to>
                    <xdr:col>4</xdr:col>
                    <xdr:colOff>2400300</xdr:colOff>
                    <xdr:row>19</xdr:row>
                    <xdr:rowOff>428625</xdr:rowOff>
                  </to>
                </anchor>
              </controlPr>
            </control>
          </mc:Choice>
        </mc:AlternateContent>
        <mc:AlternateContent xmlns:mc="http://schemas.openxmlformats.org/markup-compatibility/2006">
          <mc:Choice Requires="x14">
            <control shapeId="99364" r:id="rId8" name="Check Box 36">
              <controlPr defaultSize="0" autoFill="0" autoLine="0" autoPict="0">
                <anchor moveWithCells="1">
                  <from>
                    <xdr:col>4</xdr:col>
                    <xdr:colOff>219075</xdr:colOff>
                    <xdr:row>20</xdr:row>
                    <xdr:rowOff>66675</xdr:rowOff>
                  </from>
                  <to>
                    <xdr:col>4</xdr:col>
                    <xdr:colOff>771525</xdr:colOff>
                    <xdr:row>20</xdr:row>
                    <xdr:rowOff>428625</xdr:rowOff>
                  </to>
                </anchor>
              </controlPr>
            </control>
          </mc:Choice>
        </mc:AlternateContent>
        <mc:AlternateContent xmlns:mc="http://schemas.openxmlformats.org/markup-compatibility/2006">
          <mc:Choice Requires="x14">
            <control shapeId="99365" r:id="rId9" name="Check Box 37">
              <controlPr defaultSize="0" autoFill="0" autoLine="0" autoPict="0">
                <anchor moveWithCells="1">
                  <from>
                    <xdr:col>4</xdr:col>
                    <xdr:colOff>1838325</xdr:colOff>
                    <xdr:row>20</xdr:row>
                    <xdr:rowOff>66675</xdr:rowOff>
                  </from>
                  <to>
                    <xdr:col>4</xdr:col>
                    <xdr:colOff>2400300</xdr:colOff>
                    <xdr:row>20</xdr:row>
                    <xdr:rowOff>428625</xdr:rowOff>
                  </to>
                </anchor>
              </controlPr>
            </control>
          </mc:Choice>
        </mc:AlternateContent>
        <mc:AlternateContent xmlns:mc="http://schemas.openxmlformats.org/markup-compatibility/2006">
          <mc:Choice Requires="x14">
            <control shapeId="99366" r:id="rId10" name="Check Box 38">
              <controlPr defaultSize="0" autoFill="0" autoLine="0" autoPict="0">
                <anchor moveWithCells="1">
                  <from>
                    <xdr:col>4</xdr:col>
                    <xdr:colOff>219075</xdr:colOff>
                    <xdr:row>21</xdr:row>
                    <xdr:rowOff>66675</xdr:rowOff>
                  </from>
                  <to>
                    <xdr:col>4</xdr:col>
                    <xdr:colOff>771525</xdr:colOff>
                    <xdr:row>21</xdr:row>
                    <xdr:rowOff>428625</xdr:rowOff>
                  </to>
                </anchor>
              </controlPr>
            </control>
          </mc:Choice>
        </mc:AlternateContent>
        <mc:AlternateContent xmlns:mc="http://schemas.openxmlformats.org/markup-compatibility/2006">
          <mc:Choice Requires="x14">
            <control shapeId="99367" r:id="rId11" name="Check Box 39">
              <controlPr defaultSize="0" autoFill="0" autoLine="0" autoPict="0">
                <anchor moveWithCells="1">
                  <from>
                    <xdr:col>4</xdr:col>
                    <xdr:colOff>1838325</xdr:colOff>
                    <xdr:row>21</xdr:row>
                    <xdr:rowOff>66675</xdr:rowOff>
                  </from>
                  <to>
                    <xdr:col>4</xdr:col>
                    <xdr:colOff>2400300</xdr:colOff>
                    <xdr:row>21</xdr:row>
                    <xdr:rowOff>428625</xdr:rowOff>
                  </to>
                </anchor>
              </controlPr>
            </control>
          </mc:Choice>
        </mc:AlternateContent>
        <mc:AlternateContent xmlns:mc="http://schemas.openxmlformats.org/markup-compatibility/2006">
          <mc:Choice Requires="x14">
            <control shapeId="99370" r:id="rId12" name="Check Box 42">
              <controlPr defaultSize="0" autoFill="0" autoLine="0" autoPict="0">
                <anchor moveWithCells="1">
                  <from>
                    <xdr:col>4</xdr:col>
                    <xdr:colOff>219075</xdr:colOff>
                    <xdr:row>22</xdr:row>
                    <xdr:rowOff>66675</xdr:rowOff>
                  </from>
                  <to>
                    <xdr:col>4</xdr:col>
                    <xdr:colOff>771525</xdr:colOff>
                    <xdr:row>22</xdr:row>
                    <xdr:rowOff>428625</xdr:rowOff>
                  </to>
                </anchor>
              </controlPr>
            </control>
          </mc:Choice>
        </mc:AlternateContent>
        <mc:AlternateContent xmlns:mc="http://schemas.openxmlformats.org/markup-compatibility/2006">
          <mc:Choice Requires="x14">
            <control shapeId="99371" r:id="rId13" name="Check Box 43">
              <controlPr defaultSize="0" autoFill="0" autoLine="0" autoPict="0">
                <anchor moveWithCells="1">
                  <from>
                    <xdr:col>4</xdr:col>
                    <xdr:colOff>1838325</xdr:colOff>
                    <xdr:row>22</xdr:row>
                    <xdr:rowOff>66675</xdr:rowOff>
                  </from>
                  <to>
                    <xdr:col>4</xdr:col>
                    <xdr:colOff>2400300</xdr:colOff>
                    <xdr:row>22</xdr:row>
                    <xdr:rowOff>428625</xdr:rowOff>
                  </to>
                </anchor>
              </controlPr>
            </control>
          </mc:Choice>
        </mc:AlternateContent>
        <mc:AlternateContent xmlns:mc="http://schemas.openxmlformats.org/markup-compatibility/2006">
          <mc:Choice Requires="x14">
            <control shapeId="99372" r:id="rId14" name="Check Box 44">
              <controlPr defaultSize="0" autoFill="0" autoLine="0" autoPict="0">
                <anchor moveWithCells="1">
                  <from>
                    <xdr:col>4</xdr:col>
                    <xdr:colOff>219075</xdr:colOff>
                    <xdr:row>23</xdr:row>
                    <xdr:rowOff>66675</xdr:rowOff>
                  </from>
                  <to>
                    <xdr:col>4</xdr:col>
                    <xdr:colOff>771525</xdr:colOff>
                    <xdr:row>23</xdr:row>
                    <xdr:rowOff>428625</xdr:rowOff>
                  </to>
                </anchor>
              </controlPr>
            </control>
          </mc:Choice>
        </mc:AlternateContent>
        <mc:AlternateContent xmlns:mc="http://schemas.openxmlformats.org/markup-compatibility/2006">
          <mc:Choice Requires="x14">
            <control shapeId="99373" r:id="rId15" name="Check Box 45">
              <controlPr defaultSize="0" autoFill="0" autoLine="0" autoPict="0">
                <anchor moveWithCells="1">
                  <from>
                    <xdr:col>4</xdr:col>
                    <xdr:colOff>1838325</xdr:colOff>
                    <xdr:row>23</xdr:row>
                    <xdr:rowOff>66675</xdr:rowOff>
                  </from>
                  <to>
                    <xdr:col>4</xdr:col>
                    <xdr:colOff>2400300</xdr:colOff>
                    <xdr:row>23</xdr:row>
                    <xdr:rowOff>428625</xdr:rowOff>
                  </to>
                </anchor>
              </controlPr>
            </control>
          </mc:Choice>
        </mc:AlternateContent>
        <mc:AlternateContent xmlns:mc="http://schemas.openxmlformats.org/markup-compatibility/2006">
          <mc:Choice Requires="x14">
            <control shapeId="99374" r:id="rId16" name="Check Box 46">
              <controlPr defaultSize="0" autoFill="0" autoLine="0" autoPict="0">
                <anchor moveWithCells="1">
                  <from>
                    <xdr:col>4</xdr:col>
                    <xdr:colOff>219075</xdr:colOff>
                    <xdr:row>37</xdr:row>
                    <xdr:rowOff>66675</xdr:rowOff>
                  </from>
                  <to>
                    <xdr:col>4</xdr:col>
                    <xdr:colOff>771525</xdr:colOff>
                    <xdr:row>37</xdr:row>
                    <xdr:rowOff>428625</xdr:rowOff>
                  </to>
                </anchor>
              </controlPr>
            </control>
          </mc:Choice>
        </mc:AlternateContent>
        <mc:AlternateContent xmlns:mc="http://schemas.openxmlformats.org/markup-compatibility/2006">
          <mc:Choice Requires="x14">
            <control shapeId="99375" r:id="rId17" name="Check Box 47">
              <controlPr defaultSize="0" autoFill="0" autoLine="0" autoPict="0">
                <anchor moveWithCells="1">
                  <from>
                    <xdr:col>4</xdr:col>
                    <xdr:colOff>1838325</xdr:colOff>
                    <xdr:row>37</xdr:row>
                    <xdr:rowOff>66675</xdr:rowOff>
                  </from>
                  <to>
                    <xdr:col>4</xdr:col>
                    <xdr:colOff>2400300</xdr:colOff>
                    <xdr:row>37</xdr:row>
                    <xdr:rowOff>428625</xdr:rowOff>
                  </to>
                </anchor>
              </controlPr>
            </control>
          </mc:Choice>
        </mc:AlternateContent>
        <mc:AlternateContent xmlns:mc="http://schemas.openxmlformats.org/markup-compatibility/2006">
          <mc:Choice Requires="x14">
            <control shapeId="99376" r:id="rId18" name="Check Box 48">
              <controlPr locked="0" defaultSize="0" autoFill="0" autoLine="0" autoPict="0">
                <anchor moveWithCells="1">
                  <from>
                    <xdr:col>4</xdr:col>
                    <xdr:colOff>228600</xdr:colOff>
                    <xdr:row>55</xdr:row>
                    <xdr:rowOff>47625</xdr:rowOff>
                  </from>
                  <to>
                    <xdr:col>4</xdr:col>
                    <xdr:colOff>790575</xdr:colOff>
                    <xdr:row>56</xdr:row>
                    <xdr:rowOff>19050</xdr:rowOff>
                  </to>
                </anchor>
              </controlPr>
            </control>
          </mc:Choice>
        </mc:AlternateContent>
        <mc:AlternateContent xmlns:mc="http://schemas.openxmlformats.org/markup-compatibility/2006">
          <mc:Choice Requires="x14">
            <control shapeId="99377" r:id="rId19" name="Check Box 49">
              <controlPr defaultSize="0" autoFill="0" autoLine="0" autoPict="0">
                <anchor moveWithCells="1">
                  <from>
                    <xdr:col>4</xdr:col>
                    <xdr:colOff>1838325</xdr:colOff>
                    <xdr:row>55</xdr:row>
                    <xdr:rowOff>66675</xdr:rowOff>
                  </from>
                  <to>
                    <xdr:col>4</xdr:col>
                    <xdr:colOff>2400300</xdr:colOff>
                    <xdr:row>55</xdr:row>
                    <xdr:rowOff>438150</xdr:rowOff>
                  </to>
                </anchor>
              </controlPr>
            </control>
          </mc:Choice>
        </mc:AlternateContent>
        <mc:AlternateContent xmlns:mc="http://schemas.openxmlformats.org/markup-compatibility/2006">
          <mc:Choice Requires="x14">
            <control shapeId="99378" r:id="rId20" name="Check Box 50">
              <controlPr defaultSize="0" autoFill="0" autoLine="0" autoPict="0">
                <anchor moveWithCells="1">
                  <from>
                    <xdr:col>4</xdr:col>
                    <xdr:colOff>219075</xdr:colOff>
                    <xdr:row>56</xdr:row>
                    <xdr:rowOff>66675</xdr:rowOff>
                  </from>
                  <to>
                    <xdr:col>4</xdr:col>
                    <xdr:colOff>781050</xdr:colOff>
                    <xdr:row>56</xdr:row>
                    <xdr:rowOff>438150</xdr:rowOff>
                  </to>
                </anchor>
              </controlPr>
            </control>
          </mc:Choice>
        </mc:AlternateContent>
        <mc:AlternateContent xmlns:mc="http://schemas.openxmlformats.org/markup-compatibility/2006">
          <mc:Choice Requires="x14">
            <control shapeId="99379" r:id="rId21" name="Check Box 51">
              <controlPr defaultSize="0" autoFill="0" autoLine="0" autoPict="0">
                <anchor moveWithCells="1">
                  <from>
                    <xdr:col>4</xdr:col>
                    <xdr:colOff>1838325</xdr:colOff>
                    <xdr:row>56</xdr:row>
                    <xdr:rowOff>66675</xdr:rowOff>
                  </from>
                  <to>
                    <xdr:col>4</xdr:col>
                    <xdr:colOff>2400300</xdr:colOff>
                    <xdr:row>56</xdr:row>
                    <xdr:rowOff>438150</xdr:rowOff>
                  </to>
                </anchor>
              </controlPr>
            </control>
          </mc:Choice>
        </mc:AlternateContent>
        <mc:AlternateContent xmlns:mc="http://schemas.openxmlformats.org/markup-compatibility/2006">
          <mc:Choice Requires="x14">
            <control shapeId="99380" r:id="rId22" name="Check Box 52">
              <controlPr defaultSize="0" autoFill="0" autoLine="0" autoPict="0">
                <anchor moveWithCells="1">
                  <from>
                    <xdr:col>4</xdr:col>
                    <xdr:colOff>219075</xdr:colOff>
                    <xdr:row>57</xdr:row>
                    <xdr:rowOff>66675</xdr:rowOff>
                  </from>
                  <to>
                    <xdr:col>4</xdr:col>
                    <xdr:colOff>781050</xdr:colOff>
                    <xdr:row>57</xdr:row>
                    <xdr:rowOff>438150</xdr:rowOff>
                  </to>
                </anchor>
              </controlPr>
            </control>
          </mc:Choice>
        </mc:AlternateContent>
        <mc:AlternateContent xmlns:mc="http://schemas.openxmlformats.org/markup-compatibility/2006">
          <mc:Choice Requires="x14">
            <control shapeId="99381" r:id="rId23" name="Check Box 53">
              <controlPr defaultSize="0" autoFill="0" autoLine="0" autoPict="0">
                <anchor moveWithCells="1">
                  <from>
                    <xdr:col>4</xdr:col>
                    <xdr:colOff>1838325</xdr:colOff>
                    <xdr:row>57</xdr:row>
                    <xdr:rowOff>66675</xdr:rowOff>
                  </from>
                  <to>
                    <xdr:col>4</xdr:col>
                    <xdr:colOff>2400300</xdr:colOff>
                    <xdr:row>57</xdr:row>
                    <xdr:rowOff>438150</xdr:rowOff>
                  </to>
                </anchor>
              </controlPr>
            </control>
          </mc:Choice>
        </mc:AlternateContent>
        <mc:AlternateContent xmlns:mc="http://schemas.openxmlformats.org/markup-compatibility/2006">
          <mc:Choice Requires="x14">
            <control shapeId="99382" r:id="rId24" name="Check Box 54">
              <controlPr defaultSize="0" autoFill="0" autoLine="0" autoPict="0">
                <anchor moveWithCells="1">
                  <from>
                    <xdr:col>4</xdr:col>
                    <xdr:colOff>219075</xdr:colOff>
                    <xdr:row>58</xdr:row>
                    <xdr:rowOff>66675</xdr:rowOff>
                  </from>
                  <to>
                    <xdr:col>4</xdr:col>
                    <xdr:colOff>781050</xdr:colOff>
                    <xdr:row>58</xdr:row>
                    <xdr:rowOff>438150</xdr:rowOff>
                  </to>
                </anchor>
              </controlPr>
            </control>
          </mc:Choice>
        </mc:AlternateContent>
        <mc:AlternateContent xmlns:mc="http://schemas.openxmlformats.org/markup-compatibility/2006">
          <mc:Choice Requires="x14">
            <control shapeId="99383" r:id="rId25" name="Check Box 55">
              <controlPr defaultSize="0" autoFill="0" autoLine="0" autoPict="0">
                <anchor moveWithCells="1">
                  <from>
                    <xdr:col>4</xdr:col>
                    <xdr:colOff>1838325</xdr:colOff>
                    <xdr:row>58</xdr:row>
                    <xdr:rowOff>66675</xdr:rowOff>
                  </from>
                  <to>
                    <xdr:col>4</xdr:col>
                    <xdr:colOff>2400300</xdr:colOff>
                    <xdr:row>58</xdr:row>
                    <xdr:rowOff>438150</xdr:rowOff>
                  </to>
                </anchor>
              </controlPr>
            </control>
          </mc:Choice>
        </mc:AlternateContent>
        <mc:AlternateContent xmlns:mc="http://schemas.openxmlformats.org/markup-compatibility/2006">
          <mc:Choice Requires="x14">
            <control shapeId="99384" r:id="rId26" name="Check Box 56">
              <controlPr defaultSize="0" autoFill="0" autoLine="0" autoPict="0">
                <anchor moveWithCells="1">
                  <from>
                    <xdr:col>4</xdr:col>
                    <xdr:colOff>219075</xdr:colOff>
                    <xdr:row>59</xdr:row>
                    <xdr:rowOff>66675</xdr:rowOff>
                  </from>
                  <to>
                    <xdr:col>4</xdr:col>
                    <xdr:colOff>781050</xdr:colOff>
                    <xdr:row>59</xdr:row>
                    <xdr:rowOff>438150</xdr:rowOff>
                  </to>
                </anchor>
              </controlPr>
            </control>
          </mc:Choice>
        </mc:AlternateContent>
        <mc:AlternateContent xmlns:mc="http://schemas.openxmlformats.org/markup-compatibility/2006">
          <mc:Choice Requires="x14">
            <control shapeId="99385" r:id="rId27" name="Check Box 57">
              <controlPr defaultSize="0" autoFill="0" autoLine="0" autoPict="0">
                <anchor moveWithCells="1">
                  <from>
                    <xdr:col>4</xdr:col>
                    <xdr:colOff>1838325</xdr:colOff>
                    <xdr:row>59</xdr:row>
                    <xdr:rowOff>66675</xdr:rowOff>
                  </from>
                  <to>
                    <xdr:col>4</xdr:col>
                    <xdr:colOff>2400300</xdr:colOff>
                    <xdr:row>59</xdr:row>
                    <xdr:rowOff>438150</xdr:rowOff>
                  </to>
                </anchor>
              </controlPr>
            </control>
          </mc:Choice>
        </mc:AlternateContent>
        <mc:AlternateContent xmlns:mc="http://schemas.openxmlformats.org/markup-compatibility/2006">
          <mc:Choice Requires="x14">
            <control shapeId="99386" r:id="rId28" name="Check Box 58">
              <controlPr defaultSize="0" autoFill="0" autoLine="0" autoPict="0">
                <anchor moveWithCells="1">
                  <from>
                    <xdr:col>4</xdr:col>
                    <xdr:colOff>219075</xdr:colOff>
                    <xdr:row>60</xdr:row>
                    <xdr:rowOff>66675</xdr:rowOff>
                  </from>
                  <to>
                    <xdr:col>4</xdr:col>
                    <xdr:colOff>781050</xdr:colOff>
                    <xdr:row>60</xdr:row>
                    <xdr:rowOff>438150</xdr:rowOff>
                  </to>
                </anchor>
              </controlPr>
            </control>
          </mc:Choice>
        </mc:AlternateContent>
        <mc:AlternateContent xmlns:mc="http://schemas.openxmlformats.org/markup-compatibility/2006">
          <mc:Choice Requires="x14">
            <control shapeId="99387" r:id="rId29" name="Check Box 59">
              <controlPr defaultSize="0" autoFill="0" autoLine="0" autoPict="0">
                <anchor moveWithCells="1">
                  <from>
                    <xdr:col>4</xdr:col>
                    <xdr:colOff>1838325</xdr:colOff>
                    <xdr:row>60</xdr:row>
                    <xdr:rowOff>66675</xdr:rowOff>
                  </from>
                  <to>
                    <xdr:col>4</xdr:col>
                    <xdr:colOff>2400300</xdr:colOff>
                    <xdr:row>60</xdr:row>
                    <xdr:rowOff>438150</xdr:rowOff>
                  </to>
                </anchor>
              </controlPr>
            </control>
          </mc:Choice>
        </mc:AlternateContent>
        <mc:AlternateContent xmlns:mc="http://schemas.openxmlformats.org/markup-compatibility/2006">
          <mc:Choice Requires="x14">
            <control shapeId="99388" r:id="rId30" name="Check Box 60">
              <controlPr defaultSize="0" autoFill="0" autoLine="0" autoPict="0">
                <anchor moveWithCells="1">
                  <from>
                    <xdr:col>4</xdr:col>
                    <xdr:colOff>219075</xdr:colOff>
                    <xdr:row>74</xdr:row>
                    <xdr:rowOff>66675</xdr:rowOff>
                  </from>
                  <to>
                    <xdr:col>4</xdr:col>
                    <xdr:colOff>781050</xdr:colOff>
                    <xdr:row>74</xdr:row>
                    <xdr:rowOff>438150</xdr:rowOff>
                  </to>
                </anchor>
              </controlPr>
            </control>
          </mc:Choice>
        </mc:AlternateContent>
        <mc:AlternateContent xmlns:mc="http://schemas.openxmlformats.org/markup-compatibility/2006">
          <mc:Choice Requires="x14">
            <control shapeId="99389" r:id="rId31" name="Check Box 61">
              <controlPr defaultSize="0" autoFill="0" autoLine="0" autoPict="0">
                <anchor moveWithCells="1">
                  <from>
                    <xdr:col>4</xdr:col>
                    <xdr:colOff>1838325</xdr:colOff>
                    <xdr:row>74</xdr:row>
                    <xdr:rowOff>66675</xdr:rowOff>
                  </from>
                  <to>
                    <xdr:col>4</xdr:col>
                    <xdr:colOff>2400300</xdr:colOff>
                    <xdr:row>74</xdr:row>
                    <xdr:rowOff>438150</xdr:rowOff>
                  </to>
                </anchor>
              </controlPr>
            </control>
          </mc:Choice>
        </mc:AlternateContent>
        <mc:AlternateContent xmlns:mc="http://schemas.openxmlformats.org/markup-compatibility/2006">
          <mc:Choice Requires="x14">
            <control shapeId="99390" r:id="rId32" name="Check Box 62">
              <controlPr locked="0" defaultSize="0" autoFill="0" autoLine="0" autoPict="0">
                <anchor moveWithCells="1">
                  <from>
                    <xdr:col>4</xdr:col>
                    <xdr:colOff>228600</xdr:colOff>
                    <xdr:row>94</xdr:row>
                    <xdr:rowOff>47625</xdr:rowOff>
                  </from>
                  <to>
                    <xdr:col>4</xdr:col>
                    <xdr:colOff>790575</xdr:colOff>
                    <xdr:row>95</xdr:row>
                    <xdr:rowOff>19050</xdr:rowOff>
                  </to>
                </anchor>
              </controlPr>
            </control>
          </mc:Choice>
        </mc:AlternateContent>
        <mc:AlternateContent xmlns:mc="http://schemas.openxmlformats.org/markup-compatibility/2006">
          <mc:Choice Requires="x14">
            <control shapeId="99391" r:id="rId33" name="Check Box 63">
              <controlPr defaultSize="0" autoFill="0" autoLine="0" autoPict="0">
                <anchor moveWithCells="1">
                  <from>
                    <xdr:col>4</xdr:col>
                    <xdr:colOff>1838325</xdr:colOff>
                    <xdr:row>94</xdr:row>
                    <xdr:rowOff>66675</xdr:rowOff>
                  </from>
                  <to>
                    <xdr:col>4</xdr:col>
                    <xdr:colOff>2400300</xdr:colOff>
                    <xdr:row>94</xdr:row>
                    <xdr:rowOff>438150</xdr:rowOff>
                  </to>
                </anchor>
              </controlPr>
            </control>
          </mc:Choice>
        </mc:AlternateContent>
        <mc:AlternateContent xmlns:mc="http://schemas.openxmlformats.org/markup-compatibility/2006">
          <mc:Choice Requires="x14">
            <control shapeId="99392" r:id="rId34" name="Check Box 64">
              <controlPr defaultSize="0" autoFill="0" autoLine="0" autoPict="0">
                <anchor moveWithCells="1">
                  <from>
                    <xdr:col>4</xdr:col>
                    <xdr:colOff>219075</xdr:colOff>
                    <xdr:row>95</xdr:row>
                    <xdr:rowOff>66675</xdr:rowOff>
                  </from>
                  <to>
                    <xdr:col>4</xdr:col>
                    <xdr:colOff>781050</xdr:colOff>
                    <xdr:row>95</xdr:row>
                    <xdr:rowOff>438150</xdr:rowOff>
                  </to>
                </anchor>
              </controlPr>
            </control>
          </mc:Choice>
        </mc:AlternateContent>
        <mc:AlternateContent xmlns:mc="http://schemas.openxmlformats.org/markup-compatibility/2006">
          <mc:Choice Requires="x14">
            <control shapeId="99393" r:id="rId35" name="Check Box 65">
              <controlPr defaultSize="0" autoFill="0" autoLine="0" autoPict="0">
                <anchor moveWithCells="1">
                  <from>
                    <xdr:col>4</xdr:col>
                    <xdr:colOff>1838325</xdr:colOff>
                    <xdr:row>95</xdr:row>
                    <xdr:rowOff>66675</xdr:rowOff>
                  </from>
                  <to>
                    <xdr:col>4</xdr:col>
                    <xdr:colOff>2400300</xdr:colOff>
                    <xdr:row>95</xdr:row>
                    <xdr:rowOff>438150</xdr:rowOff>
                  </to>
                </anchor>
              </controlPr>
            </control>
          </mc:Choice>
        </mc:AlternateContent>
        <mc:AlternateContent xmlns:mc="http://schemas.openxmlformats.org/markup-compatibility/2006">
          <mc:Choice Requires="x14">
            <control shapeId="99394" r:id="rId36" name="Check Box 66">
              <controlPr defaultSize="0" autoFill="0" autoLine="0" autoPict="0">
                <anchor moveWithCells="1">
                  <from>
                    <xdr:col>4</xdr:col>
                    <xdr:colOff>219075</xdr:colOff>
                    <xdr:row>96</xdr:row>
                    <xdr:rowOff>66675</xdr:rowOff>
                  </from>
                  <to>
                    <xdr:col>4</xdr:col>
                    <xdr:colOff>781050</xdr:colOff>
                    <xdr:row>96</xdr:row>
                    <xdr:rowOff>438150</xdr:rowOff>
                  </to>
                </anchor>
              </controlPr>
            </control>
          </mc:Choice>
        </mc:AlternateContent>
        <mc:AlternateContent xmlns:mc="http://schemas.openxmlformats.org/markup-compatibility/2006">
          <mc:Choice Requires="x14">
            <control shapeId="99395" r:id="rId37" name="Check Box 67">
              <controlPr defaultSize="0" autoFill="0" autoLine="0" autoPict="0">
                <anchor moveWithCells="1">
                  <from>
                    <xdr:col>4</xdr:col>
                    <xdr:colOff>1838325</xdr:colOff>
                    <xdr:row>96</xdr:row>
                    <xdr:rowOff>66675</xdr:rowOff>
                  </from>
                  <to>
                    <xdr:col>4</xdr:col>
                    <xdr:colOff>2400300</xdr:colOff>
                    <xdr:row>96</xdr:row>
                    <xdr:rowOff>438150</xdr:rowOff>
                  </to>
                </anchor>
              </controlPr>
            </control>
          </mc:Choice>
        </mc:AlternateContent>
        <mc:AlternateContent xmlns:mc="http://schemas.openxmlformats.org/markup-compatibility/2006">
          <mc:Choice Requires="x14">
            <control shapeId="99396" r:id="rId38" name="Check Box 68">
              <controlPr defaultSize="0" autoFill="0" autoLine="0" autoPict="0">
                <anchor moveWithCells="1">
                  <from>
                    <xdr:col>4</xdr:col>
                    <xdr:colOff>219075</xdr:colOff>
                    <xdr:row>97</xdr:row>
                    <xdr:rowOff>66675</xdr:rowOff>
                  </from>
                  <to>
                    <xdr:col>4</xdr:col>
                    <xdr:colOff>781050</xdr:colOff>
                    <xdr:row>97</xdr:row>
                    <xdr:rowOff>438150</xdr:rowOff>
                  </to>
                </anchor>
              </controlPr>
            </control>
          </mc:Choice>
        </mc:AlternateContent>
        <mc:AlternateContent xmlns:mc="http://schemas.openxmlformats.org/markup-compatibility/2006">
          <mc:Choice Requires="x14">
            <control shapeId="99397" r:id="rId39" name="Check Box 69">
              <controlPr defaultSize="0" autoFill="0" autoLine="0" autoPict="0">
                <anchor moveWithCells="1">
                  <from>
                    <xdr:col>4</xdr:col>
                    <xdr:colOff>1838325</xdr:colOff>
                    <xdr:row>97</xdr:row>
                    <xdr:rowOff>66675</xdr:rowOff>
                  </from>
                  <to>
                    <xdr:col>4</xdr:col>
                    <xdr:colOff>2400300</xdr:colOff>
                    <xdr:row>97</xdr:row>
                    <xdr:rowOff>438150</xdr:rowOff>
                  </to>
                </anchor>
              </controlPr>
            </control>
          </mc:Choice>
        </mc:AlternateContent>
        <mc:AlternateContent xmlns:mc="http://schemas.openxmlformats.org/markup-compatibility/2006">
          <mc:Choice Requires="x14">
            <control shapeId="99398" r:id="rId40" name="Check Box 70">
              <controlPr defaultSize="0" autoFill="0" autoLine="0" autoPict="0">
                <anchor moveWithCells="1">
                  <from>
                    <xdr:col>4</xdr:col>
                    <xdr:colOff>219075</xdr:colOff>
                    <xdr:row>98</xdr:row>
                    <xdr:rowOff>66675</xdr:rowOff>
                  </from>
                  <to>
                    <xdr:col>4</xdr:col>
                    <xdr:colOff>781050</xdr:colOff>
                    <xdr:row>98</xdr:row>
                    <xdr:rowOff>438150</xdr:rowOff>
                  </to>
                </anchor>
              </controlPr>
            </control>
          </mc:Choice>
        </mc:AlternateContent>
        <mc:AlternateContent xmlns:mc="http://schemas.openxmlformats.org/markup-compatibility/2006">
          <mc:Choice Requires="x14">
            <control shapeId="99399" r:id="rId41" name="Check Box 71">
              <controlPr defaultSize="0" autoFill="0" autoLine="0" autoPict="0">
                <anchor moveWithCells="1">
                  <from>
                    <xdr:col>4</xdr:col>
                    <xdr:colOff>1838325</xdr:colOff>
                    <xdr:row>98</xdr:row>
                    <xdr:rowOff>66675</xdr:rowOff>
                  </from>
                  <to>
                    <xdr:col>4</xdr:col>
                    <xdr:colOff>2400300</xdr:colOff>
                    <xdr:row>98</xdr:row>
                    <xdr:rowOff>438150</xdr:rowOff>
                  </to>
                </anchor>
              </controlPr>
            </control>
          </mc:Choice>
        </mc:AlternateContent>
        <mc:AlternateContent xmlns:mc="http://schemas.openxmlformats.org/markup-compatibility/2006">
          <mc:Choice Requires="x14">
            <control shapeId="99400" r:id="rId42" name="Check Box 72">
              <controlPr defaultSize="0" autoFill="0" autoLine="0" autoPict="0">
                <anchor moveWithCells="1">
                  <from>
                    <xdr:col>4</xdr:col>
                    <xdr:colOff>219075</xdr:colOff>
                    <xdr:row>99</xdr:row>
                    <xdr:rowOff>66675</xdr:rowOff>
                  </from>
                  <to>
                    <xdr:col>4</xdr:col>
                    <xdr:colOff>781050</xdr:colOff>
                    <xdr:row>99</xdr:row>
                    <xdr:rowOff>438150</xdr:rowOff>
                  </to>
                </anchor>
              </controlPr>
            </control>
          </mc:Choice>
        </mc:AlternateContent>
        <mc:AlternateContent xmlns:mc="http://schemas.openxmlformats.org/markup-compatibility/2006">
          <mc:Choice Requires="x14">
            <control shapeId="99401" r:id="rId43" name="Check Box 73">
              <controlPr defaultSize="0" autoFill="0" autoLine="0" autoPict="0">
                <anchor moveWithCells="1">
                  <from>
                    <xdr:col>4</xdr:col>
                    <xdr:colOff>1838325</xdr:colOff>
                    <xdr:row>99</xdr:row>
                    <xdr:rowOff>66675</xdr:rowOff>
                  </from>
                  <to>
                    <xdr:col>4</xdr:col>
                    <xdr:colOff>2400300</xdr:colOff>
                    <xdr:row>99</xdr:row>
                    <xdr:rowOff>438150</xdr:rowOff>
                  </to>
                </anchor>
              </controlPr>
            </control>
          </mc:Choice>
        </mc:AlternateContent>
        <mc:AlternateContent xmlns:mc="http://schemas.openxmlformats.org/markup-compatibility/2006">
          <mc:Choice Requires="x14">
            <control shapeId="99402" r:id="rId44" name="Check Box 74">
              <controlPr defaultSize="0" autoFill="0" autoLine="0" autoPict="0">
                <anchor moveWithCells="1">
                  <from>
                    <xdr:col>4</xdr:col>
                    <xdr:colOff>219075</xdr:colOff>
                    <xdr:row>113</xdr:row>
                    <xdr:rowOff>66675</xdr:rowOff>
                  </from>
                  <to>
                    <xdr:col>4</xdr:col>
                    <xdr:colOff>781050</xdr:colOff>
                    <xdr:row>113</xdr:row>
                    <xdr:rowOff>438150</xdr:rowOff>
                  </to>
                </anchor>
              </controlPr>
            </control>
          </mc:Choice>
        </mc:AlternateContent>
        <mc:AlternateContent xmlns:mc="http://schemas.openxmlformats.org/markup-compatibility/2006">
          <mc:Choice Requires="x14">
            <control shapeId="99403" r:id="rId45" name="Check Box 75">
              <controlPr defaultSize="0" autoFill="0" autoLine="0" autoPict="0">
                <anchor moveWithCells="1">
                  <from>
                    <xdr:col>4</xdr:col>
                    <xdr:colOff>1838325</xdr:colOff>
                    <xdr:row>113</xdr:row>
                    <xdr:rowOff>66675</xdr:rowOff>
                  </from>
                  <to>
                    <xdr:col>4</xdr:col>
                    <xdr:colOff>2400300</xdr:colOff>
                    <xdr:row>113</xdr:row>
                    <xdr:rowOff>438150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B1600777-6628-4768-B4D2-B0C196BB50FB}">
            <xm:f>'Names of Bidder'!$D$6="Sole Bidder"</xm:f>
            <x14:dxf>
              <font>
                <color theme="0"/>
              </font>
              <fill>
                <patternFill>
                  <bgColor theme="0"/>
                </patternFill>
              </fill>
              <border>
                <left/>
                <right/>
                <top/>
                <bottom/>
                <vertical/>
                <horizontal/>
              </border>
            </x14:dxf>
          </x14:cfRule>
          <xm:sqref>A43:XFD79</xm:sqref>
        </x14:conditionalFormatting>
        <x14:conditionalFormatting xmlns:xm="http://schemas.microsoft.com/office/excel/2006/main">
          <x14:cfRule type="expression" priority="2" id="{7D52D498-4F43-4059-A46A-593EA0EFAE5F}">
            <xm:f>OR('Names of Bidder'!$D$7&lt;2,'Names of Bidder'!$D$6="Sole Bidder")</xm:f>
            <x14:dxf>
              <font>
                <color theme="0"/>
              </font>
              <fill>
                <patternFill>
                  <bgColor theme="0"/>
                </patternFill>
              </fill>
              <border>
                <left/>
                <right/>
                <top/>
                <bottom/>
                <vertical/>
                <horizontal/>
              </border>
            </x14:dxf>
          </x14:cfRule>
          <xm:sqref>A81:XFD118</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A718A-4E4C-4FC3-AC21-BB3BFE3807AF}">
  <sheetPr codeName="Sheet33">
    <tabColor indexed="14"/>
    <pageSetUpPr fitToPage="1"/>
  </sheetPr>
  <dimension ref="A1:L176"/>
  <sheetViews>
    <sheetView tabSelected="1" view="pageBreakPreview" topLeftCell="A132" zoomScaleNormal="100" zoomScaleSheetLayoutView="100" workbookViewId="0">
      <selection activeCell="A140" sqref="A140:H140"/>
    </sheetView>
  </sheetViews>
  <sheetFormatPr defaultColWidth="9.140625" defaultRowHeight="13.5"/>
  <cols>
    <col min="1" max="1" width="3.5703125" style="25" customWidth="1"/>
    <col min="2" max="2" width="9.140625" style="25" customWidth="1"/>
    <col min="3" max="3" width="31.140625" style="25" customWidth="1"/>
    <col min="4" max="4" width="21.5703125" style="25" customWidth="1"/>
    <col min="5" max="5" width="18.5703125" style="25" customWidth="1"/>
    <col min="6" max="7" width="10.7109375" style="25" customWidth="1"/>
    <col min="8" max="8" width="8.140625" style="25" customWidth="1"/>
    <col min="9" max="9" width="20.7109375" style="25" customWidth="1"/>
    <col min="10" max="13" width="0" style="25" hidden="1" customWidth="1"/>
    <col min="14" max="16384" width="9.140625" style="25"/>
  </cols>
  <sheetData>
    <row r="1" spans="1:12" s="265" customFormat="1" ht="32.1" customHeight="1">
      <c r="A1" s="780" t="s">
        <v>859</v>
      </c>
      <c r="B1" s="781"/>
      <c r="C1" s="781"/>
      <c r="D1" s="781"/>
      <c r="E1" s="781"/>
      <c r="F1" s="781"/>
      <c r="G1" s="781"/>
      <c r="H1" s="782"/>
    </row>
    <row r="2" spans="1:12" s="265" customFormat="1" ht="32.1" customHeight="1">
      <c r="A2" s="262" t="s">
        <v>480</v>
      </c>
      <c r="B2" s="783" t="s">
        <v>860</v>
      </c>
      <c r="C2" s="783"/>
      <c r="D2" s="783"/>
      <c r="E2" s="783"/>
      <c r="F2" s="783"/>
      <c r="G2" s="783"/>
      <c r="H2" s="784"/>
    </row>
    <row r="3" spans="1:12" s="265" customFormat="1" ht="32.1" customHeight="1">
      <c r="A3" s="262" t="s">
        <v>482</v>
      </c>
      <c r="B3" s="783" t="s">
        <v>923</v>
      </c>
      <c r="C3" s="783"/>
      <c r="D3" s="783"/>
      <c r="E3" s="783"/>
      <c r="F3" s="783"/>
      <c r="G3" s="783"/>
      <c r="H3" s="784"/>
    </row>
    <row r="4" spans="1:12" s="265" customFormat="1" ht="99.75" customHeight="1">
      <c r="A4" s="262"/>
      <c r="B4" s="946" t="str">
        <f xml:space="preserve"> "This stamp paper is intergral part of Affidavit of Self certification regarding Local Content in line with PPP-MII order and MoP Order, if applicable, for  Package: "&amp;'Attach 3(JV)'!A3</f>
        <v>This stamp paper is intergral part of Affidavit of Self certification regarding Local Content in line with PPP-MII order and MoP Order, if applicable, for  Package: 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C4" s="946"/>
      <c r="D4" s="946"/>
      <c r="E4" s="946"/>
      <c r="F4" s="946"/>
      <c r="G4" s="946"/>
      <c r="H4" s="947"/>
    </row>
    <row r="5" spans="1:12" s="265" customFormat="1" ht="32.1" customHeight="1">
      <c r="A5" s="262" t="s">
        <v>484</v>
      </c>
      <c r="B5" s="783" t="s">
        <v>848</v>
      </c>
      <c r="C5" s="783"/>
      <c r="D5" s="783"/>
      <c r="E5" s="783"/>
      <c r="F5" s="783"/>
      <c r="G5" s="783"/>
      <c r="H5" s="784"/>
    </row>
    <row r="6" spans="1:12" s="265" customFormat="1" ht="34.5" customHeight="1">
      <c r="A6" s="262" t="s">
        <v>486</v>
      </c>
      <c r="B6" s="783" t="s">
        <v>858</v>
      </c>
      <c r="C6" s="783"/>
      <c r="D6" s="783"/>
      <c r="E6" s="783"/>
      <c r="F6" s="783"/>
      <c r="G6" s="783"/>
      <c r="H6" s="784"/>
    </row>
    <row r="7" spans="1:12" ht="21.75" customHeight="1">
      <c r="A7" s="948" t="str">
        <f>'Attach 3(JV)'!A1</f>
        <v>Specification No. :CC/NT/W-AIS/DOM/A00/23/06456</v>
      </c>
      <c r="B7" s="948"/>
      <c r="C7" s="948"/>
      <c r="D7" s="948"/>
      <c r="E7" s="66"/>
      <c r="F7" s="949" t="str">
        <f>"Attachment-26 " &amp; 'Attach 3(JV)'!AT1</f>
        <v xml:space="preserve">Attachment-26 </v>
      </c>
      <c r="G7" s="949"/>
      <c r="H7" s="949"/>
      <c r="I7" s="66"/>
    </row>
    <row r="8" spans="1:12" ht="102" customHeight="1">
      <c r="A8" s="943" t="str">
        <f>"Affidavit of Self certification regarding Local Content in line with PPP-MII order and MoP Order, if applicable, for  Package: "&amp;'Attach 3(JV)'!A3</f>
        <v>Affidavit of Self certification regarding Local Content in line with PPP-MII order and MoP Order, if applicable, for  Package: 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8" s="943"/>
      <c r="C8" s="943"/>
      <c r="D8" s="943"/>
      <c r="E8" s="943"/>
      <c r="F8" s="943"/>
      <c r="G8" s="943"/>
      <c r="H8" s="943"/>
      <c r="I8" s="66"/>
    </row>
    <row r="9" spans="1:12" ht="15.75">
      <c r="A9" s="790"/>
      <c r="B9" s="790"/>
      <c r="C9" s="790"/>
      <c r="D9" s="790"/>
      <c r="E9" s="790"/>
      <c r="F9" s="790"/>
      <c r="G9" s="790"/>
      <c r="H9" s="790"/>
      <c r="I9" s="66"/>
    </row>
    <row r="10" spans="1:12" ht="22.5" customHeight="1">
      <c r="A10" s="65" t="s">
        <v>812</v>
      </c>
      <c r="B10" s="939"/>
      <c r="C10" s="940"/>
      <c r="D10" s="65" t="s">
        <v>813</v>
      </c>
      <c r="E10" s="940"/>
      <c r="F10" s="940"/>
      <c r="G10" s="940"/>
      <c r="H10" s="940"/>
      <c r="I10" s="66"/>
    </row>
    <row r="11" spans="1:12" ht="24" customHeight="1">
      <c r="A11" s="933" t="s">
        <v>814</v>
      </c>
      <c r="B11" s="933"/>
      <c r="C11" s="939"/>
      <c r="D11" s="939"/>
      <c r="E11" s="939"/>
      <c r="F11" s="939"/>
      <c r="G11" s="939"/>
      <c r="H11" s="939"/>
      <c r="I11" s="66"/>
    </row>
    <row r="12" spans="1:12" ht="16.5">
      <c r="A12" s="933" t="s">
        <v>815</v>
      </c>
      <c r="B12" s="933"/>
      <c r="C12" s="933"/>
      <c r="D12" s="933"/>
      <c r="E12" s="933"/>
      <c r="F12" s="933"/>
      <c r="G12" s="933"/>
      <c r="H12" s="933"/>
      <c r="I12" s="66"/>
    </row>
    <row r="13" spans="1:12" ht="15.75">
      <c r="A13" s="228"/>
      <c r="B13" s="228"/>
      <c r="C13" s="228"/>
      <c r="D13" s="228"/>
      <c r="E13" s="228"/>
      <c r="F13" s="228"/>
      <c r="G13" s="228"/>
      <c r="H13" s="228"/>
      <c r="I13" s="66"/>
    </row>
    <row r="14" spans="1:12" customFormat="1" ht="77.099999999999994" customHeight="1">
      <c r="A14" s="938" t="s">
        <v>816</v>
      </c>
      <c r="B14" s="938"/>
      <c r="C14" s="938"/>
      <c r="D14" s="938"/>
      <c r="E14" s="938"/>
      <c r="F14" s="938"/>
      <c r="G14" s="938"/>
      <c r="H14" s="938"/>
      <c r="J14">
        <f>'Names of Bidder'!D10</f>
        <v>0</v>
      </c>
      <c r="K14">
        <f>'Names of Bidder'!D15</f>
        <v>0</v>
      </c>
      <c r="L14">
        <f>'Names of Bidder'!D20</f>
        <v>0</v>
      </c>
    </row>
    <row r="15" spans="1:12" ht="15.75">
      <c r="A15" s="228"/>
      <c r="B15" s="228"/>
      <c r="C15" s="228"/>
      <c r="D15" s="228"/>
      <c r="E15" s="228"/>
      <c r="F15" s="228"/>
      <c r="G15" s="228"/>
      <c r="H15" s="228"/>
      <c r="I15" s="66"/>
      <c r="J15"/>
    </row>
    <row r="16" spans="1:12" ht="135" customHeight="1">
      <c r="A16" s="737" t="str">
        <f>J16&amp;" "&amp;A8&amp;"."</f>
        <v>That the information furnished hereinafter is correct to the best of my knowledge and belief and I undertake to produce relevant records before the procuring entity/POWERGRID or any other Government authority for the purpose of assessing the local content of goods/services/works supplied by me for  Affidavit of Self certification regarding Local Content in line with PPP-MII order and MoP Order, if applicable, for  Package: 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16" s="737"/>
      <c r="C16" s="737"/>
      <c r="D16" s="737"/>
      <c r="E16" s="737"/>
      <c r="F16" s="737"/>
      <c r="G16" s="737"/>
      <c r="H16" s="737"/>
      <c r="I16" s="66"/>
      <c r="J16" s="84" t="s">
        <v>817</v>
      </c>
    </row>
    <row r="17" spans="1:9" ht="15.75">
      <c r="A17" s="228"/>
      <c r="B17" s="228"/>
      <c r="C17" s="228"/>
      <c r="D17" s="228"/>
      <c r="E17" s="228"/>
      <c r="F17" s="228"/>
      <c r="G17" s="228"/>
      <c r="H17" s="228"/>
      <c r="I17" s="66"/>
    </row>
    <row r="18" spans="1:9" ht="33" customHeight="1">
      <c r="A18" s="829" t="s">
        <v>818</v>
      </c>
      <c r="B18" s="829"/>
      <c r="C18" s="829"/>
      <c r="D18" s="829"/>
      <c r="E18" s="829"/>
      <c r="F18" s="829"/>
      <c r="G18" s="829"/>
      <c r="H18" s="829"/>
      <c r="I18" s="66"/>
    </row>
    <row r="19" spans="1:9" ht="15.75">
      <c r="A19" s="228"/>
      <c r="B19" s="228"/>
      <c r="C19" s="228"/>
      <c r="D19" s="228"/>
      <c r="E19" s="228"/>
      <c r="F19" s="228"/>
      <c r="G19" s="228"/>
      <c r="H19" s="228"/>
      <c r="I19" s="66"/>
    </row>
    <row r="20" spans="1:9" ht="102.75" customHeight="1">
      <c r="A20" s="937" t="str">
        <f>"That the ‘Local Content ‘as defined in the PPP-MII order and MoP order in the goods/services/works supplied by me for   "&amp;A8&amp;" is "</f>
        <v xml:space="preserve">That the ‘Local Content ‘as defined in the PPP-MII order and MoP order in the goods/services/works supplied by me for   Affidavit of Self certification regarding Local Content in line with PPP-MII order and MoP Order, if applicable, for  Package: 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 is </v>
      </c>
      <c r="B20" s="937"/>
      <c r="C20" s="937"/>
      <c r="D20" s="937"/>
      <c r="E20" s="937"/>
      <c r="F20" s="937"/>
      <c r="G20" s="937"/>
      <c r="H20" s="937"/>
      <c r="I20" s="66"/>
    </row>
    <row r="21" spans="1:9" ht="15.75">
      <c r="A21" s="936" t="s">
        <v>1013</v>
      </c>
      <c r="B21" s="936"/>
      <c r="C21" s="936"/>
      <c r="D21" s="936"/>
      <c r="E21" s="936"/>
      <c r="F21" s="936"/>
      <c r="G21" s="936"/>
      <c r="H21" s="936"/>
      <c r="I21" s="66"/>
    </row>
    <row r="22" spans="1:9" ht="15.75">
      <c r="A22" s="228"/>
      <c r="B22" s="228"/>
      <c r="C22" s="228"/>
      <c r="D22" s="228"/>
      <c r="E22" s="228"/>
      <c r="F22" s="228"/>
      <c r="G22" s="228"/>
      <c r="H22" s="228"/>
      <c r="I22" s="66"/>
    </row>
    <row r="23" spans="1:9" ht="16.5">
      <c r="A23" s="937" t="s">
        <v>819</v>
      </c>
      <c r="B23" s="937"/>
      <c r="C23" s="937"/>
      <c r="D23" s="937"/>
      <c r="E23" s="937"/>
      <c r="F23" s="937"/>
      <c r="G23" s="937"/>
      <c r="H23" s="937"/>
      <c r="I23" s="66"/>
    </row>
    <row r="24" spans="1:9" ht="15.75">
      <c r="A24" s="936" t="s">
        <v>1014</v>
      </c>
      <c r="B24" s="936"/>
      <c r="C24" s="936"/>
      <c r="D24" s="936"/>
      <c r="E24" s="936"/>
      <c r="F24" s="936"/>
      <c r="G24" s="936"/>
      <c r="H24" s="936"/>
      <c r="I24" s="66"/>
    </row>
    <row r="25" spans="1:9" ht="15.75">
      <c r="A25" s="228"/>
      <c r="B25" s="228"/>
      <c r="C25" s="228"/>
      <c r="D25" s="228"/>
      <c r="E25" s="228"/>
      <c r="F25" s="228"/>
      <c r="G25" s="228"/>
      <c r="H25" s="228"/>
      <c r="I25" s="66"/>
    </row>
    <row r="26" spans="1:9" ht="74.45" customHeight="1">
      <c r="A26" s="737" t="s">
        <v>820</v>
      </c>
      <c r="B26" s="737"/>
      <c r="C26" s="737"/>
      <c r="D26" s="737"/>
      <c r="E26" s="737"/>
      <c r="F26" s="737"/>
      <c r="G26" s="737"/>
      <c r="H26" s="737"/>
      <c r="I26" s="66"/>
    </row>
    <row r="27" spans="1:9" ht="15.75">
      <c r="A27" s="228"/>
      <c r="B27" s="228"/>
      <c r="C27" s="228"/>
      <c r="D27" s="228"/>
      <c r="E27" s="228"/>
      <c r="F27" s="228"/>
      <c r="G27" s="228"/>
      <c r="H27" s="228"/>
      <c r="I27" s="66"/>
    </row>
    <row r="28" spans="1:9" ht="34.5" customHeight="1">
      <c r="A28" s="737" t="s">
        <v>821</v>
      </c>
      <c r="B28" s="737"/>
      <c r="C28" s="737"/>
      <c r="D28" s="737"/>
      <c r="E28" s="737"/>
      <c r="F28" s="737"/>
      <c r="G28" s="737"/>
      <c r="H28" s="737"/>
      <c r="I28" s="66"/>
    </row>
    <row r="29" spans="1:9" ht="31.5" customHeight="1">
      <c r="A29" s="53" t="s">
        <v>823</v>
      </c>
      <c r="B29" s="829" t="s">
        <v>822</v>
      </c>
      <c r="C29" s="933"/>
      <c r="D29" s="933"/>
      <c r="E29" s="933"/>
      <c r="F29" s="933"/>
      <c r="G29" s="933"/>
      <c r="H29" s="933"/>
      <c r="I29" s="66"/>
    </row>
    <row r="30" spans="1:9" ht="6.95" customHeight="1">
      <c r="A30" s="65"/>
      <c r="B30" s="65"/>
      <c r="C30" s="65"/>
      <c r="D30" s="65"/>
      <c r="E30" s="65"/>
      <c r="F30" s="65"/>
      <c r="G30" s="65"/>
      <c r="H30" s="65"/>
      <c r="I30" s="66"/>
    </row>
    <row r="31" spans="1:9" ht="16.5">
      <c r="A31" s="65" t="s">
        <v>824</v>
      </c>
      <c r="B31" s="933" t="s">
        <v>836</v>
      </c>
      <c r="C31" s="933"/>
      <c r="D31" s="933"/>
      <c r="E31" s="933"/>
      <c r="F31" s="933"/>
      <c r="G31" s="933"/>
      <c r="H31" s="933"/>
      <c r="I31" s="66"/>
    </row>
    <row r="32" spans="1:9" ht="6.95" customHeight="1">
      <c r="A32" s="65"/>
      <c r="B32" s="65"/>
      <c r="C32" s="65"/>
      <c r="D32" s="65"/>
      <c r="E32" s="65"/>
      <c r="F32" s="65"/>
      <c r="G32" s="65"/>
      <c r="H32" s="65"/>
      <c r="I32" s="66"/>
    </row>
    <row r="33" spans="1:9" ht="16.5">
      <c r="A33" s="65" t="s">
        <v>825</v>
      </c>
      <c r="B33" s="935" t="s">
        <v>837</v>
      </c>
      <c r="C33" s="935"/>
      <c r="D33" s="935"/>
      <c r="E33" s="935"/>
      <c r="F33" s="935"/>
      <c r="G33" s="935"/>
      <c r="H33" s="935"/>
      <c r="I33" s="66"/>
    </row>
    <row r="34" spans="1:9" ht="6.95" customHeight="1">
      <c r="A34" s="65"/>
      <c r="B34" s="312"/>
      <c r="C34" s="312"/>
      <c r="D34" s="312"/>
      <c r="E34" s="312"/>
      <c r="F34" s="312"/>
      <c r="G34" s="312"/>
      <c r="H34" s="312"/>
      <c r="I34" s="66"/>
    </row>
    <row r="35" spans="1:9" ht="16.5">
      <c r="A35" s="65" t="s">
        <v>826</v>
      </c>
      <c r="B35" s="935" t="s">
        <v>838</v>
      </c>
      <c r="C35" s="935"/>
      <c r="D35" s="935"/>
      <c r="E35" s="935"/>
      <c r="F35" s="935"/>
      <c r="G35" s="935"/>
      <c r="H35" s="935"/>
      <c r="I35" s="66"/>
    </row>
    <row r="36" spans="1:9" ht="6.95" customHeight="1">
      <c r="A36" s="65"/>
      <c r="B36" s="65"/>
      <c r="C36" s="65"/>
      <c r="D36" s="65"/>
      <c r="E36" s="65"/>
      <c r="F36" s="65"/>
      <c r="G36" s="65"/>
      <c r="H36" s="65"/>
      <c r="I36" s="66"/>
    </row>
    <row r="37" spans="1:9" ht="29.1" customHeight="1">
      <c r="A37" s="65" t="s">
        <v>827</v>
      </c>
      <c r="B37" s="826" t="s">
        <v>839</v>
      </c>
      <c r="C37" s="826"/>
      <c r="D37" s="826"/>
      <c r="E37" s="826"/>
      <c r="F37" s="826"/>
      <c r="G37" s="826"/>
      <c r="H37" s="826"/>
      <c r="I37" s="66"/>
    </row>
    <row r="38" spans="1:9" ht="6.95" customHeight="1">
      <c r="A38" s="65"/>
      <c r="B38" s="65"/>
      <c r="C38" s="65"/>
      <c r="D38" s="65"/>
      <c r="E38" s="65"/>
      <c r="F38" s="65"/>
      <c r="G38" s="65"/>
      <c r="H38" s="65"/>
      <c r="I38" s="66"/>
    </row>
    <row r="39" spans="1:9" ht="16.5">
      <c r="A39" s="65" t="s">
        <v>829</v>
      </c>
      <c r="B39" s="933" t="s">
        <v>840</v>
      </c>
      <c r="C39" s="933"/>
      <c r="D39" s="933"/>
      <c r="E39" s="933"/>
      <c r="F39" s="933"/>
      <c r="G39" s="933"/>
      <c r="H39" s="933"/>
      <c r="I39" s="66"/>
    </row>
    <row r="40" spans="1:9" ht="6.95" customHeight="1">
      <c r="A40" s="65"/>
      <c r="B40" s="65"/>
      <c r="C40" s="65"/>
      <c r="D40" s="65"/>
      <c r="E40" s="65"/>
      <c r="F40" s="65"/>
      <c r="G40" s="65"/>
      <c r="H40" s="65"/>
      <c r="I40" s="66"/>
    </row>
    <row r="41" spans="1:9" ht="16.5">
      <c r="A41" s="65" t="s">
        <v>828</v>
      </c>
      <c r="B41" s="933" t="s">
        <v>841</v>
      </c>
      <c r="C41" s="933"/>
      <c r="D41" s="933"/>
      <c r="E41" s="933"/>
      <c r="F41" s="933"/>
      <c r="G41" s="933"/>
      <c r="H41" s="933"/>
      <c r="I41" s="66"/>
    </row>
    <row r="42" spans="1:9" ht="8.4499999999999993" customHeight="1">
      <c r="A42" s="65"/>
      <c r="B42" s="65"/>
      <c r="C42" s="65"/>
      <c r="D42" s="65"/>
      <c r="E42" s="65"/>
      <c r="F42" s="65"/>
      <c r="G42" s="65"/>
      <c r="H42" s="65"/>
      <c r="I42" s="66"/>
    </row>
    <row r="43" spans="1:9" ht="16.5">
      <c r="A43" s="65" t="s">
        <v>830</v>
      </c>
      <c r="B43" s="933" t="s">
        <v>842</v>
      </c>
      <c r="C43" s="933"/>
      <c r="D43" s="933"/>
      <c r="E43" s="933"/>
      <c r="F43" s="933"/>
      <c r="G43" s="933"/>
      <c r="H43" s="933"/>
      <c r="I43" s="66"/>
    </row>
    <row r="44" spans="1:9" ht="6.95" customHeight="1">
      <c r="A44" s="65"/>
      <c r="B44" s="65"/>
      <c r="C44" s="65"/>
      <c r="D44" s="65"/>
      <c r="E44" s="65"/>
      <c r="F44" s="65"/>
      <c r="G44" s="65"/>
      <c r="H44" s="65"/>
      <c r="I44" s="66"/>
    </row>
    <row r="45" spans="1:9" ht="16.5">
      <c r="A45" s="65" t="s">
        <v>831</v>
      </c>
      <c r="B45" s="933" t="s">
        <v>843</v>
      </c>
      <c r="C45" s="933"/>
      <c r="D45" s="933"/>
      <c r="E45" s="933"/>
      <c r="F45" s="933"/>
      <c r="G45" s="933"/>
      <c r="H45" s="933"/>
      <c r="I45" s="66"/>
    </row>
    <row r="46" spans="1:9" ht="6.95" customHeight="1">
      <c r="A46" s="65"/>
      <c r="B46" s="65"/>
      <c r="C46" s="65"/>
      <c r="D46" s="65"/>
      <c r="E46" s="65"/>
      <c r="F46" s="65"/>
      <c r="G46" s="65"/>
      <c r="H46" s="65"/>
      <c r="I46" s="66"/>
    </row>
    <row r="47" spans="1:9" ht="16.5">
      <c r="A47" s="65" t="s">
        <v>832</v>
      </c>
      <c r="B47" s="933" t="s">
        <v>844</v>
      </c>
      <c r="C47" s="933"/>
      <c r="D47" s="933"/>
      <c r="E47" s="933"/>
      <c r="F47" s="933"/>
      <c r="G47" s="933"/>
      <c r="H47" s="933"/>
      <c r="I47" s="66"/>
    </row>
    <row r="48" spans="1:9" ht="9" customHeight="1">
      <c r="A48" s="65"/>
      <c r="B48" s="65"/>
      <c r="C48" s="65"/>
      <c r="D48" s="65"/>
      <c r="E48" s="65"/>
      <c r="F48" s="65"/>
      <c r="G48" s="65"/>
      <c r="H48" s="65"/>
      <c r="I48" s="66"/>
    </row>
    <row r="49" spans="1:9" ht="19.5" customHeight="1">
      <c r="A49" s="65" t="s">
        <v>833</v>
      </c>
      <c r="B49" s="829" t="s">
        <v>845</v>
      </c>
      <c r="C49" s="829"/>
      <c r="D49" s="829"/>
      <c r="E49" s="829"/>
      <c r="F49" s="829"/>
      <c r="G49" s="829"/>
      <c r="H49" s="829"/>
      <c r="I49" s="66"/>
    </row>
    <row r="50" spans="1:9" ht="6.95" customHeight="1">
      <c r="A50" s="65"/>
      <c r="B50" s="65"/>
      <c r="C50" s="65"/>
      <c r="D50" s="65"/>
      <c r="E50" s="65"/>
      <c r="F50" s="65"/>
      <c r="G50" s="65"/>
      <c r="H50" s="65"/>
      <c r="I50" s="66"/>
    </row>
    <row r="51" spans="1:9" ht="32.25" customHeight="1">
      <c r="A51" s="65" t="s">
        <v>834</v>
      </c>
      <c r="B51" s="829" t="s">
        <v>847</v>
      </c>
      <c r="C51" s="829"/>
      <c r="D51" s="829"/>
      <c r="E51" s="829"/>
      <c r="F51" s="829"/>
      <c r="G51" s="829"/>
      <c r="H51" s="829"/>
      <c r="I51" s="66"/>
    </row>
    <row r="52" spans="1:9" ht="6.95" customHeight="1">
      <c r="A52" s="65"/>
      <c r="B52" s="65"/>
      <c r="C52" s="65"/>
      <c r="D52" s="65"/>
      <c r="E52" s="65"/>
      <c r="F52" s="65"/>
      <c r="G52" s="65"/>
      <c r="H52" s="65"/>
      <c r="I52" s="66"/>
    </row>
    <row r="53" spans="1:9" ht="16.5">
      <c r="A53" s="65" t="s">
        <v>835</v>
      </c>
      <c r="B53" s="933" t="s">
        <v>846</v>
      </c>
      <c r="C53" s="933"/>
      <c r="D53" s="933"/>
      <c r="E53" s="933"/>
      <c r="F53" s="933"/>
      <c r="G53" s="933"/>
      <c r="H53" s="933"/>
      <c r="I53" s="66"/>
    </row>
    <row r="54" spans="1:9" ht="16.5">
      <c r="A54" s="65"/>
      <c r="B54" s="65"/>
      <c r="C54" s="65"/>
      <c r="D54" s="65"/>
      <c r="E54" s="65"/>
      <c r="F54" s="65"/>
      <c r="G54" s="65"/>
      <c r="H54" s="65"/>
      <c r="I54" s="66"/>
    </row>
    <row r="55" spans="1:9" ht="16.5">
      <c r="A55" s="65"/>
      <c r="B55" s="65"/>
      <c r="C55" s="65"/>
      <c r="D55" s="65"/>
      <c r="E55" s="65"/>
      <c r="F55" s="65"/>
      <c r="G55" s="65"/>
      <c r="H55" s="65"/>
      <c r="I55" s="66"/>
    </row>
    <row r="56" spans="1:9" ht="16.5">
      <c r="A56" s="65"/>
      <c r="B56" s="934" t="str">
        <f>"For and on behalf of "&amp;'Names of Bidder'!D10</f>
        <v xml:space="preserve">For and on behalf of </v>
      </c>
      <c r="C56" s="934"/>
      <c r="D56" s="934"/>
      <c r="E56" s="934"/>
      <c r="F56" s="934"/>
      <c r="G56" s="934"/>
      <c r="H56" s="65"/>
      <c r="I56" s="66"/>
    </row>
    <row r="57" spans="1:9" ht="16.5">
      <c r="A57" s="65"/>
      <c r="B57" s="65"/>
      <c r="C57" s="65"/>
      <c r="D57" s="65"/>
      <c r="E57" s="65"/>
      <c r="F57" s="65"/>
      <c r="G57" s="65"/>
      <c r="H57" s="65"/>
      <c r="I57" s="66"/>
    </row>
    <row r="58" spans="1:9" ht="24" customHeight="1">
      <c r="A58" s="930" t="s">
        <v>807</v>
      </c>
      <c r="B58" s="930"/>
      <c r="C58" s="930"/>
      <c r="D58" s="793"/>
      <c r="E58" s="793"/>
      <c r="F58" s="793"/>
      <c r="G58" s="226"/>
      <c r="H58" s="226"/>
    </row>
    <row r="59" spans="1:9" ht="26.1" customHeight="1">
      <c r="A59" s="930" t="s">
        <v>4</v>
      </c>
      <c r="B59" s="930"/>
      <c r="C59" s="930"/>
      <c r="D59" s="932"/>
      <c r="E59" s="932"/>
      <c r="F59" s="932"/>
      <c r="G59" s="148"/>
      <c r="H59" s="148"/>
    </row>
    <row r="60" spans="1:9" ht="27.6" customHeight="1">
      <c r="A60" s="930" t="s">
        <v>5</v>
      </c>
      <c r="B60" s="930"/>
      <c r="C60" s="930"/>
      <c r="D60" s="932"/>
      <c r="E60" s="932"/>
      <c r="F60" s="932"/>
      <c r="G60" s="148"/>
      <c r="H60" s="148"/>
    </row>
    <row r="61" spans="1:9" ht="30" customHeight="1">
      <c r="A61" s="931" t="s">
        <v>857</v>
      </c>
      <c r="B61" s="931"/>
      <c r="C61" s="931"/>
      <c r="D61" s="932"/>
      <c r="E61" s="932"/>
      <c r="F61" s="932"/>
      <c r="G61" s="148"/>
      <c r="H61" s="148"/>
    </row>
    <row r="62" spans="1:9" ht="15.75">
      <c r="A62" s="148"/>
      <c r="B62" s="148"/>
      <c r="C62" s="148"/>
      <c r="D62" s="148"/>
      <c r="E62" s="148"/>
      <c r="F62" s="148"/>
      <c r="G62" s="148"/>
      <c r="H62" s="148"/>
    </row>
    <row r="63" spans="1:9" ht="16.5">
      <c r="A63" s="944" t="str">
        <f>'Attach 3(JV)'!A1</f>
        <v>Specification No. :CC/NT/W-AIS/DOM/A00/23/06456</v>
      </c>
      <c r="B63" s="944"/>
      <c r="C63" s="944"/>
      <c r="D63" s="944"/>
      <c r="E63" s="945" t="str">
        <f>"Attachment-26 " &amp; 'Attach 3(JV)'!AT1</f>
        <v xml:space="preserve">Attachment-26 </v>
      </c>
      <c r="F63" s="945"/>
      <c r="G63" s="945"/>
      <c r="H63" s="945"/>
    </row>
    <row r="64" spans="1:9" ht="101.25" customHeight="1">
      <c r="A64" s="943" t="str">
        <f>"Affidavit of Self certification regarding Local Content in line with PPP-MII order and MoP Order, if applicable, for  Package: "&amp;'Attach 3(JV)'!A3</f>
        <v>Affidavit of Self certification regarding Local Content in line with PPP-MII order and MoP Order, if applicable, for  Package: 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64" s="943"/>
      <c r="C64" s="943"/>
      <c r="D64" s="943"/>
      <c r="E64" s="943"/>
      <c r="F64" s="943"/>
      <c r="G64" s="943"/>
      <c r="H64" s="943"/>
    </row>
    <row r="65" spans="1:8" ht="15.75">
      <c r="A65" s="790"/>
      <c r="B65" s="790"/>
      <c r="C65" s="790"/>
      <c r="D65" s="790"/>
      <c r="E65" s="790"/>
      <c r="F65" s="790"/>
      <c r="G65" s="790"/>
      <c r="H65" s="790"/>
    </row>
    <row r="66" spans="1:8" ht="30" customHeight="1">
      <c r="A66" s="65" t="s">
        <v>812</v>
      </c>
      <c r="B66" s="939"/>
      <c r="C66" s="940"/>
      <c r="D66" s="65" t="s">
        <v>813</v>
      </c>
      <c r="E66" s="940"/>
      <c r="F66" s="940"/>
      <c r="G66" s="940"/>
      <c r="H66" s="940"/>
    </row>
    <row r="67" spans="1:8" ht="29.25" customHeight="1">
      <c r="A67" s="933" t="s">
        <v>814</v>
      </c>
      <c r="B67" s="933"/>
      <c r="C67" s="939"/>
      <c r="D67" s="939"/>
      <c r="E67" s="939"/>
      <c r="F67" s="939"/>
      <c r="G67" s="939"/>
      <c r="H67" s="939"/>
    </row>
    <row r="68" spans="1:8" ht="16.5">
      <c r="A68" s="933" t="s">
        <v>815</v>
      </c>
      <c r="B68" s="933"/>
      <c r="C68" s="933"/>
      <c r="D68" s="933"/>
      <c r="E68" s="933"/>
      <c r="F68" s="933"/>
      <c r="G68" s="933"/>
      <c r="H68" s="933"/>
    </row>
    <row r="69" spans="1:8" ht="15.75">
      <c r="A69" s="228"/>
      <c r="B69" s="228"/>
      <c r="C69" s="228"/>
      <c r="D69" s="228"/>
      <c r="E69" s="228"/>
      <c r="F69" s="228"/>
      <c r="G69" s="228"/>
      <c r="H69" s="228"/>
    </row>
    <row r="70" spans="1:8" ht="86.25" customHeight="1">
      <c r="A70" s="938" t="s">
        <v>816</v>
      </c>
      <c r="B70" s="938"/>
      <c r="C70" s="938"/>
      <c r="D70" s="938"/>
      <c r="E70" s="938"/>
      <c r="F70" s="938"/>
      <c r="G70" s="938"/>
      <c r="H70" s="938"/>
    </row>
    <row r="71" spans="1:8" ht="15.75">
      <c r="A71" s="228"/>
      <c r="B71" s="228"/>
      <c r="C71" s="228"/>
      <c r="D71" s="228"/>
      <c r="E71" s="228"/>
      <c r="F71" s="228"/>
      <c r="G71" s="228"/>
      <c r="H71" s="228"/>
    </row>
    <row r="72" spans="1:8" ht="137.25" customHeight="1">
      <c r="A72" s="737" t="str">
        <f>J16&amp;" "&amp;A8&amp;"."</f>
        <v>That the information furnished hereinafter is correct to the best of my knowledge and belief and I undertake to produce relevant records before the procuring entity/POWERGRID or any other Government authority for the purpose of assessing the local content of goods/services/works supplied by me for  Affidavit of Self certification regarding Local Content in line with PPP-MII order and MoP Order, if applicable, for  Package: 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72" s="737"/>
      <c r="C72" s="737"/>
      <c r="D72" s="737"/>
      <c r="E72" s="737"/>
      <c r="F72" s="737"/>
      <c r="G72" s="737"/>
      <c r="H72" s="737"/>
    </row>
    <row r="73" spans="1:8" ht="15.75">
      <c r="A73" s="228"/>
      <c r="B73" s="228"/>
      <c r="C73" s="228"/>
      <c r="D73" s="228"/>
      <c r="E73" s="228"/>
      <c r="F73" s="228"/>
      <c r="G73" s="228"/>
      <c r="H73" s="228"/>
    </row>
    <row r="74" spans="1:8" ht="36.950000000000003" customHeight="1">
      <c r="A74" s="829" t="s">
        <v>818</v>
      </c>
      <c r="B74" s="829"/>
      <c r="C74" s="829"/>
      <c r="D74" s="829"/>
      <c r="E74" s="829"/>
      <c r="F74" s="829"/>
      <c r="G74" s="829"/>
      <c r="H74" s="829"/>
    </row>
    <row r="75" spans="1:8" ht="15.75">
      <c r="A75" s="228"/>
      <c r="B75" s="228"/>
      <c r="C75" s="228"/>
      <c r="D75" s="228"/>
      <c r="E75" s="228"/>
      <c r="F75" s="228"/>
      <c r="G75" s="228"/>
      <c r="H75" s="228"/>
    </row>
    <row r="76" spans="1:8" ht="102.75" customHeight="1">
      <c r="A76" s="937" t="str">
        <f>"That the ‘Local Content ‘as defined in the PPP-MII order and MoP order in the goods/services/works supplied by me for   "&amp;A8&amp;" is "</f>
        <v xml:space="preserve">That the ‘Local Content ‘as defined in the PPP-MII order and MoP order in the goods/services/works supplied by me for   Affidavit of Self certification regarding Local Content in line with PPP-MII order and MoP Order, if applicable, for  Package: 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 is </v>
      </c>
      <c r="B76" s="937"/>
      <c r="C76" s="937"/>
      <c r="D76" s="937"/>
      <c r="E76" s="937"/>
      <c r="F76" s="937"/>
      <c r="G76" s="937"/>
      <c r="H76" s="937"/>
    </row>
    <row r="77" spans="1:8" ht="15.75">
      <c r="A77" s="936" t="s">
        <v>1013</v>
      </c>
      <c r="B77" s="936"/>
      <c r="C77" s="936"/>
      <c r="D77" s="936"/>
      <c r="E77" s="936"/>
      <c r="F77" s="936"/>
      <c r="G77" s="936"/>
      <c r="H77" s="936"/>
    </row>
    <row r="78" spans="1:8" ht="15.75">
      <c r="A78" s="228"/>
      <c r="B78" s="228"/>
      <c r="C78" s="228"/>
      <c r="D78" s="228"/>
      <c r="E78" s="228"/>
      <c r="F78" s="228"/>
      <c r="G78" s="228"/>
      <c r="H78" s="228"/>
    </row>
    <row r="79" spans="1:8" ht="18" customHeight="1">
      <c r="A79" s="937" t="s">
        <v>819</v>
      </c>
      <c r="B79" s="937"/>
      <c r="C79" s="937"/>
      <c r="D79" s="937"/>
      <c r="E79" s="937"/>
      <c r="F79" s="937"/>
      <c r="G79" s="937"/>
      <c r="H79" s="937"/>
    </row>
    <row r="80" spans="1:8" ht="15.75">
      <c r="A80" s="936" t="s">
        <v>1014</v>
      </c>
      <c r="B80" s="936"/>
      <c r="C80" s="936"/>
      <c r="D80" s="936"/>
      <c r="E80" s="936"/>
      <c r="F80" s="936"/>
      <c r="G80" s="936"/>
      <c r="H80" s="936"/>
    </row>
    <row r="81" spans="1:8" ht="15.75">
      <c r="A81" s="228"/>
      <c r="B81" s="228"/>
      <c r="C81" s="228"/>
      <c r="D81" s="228"/>
      <c r="E81" s="228"/>
      <c r="F81" s="228"/>
      <c r="G81" s="228"/>
      <c r="H81" s="228"/>
    </row>
    <row r="82" spans="1:8" ht="68.25" customHeight="1">
      <c r="A82" s="737" t="s">
        <v>820</v>
      </c>
      <c r="B82" s="737"/>
      <c r="C82" s="737"/>
      <c r="D82" s="737"/>
      <c r="E82" s="737"/>
      <c r="F82" s="737"/>
      <c r="G82" s="737"/>
      <c r="H82" s="737"/>
    </row>
    <row r="83" spans="1:8" ht="15.75">
      <c r="A83" s="228"/>
      <c r="B83" s="228"/>
      <c r="C83" s="228"/>
      <c r="D83" s="228"/>
      <c r="E83" s="228"/>
      <c r="F83" s="228"/>
      <c r="G83" s="228"/>
      <c r="H83" s="228"/>
    </row>
    <row r="84" spans="1:8" ht="32.25" customHeight="1">
      <c r="A84" s="737" t="s">
        <v>821</v>
      </c>
      <c r="B84" s="737"/>
      <c r="C84" s="737"/>
      <c r="D84" s="737"/>
      <c r="E84" s="737"/>
      <c r="F84" s="737"/>
      <c r="G84" s="737"/>
      <c r="H84" s="737"/>
    </row>
    <row r="85" spans="1:8" ht="16.5">
      <c r="A85" s="482"/>
      <c r="B85" s="482"/>
      <c r="C85" s="482"/>
      <c r="D85" s="482"/>
      <c r="E85" s="482"/>
      <c r="F85" s="482"/>
      <c r="G85" s="482"/>
      <c r="H85" s="482"/>
    </row>
    <row r="86" spans="1:8" ht="16.5">
      <c r="A86" s="53" t="s">
        <v>823</v>
      </c>
      <c r="B86" s="829" t="s">
        <v>822</v>
      </c>
      <c r="C86" s="933"/>
      <c r="D86" s="933"/>
      <c r="E86" s="933"/>
      <c r="F86" s="933"/>
      <c r="G86" s="933"/>
      <c r="H86" s="933"/>
    </row>
    <row r="87" spans="1:8" ht="16.5">
      <c r="A87" s="65"/>
      <c r="B87" s="65"/>
      <c r="C87" s="65"/>
      <c r="D87" s="65"/>
      <c r="E87" s="65"/>
      <c r="F87" s="65"/>
      <c r="G87" s="65"/>
      <c r="H87" s="65"/>
    </row>
    <row r="88" spans="1:8" ht="16.5">
      <c r="A88" s="65" t="s">
        <v>824</v>
      </c>
      <c r="B88" s="933" t="s">
        <v>836</v>
      </c>
      <c r="C88" s="933"/>
      <c r="D88" s="933"/>
      <c r="E88" s="933"/>
      <c r="F88" s="933"/>
      <c r="G88" s="933"/>
      <c r="H88" s="933"/>
    </row>
    <row r="89" spans="1:8" ht="16.5">
      <c r="A89" s="65"/>
      <c r="B89" s="65"/>
      <c r="C89" s="65"/>
      <c r="D89" s="65"/>
      <c r="E89" s="65"/>
      <c r="F89" s="65"/>
      <c r="G89" s="65"/>
      <c r="H89" s="65"/>
    </row>
    <row r="90" spans="1:8" ht="16.5">
      <c r="A90" s="65" t="s">
        <v>825</v>
      </c>
      <c r="B90" s="935" t="s">
        <v>837</v>
      </c>
      <c r="C90" s="935"/>
      <c r="D90" s="935"/>
      <c r="E90" s="935"/>
      <c r="F90" s="935"/>
      <c r="G90" s="935"/>
      <c r="H90" s="935"/>
    </row>
    <row r="91" spans="1:8" ht="16.5">
      <c r="A91" s="65"/>
      <c r="B91" s="312"/>
      <c r="C91" s="312"/>
      <c r="D91" s="312"/>
      <c r="E91" s="312"/>
      <c r="F91" s="312"/>
      <c r="G91" s="312"/>
      <c r="H91" s="312"/>
    </row>
    <row r="92" spans="1:8" ht="16.5">
      <c r="A92" s="65" t="s">
        <v>826</v>
      </c>
      <c r="B92" s="935" t="s">
        <v>838</v>
      </c>
      <c r="C92" s="935"/>
      <c r="D92" s="935"/>
      <c r="E92" s="935"/>
      <c r="F92" s="935"/>
      <c r="G92" s="935"/>
      <c r="H92" s="935"/>
    </row>
    <row r="93" spans="1:8" ht="16.5">
      <c r="A93" s="65"/>
      <c r="B93" s="65"/>
      <c r="C93" s="65"/>
      <c r="D93" s="65"/>
      <c r="E93" s="65"/>
      <c r="F93" s="65"/>
      <c r="G93" s="65"/>
      <c r="H93" s="65"/>
    </row>
    <row r="94" spans="1:8" ht="35.25" customHeight="1">
      <c r="A94" s="65" t="s">
        <v>827</v>
      </c>
      <c r="B94" s="826" t="s">
        <v>879</v>
      </c>
      <c r="C94" s="826"/>
      <c r="D94" s="826"/>
      <c r="E94" s="826"/>
      <c r="F94" s="826"/>
      <c r="G94" s="826"/>
      <c r="H94" s="826"/>
    </row>
    <row r="95" spans="1:8" ht="16.5">
      <c r="A95" s="65"/>
      <c r="B95" s="65"/>
      <c r="C95" s="65"/>
      <c r="D95" s="65"/>
      <c r="E95" s="65"/>
      <c r="F95" s="65"/>
      <c r="G95" s="65"/>
      <c r="H95" s="65"/>
    </row>
    <row r="96" spans="1:8" ht="16.5">
      <c r="A96" s="65" t="s">
        <v>829</v>
      </c>
      <c r="B96" s="933" t="s">
        <v>840</v>
      </c>
      <c r="C96" s="933"/>
      <c r="D96" s="933"/>
      <c r="E96" s="933"/>
      <c r="F96" s="933"/>
      <c r="G96" s="933"/>
      <c r="H96" s="933"/>
    </row>
    <row r="97" spans="1:8" ht="16.5">
      <c r="A97" s="65"/>
      <c r="B97" s="65"/>
      <c r="C97" s="65"/>
      <c r="D97" s="65"/>
      <c r="E97" s="65"/>
      <c r="F97" s="65"/>
      <c r="G97" s="65"/>
      <c r="H97" s="65"/>
    </row>
    <row r="98" spans="1:8" ht="16.5">
      <c r="A98" s="65" t="s">
        <v>828</v>
      </c>
      <c r="B98" s="933" t="s">
        <v>841</v>
      </c>
      <c r="C98" s="933"/>
      <c r="D98" s="933"/>
      <c r="E98" s="933"/>
      <c r="F98" s="933"/>
      <c r="G98" s="933"/>
      <c r="H98" s="933"/>
    </row>
    <row r="99" spans="1:8" ht="16.5">
      <c r="A99" s="65"/>
      <c r="B99" s="65"/>
      <c r="C99" s="65"/>
      <c r="D99" s="65"/>
      <c r="E99" s="65"/>
      <c r="F99" s="65"/>
      <c r="G99" s="65"/>
      <c r="H99" s="65"/>
    </row>
    <row r="100" spans="1:8" ht="16.5">
      <c r="A100" s="65" t="s">
        <v>830</v>
      </c>
      <c r="B100" s="933" t="s">
        <v>842</v>
      </c>
      <c r="C100" s="933"/>
      <c r="D100" s="933"/>
      <c r="E100" s="933"/>
      <c r="F100" s="933"/>
      <c r="G100" s="933"/>
      <c r="H100" s="933"/>
    </row>
    <row r="101" spans="1:8" ht="16.5">
      <c r="A101" s="65"/>
      <c r="B101" s="65"/>
      <c r="C101" s="65"/>
      <c r="D101" s="65"/>
      <c r="E101" s="65"/>
      <c r="F101" s="65"/>
      <c r="G101" s="65"/>
      <c r="H101" s="65"/>
    </row>
    <row r="102" spans="1:8" ht="16.5">
      <c r="A102" s="65" t="s">
        <v>831</v>
      </c>
      <c r="B102" s="933" t="s">
        <v>843</v>
      </c>
      <c r="C102" s="933"/>
      <c r="D102" s="933"/>
      <c r="E102" s="933"/>
      <c r="F102" s="933"/>
      <c r="G102" s="933"/>
      <c r="H102" s="933"/>
    </row>
    <row r="103" spans="1:8" ht="16.5">
      <c r="A103" s="65"/>
      <c r="B103" s="65"/>
      <c r="C103" s="65"/>
      <c r="D103" s="65"/>
      <c r="E103" s="65"/>
      <c r="F103" s="65"/>
      <c r="G103" s="65"/>
      <c r="H103" s="65"/>
    </row>
    <row r="104" spans="1:8" ht="16.5">
      <c r="A104" s="65" t="s">
        <v>832</v>
      </c>
      <c r="B104" s="933" t="s">
        <v>844</v>
      </c>
      <c r="C104" s="933"/>
      <c r="D104" s="933"/>
      <c r="E104" s="933"/>
      <c r="F104" s="933"/>
      <c r="G104" s="933"/>
      <c r="H104" s="933"/>
    </row>
    <row r="105" spans="1:8" ht="16.5">
      <c r="A105" s="65"/>
      <c r="B105" s="65"/>
      <c r="C105" s="65"/>
      <c r="D105" s="65"/>
      <c r="E105" s="65"/>
      <c r="F105" s="65"/>
      <c r="G105" s="65"/>
      <c r="H105" s="65"/>
    </row>
    <row r="106" spans="1:8" ht="22.5" customHeight="1">
      <c r="A106" s="65" t="s">
        <v>833</v>
      </c>
      <c r="B106" s="829" t="s">
        <v>845</v>
      </c>
      <c r="C106" s="829"/>
      <c r="D106" s="829"/>
      <c r="E106" s="829"/>
      <c r="F106" s="829"/>
      <c r="G106" s="829"/>
      <c r="H106" s="829"/>
    </row>
    <row r="107" spans="1:8" ht="16.5">
      <c r="A107" s="65"/>
      <c r="B107" s="65"/>
      <c r="C107" s="65"/>
      <c r="D107" s="65"/>
      <c r="E107" s="65"/>
      <c r="F107" s="65"/>
      <c r="G107" s="65"/>
      <c r="H107" s="65"/>
    </row>
    <row r="108" spans="1:8" ht="35.25" customHeight="1">
      <c r="A108" s="65" t="s">
        <v>834</v>
      </c>
      <c r="B108" s="829" t="s">
        <v>847</v>
      </c>
      <c r="C108" s="829"/>
      <c r="D108" s="829"/>
      <c r="E108" s="829"/>
      <c r="F108" s="829"/>
      <c r="G108" s="829"/>
      <c r="H108" s="829"/>
    </row>
    <row r="109" spans="1:8" ht="16.5">
      <c r="A109" s="65"/>
      <c r="B109" s="65"/>
      <c r="C109" s="65"/>
      <c r="D109" s="65"/>
      <c r="E109" s="65"/>
      <c r="F109" s="65"/>
      <c r="G109" s="65"/>
      <c r="H109" s="65"/>
    </row>
    <row r="110" spans="1:8" ht="16.5">
      <c r="A110" s="65" t="s">
        <v>835</v>
      </c>
      <c r="B110" s="933" t="s">
        <v>846</v>
      </c>
      <c r="C110" s="933"/>
      <c r="D110" s="933"/>
      <c r="E110" s="933"/>
      <c r="F110" s="933"/>
      <c r="G110" s="933"/>
      <c r="H110" s="933"/>
    </row>
    <row r="111" spans="1:8" ht="16.5">
      <c r="A111" s="65"/>
      <c r="B111" s="65"/>
      <c r="C111" s="65"/>
      <c r="D111" s="65"/>
      <c r="E111" s="65"/>
      <c r="F111" s="65"/>
      <c r="G111" s="65"/>
      <c r="H111" s="65"/>
    </row>
    <row r="112" spans="1:8" ht="16.5">
      <c r="A112" s="65"/>
      <c r="B112" s="65"/>
      <c r="C112" s="65"/>
      <c r="D112" s="65"/>
      <c r="E112" s="65"/>
      <c r="F112" s="65"/>
      <c r="G112" s="65"/>
      <c r="H112" s="65"/>
    </row>
    <row r="113" spans="1:8" ht="16.5">
      <c r="A113" s="65"/>
      <c r="B113" s="950" t="str">
        <f>"For and on behalf of "&amp;'Names of Bidder'!D15</f>
        <v xml:space="preserve">For and on behalf of </v>
      </c>
      <c r="C113" s="950"/>
      <c r="D113" s="950"/>
      <c r="E113" s="950"/>
      <c r="F113" s="950"/>
      <c r="G113" s="950"/>
      <c r="H113" s="65"/>
    </row>
    <row r="114" spans="1:8" ht="16.5">
      <c r="A114" s="65"/>
      <c r="B114" s="65"/>
      <c r="C114" s="65"/>
      <c r="D114" s="65"/>
      <c r="E114" s="65"/>
      <c r="F114" s="65"/>
      <c r="G114" s="65"/>
      <c r="H114" s="65"/>
    </row>
    <row r="115" spans="1:8" ht="40.5" customHeight="1">
      <c r="A115" s="930" t="s">
        <v>807</v>
      </c>
      <c r="B115" s="930"/>
      <c r="C115" s="930"/>
      <c r="D115" s="793"/>
      <c r="E115" s="793"/>
      <c r="F115" s="793"/>
      <c r="G115" s="226"/>
      <c r="H115" s="226"/>
    </row>
    <row r="116" spans="1:8" ht="31.5" customHeight="1">
      <c r="A116" s="930" t="s">
        <v>4</v>
      </c>
      <c r="B116" s="930"/>
      <c r="C116" s="930"/>
      <c r="D116" s="932"/>
      <c r="E116" s="932"/>
      <c r="F116" s="932"/>
      <c r="G116" s="148"/>
      <c r="H116" s="148"/>
    </row>
    <row r="117" spans="1:8" ht="33" customHeight="1">
      <c r="A117" s="930" t="s">
        <v>5</v>
      </c>
      <c r="B117" s="930"/>
      <c r="C117" s="930"/>
      <c r="D117" s="932"/>
      <c r="E117" s="932"/>
      <c r="F117" s="932"/>
      <c r="G117" s="148"/>
      <c r="H117" s="148"/>
    </row>
    <row r="118" spans="1:8" ht="34.5" customHeight="1">
      <c r="A118" s="931" t="s">
        <v>857</v>
      </c>
      <c r="B118" s="931"/>
      <c r="C118" s="931"/>
      <c r="D118" s="932"/>
      <c r="E118" s="932"/>
      <c r="F118" s="932"/>
      <c r="G118" s="148"/>
      <c r="H118" s="148"/>
    </row>
    <row r="119" spans="1:8" ht="16.5">
      <c r="A119" s="944" t="str">
        <f>'Attach 3(JV)'!A1</f>
        <v>Specification No. :CC/NT/W-AIS/DOM/A00/23/06456</v>
      </c>
      <c r="B119" s="944"/>
      <c r="C119" s="944"/>
      <c r="D119" s="944"/>
      <c r="E119" s="945" t="str">
        <f>"Attachment-26 " &amp; 'Attach 3(JV)'!AT1</f>
        <v xml:space="preserve">Attachment-26 </v>
      </c>
      <c r="F119" s="945"/>
      <c r="G119" s="945"/>
      <c r="H119" s="945"/>
    </row>
    <row r="120" spans="1:8" ht="103.5" customHeight="1">
      <c r="A120" s="943" t="str">
        <f>"Affidavit of Self certification regarding Local Content in line with PPP-MII order and MoP Order, if applicable, for  Package: "&amp;'Attach 3(JV)'!A3</f>
        <v>Affidavit of Self certification regarding Local Content in line with PPP-MII order and MoP Order, if applicable, for  Package: 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120" s="943"/>
      <c r="C120" s="943"/>
      <c r="D120" s="943"/>
      <c r="E120" s="943"/>
      <c r="F120" s="943"/>
      <c r="G120" s="943"/>
      <c r="H120" s="943"/>
    </row>
    <row r="121" spans="1:8" ht="15.75">
      <c r="A121" s="790"/>
      <c r="B121" s="790"/>
      <c r="C121" s="790"/>
      <c r="D121" s="790"/>
      <c r="E121" s="790"/>
      <c r="F121" s="790"/>
      <c r="G121" s="790"/>
      <c r="H121" s="790"/>
    </row>
    <row r="122" spans="1:8" ht="30.75" customHeight="1">
      <c r="A122" s="65" t="s">
        <v>812</v>
      </c>
      <c r="B122" s="939"/>
      <c r="C122" s="940"/>
      <c r="D122" s="65" t="s">
        <v>813</v>
      </c>
      <c r="E122" s="941"/>
      <c r="F122" s="941"/>
      <c r="G122" s="941"/>
      <c r="H122" s="941"/>
    </row>
    <row r="123" spans="1:8" ht="30" customHeight="1">
      <c r="A123" s="933" t="s">
        <v>814</v>
      </c>
      <c r="B123" s="933"/>
      <c r="C123" s="942"/>
      <c r="D123" s="942"/>
      <c r="E123" s="942"/>
      <c r="F123" s="942"/>
      <c r="G123" s="942"/>
      <c r="H123" s="942"/>
    </row>
    <row r="124" spans="1:8" ht="16.5">
      <c r="A124" s="933" t="s">
        <v>815</v>
      </c>
      <c r="B124" s="933"/>
      <c r="C124" s="933"/>
      <c r="D124" s="933"/>
      <c r="E124" s="933"/>
      <c r="F124" s="933"/>
      <c r="G124" s="933"/>
      <c r="H124" s="933"/>
    </row>
    <row r="125" spans="1:8" ht="15.75">
      <c r="A125" s="228"/>
      <c r="B125" s="228"/>
      <c r="C125" s="228"/>
      <c r="D125" s="228"/>
      <c r="E125" s="228"/>
      <c r="F125" s="228"/>
      <c r="G125" s="228"/>
      <c r="H125" s="228"/>
    </row>
    <row r="126" spans="1:8" ht="84.75" customHeight="1">
      <c r="A126" s="938" t="s">
        <v>816</v>
      </c>
      <c r="B126" s="938"/>
      <c r="C126" s="938"/>
      <c r="D126" s="938"/>
      <c r="E126" s="938"/>
      <c r="F126" s="938"/>
      <c r="G126" s="938"/>
      <c r="H126" s="938"/>
    </row>
    <row r="127" spans="1:8" ht="15.75">
      <c r="A127" s="228"/>
      <c r="B127" s="228"/>
      <c r="C127" s="228"/>
      <c r="D127" s="228"/>
      <c r="E127" s="228"/>
      <c r="F127" s="228"/>
      <c r="G127" s="228"/>
      <c r="H127" s="228"/>
    </row>
    <row r="128" spans="1:8" ht="132.75" customHeight="1">
      <c r="A128" s="737" t="str">
        <f>J16&amp;" "&amp;A8&amp;"."</f>
        <v>That the information furnished hereinafter is correct to the best of my knowledge and belief and I undertake to produce relevant records before the procuring entity/POWERGRID or any other Government authority for the purpose of assessing the local content of goods/services/works supplied by me for  Affidavit of Self certification regarding Local Content in line with PPP-MII order and MoP Order, if applicable, for  Package: 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128" s="737"/>
      <c r="C128" s="737"/>
      <c r="D128" s="737"/>
      <c r="E128" s="737"/>
      <c r="F128" s="737"/>
      <c r="G128" s="737"/>
      <c r="H128" s="737"/>
    </row>
    <row r="129" spans="1:8" ht="15.75">
      <c r="A129" s="228"/>
      <c r="B129" s="228"/>
      <c r="C129" s="228"/>
      <c r="D129" s="228"/>
      <c r="E129" s="228"/>
      <c r="F129" s="228"/>
      <c r="G129" s="228"/>
      <c r="H129" s="228"/>
    </row>
    <row r="130" spans="1:8" ht="30.6" customHeight="1">
      <c r="A130" s="829" t="s">
        <v>818</v>
      </c>
      <c r="B130" s="829"/>
      <c r="C130" s="829"/>
      <c r="D130" s="829"/>
      <c r="E130" s="829"/>
      <c r="F130" s="829"/>
      <c r="G130" s="829"/>
      <c r="H130" s="829"/>
    </row>
    <row r="131" spans="1:8" ht="15.75">
      <c r="A131" s="228"/>
      <c r="B131" s="228"/>
      <c r="C131" s="228"/>
      <c r="D131" s="228"/>
      <c r="E131" s="228"/>
      <c r="F131" s="228"/>
      <c r="G131" s="228"/>
      <c r="H131" s="228"/>
    </row>
    <row r="132" spans="1:8" ht="102" customHeight="1">
      <c r="A132" s="937" t="str">
        <f>"That the ‘Local Content ‘as defined in the PPP-MII order and MoP order in the goods/services/works supplied by me for   "&amp;A8&amp;" is "</f>
        <v xml:space="preserve">That the ‘Local Content ‘as defined in the PPP-MII order and MoP order in the goods/services/works supplied by me for   Affidavit of Self certification regarding Local Content in line with PPP-MII order and MoP Order, if applicable, for  Package: 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 is </v>
      </c>
      <c r="B132" s="937"/>
      <c r="C132" s="937"/>
      <c r="D132" s="937"/>
      <c r="E132" s="937"/>
      <c r="F132" s="937"/>
      <c r="G132" s="937"/>
      <c r="H132" s="937"/>
    </row>
    <row r="133" spans="1:8" ht="15.75">
      <c r="A133" s="936" t="s">
        <v>1013</v>
      </c>
      <c r="B133" s="936"/>
      <c r="C133" s="936"/>
      <c r="D133" s="936"/>
      <c r="E133" s="936"/>
      <c r="F133" s="936"/>
      <c r="G133" s="936"/>
      <c r="H133" s="936"/>
    </row>
    <row r="134" spans="1:8" ht="15.75">
      <c r="A134" s="228"/>
      <c r="B134" s="228"/>
      <c r="C134" s="228"/>
      <c r="D134" s="228"/>
      <c r="E134" s="228"/>
      <c r="F134" s="228"/>
      <c r="G134" s="228"/>
      <c r="H134" s="228"/>
    </row>
    <row r="135" spans="1:8" ht="17.45" customHeight="1">
      <c r="A135" s="937" t="s">
        <v>819</v>
      </c>
      <c r="B135" s="937"/>
      <c r="C135" s="937"/>
      <c r="D135" s="937"/>
      <c r="E135" s="937"/>
      <c r="F135" s="937"/>
      <c r="G135" s="937"/>
      <c r="H135" s="937"/>
    </row>
    <row r="136" spans="1:8" ht="15.75">
      <c r="A136" s="936" t="s">
        <v>1015</v>
      </c>
      <c r="B136" s="936"/>
      <c r="C136" s="936"/>
      <c r="D136" s="936"/>
      <c r="E136" s="936"/>
      <c r="F136" s="936"/>
      <c r="G136" s="936"/>
      <c r="H136" s="936"/>
    </row>
    <row r="137" spans="1:8" ht="15.75">
      <c r="A137" s="228"/>
      <c r="B137" s="228"/>
      <c r="C137" s="228"/>
      <c r="D137" s="228"/>
      <c r="E137" s="228"/>
      <c r="F137" s="228"/>
      <c r="G137" s="228"/>
      <c r="H137" s="228"/>
    </row>
    <row r="138" spans="1:8" ht="72.75" customHeight="1">
      <c r="A138" s="737" t="s">
        <v>820</v>
      </c>
      <c r="B138" s="737"/>
      <c r="C138" s="737"/>
      <c r="D138" s="737"/>
      <c r="E138" s="737"/>
      <c r="F138" s="737"/>
      <c r="G138" s="737"/>
      <c r="H138" s="737"/>
    </row>
    <row r="139" spans="1:8" ht="15.75">
      <c r="A139" s="228"/>
      <c r="B139" s="228"/>
      <c r="C139" s="228"/>
      <c r="D139" s="228"/>
      <c r="E139" s="228"/>
      <c r="F139" s="228"/>
      <c r="G139" s="228"/>
      <c r="H139" s="228"/>
    </row>
    <row r="140" spans="1:8" ht="33" customHeight="1">
      <c r="A140" s="737" t="s">
        <v>821</v>
      </c>
      <c r="B140" s="737"/>
      <c r="C140" s="737"/>
      <c r="D140" s="737"/>
      <c r="E140" s="737"/>
      <c r="F140" s="737"/>
      <c r="G140" s="737"/>
      <c r="H140" s="737"/>
    </row>
    <row r="141" spans="1:8" ht="15" customHeight="1">
      <c r="A141" s="482"/>
      <c r="B141" s="482"/>
      <c r="C141" s="482"/>
      <c r="D141" s="482"/>
      <c r="E141" s="482"/>
      <c r="F141" s="482"/>
      <c r="G141" s="482"/>
      <c r="H141" s="482"/>
    </row>
    <row r="142" spans="1:8" ht="16.5">
      <c r="A142" s="53" t="s">
        <v>823</v>
      </c>
      <c r="B142" s="829" t="s">
        <v>822</v>
      </c>
      <c r="C142" s="933"/>
      <c r="D142" s="933"/>
      <c r="E142" s="933"/>
      <c r="F142" s="933"/>
      <c r="G142" s="933"/>
      <c r="H142" s="933"/>
    </row>
    <row r="143" spans="1:8" ht="16.5">
      <c r="A143" s="65"/>
      <c r="B143" s="65"/>
      <c r="C143" s="65"/>
      <c r="D143" s="65"/>
      <c r="E143" s="65"/>
      <c r="F143" s="65"/>
      <c r="G143" s="65"/>
      <c r="H143" s="65"/>
    </row>
    <row r="144" spans="1:8" ht="16.5">
      <c r="A144" s="65" t="s">
        <v>824</v>
      </c>
      <c r="B144" s="933" t="s">
        <v>836</v>
      </c>
      <c r="C144" s="933"/>
      <c r="D144" s="933"/>
      <c r="E144" s="933"/>
      <c r="F144" s="933"/>
      <c r="G144" s="933"/>
      <c r="H144" s="933"/>
    </row>
    <row r="145" spans="1:8" ht="16.5">
      <c r="A145" s="65"/>
      <c r="B145" s="65"/>
      <c r="C145" s="65"/>
      <c r="D145" s="65"/>
      <c r="E145" s="65"/>
      <c r="F145" s="65"/>
      <c r="G145" s="65"/>
      <c r="H145" s="65"/>
    </row>
    <row r="146" spans="1:8" ht="16.5">
      <c r="A146" s="65" t="s">
        <v>825</v>
      </c>
      <c r="B146" s="935" t="s">
        <v>837</v>
      </c>
      <c r="C146" s="935"/>
      <c r="D146" s="935"/>
      <c r="E146" s="935"/>
      <c r="F146" s="935"/>
      <c r="G146" s="935"/>
      <c r="H146" s="935"/>
    </row>
    <row r="147" spans="1:8" ht="16.5">
      <c r="A147" s="65"/>
      <c r="B147" s="312"/>
      <c r="C147" s="312"/>
      <c r="D147" s="312"/>
      <c r="E147" s="312"/>
      <c r="F147" s="312"/>
      <c r="G147" s="312"/>
      <c r="H147" s="312"/>
    </row>
    <row r="148" spans="1:8" ht="16.5">
      <c r="A148" s="65" t="s">
        <v>826</v>
      </c>
      <c r="B148" s="935" t="s">
        <v>838</v>
      </c>
      <c r="C148" s="935"/>
      <c r="D148" s="935"/>
      <c r="E148" s="935"/>
      <c r="F148" s="935"/>
      <c r="G148" s="935"/>
      <c r="H148" s="935"/>
    </row>
    <row r="149" spans="1:8" ht="16.5">
      <c r="A149" s="65"/>
      <c r="B149" s="65"/>
      <c r="C149" s="65"/>
      <c r="D149" s="65"/>
      <c r="E149" s="65"/>
      <c r="F149" s="65"/>
      <c r="G149" s="65"/>
      <c r="H149" s="65"/>
    </row>
    <row r="150" spans="1:8" ht="33" customHeight="1">
      <c r="A150" s="65" t="s">
        <v>827</v>
      </c>
      <c r="B150" s="826" t="s">
        <v>879</v>
      </c>
      <c r="C150" s="826"/>
      <c r="D150" s="826"/>
      <c r="E150" s="826"/>
      <c r="F150" s="826"/>
      <c r="G150" s="826"/>
      <c r="H150" s="826"/>
    </row>
    <row r="151" spans="1:8" ht="16.5">
      <c r="A151" s="65"/>
      <c r="B151" s="65"/>
      <c r="C151" s="65"/>
      <c r="D151" s="65"/>
      <c r="E151" s="65"/>
      <c r="F151" s="65"/>
      <c r="G151" s="65"/>
      <c r="H151" s="65"/>
    </row>
    <row r="152" spans="1:8" ht="16.5">
      <c r="A152" s="65" t="s">
        <v>829</v>
      </c>
      <c r="B152" s="933" t="s">
        <v>840</v>
      </c>
      <c r="C152" s="933"/>
      <c r="D152" s="933"/>
      <c r="E152" s="933"/>
      <c r="F152" s="933"/>
      <c r="G152" s="933"/>
      <c r="H152" s="933"/>
    </row>
    <row r="153" spans="1:8" ht="16.5">
      <c r="A153" s="65"/>
      <c r="B153" s="65"/>
      <c r="C153" s="65"/>
      <c r="D153" s="65"/>
      <c r="E153" s="65"/>
      <c r="F153" s="65"/>
      <c r="G153" s="65"/>
      <c r="H153" s="65"/>
    </row>
    <row r="154" spans="1:8" ht="16.5">
      <c r="A154" s="65" t="s">
        <v>828</v>
      </c>
      <c r="B154" s="933" t="s">
        <v>841</v>
      </c>
      <c r="C154" s="933"/>
      <c r="D154" s="933"/>
      <c r="E154" s="933"/>
      <c r="F154" s="933"/>
      <c r="G154" s="933"/>
      <c r="H154" s="933"/>
    </row>
    <row r="155" spans="1:8" ht="16.5">
      <c r="A155" s="65"/>
      <c r="B155" s="65"/>
      <c r="C155" s="65"/>
      <c r="D155" s="65"/>
      <c r="E155" s="65"/>
      <c r="F155" s="65"/>
      <c r="G155" s="65"/>
      <c r="H155" s="65"/>
    </row>
    <row r="156" spans="1:8" ht="16.5">
      <c r="A156" s="65" t="s">
        <v>830</v>
      </c>
      <c r="B156" s="933" t="s">
        <v>842</v>
      </c>
      <c r="C156" s="933"/>
      <c r="D156" s="933"/>
      <c r="E156" s="933"/>
      <c r="F156" s="933"/>
      <c r="G156" s="933"/>
      <c r="H156" s="933"/>
    </row>
    <row r="157" spans="1:8" ht="16.5">
      <c r="A157" s="65"/>
      <c r="B157" s="65"/>
      <c r="C157" s="65"/>
      <c r="D157" s="65"/>
      <c r="E157" s="65"/>
      <c r="F157" s="65"/>
      <c r="G157" s="65"/>
      <c r="H157" s="65"/>
    </row>
    <row r="158" spans="1:8" ht="16.5">
      <c r="A158" s="65" t="s">
        <v>831</v>
      </c>
      <c r="B158" s="933" t="s">
        <v>843</v>
      </c>
      <c r="C158" s="933"/>
      <c r="D158" s="933"/>
      <c r="E158" s="933"/>
      <c r="F158" s="933"/>
      <c r="G158" s="933"/>
      <c r="H158" s="933"/>
    </row>
    <row r="159" spans="1:8" ht="16.5">
      <c r="A159" s="65"/>
      <c r="B159" s="65"/>
      <c r="C159" s="65"/>
      <c r="D159" s="65"/>
      <c r="E159" s="65"/>
      <c r="F159" s="65"/>
      <c r="G159" s="65"/>
      <c r="H159" s="65"/>
    </row>
    <row r="160" spans="1:8" ht="16.5">
      <c r="A160" s="65" t="s">
        <v>832</v>
      </c>
      <c r="B160" s="933" t="s">
        <v>844</v>
      </c>
      <c r="C160" s="933"/>
      <c r="D160" s="933"/>
      <c r="E160" s="933"/>
      <c r="F160" s="933"/>
      <c r="G160" s="933"/>
      <c r="H160" s="933"/>
    </row>
    <row r="161" spans="1:8" ht="16.5">
      <c r="A161" s="65"/>
      <c r="B161" s="65"/>
      <c r="C161" s="65"/>
      <c r="D161" s="65"/>
      <c r="E161" s="65"/>
      <c r="F161" s="65"/>
      <c r="G161" s="65"/>
      <c r="H161" s="65"/>
    </row>
    <row r="162" spans="1:8" ht="18" customHeight="1">
      <c r="A162" s="65" t="s">
        <v>833</v>
      </c>
      <c r="B162" s="829" t="s">
        <v>845</v>
      </c>
      <c r="C162" s="829"/>
      <c r="D162" s="829"/>
      <c r="E162" s="829"/>
      <c r="F162" s="829"/>
      <c r="G162" s="829"/>
      <c r="H162" s="829"/>
    </row>
    <row r="163" spans="1:8" ht="16.5">
      <c r="A163" s="65"/>
      <c r="B163" s="65"/>
      <c r="C163" s="65"/>
      <c r="D163" s="65"/>
      <c r="E163" s="65"/>
      <c r="F163" s="65"/>
      <c r="G163" s="65"/>
      <c r="H163" s="65"/>
    </row>
    <row r="164" spans="1:8" ht="32.25" customHeight="1">
      <c r="A164" s="65" t="s">
        <v>834</v>
      </c>
      <c r="B164" s="829" t="s">
        <v>847</v>
      </c>
      <c r="C164" s="829"/>
      <c r="D164" s="829"/>
      <c r="E164" s="829"/>
      <c r="F164" s="829"/>
      <c r="G164" s="829"/>
      <c r="H164" s="829"/>
    </row>
    <row r="165" spans="1:8" ht="16.5">
      <c r="A165" s="65"/>
      <c r="B165" s="65"/>
      <c r="C165" s="65"/>
      <c r="D165" s="65"/>
      <c r="E165" s="65"/>
      <c r="F165" s="65"/>
      <c r="G165" s="65"/>
      <c r="H165" s="65"/>
    </row>
    <row r="166" spans="1:8" ht="16.5">
      <c r="A166" s="65" t="s">
        <v>835</v>
      </c>
      <c r="B166" s="933" t="s">
        <v>846</v>
      </c>
      <c r="C166" s="933"/>
      <c r="D166" s="933"/>
      <c r="E166" s="933"/>
      <c r="F166" s="933"/>
      <c r="G166" s="933"/>
      <c r="H166" s="933"/>
    </row>
    <row r="167" spans="1:8" ht="16.5">
      <c r="A167" s="65"/>
      <c r="B167" s="65"/>
      <c r="C167" s="65"/>
      <c r="D167" s="65"/>
      <c r="E167" s="65"/>
      <c r="F167" s="65"/>
      <c r="G167" s="65"/>
      <c r="H167" s="65"/>
    </row>
    <row r="168" spans="1:8" ht="16.5">
      <c r="A168" s="65"/>
      <c r="B168" s="65"/>
      <c r="C168" s="65"/>
      <c r="D168" s="65"/>
      <c r="E168" s="65"/>
      <c r="F168" s="65"/>
      <c r="G168" s="65"/>
      <c r="H168" s="65"/>
    </row>
    <row r="169" spans="1:8" ht="16.5">
      <c r="A169" s="65"/>
      <c r="B169" s="934" t="str">
        <f>"For and on behalf of "&amp;'Names of Bidder'!D20</f>
        <v xml:space="preserve">For and on behalf of </v>
      </c>
      <c r="C169" s="934"/>
      <c r="D169" s="934"/>
      <c r="E169" s="934"/>
      <c r="F169" s="65"/>
      <c r="G169" s="65"/>
      <c r="H169" s="65"/>
    </row>
    <row r="170" spans="1:8" ht="16.5">
      <c r="A170" s="65"/>
      <c r="B170" s="65"/>
      <c r="C170" s="65"/>
      <c r="D170" s="65"/>
      <c r="E170" s="65"/>
      <c r="F170" s="65"/>
      <c r="G170" s="65"/>
      <c r="H170" s="65"/>
    </row>
    <row r="171" spans="1:8" ht="33.6" customHeight="1">
      <c r="A171" s="930" t="s">
        <v>807</v>
      </c>
      <c r="B171" s="930"/>
      <c r="C171" s="930"/>
      <c r="D171" s="793"/>
      <c r="E171" s="793"/>
      <c r="F171" s="793"/>
      <c r="G171" s="226"/>
      <c r="H171" s="226"/>
    </row>
    <row r="172" spans="1:8" ht="30" customHeight="1">
      <c r="A172" s="930" t="s">
        <v>4</v>
      </c>
      <c r="B172" s="930"/>
      <c r="C172" s="930"/>
      <c r="D172" s="932"/>
      <c r="E172" s="932"/>
      <c r="F172" s="932"/>
      <c r="G172" s="148"/>
      <c r="H172" s="148"/>
    </row>
    <row r="173" spans="1:8" ht="31.5" customHeight="1">
      <c r="A173" s="930" t="s">
        <v>5</v>
      </c>
      <c r="B173" s="930"/>
      <c r="C173" s="930"/>
      <c r="D173" s="932"/>
      <c r="E173" s="932"/>
      <c r="F173" s="932"/>
      <c r="G173" s="148"/>
      <c r="H173" s="148"/>
    </row>
    <row r="174" spans="1:8" ht="32.1" customHeight="1">
      <c r="A174" s="931" t="s">
        <v>857</v>
      </c>
      <c r="B174" s="931"/>
      <c r="C174" s="931"/>
      <c r="D174" s="932"/>
      <c r="E174" s="932"/>
      <c r="F174" s="932"/>
      <c r="G174" s="148"/>
      <c r="H174" s="148"/>
    </row>
    <row r="175" spans="1:8" ht="15.75">
      <c r="A175" s="148"/>
      <c r="B175" s="148"/>
      <c r="C175" s="148"/>
      <c r="D175" s="148"/>
      <c r="E175" s="148"/>
      <c r="F175" s="148"/>
      <c r="G175" s="148"/>
      <c r="H175" s="148"/>
    </row>
    <row r="176" spans="1:8" ht="15.75">
      <c r="A176" s="148"/>
      <c r="B176" s="148"/>
      <c r="C176" s="148"/>
      <c r="D176" s="148"/>
      <c r="E176" s="148"/>
      <c r="F176" s="148"/>
      <c r="G176" s="148"/>
      <c r="H176" s="148"/>
    </row>
  </sheetData>
  <sheetProtection algorithmName="SHA-512" hashValue="O6eETGp2RkNWxK587ojI0vCDiVUdoTcGK5xFBfaEIg4HSEKJNiCK0bjdg1HWekeKW7Gk91BrYcC9FY/fPJX1ug==" saltValue="GWjnq/pMMYuueQqYQksO/A==" spinCount="100000" sheet="1" formatColumns="0" formatRows="0"/>
  <mergeCells count="126">
    <mergeCell ref="B113:G113"/>
    <mergeCell ref="B29:H29"/>
    <mergeCell ref="B31:H31"/>
    <mergeCell ref="B33:H33"/>
    <mergeCell ref="B35:H35"/>
    <mergeCell ref="B37:H37"/>
    <mergeCell ref="A67:B67"/>
    <mergeCell ref="C67:H67"/>
    <mergeCell ref="A68:H68"/>
    <mergeCell ref="A70:H70"/>
    <mergeCell ref="B56:G56"/>
    <mergeCell ref="B53:H53"/>
    <mergeCell ref="B41:H41"/>
    <mergeCell ref="B43:H43"/>
    <mergeCell ref="B45:H45"/>
    <mergeCell ref="B47:H47"/>
    <mergeCell ref="B49:H49"/>
    <mergeCell ref="B51:H51"/>
    <mergeCell ref="B39:H39"/>
    <mergeCell ref="A72:H72"/>
    <mergeCell ref="A58:C58"/>
    <mergeCell ref="A64:H64"/>
    <mergeCell ref="A65:H65"/>
    <mergeCell ref="B66:C66"/>
    <mergeCell ref="B4:H4"/>
    <mergeCell ref="A1:H1"/>
    <mergeCell ref="B2:H2"/>
    <mergeCell ref="B3:H3"/>
    <mergeCell ref="B5:H5"/>
    <mergeCell ref="A21:H21"/>
    <mergeCell ref="A24:H24"/>
    <mergeCell ref="A26:H26"/>
    <mergeCell ref="A28:H28"/>
    <mergeCell ref="B6:H6"/>
    <mergeCell ref="A14:H14"/>
    <mergeCell ref="A16:H16"/>
    <mergeCell ref="A18:H18"/>
    <mergeCell ref="A8:H8"/>
    <mergeCell ref="A9:H9"/>
    <mergeCell ref="B10:C10"/>
    <mergeCell ref="E10:H10"/>
    <mergeCell ref="A11:B11"/>
    <mergeCell ref="C11:H11"/>
    <mergeCell ref="A12:H12"/>
    <mergeCell ref="A20:H20"/>
    <mergeCell ref="A23:H23"/>
    <mergeCell ref="A7:D7"/>
    <mergeCell ref="F7:H7"/>
    <mergeCell ref="E66:H66"/>
    <mergeCell ref="D58:F58"/>
    <mergeCell ref="D59:F59"/>
    <mergeCell ref="D60:F60"/>
    <mergeCell ref="D61:F61"/>
    <mergeCell ref="A59:C59"/>
    <mergeCell ref="A60:C60"/>
    <mergeCell ref="A61:C61"/>
    <mergeCell ref="A63:D63"/>
    <mergeCell ref="E63:H63"/>
    <mergeCell ref="A82:H82"/>
    <mergeCell ref="A84:H84"/>
    <mergeCell ref="B86:H86"/>
    <mergeCell ref="B88:H88"/>
    <mergeCell ref="B90:H90"/>
    <mergeCell ref="A74:H74"/>
    <mergeCell ref="A76:H76"/>
    <mergeCell ref="A77:H77"/>
    <mergeCell ref="A79:H79"/>
    <mergeCell ref="A80:H80"/>
    <mergeCell ref="B102:H102"/>
    <mergeCell ref="B104:H104"/>
    <mergeCell ref="B106:H106"/>
    <mergeCell ref="B108:H108"/>
    <mergeCell ref="B110:H110"/>
    <mergeCell ref="B92:H92"/>
    <mergeCell ref="B94:H94"/>
    <mergeCell ref="B96:H96"/>
    <mergeCell ref="B98:H98"/>
    <mergeCell ref="B100:H100"/>
    <mergeCell ref="A121:H121"/>
    <mergeCell ref="B122:C122"/>
    <mergeCell ref="E122:H122"/>
    <mergeCell ref="A123:B123"/>
    <mergeCell ref="C123:H123"/>
    <mergeCell ref="A115:C115"/>
    <mergeCell ref="A116:C116"/>
    <mergeCell ref="A117:C117"/>
    <mergeCell ref="A118:C118"/>
    <mergeCell ref="A120:H120"/>
    <mergeCell ref="D115:F115"/>
    <mergeCell ref="D116:F116"/>
    <mergeCell ref="D117:F117"/>
    <mergeCell ref="D118:F118"/>
    <mergeCell ref="A119:D119"/>
    <mergeCell ref="E119:H119"/>
    <mergeCell ref="A133:H133"/>
    <mergeCell ref="A135:H135"/>
    <mergeCell ref="A136:H136"/>
    <mergeCell ref="A138:H138"/>
    <mergeCell ref="A140:H140"/>
    <mergeCell ref="A124:H124"/>
    <mergeCell ref="A126:H126"/>
    <mergeCell ref="A128:H128"/>
    <mergeCell ref="A130:H130"/>
    <mergeCell ref="A132:H132"/>
    <mergeCell ref="B152:H152"/>
    <mergeCell ref="B154:H154"/>
    <mergeCell ref="B156:H156"/>
    <mergeCell ref="B158:H158"/>
    <mergeCell ref="B160:H160"/>
    <mergeCell ref="B142:H142"/>
    <mergeCell ref="B144:H144"/>
    <mergeCell ref="B146:H146"/>
    <mergeCell ref="B148:H148"/>
    <mergeCell ref="B150:H150"/>
    <mergeCell ref="A173:C173"/>
    <mergeCell ref="A174:C174"/>
    <mergeCell ref="D172:F172"/>
    <mergeCell ref="D173:F173"/>
    <mergeCell ref="D174:F174"/>
    <mergeCell ref="B162:H162"/>
    <mergeCell ref="B164:H164"/>
    <mergeCell ref="B166:H166"/>
    <mergeCell ref="A171:C171"/>
    <mergeCell ref="A172:C172"/>
    <mergeCell ref="D171:F171"/>
    <mergeCell ref="B169:E169"/>
  </mergeCells>
  <printOptions horizontalCentered="1"/>
  <pageMargins left="0.75" right="0.75" top="0.68" bottom="0.19" header="0.5" footer="0.15"/>
  <pageSetup paperSize="9" scale="84" fitToHeight="0" orientation="portrait" r:id="rId1"/>
  <headerFooter alignWithMargins="0">
    <oddFooter>&amp;C&amp;A</oddFooter>
  </headerFooter>
  <rowBreaks count="5" manualBreakCount="5">
    <brk id="26" max="7" man="1"/>
    <brk id="62" max="7" man="1"/>
    <brk id="81" max="7" man="1"/>
    <brk id="118" max="7" man="1"/>
    <brk id="139" max="7" man="1"/>
  </rowBreaks>
  <drawing r:id="rId2"/>
  <extLst>
    <ext xmlns:x14="http://schemas.microsoft.com/office/spreadsheetml/2009/9/main" uri="{78C0D931-6437-407d-A8EE-F0AAD7539E65}">
      <x14:conditionalFormattings>
        <x14:conditionalFormatting xmlns:xm="http://schemas.microsoft.com/office/excel/2006/main">
          <x14:cfRule type="expression" priority="2" id="{98FD8395-1D30-4FCA-81F4-1F95D793F74D}">
            <xm:f>'Names of Bidder'!$D$6:$G$6= "Sole Bidder"</xm:f>
            <x14:dxf>
              <font>
                <color theme="0"/>
              </font>
              <fill>
                <patternFill>
                  <bgColor theme="0"/>
                </patternFill>
              </fill>
              <border>
                <left/>
                <right/>
                <top/>
                <bottom/>
                <vertical/>
                <horizontal/>
              </border>
            </x14:dxf>
          </x14:cfRule>
          <xm:sqref>A64:H112 A113:B113 H113 A114:H118 A119 E119 A120:H168 A169:B169 F169:H169 A170:H174</xm:sqref>
        </x14:conditionalFormatting>
        <x14:conditionalFormatting xmlns:xm="http://schemas.microsoft.com/office/excel/2006/main">
          <x14:cfRule type="expression" priority="1" id="{EE308E0E-4D7B-4B42-87DC-9D781FD25984}">
            <xm:f>'Names of Bidder'!$D$7:$G$7=1</xm:f>
            <x14:dxf>
              <font>
                <color theme="0"/>
              </font>
              <fill>
                <patternFill>
                  <bgColor theme="0"/>
                </patternFill>
              </fill>
              <border>
                <left/>
                <right/>
                <top/>
                <bottom/>
                <vertical/>
                <horizontal/>
              </border>
            </x14:dxf>
          </x14:cfRule>
          <xm:sqref>A120:H168 A169:B169 F169:H169 A170:H174</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indexed="13"/>
    <pageSetUpPr fitToPage="1"/>
  </sheetPr>
  <dimension ref="A1:AZ114"/>
  <sheetViews>
    <sheetView showGridLines="0" view="pageBreakPreview" zoomScaleSheetLayoutView="100" workbookViewId="0">
      <selection activeCell="D109" sqref="D109:F109"/>
    </sheetView>
  </sheetViews>
  <sheetFormatPr defaultColWidth="9.140625" defaultRowHeight="16.5"/>
  <cols>
    <col min="1" max="1" width="13.85546875" style="29" customWidth="1"/>
    <col min="2" max="2" width="10.7109375" style="29" customWidth="1"/>
    <col min="3" max="3" width="16" style="29" customWidth="1"/>
    <col min="4" max="4" width="18.7109375" style="29" customWidth="1"/>
    <col min="5" max="5" width="27.28515625" style="29" customWidth="1"/>
    <col min="6" max="6" width="25" style="29" customWidth="1"/>
    <col min="7" max="7" width="12.5703125" style="29" customWidth="1"/>
    <col min="8" max="8" width="11.28515625" style="29" customWidth="1"/>
    <col min="9" max="9" width="9.42578125" style="59" customWidth="1"/>
    <col min="10" max="11" width="9.140625" style="59" customWidth="1"/>
    <col min="12" max="12" width="9.140625" style="59" hidden="1" customWidth="1"/>
    <col min="13" max="13" width="9.140625" style="59" customWidth="1"/>
    <col min="14" max="25" width="9.140625" style="59"/>
    <col min="26" max="26" width="10" style="59" bestFit="1" customWidth="1"/>
    <col min="27" max="27" width="0" style="59" hidden="1" customWidth="1"/>
    <col min="28" max="28" width="0" style="62" hidden="1" customWidth="1"/>
    <col min="29" max="29" width="22.42578125" style="63" hidden="1" customWidth="1"/>
    <col min="30" max="31" width="0" style="214" hidden="1" customWidth="1"/>
    <col min="32" max="32" width="0" style="190" hidden="1" customWidth="1"/>
    <col min="33" max="33" width="10" style="190" hidden="1" customWidth="1"/>
    <col min="34" max="34" width="14.85546875" style="190" hidden="1" customWidth="1"/>
    <col min="35" max="35" width="0" style="190" hidden="1" customWidth="1"/>
    <col min="36" max="42" width="9.140625" style="190"/>
    <col min="43" max="16384" width="9.140625" style="25"/>
  </cols>
  <sheetData>
    <row r="1" spans="1:52" ht="36" customHeight="1">
      <c r="A1" s="647" t="str">
        <f>'Attach 3(JV)'!A1</f>
        <v>Specification No. :CC/NT/W-AIS/DOM/A00/23/06456</v>
      </c>
      <c r="B1" s="647"/>
      <c r="C1" s="647"/>
      <c r="D1" s="647"/>
      <c r="E1" s="647"/>
      <c r="F1" s="311" t="s">
        <v>397</v>
      </c>
      <c r="G1" s="58"/>
      <c r="H1" s="58"/>
      <c r="AE1" s="215">
        <v>1</v>
      </c>
      <c r="AF1" s="190" t="s">
        <v>312</v>
      </c>
      <c r="AG1" s="216">
        <v>1</v>
      </c>
      <c r="AH1" s="216" t="s">
        <v>111</v>
      </c>
      <c r="AI1" s="217"/>
      <c r="AJ1" s="217"/>
      <c r="AK1" s="216">
        <v>1</v>
      </c>
      <c r="AL1" s="217" t="s">
        <v>112</v>
      </c>
      <c r="AQ1" s="138"/>
      <c r="AR1" s="138"/>
      <c r="AS1" s="138"/>
      <c r="AT1" s="138"/>
      <c r="AU1" s="138"/>
      <c r="AV1" s="138"/>
      <c r="AW1" s="138"/>
      <c r="AX1" s="138"/>
      <c r="AY1" s="138"/>
      <c r="AZ1" s="138"/>
    </row>
    <row r="2" spans="1:52">
      <c r="AE2" s="215">
        <v>2</v>
      </c>
      <c r="AF2" s="190" t="s">
        <v>313</v>
      </c>
      <c r="AG2" s="216">
        <v>2</v>
      </c>
      <c r="AH2" s="216" t="s">
        <v>289</v>
      </c>
      <c r="AI2" s="217"/>
      <c r="AJ2" s="217"/>
      <c r="AK2" s="216">
        <v>2</v>
      </c>
      <c r="AL2" s="217" t="s">
        <v>290</v>
      </c>
      <c r="AQ2" s="138"/>
      <c r="AR2" s="138"/>
      <c r="AS2" s="138"/>
      <c r="AT2" s="138"/>
      <c r="AU2" s="138"/>
      <c r="AV2" s="138"/>
      <c r="AW2" s="138"/>
      <c r="AX2" s="138"/>
      <c r="AY2" s="138"/>
      <c r="AZ2" s="138"/>
    </row>
    <row r="3" spans="1:52" ht="20.100000000000001" customHeight="1">
      <c r="A3" s="655" t="s">
        <v>53</v>
      </c>
      <c r="B3" s="655"/>
      <c r="C3" s="655"/>
      <c r="D3" s="655"/>
      <c r="E3" s="655"/>
      <c r="F3" s="655"/>
      <c r="G3" s="28"/>
      <c r="H3" s="28"/>
      <c r="I3" s="50"/>
      <c r="AB3" s="218"/>
      <c r="AC3" s="219"/>
      <c r="AE3" s="215">
        <v>3</v>
      </c>
      <c r="AF3" s="190" t="s">
        <v>314</v>
      </c>
      <c r="AG3" s="216">
        <v>3</v>
      </c>
      <c r="AH3" s="216" t="s">
        <v>291</v>
      </c>
      <c r="AI3" s="217"/>
      <c r="AJ3" s="217"/>
      <c r="AK3" s="216">
        <v>3</v>
      </c>
      <c r="AL3" s="217" t="s">
        <v>292</v>
      </c>
      <c r="AQ3" s="138"/>
      <c r="AR3" s="138"/>
      <c r="AS3" s="138"/>
      <c r="AT3" s="138"/>
      <c r="AU3" s="138"/>
      <c r="AV3" s="138"/>
      <c r="AW3" s="138"/>
      <c r="AX3" s="138"/>
      <c r="AY3" s="138"/>
      <c r="AZ3" s="138"/>
    </row>
    <row r="4" spans="1:52" ht="12" customHeight="1">
      <c r="A4" s="28"/>
      <c r="B4" s="28"/>
      <c r="C4" s="28"/>
      <c r="D4" s="28"/>
      <c r="E4" s="28"/>
      <c r="F4" s="28"/>
      <c r="G4" s="28"/>
      <c r="H4" s="28"/>
      <c r="I4" s="50"/>
      <c r="AB4" s="218"/>
      <c r="AC4" s="219"/>
      <c r="AE4" s="215">
        <v>4</v>
      </c>
      <c r="AF4" s="190" t="s">
        <v>315</v>
      </c>
      <c r="AG4" s="216">
        <v>4</v>
      </c>
      <c r="AH4" s="216" t="s">
        <v>293</v>
      </c>
      <c r="AI4" s="217"/>
      <c r="AJ4" s="217"/>
      <c r="AK4" s="216">
        <v>4</v>
      </c>
      <c r="AL4" s="217" t="s">
        <v>294</v>
      </c>
      <c r="AQ4" s="138"/>
      <c r="AR4" s="138"/>
      <c r="AS4" s="138"/>
      <c r="AT4" s="138"/>
      <c r="AU4" s="138"/>
      <c r="AV4" s="138"/>
      <c r="AW4" s="138"/>
      <c r="AX4" s="138"/>
      <c r="AY4" s="138"/>
      <c r="AZ4" s="138"/>
    </row>
    <row r="5" spans="1:52" ht="20.100000000000001" customHeight="1">
      <c r="A5" s="38" t="s">
        <v>311</v>
      </c>
      <c r="B5" s="38"/>
      <c r="C5" s="952"/>
      <c r="D5" s="952"/>
      <c r="E5" s="952"/>
      <c r="F5" s="952"/>
      <c r="G5" s="38"/>
      <c r="H5" s="38"/>
      <c r="AB5" s="218"/>
      <c r="AC5" s="219"/>
      <c r="AE5" s="215">
        <v>5</v>
      </c>
      <c r="AF5" s="190" t="s">
        <v>316</v>
      </c>
      <c r="AG5" s="216">
        <v>5</v>
      </c>
      <c r="AH5" s="216" t="s">
        <v>293</v>
      </c>
      <c r="AI5" s="217"/>
      <c r="AJ5" s="217"/>
      <c r="AK5" s="216">
        <v>5</v>
      </c>
      <c r="AL5" s="217" t="s">
        <v>295</v>
      </c>
      <c r="AQ5" s="138"/>
      <c r="AR5" s="138"/>
      <c r="AS5" s="138"/>
      <c r="AT5" s="138"/>
      <c r="AU5" s="138"/>
      <c r="AV5" s="138"/>
      <c r="AW5" s="138"/>
      <c r="AX5" s="138"/>
      <c r="AY5" s="138"/>
      <c r="AZ5" s="138"/>
    </row>
    <row r="6" spans="1:52" ht="20.100000000000001" customHeight="1">
      <c r="A6" s="38" t="s">
        <v>6</v>
      </c>
      <c r="B6" s="953" t="str">
        <f>'Attach 3(JV)'!B24</f>
        <v>--</v>
      </c>
      <c r="C6" s="953"/>
      <c r="AB6" s="218"/>
      <c r="AC6" s="219"/>
      <c r="AE6" s="215">
        <v>6</v>
      </c>
      <c r="AF6" s="190" t="s">
        <v>317</v>
      </c>
      <c r="AG6" s="216">
        <v>6</v>
      </c>
      <c r="AH6" s="216" t="s">
        <v>293</v>
      </c>
      <c r="AI6" s="220" t="e">
        <f>DAY(B6)</f>
        <v>#VALUE!</v>
      </c>
      <c r="AJ6" s="217"/>
      <c r="AK6" s="216">
        <v>6</v>
      </c>
      <c r="AL6" s="217" t="s">
        <v>296</v>
      </c>
      <c r="AQ6" s="138"/>
      <c r="AR6" s="138"/>
      <c r="AS6" s="138"/>
      <c r="AT6" s="138"/>
      <c r="AU6" s="138"/>
      <c r="AV6" s="138"/>
      <c r="AW6" s="138"/>
      <c r="AX6" s="138"/>
      <c r="AY6" s="138"/>
      <c r="AZ6" s="138"/>
    </row>
    <row r="7" spans="1:52" ht="20.100000000000001" customHeight="1">
      <c r="A7" s="38"/>
      <c r="B7" s="72"/>
      <c r="C7" s="72"/>
      <c r="AB7" s="218"/>
      <c r="AC7" s="219"/>
      <c r="AE7" s="215">
        <v>7</v>
      </c>
      <c r="AF7" s="190" t="s">
        <v>318</v>
      </c>
      <c r="AG7" s="216">
        <v>7</v>
      </c>
      <c r="AH7" s="216" t="s">
        <v>293</v>
      </c>
      <c r="AI7" s="220" t="e">
        <f>MONTH(B6)</f>
        <v>#VALUE!</v>
      </c>
      <c r="AJ7" s="217"/>
      <c r="AK7" s="216">
        <v>7</v>
      </c>
      <c r="AL7" s="217" t="s">
        <v>297</v>
      </c>
      <c r="AQ7" s="138"/>
      <c r="AR7" s="138"/>
      <c r="AS7" s="138"/>
      <c r="AT7" s="138"/>
      <c r="AU7" s="138"/>
      <c r="AV7" s="138"/>
      <c r="AW7" s="138"/>
      <c r="AX7" s="138"/>
      <c r="AY7" s="138"/>
      <c r="AZ7" s="138"/>
    </row>
    <row r="8" spans="1:52" ht="20.100000000000001" customHeight="1">
      <c r="A8" s="61" t="str">
        <f>'Attach 3(JV)'!E7</f>
        <v>To:</v>
      </c>
      <c r="B8" s="16"/>
      <c r="F8" s="32"/>
      <c r="G8" s="32"/>
      <c r="H8" s="32"/>
      <c r="AB8" s="218"/>
      <c r="AC8" s="219"/>
      <c r="AE8" s="215">
        <v>8</v>
      </c>
      <c r="AF8" s="190" t="s">
        <v>319</v>
      </c>
      <c r="AG8" s="216">
        <v>8</v>
      </c>
      <c r="AH8" s="216" t="s">
        <v>293</v>
      </c>
      <c r="AI8" s="220" t="e">
        <f>LOOKUP(AI7,AK1:AK12,AL1:AL12)</f>
        <v>#VALUE!</v>
      </c>
      <c r="AJ8" s="217"/>
      <c r="AK8" s="216">
        <v>8</v>
      </c>
      <c r="AL8" s="217" t="s">
        <v>298</v>
      </c>
      <c r="AQ8" s="138"/>
      <c r="AR8" s="138"/>
      <c r="AS8" s="138"/>
      <c r="AT8" s="138"/>
      <c r="AU8" s="138"/>
      <c r="AV8" s="138"/>
      <c r="AW8" s="138"/>
      <c r="AX8" s="138"/>
      <c r="AY8" s="138"/>
      <c r="AZ8" s="138"/>
    </row>
    <row r="9" spans="1:52" ht="20.100000000000001" customHeight="1">
      <c r="A9" s="61" t="str">
        <f>'Attach 3(JV)'!E8</f>
        <v>Contract Services</v>
      </c>
      <c r="B9" s="17"/>
      <c r="F9" s="32"/>
      <c r="G9" s="32"/>
      <c r="H9" s="32"/>
      <c r="AB9" s="218"/>
      <c r="AC9" s="219"/>
      <c r="AE9" s="215">
        <v>9</v>
      </c>
      <c r="AF9" s="190" t="s">
        <v>320</v>
      </c>
      <c r="AG9" s="216">
        <v>9</v>
      </c>
      <c r="AH9" s="216" t="s">
        <v>293</v>
      </c>
      <c r="AI9" s="220" t="e">
        <f>YEAR(B6)</f>
        <v>#VALUE!</v>
      </c>
      <c r="AJ9" s="217"/>
      <c r="AK9" s="216">
        <v>9</v>
      </c>
      <c r="AL9" s="217" t="s">
        <v>299</v>
      </c>
      <c r="AQ9" s="138"/>
      <c r="AR9" s="138"/>
      <c r="AS9" s="138"/>
      <c r="AT9" s="138"/>
      <c r="AU9" s="138"/>
      <c r="AV9" s="138"/>
      <c r="AW9" s="138"/>
      <c r="AX9" s="138"/>
      <c r="AY9" s="138"/>
      <c r="AZ9" s="138"/>
    </row>
    <row r="10" spans="1:52" ht="20.100000000000001" customHeight="1">
      <c r="A10" s="61" t="str">
        <f>'Attach 3(JV)'!E9</f>
        <v>Power Grid Corporation of India Ltd.,</v>
      </c>
      <c r="B10" s="17"/>
      <c r="F10" s="32"/>
      <c r="G10" s="32"/>
      <c r="H10" s="32"/>
      <c r="AB10" s="218"/>
      <c r="AC10" s="219"/>
      <c r="AE10" s="215">
        <v>10</v>
      </c>
      <c r="AF10" s="190" t="s">
        <v>321</v>
      </c>
      <c r="AG10" s="216">
        <v>10</v>
      </c>
      <c r="AH10" s="216" t="s">
        <v>293</v>
      </c>
      <c r="AI10" s="217"/>
      <c r="AJ10" s="217"/>
      <c r="AK10" s="216">
        <v>10</v>
      </c>
      <c r="AL10" s="217" t="s">
        <v>300</v>
      </c>
      <c r="AQ10" s="138"/>
      <c r="AR10" s="138"/>
      <c r="AS10" s="138"/>
      <c r="AT10" s="138"/>
      <c r="AU10" s="138"/>
      <c r="AV10" s="138"/>
      <c r="AW10" s="138"/>
      <c r="AX10" s="138"/>
      <c r="AY10" s="138"/>
      <c r="AZ10" s="138"/>
    </row>
    <row r="11" spans="1:52" ht="20.100000000000001" customHeight="1">
      <c r="A11" s="61" t="str">
        <f>'Attach 3(JV)'!E10</f>
        <v>"Saudamini", Plot No. 2, Sector 29</v>
      </c>
      <c r="B11" s="17"/>
      <c r="F11" s="32"/>
      <c r="G11" s="32"/>
      <c r="H11" s="32"/>
      <c r="AB11" s="218"/>
      <c r="AC11" s="219"/>
      <c r="AE11" s="215">
        <v>11</v>
      </c>
      <c r="AF11" s="190" t="s">
        <v>322</v>
      </c>
      <c r="AG11" s="216">
        <v>11</v>
      </c>
      <c r="AH11" s="216" t="s">
        <v>293</v>
      </c>
      <c r="AI11" s="217"/>
      <c r="AJ11" s="217"/>
      <c r="AK11" s="216">
        <v>11</v>
      </c>
      <c r="AL11" s="217" t="s">
        <v>301</v>
      </c>
      <c r="AQ11" s="138"/>
      <c r="AR11" s="138"/>
      <c r="AS11" s="138"/>
      <c r="AT11" s="138"/>
      <c r="AU11" s="138"/>
      <c r="AV11" s="138"/>
      <c r="AW11" s="138"/>
      <c r="AX11" s="138"/>
      <c r="AY11" s="138"/>
      <c r="AZ11" s="138"/>
    </row>
    <row r="12" spans="1:52" ht="20.100000000000001" customHeight="1">
      <c r="A12" s="61" t="str">
        <f>'Attach 3(JV)'!E11</f>
        <v>Gurgaon (Haryana) - 122001</v>
      </c>
      <c r="B12" s="17"/>
      <c r="F12" s="32"/>
      <c r="G12" s="32"/>
      <c r="H12" s="32"/>
      <c r="AB12" s="218"/>
      <c r="AC12" s="219"/>
      <c r="AE12" s="215">
        <v>12</v>
      </c>
      <c r="AF12" s="190" t="s">
        <v>323</v>
      </c>
      <c r="AG12" s="216">
        <v>12</v>
      </c>
      <c r="AH12" s="216" t="s">
        <v>293</v>
      </c>
      <c r="AI12" s="217"/>
      <c r="AJ12" s="217"/>
      <c r="AK12" s="216">
        <v>12</v>
      </c>
      <c r="AL12" s="217" t="s">
        <v>302</v>
      </c>
      <c r="AQ12" s="138"/>
      <c r="AR12" s="138"/>
      <c r="AS12" s="138"/>
      <c r="AT12" s="138"/>
      <c r="AU12" s="138"/>
      <c r="AV12" s="138"/>
      <c r="AW12" s="138"/>
      <c r="AX12" s="138"/>
      <c r="AY12" s="138"/>
      <c r="AZ12" s="138"/>
    </row>
    <row r="13" spans="1:52" ht="20.100000000000001" customHeight="1">
      <c r="A13" s="61"/>
      <c r="B13" s="17"/>
      <c r="F13" s="32"/>
      <c r="G13" s="32"/>
      <c r="H13" s="32"/>
      <c r="AB13" s="218"/>
      <c r="AC13" s="219"/>
      <c r="AE13" s="215">
        <v>13</v>
      </c>
      <c r="AF13" s="190" t="s">
        <v>324</v>
      </c>
      <c r="AG13" s="216">
        <v>13</v>
      </c>
      <c r="AH13" s="216" t="s">
        <v>293</v>
      </c>
      <c r="AI13" s="217"/>
      <c r="AJ13" s="217"/>
      <c r="AK13" s="217"/>
      <c r="AL13" s="217"/>
      <c r="AQ13" s="138"/>
      <c r="AR13" s="138"/>
      <c r="AS13" s="138"/>
      <c r="AT13" s="138"/>
      <c r="AU13" s="138"/>
      <c r="AV13" s="138"/>
      <c r="AW13" s="138"/>
      <c r="AX13" s="138"/>
      <c r="AY13" s="138"/>
      <c r="AZ13" s="138"/>
    </row>
    <row r="14" spans="1:52" ht="12" customHeight="1">
      <c r="A14" s="38"/>
      <c r="B14" s="38"/>
      <c r="F14" s="32"/>
      <c r="G14" s="32"/>
      <c r="H14" s="32"/>
      <c r="AB14" s="218"/>
      <c r="AC14" s="219"/>
      <c r="AE14" s="215">
        <v>14</v>
      </c>
      <c r="AF14" s="190" t="s">
        <v>325</v>
      </c>
      <c r="AG14" s="216">
        <v>14</v>
      </c>
      <c r="AH14" s="216" t="s">
        <v>293</v>
      </c>
      <c r="AI14" s="217"/>
      <c r="AJ14" s="217"/>
      <c r="AK14" s="217"/>
      <c r="AL14" s="217"/>
      <c r="AQ14" s="138"/>
      <c r="AR14" s="138"/>
      <c r="AS14" s="138"/>
      <c r="AT14" s="138"/>
      <c r="AU14" s="138"/>
      <c r="AV14" s="138"/>
      <c r="AW14" s="138"/>
      <c r="AX14" s="138"/>
      <c r="AY14" s="138"/>
      <c r="AZ14" s="138"/>
    </row>
    <row r="15" spans="1:52" ht="62.25" customHeight="1">
      <c r="A15" s="101" t="s">
        <v>335</v>
      </c>
      <c r="B15" s="964" t="str">
        <f>Basic!B1</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v>
      </c>
      <c r="C15" s="964"/>
      <c r="D15" s="964"/>
      <c r="E15" s="964"/>
      <c r="F15" s="964"/>
      <c r="G15" s="32"/>
      <c r="H15" s="32"/>
      <c r="AB15" s="218"/>
      <c r="AC15" s="219"/>
      <c r="AE15" s="215">
        <v>15</v>
      </c>
      <c r="AF15" s="190" t="s">
        <v>326</v>
      </c>
      <c r="AG15" s="216">
        <v>15</v>
      </c>
      <c r="AH15" s="216" t="s">
        <v>293</v>
      </c>
      <c r="AI15" s="217"/>
      <c r="AJ15" s="217"/>
      <c r="AK15" s="217"/>
      <c r="AL15" s="217"/>
      <c r="AQ15" s="138"/>
      <c r="AR15" s="138"/>
      <c r="AS15" s="138"/>
      <c r="AT15" s="138"/>
      <c r="AU15" s="138"/>
      <c r="AV15" s="138"/>
      <c r="AW15" s="138"/>
      <c r="AX15" s="138"/>
      <c r="AY15" s="138"/>
      <c r="AZ15" s="138"/>
    </row>
    <row r="16" spans="1:52" ht="21" customHeight="1">
      <c r="A16" s="29" t="s">
        <v>54</v>
      </c>
      <c r="C16" s="32"/>
      <c r="D16" s="32"/>
      <c r="E16" s="32"/>
      <c r="F16" s="32"/>
      <c r="G16" s="954" t="s">
        <v>169</v>
      </c>
      <c r="H16" s="954"/>
      <c r="AB16" s="218"/>
      <c r="AC16" s="219"/>
      <c r="AE16" s="215">
        <v>16</v>
      </c>
      <c r="AF16" s="190" t="s">
        <v>327</v>
      </c>
      <c r="AG16" s="216">
        <v>16</v>
      </c>
      <c r="AH16" s="216" t="s">
        <v>293</v>
      </c>
      <c r="AI16" s="217"/>
      <c r="AJ16" s="217"/>
      <c r="AK16" s="217"/>
      <c r="AL16" s="217"/>
      <c r="AQ16" s="138"/>
      <c r="AR16" s="138"/>
      <c r="AS16" s="138"/>
      <c r="AT16" s="138"/>
      <c r="AU16" s="138"/>
      <c r="AV16" s="138"/>
      <c r="AW16" s="138"/>
      <c r="AX16" s="138"/>
      <c r="AY16" s="138"/>
      <c r="AZ16" s="138"/>
    </row>
    <row r="17" spans="1:52" s="24" customFormat="1" ht="166.5" customHeight="1">
      <c r="A17" s="76">
        <v>1</v>
      </c>
      <c r="B17" s="955" t="str">
        <f>"Having examined the Bidding Documents, including Amendment Nos. " &amp; G17 &amp; " dated "&amp; TEXT(H17, "dd/mm/yyyy") &amp; AB17</f>
        <v xml:space="preserve">Having examined the Bidding Documents, including Amendment Nos. ...[Enter the Amendment]…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955"/>
      <c r="D17" s="955"/>
      <c r="E17" s="955"/>
      <c r="F17" s="955"/>
      <c r="G17" s="306" t="s">
        <v>471</v>
      </c>
      <c r="H17" s="307" t="s">
        <v>472</v>
      </c>
      <c r="I17" s="187"/>
      <c r="J17" s="59"/>
      <c r="K17" s="59"/>
      <c r="L17" s="59"/>
      <c r="M17" s="59"/>
      <c r="N17" s="59"/>
      <c r="O17" s="59"/>
      <c r="P17" s="59"/>
      <c r="Q17" s="59"/>
      <c r="R17" s="59"/>
      <c r="S17" s="59"/>
      <c r="T17" s="59"/>
      <c r="U17" s="59"/>
      <c r="V17" s="59"/>
      <c r="W17" s="59"/>
      <c r="X17" s="59"/>
      <c r="Y17" s="59"/>
      <c r="Z17" s="64"/>
      <c r="AA17" s="64"/>
      <c r="AB17" s="221" t="s">
        <v>336</v>
      </c>
      <c r="AC17" s="62"/>
      <c r="AD17" s="222"/>
      <c r="AE17" s="215">
        <v>17</v>
      </c>
      <c r="AF17" s="59" t="s">
        <v>328</v>
      </c>
      <c r="AG17" s="216">
        <v>17</v>
      </c>
      <c r="AH17" s="216" t="s">
        <v>293</v>
      </c>
      <c r="AI17" s="217"/>
      <c r="AJ17" s="217"/>
      <c r="AK17" s="217"/>
      <c r="AL17" s="217"/>
      <c r="AM17" s="59"/>
      <c r="AN17" s="59"/>
      <c r="AO17" s="59"/>
      <c r="AP17" s="59"/>
      <c r="AQ17" s="135"/>
      <c r="AR17" s="135"/>
      <c r="AS17" s="135"/>
      <c r="AT17" s="135"/>
      <c r="AU17" s="135"/>
      <c r="AV17" s="135"/>
      <c r="AW17" s="135"/>
      <c r="AX17" s="135"/>
      <c r="AY17" s="135"/>
      <c r="AZ17" s="135"/>
    </row>
    <row r="18" spans="1:52" s="24" customFormat="1" ht="35.25" customHeight="1">
      <c r="A18" s="76">
        <v>1.1000000000000001</v>
      </c>
      <c r="B18" s="959" t="s">
        <v>616</v>
      </c>
      <c r="C18" s="959"/>
      <c r="D18" s="959"/>
      <c r="E18" s="959"/>
      <c r="F18" s="959"/>
      <c r="G18" s="427"/>
      <c r="H18" s="428"/>
      <c r="I18" s="187"/>
      <c r="J18" s="59"/>
      <c r="K18" s="59"/>
      <c r="L18" s="59"/>
      <c r="M18" s="59"/>
      <c r="N18" s="59"/>
      <c r="O18" s="59"/>
      <c r="P18" s="59"/>
      <c r="Q18" s="59"/>
      <c r="R18" s="59"/>
      <c r="S18" s="59"/>
      <c r="T18" s="59"/>
      <c r="U18" s="59"/>
      <c r="V18" s="59"/>
      <c r="W18" s="59"/>
      <c r="X18" s="59"/>
      <c r="Y18" s="59"/>
      <c r="Z18" s="64"/>
      <c r="AA18" s="64"/>
      <c r="AB18" s="221"/>
      <c r="AC18" s="62"/>
      <c r="AD18" s="222"/>
      <c r="AE18" s="215"/>
      <c r="AF18" s="59"/>
      <c r="AG18" s="216"/>
      <c r="AH18" s="216"/>
      <c r="AI18" s="217"/>
      <c r="AJ18" s="217"/>
      <c r="AK18" s="217"/>
      <c r="AL18" s="217"/>
      <c r="AM18" s="59"/>
      <c r="AN18" s="59"/>
      <c r="AO18" s="59"/>
      <c r="AP18" s="59"/>
      <c r="AQ18" s="135"/>
      <c r="AR18" s="135"/>
      <c r="AS18" s="135"/>
      <c r="AT18" s="135"/>
      <c r="AU18" s="135"/>
      <c r="AV18" s="135"/>
      <c r="AW18" s="135"/>
      <c r="AX18" s="135"/>
      <c r="AY18" s="135"/>
      <c r="AZ18" s="135"/>
    </row>
    <row r="19" spans="1:52" ht="21" customHeight="1">
      <c r="A19" s="76">
        <v>2</v>
      </c>
      <c r="B19" s="77" t="s">
        <v>55</v>
      </c>
      <c r="C19" s="32"/>
      <c r="D19" s="32"/>
      <c r="E19" s="32"/>
      <c r="F19" s="32"/>
      <c r="G19" s="32"/>
      <c r="H19" s="32"/>
      <c r="AB19" s="218"/>
      <c r="AC19" s="219" t="s">
        <v>337</v>
      </c>
      <c r="AE19" s="215">
        <v>18</v>
      </c>
      <c r="AF19" s="190" t="s">
        <v>329</v>
      </c>
      <c r="AG19" s="216">
        <v>18</v>
      </c>
      <c r="AH19" s="216" t="s">
        <v>293</v>
      </c>
      <c r="AI19" s="217"/>
      <c r="AJ19" s="217"/>
      <c r="AK19" s="217"/>
      <c r="AL19" s="217"/>
      <c r="AQ19" s="138"/>
      <c r="AR19" s="138"/>
      <c r="AS19" s="138"/>
      <c r="AT19" s="138"/>
      <c r="AU19" s="138"/>
      <c r="AV19" s="138"/>
      <c r="AW19" s="138"/>
      <c r="AX19" s="138"/>
      <c r="AY19" s="138"/>
      <c r="AZ19" s="138"/>
    </row>
    <row r="20" spans="1:52" s="24" customFormat="1" ht="63.75" customHeight="1">
      <c r="A20" s="29"/>
      <c r="B20" s="662" t="s">
        <v>57</v>
      </c>
      <c r="C20" s="662"/>
      <c r="D20" s="662"/>
      <c r="E20" s="662"/>
      <c r="F20" s="662"/>
      <c r="G20" s="845" t="s">
        <v>169</v>
      </c>
      <c r="H20" s="845"/>
      <c r="I20" s="845"/>
      <c r="J20" s="845"/>
      <c r="K20" s="85"/>
      <c r="L20" s="85"/>
      <c r="M20" s="85"/>
      <c r="N20" s="85"/>
      <c r="O20" s="85"/>
      <c r="P20" s="85"/>
      <c r="Q20" s="85"/>
      <c r="R20" s="85"/>
      <c r="S20" s="85"/>
      <c r="T20" s="85"/>
      <c r="U20" s="85"/>
      <c r="V20" s="85"/>
      <c r="W20" s="85"/>
      <c r="X20" s="85"/>
      <c r="Y20" s="85"/>
      <c r="Z20" s="85"/>
      <c r="AA20" s="85"/>
      <c r="AB20" s="218"/>
      <c r="AC20" s="219" t="s">
        <v>338</v>
      </c>
      <c r="AD20" s="449"/>
      <c r="AE20" s="449">
        <v>19</v>
      </c>
      <c r="AF20" s="85" t="s">
        <v>330</v>
      </c>
      <c r="AG20" s="472">
        <v>19</v>
      </c>
      <c r="AH20" s="472" t="s">
        <v>293</v>
      </c>
      <c r="AI20" s="473"/>
      <c r="AJ20" s="473"/>
      <c r="AK20" s="473"/>
      <c r="AL20" s="473"/>
      <c r="AM20" s="85"/>
      <c r="AN20" s="85"/>
      <c r="AO20" s="85"/>
      <c r="AP20" s="85"/>
      <c r="AQ20" s="135"/>
      <c r="AR20" s="135"/>
      <c r="AS20" s="135"/>
      <c r="AT20" s="135"/>
      <c r="AU20" s="135"/>
      <c r="AV20" s="135"/>
      <c r="AW20" s="135"/>
      <c r="AX20" s="135"/>
      <c r="AY20" s="135"/>
      <c r="AZ20" s="135"/>
    </row>
    <row r="21" spans="1:52" s="24" customFormat="1" ht="30" customHeight="1">
      <c r="A21" s="29"/>
      <c r="B21" s="826" t="str">
        <f>"(a) Attachment 1 :"</f>
        <v>(a) Attachment 1 :</v>
      </c>
      <c r="C21" s="826"/>
      <c r="D21" s="958" t="s">
        <v>342</v>
      </c>
      <c r="E21" s="958"/>
      <c r="F21" s="958"/>
      <c r="G21" s="474" t="s">
        <v>340</v>
      </c>
      <c r="H21" s="417" t="s">
        <v>710</v>
      </c>
      <c r="I21" s="417"/>
      <c r="J21" s="417"/>
      <c r="K21" s="449"/>
      <c r="L21" s="449"/>
      <c r="M21" s="156"/>
      <c r="N21" s="449"/>
      <c r="O21" s="449"/>
      <c r="P21" s="449"/>
      <c r="Q21" s="449"/>
      <c r="R21" s="449"/>
      <c r="S21" s="449"/>
      <c r="T21" s="449"/>
      <c r="U21" s="449"/>
      <c r="V21" s="449"/>
      <c r="W21" s="449"/>
      <c r="X21" s="449"/>
      <c r="Y21" s="449"/>
      <c r="Z21" s="85"/>
      <c r="AA21" s="85"/>
      <c r="AB21" s="218"/>
      <c r="AC21" s="219" t="s">
        <v>339</v>
      </c>
      <c r="AD21" s="449" t="str">
        <f>IF(ISERROR(LOOKUP(J21,AE1:AE21,AF1:AF21)), "Zero", LOOKUP(J21,AE1:AE21,AF1:AF21))</f>
        <v>Zero</v>
      </c>
      <c r="AE21" s="449">
        <v>20</v>
      </c>
      <c r="AF21" s="85" t="s">
        <v>331</v>
      </c>
      <c r="AG21" s="472">
        <v>20</v>
      </c>
      <c r="AH21" s="472" t="s">
        <v>293</v>
      </c>
      <c r="AI21" s="475"/>
      <c r="AJ21" s="475"/>
      <c r="AK21" s="475"/>
      <c r="AL21" s="475"/>
      <c r="AM21" s="85"/>
      <c r="AN21" s="85"/>
      <c r="AO21" s="85"/>
      <c r="AP21" s="85"/>
      <c r="AQ21" s="135"/>
      <c r="AR21" s="135"/>
      <c r="AS21" s="135"/>
      <c r="AT21" s="135"/>
      <c r="AU21" s="135"/>
      <c r="AV21" s="135"/>
      <c r="AW21" s="135"/>
      <c r="AX21" s="135"/>
      <c r="AY21" s="135"/>
      <c r="AZ21" s="135"/>
    </row>
    <row r="22" spans="1:52" s="24" customFormat="1" hidden="1">
      <c r="A22" s="29"/>
      <c r="B22" s="434"/>
      <c r="C22" s="434"/>
      <c r="D22" s="962"/>
      <c r="E22" s="963"/>
      <c r="F22" s="223"/>
      <c r="G22" s="957"/>
      <c r="H22" s="957"/>
      <c r="I22" s="957"/>
      <c r="J22" s="957"/>
      <c r="K22" s="215"/>
      <c r="L22" s="215"/>
      <c r="M22" s="256"/>
      <c r="N22" s="215"/>
      <c r="O22" s="215"/>
      <c r="P22" s="215"/>
      <c r="Q22" s="215"/>
      <c r="R22" s="215"/>
      <c r="S22" s="215"/>
      <c r="T22" s="215"/>
      <c r="U22" s="215"/>
      <c r="V22" s="215"/>
      <c r="W22" s="215"/>
      <c r="X22" s="215"/>
      <c r="Y22" s="215"/>
      <c r="Z22" s="59"/>
      <c r="AA22" s="59"/>
      <c r="AB22" s="218"/>
      <c r="AC22" s="219"/>
      <c r="AD22" s="215"/>
      <c r="AE22" s="215"/>
      <c r="AF22" s="59"/>
      <c r="AG22" s="216"/>
      <c r="AH22" s="216"/>
      <c r="AI22" s="217"/>
      <c r="AJ22" s="217"/>
      <c r="AK22" s="217"/>
      <c r="AL22" s="217"/>
      <c r="AM22" s="59"/>
      <c r="AN22" s="59"/>
      <c r="AO22" s="59"/>
      <c r="AP22" s="59"/>
      <c r="AQ22" s="135"/>
      <c r="AR22" s="135"/>
      <c r="AS22" s="135"/>
      <c r="AT22" s="135"/>
      <c r="AU22" s="135"/>
      <c r="AV22" s="135"/>
      <c r="AW22" s="135"/>
      <c r="AX22" s="135"/>
      <c r="AY22" s="135"/>
      <c r="AZ22" s="135"/>
    </row>
    <row r="23" spans="1:52" s="24" customFormat="1" ht="76.5" hidden="1" customHeight="1">
      <c r="A23" s="29"/>
      <c r="B23" s="434"/>
      <c r="C23" s="434"/>
      <c r="D23" s="961"/>
      <c r="E23" s="961"/>
      <c r="F23" s="961"/>
      <c r="G23" s="956"/>
      <c r="H23" s="956"/>
      <c r="I23" s="956"/>
      <c r="J23" s="956"/>
      <c r="K23" s="215"/>
      <c r="L23" s="215"/>
      <c r="M23" s="256"/>
      <c r="N23" s="215"/>
      <c r="O23" s="215"/>
      <c r="P23" s="215"/>
      <c r="Q23" s="215"/>
      <c r="R23" s="215"/>
      <c r="S23" s="215"/>
      <c r="T23" s="215"/>
      <c r="U23" s="215"/>
      <c r="V23" s="215"/>
      <c r="W23" s="215"/>
      <c r="X23" s="215"/>
      <c r="Y23" s="215"/>
      <c r="Z23" s="59"/>
      <c r="AA23" s="59"/>
      <c r="AB23" s="218"/>
      <c r="AC23" s="219"/>
      <c r="AD23" s="215"/>
      <c r="AE23" s="215"/>
      <c r="AF23" s="59"/>
      <c r="AG23" s="216"/>
      <c r="AH23" s="216"/>
      <c r="AI23" s="217"/>
      <c r="AJ23" s="217"/>
      <c r="AK23" s="217"/>
      <c r="AL23" s="217"/>
      <c r="AM23" s="59"/>
      <c r="AN23" s="59"/>
      <c r="AO23" s="59"/>
      <c r="AP23" s="59"/>
      <c r="AQ23" s="135"/>
      <c r="AR23" s="135"/>
      <c r="AS23" s="135"/>
      <c r="AT23" s="135"/>
      <c r="AU23" s="135"/>
      <c r="AV23" s="135"/>
      <c r="AW23" s="135"/>
      <c r="AX23" s="135"/>
      <c r="AY23" s="135"/>
      <c r="AZ23" s="135"/>
    </row>
    <row r="24" spans="1:52" s="24" customFormat="1" ht="86.25" customHeight="1">
      <c r="A24" s="29"/>
      <c r="B24" s="826" t="str">
        <f>"(b) Attachment 2:"</f>
        <v>(b) Attachment 2:</v>
      </c>
      <c r="C24" s="826"/>
      <c r="D24" s="951" t="s">
        <v>58</v>
      </c>
      <c r="E24" s="951"/>
      <c r="F24" s="951"/>
      <c r="G24" s="956"/>
      <c r="H24" s="956"/>
      <c r="I24" s="956"/>
      <c r="J24" s="956"/>
      <c r="K24" s="59"/>
      <c r="L24" s="59"/>
      <c r="M24" s="59"/>
      <c r="N24" s="59"/>
      <c r="O24" s="59"/>
      <c r="P24" s="59"/>
      <c r="Q24" s="59"/>
      <c r="R24" s="59"/>
      <c r="S24" s="59"/>
      <c r="T24" s="59"/>
      <c r="U24" s="59"/>
      <c r="V24" s="59"/>
      <c r="W24" s="59"/>
      <c r="X24" s="59"/>
      <c r="Y24" s="59"/>
      <c r="Z24" s="59"/>
      <c r="AA24" s="59"/>
      <c r="AB24" s="218"/>
      <c r="AC24" s="219" t="s">
        <v>340</v>
      </c>
      <c r="AD24" s="215" t="str">
        <f>IF(J21 &gt; 9, "("&amp;J21&amp;")", "(0"&amp;J21&amp;")")</f>
        <v>(0)</v>
      </c>
      <c r="AE24" s="215"/>
      <c r="AF24" s="59"/>
      <c r="AG24" s="216">
        <v>21</v>
      </c>
      <c r="AH24" s="216" t="s">
        <v>111</v>
      </c>
      <c r="AI24" s="217"/>
      <c r="AJ24" s="217"/>
      <c r="AK24" s="217"/>
      <c r="AL24" s="217"/>
      <c r="AM24" s="59"/>
      <c r="AN24" s="59"/>
      <c r="AO24" s="59"/>
      <c r="AP24" s="59"/>
      <c r="AQ24" s="135"/>
      <c r="AR24" s="135"/>
      <c r="AS24" s="135"/>
      <c r="AT24" s="135"/>
      <c r="AU24" s="135"/>
      <c r="AV24" s="135"/>
      <c r="AW24" s="135"/>
      <c r="AX24" s="135"/>
      <c r="AY24" s="135"/>
      <c r="AZ24" s="135"/>
    </row>
    <row r="25" spans="1:52" s="24" customFormat="1" ht="80.25" customHeight="1">
      <c r="A25" s="29"/>
      <c r="B25" s="826" t="str">
        <f>"(c) Attachment 3 :"</f>
        <v>(c) Attachment 3 :</v>
      </c>
      <c r="C25" s="826"/>
      <c r="D25" s="951" t="s">
        <v>307</v>
      </c>
      <c r="E25" s="951"/>
      <c r="F25" s="951"/>
      <c r="G25" s="78"/>
      <c r="H25" s="78"/>
      <c r="I25" s="59"/>
      <c r="J25" s="59"/>
      <c r="K25" s="59"/>
      <c r="L25" s="59"/>
      <c r="M25" s="59"/>
      <c r="N25" s="59"/>
      <c r="O25" s="59"/>
      <c r="P25" s="59"/>
      <c r="Q25" s="59"/>
      <c r="R25" s="59"/>
      <c r="S25" s="59"/>
      <c r="T25" s="59"/>
      <c r="U25" s="59"/>
      <c r="V25" s="59"/>
      <c r="W25" s="59"/>
      <c r="X25" s="59"/>
      <c r="Y25" s="59"/>
      <c r="Z25" s="59"/>
      <c r="AA25" s="34"/>
      <c r="AB25" s="218"/>
      <c r="AC25" s="219"/>
      <c r="AD25" s="215"/>
      <c r="AE25" s="215"/>
      <c r="AF25" s="59"/>
      <c r="AG25" s="216">
        <v>22</v>
      </c>
      <c r="AH25" s="216" t="s">
        <v>293</v>
      </c>
      <c r="AI25" s="217"/>
      <c r="AJ25" s="217"/>
      <c r="AK25" s="217"/>
      <c r="AL25" s="217"/>
      <c r="AM25" s="59"/>
      <c r="AN25" s="59"/>
      <c r="AO25" s="59"/>
      <c r="AP25" s="59"/>
      <c r="AQ25" s="135"/>
      <c r="AR25" s="135"/>
      <c r="AS25" s="135"/>
      <c r="AT25" s="135"/>
      <c r="AU25" s="135"/>
      <c r="AV25" s="135"/>
      <c r="AW25" s="135"/>
      <c r="AX25" s="135"/>
      <c r="AY25" s="135"/>
      <c r="AZ25" s="135"/>
    </row>
    <row r="26" spans="1:52" s="24" customFormat="1" ht="49.5" hidden="1" customHeight="1">
      <c r="A26" s="29"/>
      <c r="B26" s="312"/>
      <c r="C26" s="312"/>
      <c r="D26" s="960" t="s">
        <v>167</v>
      </c>
      <c r="E26" s="960"/>
      <c r="F26" s="960"/>
      <c r="G26" s="180"/>
      <c r="H26" s="257" t="e">
        <f>#REF!</f>
        <v>#REF!</v>
      </c>
      <c r="I26" s="59"/>
      <c r="J26" s="67"/>
      <c r="K26" s="67"/>
      <c r="L26" s="67"/>
      <c r="M26" s="67"/>
      <c r="N26" s="67"/>
      <c r="O26" s="67"/>
      <c r="P26" s="67"/>
      <c r="Q26" s="67"/>
      <c r="R26" s="67"/>
      <c r="S26" s="67"/>
      <c r="T26" s="67"/>
      <c r="U26" s="67"/>
      <c r="V26" s="67"/>
      <c r="W26" s="67"/>
      <c r="X26" s="67"/>
      <c r="Y26" s="67"/>
      <c r="Z26" s="59"/>
      <c r="AA26" s="59"/>
      <c r="AB26" s="218"/>
      <c r="AC26" s="219" t="s">
        <v>341</v>
      </c>
      <c r="AD26" s="215"/>
      <c r="AE26" s="215"/>
      <c r="AF26" s="59"/>
      <c r="AG26" s="216">
        <v>23</v>
      </c>
      <c r="AH26" s="216" t="s">
        <v>293</v>
      </c>
      <c r="AI26" s="217"/>
      <c r="AJ26" s="217"/>
      <c r="AK26" s="217"/>
      <c r="AL26" s="217"/>
      <c r="AM26" s="59"/>
      <c r="AN26" s="59"/>
      <c r="AO26" s="59"/>
      <c r="AP26" s="59"/>
      <c r="AQ26" s="135"/>
      <c r="AR26" s="135"/>
      <c r="AS26" s="135"/>
      <c r="AT26" s="135"/>
      <c r="AU26" s="135"/>
      <c r="AV26" s="135"/>
      <c r="AW26" s="135"/>
      <c r="AX26" s="135"/>
      <c r="AY26" s="135"/>
      <c r="AZ26" s="135"/>
    </row>
    <row r="27" spans="1:52" s="24" customFormat="1" ht="48" hidden="1" customHeight="1">
      <c r="A27" s="29"/>
      <c r="B27" s="312"/>
      <c r="C27" s="312"/>
      <c r="D27" s="960" t="s">
        <v>168</v>
      </c>
      <c r="E27" s="960"/>
      <c r="F27" s="960"/>
      <c r="G27" s="180">
        <v>0</v>
      </c>
      <c r="H27" s="257" t="e">
        <f>#REF!</f>
        <v>#REF!</v>
      </c>
      <c r="I27" s="59"/>
      <c r="J27" s="188"/>
      <c r="K27" s="188"/>
      <c r="L27" s="188"/>
      <c r="M27" s="188"/>
      <c r="N27" s="188"/>
      <c r="O27" s="188"/>
      <c r="P27" s="188"/>
      <c r="Q27" s="188"/>
      <c r="R27" s="188"/>
      <c r="S27" s="188"/>
      <c r="T27" s="188"/>
      <c r="U27" s="188"/>
      <c r="V27" s="188"/>
      <c r="W27" s="188"/>
      <c r="X27" s="188"/>
      <c r="Y27" s="188"/>
      <c r="Z27" s="188"/>
      <c r="AA27" s="188"/>
      <c r="AB27" s="218"/>
      <c r="AC27" s="219" t="s">
        <v>342</v>
      </c>
      <c r="AD27" s="215"/>
      <c r="AE27" s="215"/>
      <c r="AF27" s="59"/>
      <c r="AG27" s="216">
        <v>24</v>
      </c>
      <c r="AH27" s="216" t="s">
        <v>293</v>
      </c>
      <c r="AI27" s="217"/>
      <c r="AJ27" s="217"/>
      <c r="AK27" s="217"/>
      <c r="AL27" s="217"/>
      <c r="AM27" s="59"/>
      <c r="AN27" s="59"/>
      <c r="AO27" s="59"/>
      <c r="AP27" s="59"/>
      <c r="AQ27" s="135"/>
      <c r="AR27" s="135"/>
      <c r="AS27" s="135"/>
      <c r="AT27" s="135"/>
      <c r="AU27" s="135"/>
      <c r="AV27" s="135"/>
      <c r="AW27" s="135"/>
      <c r="AX27" s="135"/>
      <c r="AY27" s="135"/>
      <c r="AZ27" s="135"/>
    </row>
    <row r="28" spans="1:52" ht="198.75" customHeight="1">
      <c r="B28" s="826" t="str">
        <f>"(d) Attachment 4 :"</f>
        <v>(d) Attachment 4 :</v>
      </c>
      <c r="C28" s="826"/>
      <c r="D28" s="951" t="s">
        <v>306</v>
      </c>
      <c r="E28" s="951"/>
      <c r="F28" s="951"/>
      <c r="G28" s="161"/>
      <c r="H28" s="78"/>
      <c r="AB28" s="218"/>
      <c r="AC28" s="219"/>
      <c r="AG28" s="216">
        <v>25</v>
      </c>
      <c r="AH28" s="216" t="s">
        <v>293</v>
      </c>
      <c r="AI28" s="217"/>
      <c r="AJ28" s="217"/>
      <c r="AK28" s="217"/>
      <c r="AL28" s="217"/>
      <c r="AQ28" s="138"/>
      <c r="AR28" s="138"/>
      <c r="AS28" s="138"/>
      <c r="AT28" s="138"/>
      <c r="AU28" s="138"/>
      <c r="AV28" s="138"/>
      <c r="AW28" s="138"/>
      <c r="AX28" s="138"/>
      <c r="AY28" s="138"/>
      <c r="AZ28" s="138"/>
    </row>
    <row r="29" spans="1:52" ht="69" customHeight="1">
      <c r="B29" s="826" t="str">
        <f>"(e) Attachment 5 :"</f>
        <v>(e) Attachment 5 :</v>
      </c>
      <c r="C29" s="826"/>
      <c r="D29" s="951" t="s">
        <v>59</v>
      </c>
      <c r="E29" s="951"/>
      <c r="F29" s="951"/>
      <c r="G29" s="78"/>
      <c r="H29" s="78"/>
      <c r="AB29" s="218"/>
      <c r="AC29" s="219"/>
      <c r="AG29" s="216">
        <v>26</v>
      </c>
      <c r="AH29" s="216" t="s">
        <v>293</v>
      </c>
      <c r="AI29" s="217"/>
      <c r="AJ29" s="217"/>
      <c r="AK29" s="217"/>
      <c r="AL29" s="217"/>
      <c r="AQ29" s="138"/>
      <c r="AR29" s="138"/>
      <c r="AS29" s="138"/>
      <c r="AT29" s="138"/>
      <c r="AU29" s="138"/>
      <c r="AV29" s="138"/>
      <c r="AW29" s="138"/>
      <c r="AX29" s="138"/>
      <c r="AY29" s="138"/>
      <c r="AZ29" s="138"/>
    </row>
    <row r="30" spans="1:52" ht="69" customHeight="1">
      <c r="B30" s="826" t="s">
        <v>619</v>
      </c>
      <c r="C30" s="826"/>
      <c r="D30" s="826" t="s">
        <v>620</v>
      </c>
      <c r="E30" s="826"/>
      <c r="F30" s="826"/>
      <c r="G30" s="78"/>
      <c r="H30" s="78"/>
      <c r="AB30" s="218"/>
      <c r="AC30" s="219"/>
      <c r="AG30" s="216"/>
      <c r="AH30" s="216"/>
      <c r="AI30" s="217"/>
      <c r="AJ30" s="217"/>
      <c r="AK30" s="217"/>
      <c r="AL30" s="217"/>
      <c r="AQ30" s="138"/>
      <c r="AR30" s="138"/>
      <c r="AS30" s="138"/>
      <c r="AT30" s="138"/>
      <c r="AU30" s="138"/>
      <c r="AV30" s="138"/>
      <c r="AW30" s="138"/>
      <c r="AX30" s="138"/>
      <c r="AY30" s="138"/>
      <c r="AZ30" s="138"/>
    </row>
    <row r="31" spans="1:52" s="24" customFormat="1" ht="97.5" customHeight="1">
      <c r="A31" s="29"/>
      <c r="B31" s="826" t="str">
        <f>"(g) Attachment 6 :"</f>
        <v>(g) Attachment 6 :</v>
      </c>
      <c r="C31" s="826"/>
      <c r="D31" s="951" t="s">
        <v>60</v>
      </c>
      <c r="E31" s="951"/>
      <c r="F31" s="951"/>
      <c r="G31" s="78"/>
      <c r="H31" s="78"/>
      <c r="I31" s="59"/>
      <c r="J31" s="59"/>
      <c r="K31" s="59"/>
      <c r="L31" s="59"/>
      <c r="M31" s="59"/>
      <c r="N31" s="59"/>
      <c r="O31" s="59"/>
      <c r="P31" s="59"/>
      <c r="Q31" s="59"/>
      <c r="R31" s="59"/>
      <c r="S31" s="59"/>
      <c r="T31" s="59"/>
      <c r="U31" s="59"/>
      <c r="V31" s="59"/>
      <c r="W31" s="59"/>
      <c r="X31" s="59"/>
      <c r="Y31" s="59"/>
      <c r="Z31" s="59"/>
      <c r="AA31" s="59"/>
      <c r="AB31" s="218"/>
      <c r="AC31" s="219"/>
      <c r="AD31" s="215"/>
      <c r="AE31" s="215"/>
      <c r="AF31" s="59"/>
      <c r="AG31" s="216">
        <v>27</v>
      </c>
      <c r="AH31" s="216" t="s">
        <v>293</v>
      </c>
      <c r="AI31" s="217"/>
      <c r="AJ31" s="217"/>
      <c r="AK31" s="217"/>
      <c r="AL31" s="217"/>
      <c r="AM31" s="59"/>
      <c r="AN31" s="59"/>
      <c r="AO31" s="59"/>
      <c r="AP31" s="59"/>
      <c r="AQ31" s="135"/>
      <c r="AR31" s="135"/>
      <c r="AS31" s="135"/>
      <c r="AT31" s="135"/>
      <c r="AU31" s="135"/>
      <c r="AV31" s="135"/>
      <c r="AW31" s="135"/>
      <c r="AX31" s="135"/>
      <c r="AY31" s="135"/>
      <c r="AZ31" s="135"/>
    </row>
    <row r="32" spans="1:52" s="24" customFormat="1" ht="57" customHeight="1">
      <c r="A32" s="29"/>
      <c r="B32" s="826" t="str">
        <f>"(h) Attachment 7 :"</f>
        <v>(h) Attachment 7 :</v>
      </c>
      <c r="C32" s="826"/>
      <c r="D32" s="951" t="s">
        <v>465</v>
      </c>
      <c r="E32" s="951"/>
      <c r="F32" s="951"/>
      <c r="G32" s="79"/>
      <c r="H32" s="79"/>
      <c r="I32" s="59"/>
      <c r="J32" s="59"/>
      <c r="K32" s="59"/>
      <c r="L32" s="59"/>
      <c r="M32" s="59"/>
      <c r="N32" s="59"/>
      <c r="O32" s="59"/>
      <c r="P32" s="59"/>
      <c r="Q32" s="59"/>
      <c r="R32" s="59"/>
      <c r="S32" s="59"/>
      <c r="T32" s="59"/>
      <c r="U32" s="59"/>
      <c r="V32" s="59"/>
      <c r="W32" s="59"/>
      <c r="X32" s="59"/>
      <c r="Y32" s="59"/>
      <c r="Z32" s="59"/>
      <c r="AA32" s="59"/>
      <c r="AB32" s="218"/>
      <c r="AC32" s="219"/>
      <c r="AD32" s="215"/>
      <c r="AE32" s="215"/>
      <c r="AF32" s="59"/>
      <c r="AG32" s="216">
        <v>28</v>
      </c>
      <c r="AH32" s="216" t="s">
        <v>293</v>
      </c>
      <c r="AI32" s="217"/>
      <c r="AJ32" s="217"/>
      <c r="AK32" s="217"/>
      <c r="AL32" s="217"/>
      <c r="AM32" s="59"/>
      <c r="AN32" s="59"/>
      <c r="AO32" s="59"/>
      <c r="AP32" s="59"/>
      <c r="AQ32" s="135"/>
      <c r="AR32" s="135"/>
      <c r="AS32" s="135"/>
      <c r="AT32" s="135"/>
      <c r="AU32" s="135"/>
      <c r="AV32" s="135"/>
      <c r="AW32" s="135"/>
      <c r="AX32" s="135"/>
      <c r="AY32" s="135"/>
      <c r="AZ32" s="135"/>
    </row>
    <row r="33" spans="1:52" s="24" customFormat="1" ht="44.25" customHeight="1">
      <c r="A33" s="29"/>
      <c r="B33" s="826" t="str">
        <f>"(i) Attachment 8 :"</f>
        <v>(i) Attachment 8 :</v>
      </c>
      <c r="C33" s="826"/>
      <c r="D33" s="951" t="s">
        <v>308</v>
      </c>
      <c r="E33" s="951"/>
      <c r="F33" s="951"/>
      <c r="G33" s="78"/>
      <c r="H33" s="78"/>
      <c r="I33" s="59"/>
      <c r="J33" s="59"/>
      <c r="K33" s="59"/>
      <c r="L33" s="59"/>
      <c r="M33" s="59"/>
      <c r="N33" s="59"/>
      <c r="O33" s="59"/>
      <c r="P33" s="59"/>
      <c r="Q33" s="59"/>
      <c r="R33" s="59"/>
      <c r="S33" s="59"/>
      <c r="T33" s="59"/>
      <c r="U33" s="59"/>
      <c r="V33" s="59"/>
      <c r="W33" s="59"/>
      <c r="X33" s="59"/>
      <c r="Y33" s="59"/>
      <c r="Z33" s="59"/>
      <c r="AA33" s="59"/>
      <c r="AB33" s="218"/>
      <c r="AC33" s="219"/>
      <c r="AD33" s="215"/>
      <c r="AE33" s="215"/>
      <c r="AF33" s="59"/>
      <c r="AG33" s="216">
        <v>29</v>
      </c>
      <c r="AH33" s="216" t="s">
        <v>293</v>
      </c>
      <c r="AI33" s="217"/>
      <c r="AJ33" s="217"/>
      <c r="AK33" s="217"/>
      <c r="AL33" s="217"/>
      <c r="AM33" s="59"/>
      <c r="AN33" s="59"/>
      <c r="AO33" s="59"/>
      <c r="AP33" s="59"/>
      <c r="AQ33" s="135"/>
      <c r="AR33" s="135"/>
      <c r="AS33" s="135"/>
      <c r="AT33" s="135"/>
      <c r="AU33" s="135"/>
      <c r="AV33" s="135"/>
      <c r="AW33" s="135"/>
      <c r="AX33" s="135"/>
      <c r="AY33" s="135"/>
      <c r="AZ33" s="135"/>
    </row>
    <row r="34" spans="1:52" s="24" customFormat="1" ht="45" customHeight="1">
      <c r="A34" s="29"/>
      <c r="B34" s="826" t="str">
        <f>"(j) Attachment 9 :"</f>
        <v>(j) Attachment 9 :</v>
      </c>
      <c r="C34" s="826"/>
      <c r="D34" s="951" t="s">
        <v>61</v>
      </c>
      <c r="E34" s="951"/>
      <c r="F34" s="951"/>
      <c r="G34" s="78"/>
      <c r="H34" s="78"/>
      <c r="I34" s="59"/>
      <c r="J34" s="59"/>
      <c r="K34" s="59"/>
      <c r="L34" s="59"/>
      <c r="M34" s="59"/>
      <c r="N34" s="59"/>
      <c r="O34" s="59"/>
      <c r="P34" s="59"/>
      <c r="Q34" s="59"/>
      <c r="R34" s="59"/>
      <c r="S34" s="59"/>
      <c r="T34" s="59"/>
      <c r="U34" s="59"/>
      <c r="V34" s="59"/>
      <c r="W34" s="59"/>
      <c r="X34" s="59"/>
      <c r="Y34" s="59"/>
      <c r="Z34" s="59"/>
      <c r="AA34" s="59"/>
      <c r="AB34" s="218"/>
      <c r="AC34" s="219"/>
      <c r="AD34" s="215"/>
      <c r="AE34" s="215"/>
      <c r="AF34" s="59"/>
      <c r="AG34" s="216">
        <v>30</v>
      </c>
      <c r="AH34" s="216" t="s">
        <v>293</v>
      </c>
      <c r="AI34" s="217"/>
      <c r="AJ34" s="217"/>
      <c r="AK34" s="217"/>
      <c r="AL34" s="217"/>
      <c r="AM34" s="59"/>
      <c r="AN34" s="59"/>
      <c r="AO34" s="59"/>
      <c r="AP34" s="59"/>
      <c r="AQ34" s="135"/>
      <c r="AR34" s="135"/>
      <c r="AS34" s="135"/>
      <c r="AT34" s="135"/>
      <c r="AU34" s="135"/>
      <c r="AV34" s="135"/>
      <c r="AW34" s="135"/>
      <c r="AX34" s="135"/>
      <c r="AY34" s="135"/>
      <c r="AZ34" s="135"/>
    </row>
    <row r="35" spans="1:52" s="24" customFormat="1" ht="45.75" customHeight="1">
      <c r="A35" s="29"/>
      <c r="B35" s="826" t="str">
        <f>"(k) Attachment 10 :"</f>
        <v>(k) Attachment 10 :</v>
      </c>
      <c r="C35" s="826"/>
      <c r="D35" s="951" t="s">
        <v>62</v>
      </c>
      <c r="E35" s="951"/>
      <c r="F35" s="951"/>
      <c r="G35" s="78"/>
      <c r="H35" s="78"/>
      <c r="I35" s="59"/>
      <c r="J35" s="59"/>
      <c r="K35" s="59"/>
      <c r="L35" s="59"/>
      <c r="M35" s="59"/>
      <c r="N35" s="59"/>
      <c r="O35" s="59"/>
      <c r="P35" s="59"/>
      <c r="Q35" s="59"/>
      <c r="R35" s="59"/>
      <c r="S35" s="59"/>
      <c r="T35" s="59"/>
      <c r="U35" s="59"/>
      <c r="V35" s="59"/>
      <c r="W35" s="59"/>
      <c r="X35" s="59"/>
      <c r="Y35" s="59"/>
      <c r="Z35" s="59"/>
      <c r="AA35" s="59"/>
      <c r="AB35" s="218"/>
      <c r="AC35" s="219"/>
      <c r="AD35" s="215"/>
      <c r="AE35" s="215"/>
      <c r="AF35" s="59"/>
      <c r="AG35" s="216">
        <v>31</v>
      </c>
      <c r="AH35" s="216" t="s">
        <v>111</v>
      </c>
      <c r="AI35" s="217"/>
      <c r="AJ35" s="217"/>
      <c r="AK35" s="217"/>
      <c r="AL35" s="217"/>
      <c r="AM35" s="59"/>
      <c r="AN35" s="59"/>
      <c r="AO35" s="59"/>
      <c r="AP35" s="59"/>
      <c r="AQ35" s="135"/>
      <c r="AR35" s="135"/>
      <c r="AS35" s="135"/>
      <c r="AT35" s="135"/>
      <c r="AU35" s="135"/>
      <c r="AV35" s="135"/>
      <c r="AW35" s="135"/>
      <c r="AX35" s="135"/>
      <c r="AY35" s="135"/>
      <c r="AZ35" s="135"/>
    </row>
    <row r="36" spans="1:52" s="24" customFormat="1" ht="40.5" customHeight="1">
      <c r="A36" s="29"/>
      <c r="B36" s="826" t="str">
        <f>"(l) Attachment 11 :"</f>
        <v>(l) Attachment 11 :</v>
      </c>
      <c r="C36" s="826"/>
      <c r="D36" s="951" t="s">
        <v>63</v>
      </c>
      <c r="E36" s="951"/>
      <c r="F36" s="951"/>
      <c r="G36" s="78"/>
      <c r="H36" s="78"/>
      <c r="I36" s="59"/>
      <c r="J36" s="59"/>
      <c r="K36" s="59"/>
      <c r="L36" s="59"/>
      <c r="M36" s="59"/>
      <c r="N36" s="59"/>
      <c r="O36" s="59"/>
      <c r="P36" s="59"/>
      <c r="Q36" s="59"/>
      <c r="R36" s="59"/>
      <c r="S36" s="59"/>
      <c r="T36" s="59"/>
      <c r="U36" s="59"/>
      <c r="V36" s="59"/>
      <c r="W36" s="59"/>
      <c r="X36" s="59"/>
      <c r="Y36" s="59"/>
      <c r="Z36" s="59"/>
      <c r="AA36" s="59"/>
      <c r="AB36" s="218"/>
      <c r="AC36" s="219"/>
      <c r="AD36" s="215"/>
      <c r="AE36" s="215"/>
      <c r="AF36" s="59"/>
      <c r="AG36" s="59"/>
      <c r="AH36" s="59"/>
      <c r="AI36" s="59"/>
      <c r="AJ36" s="59"/>
      <c r="AK36" s="59"/>
      <c r="AL36" s="59"/>
      <c r="AM36" s="59"/>
      <c r="AN36" s="59"/>
      <c r="AO36" s="59"/>
      <c r="AP36" s="59"/>
      <c r="AQ36" s="135"/>
      <c r="AR36" s="135"/>
      <c r="AS36" s="135"/>
      <c r="AT36" s="135"/>
      <c r="AU36" s="135"/>
      <c r="AV36" s="135"/>
      <c r="AW36" s="135"/>
      <c r="AX36" s="135"/>
      <c r="AY36" s="135"/>
      <c r="AZ36" s="135"/>
    </row>
    <row r="37" spans="1:52" s="24" customFormat="1" ht="46.5" customHeight="1">
      <c r="A37" s="29"/>
      <c r="B37" s="826" t="str">
        <f>"(m) Attachment 12 :"</f>
        <v>(m) Attachment 12 :</v>
      </c>
      <c r="C37" s="826"/>
      <c r="D37" s="951" t="s">
        <v>285</v>
      </c>
      <c r="E37" s="951"/>
      <c r="F37" s="951"/>
      <c r="G37" s="78"/>
      <c r="H37" s="78"/>
      <c r="I37" s="59"/>
      <c r="J37" s="59"/>
      <c r="K37" s="59"/>
      <c r="L37" s="59"/>
      <c r="M37" s="59"/>
      <c r="N37" s="59"/>
      <c r="O37" s="59"/>
      <c r="P37" s="59"/>
      <c r="Q37" s="59"/>
      <c r="R37" s="59"/>
      <c r="S37" s="59"/>
      <c r="T37" s="59"/>
      <c r="U37" s="59"/>
      <c r="V37" s="59"/>
      <c r="W37" s="59"/>
      <c r="X37" s="59"/>
      <c r="Y37" s="59"/>
      <c r="Z37" s="59"/>
      <c r="AA37" s="59"/>
      <c r="AB37" s="218"/>
      <c r="AC37" s="219"/>
      <c r="AD37" s="215"/>
      <c r="AE37" s="215"/>
      <c r="AF37" s="59"/>
      <c r="AG37" s="59"/>
      <c r="AH37" s="59"/>
      <c r="AI37" s="59"/>
      <c r="AJ37" s="59"/>
      <c r="AK37" s="59"/>
      <c r="AL37" s="59"/>
      <c r="AM37" s="59"/>
      <c r="AN37" s="59"/>
      <c r="AO37" s="59"/>
      <c r="AP37" s="59"/>
      <c r="AQ37" s="135"/>
      <c r="AR37" s="135"/>
      <c r="AS37" s="135"/>
      <c r="AT37" s="135"/>
      <c r="AU37" s="135"/>
      <c r="AV37" s="135"/>
      <c r="AW37" s="135"/>
      <c r="AX37" s="135"/>
      <c r="AY37" s="135"/>
      <c r="AZ37" s="135"/>
    </row>
    <row r="38" spans="1:52" s="24" customFormat="1" ht="45" customHeight="1">
      <c r="A38" s="29"/>
      <c r="B38" s="826" t="str">
        <f>"(n) Attachment 13 :"</f>
        <v>(n) Attachment 13 :</v>
      </c>
      <c r="C38" s="826"/>
      <c r="D38" s="951" t="s">
        <v>286</v>
      </c>
      <c r="E38" s="951"/>
      <c r="F38" s="951"/>
      <c r="G38" s="78"/>
      <c r="H38" s="78"/>
      <c r="I38" s="59"/>
      <c r="J38" s="59"/>
      <c r="K38" s="59"/>
      <c r="L38" s="59"/>
      <c r="M38" s="59"/>
      <c r="N38" s="59"/>
      <c r="O38" s="59"/>
      <c r="P38" s="59"/>
      <c r="Q38" s="59"/>
      <c r="R38" s="59"/>
      <c r="S38" s="59"/>
      <c r="T38" s="59"/>
      <c r="U38" s="59"/>
      <c r="V38" s="59"/>
      <c r="W38" s="59"/>
      <c r="X38" s="59"/>
      <c r="Y38" s="59"/>
      <c r="Z38" s="59"/>
      <c r="AA38" s="59"/>
      <c r="AB38" s="218"/>
      <c r="AC38" s="219"/>
      <c r="AD38" s="215"/>
      <c r="AE38" s="215"/>
      <c r="AF38" s="59"/>
      <c r="AG38" s="59"/>
      <c r="AH38" s="59"/>
      <c r="AI38" s="59"/>
      <c r="AJ38" s="59"/>
      <c r="AK38" s="59"/>
      <c r="AL38" s="59"/>
      <c r="AM38" s="59"/>
      <c r="AN38" s="59"/>
      <c r="AO38" s="59"/>
      <c r="AP38" s="59"/>
      <c r="AQ38" s="135"/>
      <c r="AR38" s="135"/>
      <c r="AS38" s="135"/>
      <c r="AT38" s="135"/>
      <c r="AU38" s="135"/>
      <c r="AV38" s="135"/>
      <c r="AW38" s="135"/>
      <c r="AX38" s="135"/>
      <c r="AY38" s="135"/>
      <c r="AZ38" s="135"/>
    </row>
    <row r="39" spans="1:52" s="24" customFormat="1" ht="46.5" customHeight="1">
      <c r="A39" s="29"/>
      <c r="B39" s="826" t="str">
        <f>"(o) Attachment 14 :"</f>
        <v>(o) Attachment 14 :</v>
      </c>
      <c r="C39" s="826"/>
      <c r="D39" s="951" t="s">
        <v>64</v>
      </c>
      <c r="E39" s="951"/>
      <c r="F39" s="951"/>
      <c r="G39" s="78"/>
      <c r="H39" s="78"/>
      <c r="I39" s="59"/>
      <c r="J39" s="59"/>
      <c r="K39" s="59"/>
      <c r="L39" s="59"/>
      <c r="M39" s="59"/>
      <c r="N39" s="59"/>
      <c r="O39" s="59"/>
      <c r="P39" s="59"/>
      <c r="Q39" s="59"/>
      <c r="R39" s="59"/>
      <c r="S39" s="59"/>
      <c r="T39" s="59"/>
      <c r="U39" s="59"/>
      <c r="V39" s="59"/>
      <c r="W39" s="59"/>
      <c r="X39" s="59"/>
      <c r="Y39" s="59"/>
      <c r="Z39" s="59"/>
      <c r="AA39" s="59"/>
      <c r="AB39" s="218"/>
      <c r="AC39" s="219"/>
      <c r="AD39" s="215"/>
      <c r="AE39" s="215"/>
      <c r="AF39" s="59"/>
      <c r="AG39" s="59"/>
      <c r="AH39" s="59"/>
      <c r="AI39" s="59"/>
      <c r="AJ39" s="59"/>
      <c r="AK39" s="59"/>
      <c r="AL39" s="59"/>
      <c r="AM39" s="59"/>
      <c r="AN39" s="59"/>
      <c r="AO39" s="59"/>
      <c r="AP39" s="59"/>
      <c r="AQ39" s="135"/>
      <c r="AR39" s="135"/>
      <c r="AS39" s="135"/>
      <c r="AT39" s="135"/>
      <c r="AU39" s="135"/>
      <c r="AV39" s="135"/>
      <c r="AW39" s="135"/>
      <c r="AX39" s="135"/>
      <c r="AY39" s="135"/>
      <c r="AZ39" s="135"/>
    </row>
    <row r="40" spans="1:52" s="24" customFormat="1" ht="60" customHeight="1">
      <c r="A40" s="29"/>
      <c r="B40" s="826" t="str">
        <f>"(p) Attachment 15 :"</f>
        <v>(p) Attachment 15 :</v>
      </c>
      <c r="C40" s="826"/>
      <c r="D40" s="951" t="s">
        <v>711</v>
      </c>
      <c r="E40" s="951"/>
      <c r="F40" s="951"/>
      <c r="G40" s="78"/>
      <c r="H40" s="78"/>
      <c r="I40" s="59"/>
      <c r="J40" s="59"/>
      <c r="K40" s="59"/>
      <c r="L40" s="59"/>
      <c r="M40" s="59"/>
      <c r="N40" s="59"/>
      <c r="O40" s="59"/>
      <c r="P40" s="59"/>
      <c r="Q40" s="59"/>
      <c r="R40" s="59"/>
      <c r="S40" s="59"/>
      <c r="T40" s="59"/>
      <c r="U40" s="59"/>
      <c r="V40" s="59"/>
      <c r="W40" s="59"/>
      <c r="X40" s="59"/>
      <c r="Y40" s="59"/>
      <c r="Z40" s="59"/>
      <c r="AA40" s="59"/>
      <c r="AB40" s="218"/>
      <c r="AC40" s="219"/>
      <c r="AD40" s="215"/>
      <c r="AE40" s="215"/>
      <c r="AF40" s="59"/>
      <c r="AG40" s="59"/>
      <c r="AH40" s="59"/>
      <c r="AI40" s="59"/>
      <c r="AJ40" s="59"/>
      <c r="AK40" s="59"/>
      <c r="AL40" s="59"/>
      <c r="AM40" s="59"/>
      <c r="AN40" s="59"/>
      <c r="AO40" s="59"/>
      <c r="AP40" s="59"/>
      <c r="AQ40" s="135"/>
      <c r="AR40" s="135"/>
      <c r="AS40" s="135"/>
      <c r="AT40" s="135"/>
      <c r="AU40" s="135"/>
      <c r="AV40" s="135"/>
      <c r="AW40" s="135"/>
      <c r="AX40" s="135"/>
      <c r="AY40" s="135"/>
      <c r="AZ40" s="135"/>
    </row>
    <row r="41" spans="1:52" s="24" customFormat="1" ht="55.5" customHeight="1">
      <c r="A41" s="29"/>
      <c r="B41" s="826" t="str">
        <f>"(q) Attachment 16 :"</f>
        <v>(q) Attachment 16 :</v>
      </c>
      <c r="C41" s="826"/>
      <c r="D41" s="951" t="s">
        <v>287</v>
      </c>
      <c r="E41" s="951"/>
      <c r="F41" s="951"/>
      <c r="G41" s="78"/>
      <c r="H41" s="78"/>
      <c r="I41" s="59"/>
      <c r="J41" s="59"/>
      <c r="K41" s="59"/>
      <c r="L41" s="59"/>
      <c r="M41" s="59"/>
      <c r="N41" s="59"/>
      <c r="O41" s="59"/>
      <c r="P41" s="59"/>
      <c r="Q41" s="59"/>
      <c r="R41" s="59"/>
      <c r="S41" s="59"/>
      <c r="T41" s="59"/>
      <c r="U41" s="59"/>
      <c r="V41" s="59"/>
      <c r="W41" s="59"/>
      <c r="X41" s="59"/>
      <c r="Y41" s="59"/>
      <c r="Z41" s="59"/>
      <c r="AA41" s="59"/>
      <c r="AB41" s="218"/>
      <c r="AC41" s="219"/>
      <c r="AD41" s="215"/>
      <c r="AE41" s="215"/>
      <c r="AF41" s="59"/>
      <c r="AG41" s="59"/>
      <c r="AH41" s="59"/>
      <c r="AI41" s="59"/>
      <c r="AJ41" s="59"/>
      <c r="AK41" s="59"/>
      <c r="AL41" s="59"/>
      <c r="AM41" s="59"/>
      <c r="AN41" s="59"/>
      <c r="AO41" s="59"/>
      <c r="AP41" s="59"/>
      <c r="AQ41" s="135"/>
      <c r="AR41" s="135"/>
      <c r="AS41" s="135"/>
      <c r="AT41" s="135"/>
      <c r="AU41" s="135"/>
      <c r="AV41" s="135"/>
      <c r="AW41" s="135"/>
      <c r="AX41" s="135"/>
      <c r="AY41" s="135"/>
      <c r="AZ41" s="135"/>
    </row>
    <row r="42" spans="1:52" ht="46.5" customHeight="1">
      <c r="B42" s="826" t="str">
        <f>"(r) Attachment 17 :"</f>
        <v>(r) Attachment 17 :</v>
      </c>
      <c r="C42" s="826"/>
      <c r="D42" s="951" t="s">
        <v>500</v>
      </c>
      <c r="E42" s="951"/>
      <c r="F42" s="951"/>
      <c r="G42" s="78"/>
      <c r="H42" s="78"/>
      <c r="AB42" s="218"/>
      <c r="AC42" s="219"/>
      <c r="AQ42" s="138"/>
      <c r="AR42" s="138"/>
      <c r="AS42" s="138"/>
      <c r="AT42" s="138"/>
      <c r="AU42" s="138"/>
      <c r="AV42" s="138"/>
      <c r="AW42" s="138"/>
      <c r="AX42" s="138"/>
      <c r="AY42" s="138"/>
      <c r="AZ42" s="138"/>
    </row>
    <row r="43" spans="1:52" ht="49.5" customHeight="1">
      <c r="B43" s="826" t="str">
        <f>"(s) Attachment 18 :"</f>
        <v>(s) Attachment 18 :</v>
      </c>
      <c r="C43" s="826"/>
      <c r="D43" s="78" t="s">
        <v>503</v>
      </c>
      <c r="E43" s="78"/>
      <c r="F43" s="78"/>
      <c r="G43" s="78"/>
      <c r="H43" s="78"/>
      <c r="AB43" s="218"/>
      <c r="AC43" s="219"/>
      <c r="AQ43" s="138"/>
      <c r="AR43" s="138"/>
      <c r="AS43" s="138"/>
      <c r="AT43" s="138"/>
      <c r="AU43" s="138"/>
      <c r="AV43" s="138"/>
      <c r="AW43" s="138"/>
      <c r="AX43" s="138"/>
      <c r="AY43" s="138"/>
      <c r="AZ43" s="138"/>
    </row>
    <row r="44" spans="1:52" ht="33" customHeight="1">
      <c r="B44" s="826" t="str">
        <f>"(t) Attachment 19 :"</f>
        <v>(t) Attachment 19 :</v>
      </c>
      <c r="C44" s="826"/>
      <c r="D44" s="951" t="s">
        <v>288</v>
      </c>
      <c r="E44" s="951"/>
      <c r="F44" s="951"/>
      <c r="G44" s="78"/>
      <c r="H44" s="78"/>
      <c r="AB44" s="218"/>
      <c r="AC44" s="219"/>
      <c r="AQ44" s="138"/>
      <c r="AR44" s="138"/>
      <c r="AS44" s="138"/>
      <c r="AT44" s="138"/>
      <c r="AU44" s="138"/>
      <c r="AV44" s="138"/>
      <c r="AW44" s="138"/>
      <c r="AX44" s="138"/>
      <c r="AY44" s="138"/>
      <c r="AZ44" s="138"/>
    </row>
    <row r="45" spans="1:52" ht="43.5" customHeight="1">
      <c r="B45" s="826" t="str">
        <f>"(u) Attachment 20 :"</f>
        <v>(u) Attachment 20 :</v>
      </c>
      <c r="C45" s="826"/>
      <c r="D45" s="826" t="s">
        <v>529</v>
      </c>
      <c r="E45" s="826"/>
      <c r="F45" s="826"/>
      <c r="G45" s="78"/>
      <c r="H45" s="78"/>
      <c r="AB45" s="218"/>
      <c r="AC45" s="219"/>
      <c r="AQ45" s="138"/>
      <c r="AR45" s="138"/>
      <c r="AS45" s="138"/>
      <c r="AT45" s="138"/>
      <c r="AU45" s="138"/>
      <c r="AV45" s="138"/>
      <c r="AW45" s="138"/>
      <c r="AX45" s="138"/>
      <c r="AY45" s="138"/>
      <c r="AZ45" s="138"/>
    </row>
    <row r="46" spans="1:52" ht="31.5" customHeight="1">
      <c r="B46" s="826" t="s">
        <v>618</v>
      </c>
      <c r="C46" s="826"/>
      <c r="D46" s="826" t="s">
        <v>1016</v>
      </c>
      <c r="E46" s="826"/>
      <c r="F46" s="826"/>
      <c r="G46" s="78"/>
      <c r="H46" s="78"/>
      <c r="AB46" s="218"/>
      <c r="AC46" s="219"/>
      <c r="AQ46" s="138"/>
      <c r="AR46" s="138"/>
      <c r="AS46" s="138"/>
      <c r="AT46" s="138"/>
      <c r="AU46" s="138"/>
      <c r="AV46" s="138"/>
      <c r="AW46" s="138"/>
      <c r="AX46" s="138"/>
      <c r="AY46" s="138"/>
      <c r="AZ46" s="138"/>
    </row>
    <row r="47" spans="1:52" ht="36.75" customHeight="1">
      <c r="B47" s="826" t="s">
        <v>694</v>
      </c>
      <c r="C47" s="826"/>
      <c r="D47" s="826" t="s">
        <v>1018</v>
      </c>
      <c r="E47" s="826"/>
      <c r="F47" s="826"/>
      <c r="G47" s="78"/>
      <c r="H47" s="78"/>
      <c r="AB47" s="218"/>
      <c r="AC47" s="219"/>
      <c r="AQ47" s="138"/>
      <c r="AR47" s="138"/>
      <c r="AS47" s="138"/>
      <c r="AT47" s="138"/>
      <c r="AU47" s="138"/>
      <c r="AV47" s="138"/>
      <c r="AW47" s="138"/>
      <c r="AX47" s="138"/>
      <c r="AY47" s="138"/>
      <c r="AZ47" s="138"/>
    </row>
    <row r="48" spans="1:52" ht="51" customHeight="1">
      <c r="B48" s="826" t="s">
        <v>628</v>
      </c>
      <c r="C48" s="826"/>
      <c r="D48" s="826" t="s">
        <v>629</v>
      </c>
      <c r="E48" s="826"/>
      <c r="F48" s="826"/>
      <c r="G48" s="826"/>
      <c r="H48" s="826"/>
      <c r="I48" s="826"/>
      <c r="AB48" s="218"/>
      <c r="AC48" s="219"/>
      <c r="AQ48" s="138"/>
      <c r="AR48" s="138"/>
      <c r="AS48" s="138"/>
      <c r="AT48" s="138"/>
      <c r="AU48" s="138"/>
      <c r="AV48" s="138"/>
      <c r="AW48" s="138"/>
      <c r="AX48" s="138"/>
      <c r="AY48" s="138"/>
      <c r="AZ48" s="138"/>
    </row>
    <row r="49" spans="1:52" ht="28.5" customHeight="1">
      <c r="B49" s="826" t="s">
        <v>693</v>
      </c>
      <c r="C49" s="826"/>
      <c r="D49" s="826" t="s">
        <v>712</v>
      </c>
      <c r="E49" s="826"/>
      <c r="F49" s="826"/>
      <c r="G49" s="826"/>
      <c r="H49" s="826"/>
      <c r="I49" s="826"/>
      <c r="AB49" s="218"/>
      <c r="AC49" s="219"/>
      <c r="AQ49" s="138"/>
      <c r="AR49" s="138"/>
      <c r="AS49" s="138"/>
      <c r="AT49" s="138"/>
      <c r="AU49" s="138"/>
      <c r="AV49" s="138"/>
      <c r="AW49" s="138"/>
      <c r="AX49" s="138"/>
      <c r="AY49" s="138"/>
      <c r="AZ49" s="138"/>
    </row>
    <row r="50" spans="1:52" ht="43.5" customHeight="1">
      <c r="B50" s="65" t="s">
        <v>695</v>
      </c>
      <c r="C50" s="25"/>
      <c r="D50" s="826" t="s">
        <v>1019</v>
      </c>
      <c r="E50" s="826"/>
      <c r="F50" s="826"/>
      <c r="G50" s="78"/>
      <c r="H50" s="78"/>
      <c r="AB50" s="218"/>
      <c r="AC50" s="219"/>
      <c r="AQ50" s="138"/>
      <c r="AR50" s="138"/>
      <c r="AS50" s="138"/>
      <c r="AT50" s="138"/>
      <c r="AU50" s="138"/>
      <c r="AV50" s="138"/>
      <c r="AW50" s="138"/>
      <c r="AX50" s="138"/>
      <c r="AY50" s="138"/>
      <c r="AZ50" s="138"/>
    </row>
    <row r="51" spans="1:52" ht="45" customHeight="1">
      <c r="B51" s="65" t="s">
        <v>696</v>
      </c>
      <c r="C51" s="66"/>
      <c r="D51" s="826" t="s">
        <v>1017</v>
      </c>
      <c r="E51" s="826"/>
      <c r="F51" s="826"/>
      <c r="G51" s="78"/>
      <c r="H51" s="78"/>
      <c r="AB51" s="218"/>
      <c r="AC51" s="219"/>
      <c r="AQ51" s="138"/>
      <c r="AR51" s="138"/>
      <c r="AS51" s="138"/>
      <c r="AT51" s="138"/>
      <c r="AU51" s="138"/>
      <c r="AV51" s="138"/>
      <c r="AW51" s="138"/>
      <c r="AX51" s="138"/>
      <c r="AY51" s="138"/>
      <c r="AZ51" s="138"/>
    </row>
    <row r="52" spans="1:52" ht="99" customHeight="1">
      <c r="B52" s="65" t="s">
        <v>703</v>
      </c>
      <c r="C52" s="66"/>
      <c r="D52" s="826" t="s">
        <v>1020</v>
      </c>
      <c r="E52" s="826"/>
      <c r="F52" s="826"/>
      <c r="G52" s="78"/>
      <c r="H52" s="78"/>
      <c r="AB52" s="218"/>
      <c r="AC52" s="219"/>
      <c r="AQ52" s="138"/>
      <c r="AR52" s="138"/>
      <c r="AS52" s="138"/>
      <c r="AT52" s="138"/>
      <c r="AU52" s="138"/>
      <c r="AV52" s="138"/>
      <c r="AW52" s="138"/>
      <c r="AX52" s="138"/>
      <c r="AY52" s="138"/>
      <c r="AZ52" s="138"/>
    </row>
    <row r="53" spans="1:52" ht="66" customHeight="1">
      <c r="A53" s="76">
        <v>3</v>
      </c>
      <c r="B53" s="955" t="s">
        <v>65</v>
      </c>
      <c r="C53" s="955"/>
      <c r="D53" s="955"/>
      <c r="E53" s="955"/>
      <c r="F53" s="955"/>
      <c r="G53" s="80"/>
      <c r="H53" s="80"/>
      <c r="AB53" s="218"/>
      <c r="AC53" s="219"/>
      <c r="AQ53" s="138"/>
      <c r="AR53" s="138"/>
      <c r="AS53" s="138"/>
      <c r="AT53" s="138"/>
      <c r="AU53" s="138"/>
      <c r="AV53" s="138"/>
      <c r="AW53" s="138"/>
      <c r="AX53" s="138"/>
      <c r="AY53" s="138"/>
      <c r="AZ53" s="138"/>
    </row>
    <row r="54" spans="1:52" ht="83.25" customHeight="1">
      <c r="A54" s="76">
        <v>3.1</v>
      </c>
      <c r="B54" s="955" t="s">
        <v>332</v>
      </c>
      <c r="C54" s="955"/>
      <c r="D54" s="955"/>
      <c r="E54" s="955"/>
      <c r="F54" s="955"/>
      <c r="G54" s="80"/>
      <c r="H54" s="80"/>
      <c r="AB54" s="218"/>
      <c r="AC54" s="219"/>
      <c r="AQ54" s="138"/>
      <c r="AR54" s="138"/>
      <c r="AS54" s="138"/>
      <c r="AT54" s="138"/>
      <c r="AU54" s="138"/>
      <c r="AV54" s="138"/>
      <c r="AW54" s="138"/>
      <c r="AX54" s="138"/>
      <c r="AY54" s="138"/>
      <c r="AZ54" s="138"/>
    </row>
    <row r="55" spans="1:52" ht="84" customHeight="1">
      <c r="A55" s="76">
        <v>3.2</v>
      </c>
      <c r="B55" s="955" t="s">
        <v>333</v>
      </c>
      <c r="C55" s="955"/>
      <c r="D55" s="955"/>
      <c r="E55" s="955"/>
      <c r="F55" s="955"/>
      <c r="G55" s="80"/>
      <c r="H55" s="80"/>
      <c r="AB55" s="218"/>
      <c r="AC55" s="219"/>
      <c r="AQ55" s="138"/>
      <c r="AR55" s="138"/>
      <c r="AS55" s="138"/>
      <c r="AT55" s="138"/>
      <c r="AU55" s="138"/>
      <c r="AV55" s="138"/>
      <c r="AW55" s="138"/>
      <c r="AX55" s="138"/>
      <c r="AY55" s="138"/>
      <c r="AZ55" s="138"/>
    </row>
    <row r="56" spans="1:52" s="24" customFormat="1" ht="92.25" customHeight="1">
      <c r="A56" s="76">
        <v>4</v>
      </c>
      <c r="B56" s="955" t="s">
        <v>473</v>
      </c>
      <c r="C56" s="955"/>
      <c r="D56" s="955"/>
      <c r="E56" s="955"/>
      <c r="F56" s="955"/>
      <c r="G56" s="80"/>
      <c r="H56" s="80"/>
      <c r="I56" s="59"/>
      <c r="J56" s="59"/>
      <c r="K56" s="59"/>
      <c r="L56" s="59"/>
      <c r="M56" s="59"/>
      <c r="N56" s="59"/>
      <c r="O56" s="59"/>
      <c r="P56" s="59"/>
      <c r="Q56" s="59"/>
      <c r="R56" s="59"/>
      <c r="S56" s="59"/>
      <c r="T56" s="59"/>
      <c r="U56" s="59"/>
      <c r="V56" s="59"/>
      <c r="W56" s="59"/>
      <c r="X56" s="59"/>
      <c r="Y56" s="59"/>
      <c r="Z56" s="59"/>
      <c r="AA56" s="59"/>
      <c r="AB56" s="218"/>
      <c r="AC56" s="219"/>
      <c r="AD56" s="215"/>
      <c r="AE56" s="215"/>
      <c r="AF56" s="59"/>
      <c r="AG56" s="59"/>
      <c r="AH56" s="59"/>
      <c r="AI56" s="59"/>
      <c r="AJ56" s="59"/>
      <c r="AK56" s="59"/>
      <c r="AL56" s="59"/>
      <c r="AM56" s="59"/>
      <c r="AN56" s="59"/>
      <c r="AO56" s="59"/>
      <c r="AP56" s="59"/>
      <c r="AQ56" s="135"/>
      <c r="AR56" s="135"/>
      <c r="AS56" s="135"/>
      <c r="AT56" s="135"/>
      <c r="AU56" s="135"/>
      <c r="AV56" s="135"/>
      <c r="AW56" s="135"/>
      <c r="AX56" s="135"/>
      <c r="AY56" s="135"/>
      <c r="AZ56" s="135"/>
    </row>
    <row r="57" spans="1:52" ht="68.25" customHeight="1">
      <c r="A57" s="76">
        <v>4.0999999999999996</v>
      </c>
      <c r="B57" s="955" t="s">
        <v>519</v>
      </c>
      <c r="C57" s="955"/>
      <c r="D57" s="955"/>
      <c r="E57" s="955"/>
      <c r="F57" s="955"/>
      <c r="G57" s="80"/>
      <c r="H57" s="80"/>
      <c r="AB57" s="218"/>
      <c r="AC57" s="219"/>
      <c r="AQ57" s="138"/>
      <c r="AR57" s="138"/>
      <c r="AS57" s="138"/>
      <c r="AT57" s="138"/>
      <c r="AU57" s="138"/>
      <c r="AV57" s="138"/>
      <c r="AW57" s="138"/>
      <c r="AX57" s="138"/>
      <c r="AY57" s="138"/>
      <c r="AZ57" s="138"/>
    </row>
    <row r="58" spans="1:52" ht="104.25" customHeight="1">
      <c r="A58" s="76">
        <v>4.2</v>
      </c>
      <c r="B58" s="955" t="s">
        <v>520</v>
      </c>
      <c r="C58" s="955"/>
      <c r="D58" s="955"/>
      <c r="E58" s="955"/>
      <c r="F58" s="955"/>
      <c r="G58" s="80"/>
      <c r="H58" s="80"/>
      <c r="AB58" s="218"/>
      <c r="AC58" s="219"/>
      <c r="AQ58" s="138"/>
      <c r="AR58" s="138"/>
      <c r="AS58" s="138"/>
      <c r="AT58" s="138"/>
      <c r="AU58" s="138"/>
      <c r="AV58" s="138"/>
      <c r="AW58" s="138"/>
      <c r="AX58" s="138"/>
      <c r="AY58" s="138"/>
      <c r="AZ58" s="138"/>
    </row>
    <row r="59" spans="1:52" ht="21" customHeight="1">
      <c r="A59" s="76"/>
      <c r="B59" s="955"/>
      <c r="C59" s="955"/>
      <c r="D59" s="955"/>
      <c r="E59" s="955"/>
      <c r="F59" s="955"/>
      <c r="G59" s="80"/>
      <c r="H59" s="80"/>
      <c r="AB59" s="218"/>
      <c r="AC59" s="219"/>
      <c r="AQ59" s="138"/>
      <c r="AR59" s="138"/>
      <c r="AS59" s="138"/>
      <c r="AT59" s="138"/>
      <c r="AU59" s="138"/>
      <c r="AV59" s="138"/>
      <c r="AW59" s="138"/>
      <c r="AX59" s="138"/>
      <c r="AY59" s="138"/>
      <c r="AZ59" s="138"/>
    </row>
    <row r="60" spans="1:52" ht="59.25" customHeight="1">
      <c r="A60" s="76">
        <v>4.3</v>
      </c>
      <c r="B60" s="955" t="s">
        <v>521</v>
      </c>
      <c r="C60" s="955"/>
      <c r="D60" s="955"/>
      <c r="E60" s="955"/>
      <c r="F60" s="955"/>
      <c r="G60" s="80"/>
      <c r="H60" s="80"/>
      <c r="AB60" s="218"/>
      <c r="AC60" s="219"/>
      <c r="AQ60" s="138"/>
      <c r="AR60" s="138"/>
      <c r="AS60" s="138"/>
      <c r="AT60" s="138"/>
      <c r="AU60" s="138"/>
      <c r="AV60" s="138"/>
      <c r="AW60" s="138"/>
      <c r="AX60" s="138"/>
      <c r="AY60" s="138"/>
      <c r="AZ60" s="138"/>
    </row>
    <row r="61" spans="1:52" ht="14.25" customHeight="1">
      <c r="A61" s="76"/>
      <c r="B61" s="955"/>
      <c r="C61" s="955"/>
      <c r="D61" s="955"/>
      <c r="E61" s="955"/>
      <c r="F61" s="955"/>
      <c r="G61" s="80"/>
      <c r="H61" s="80"/>
      <c r="AB61" s="218"/>
      <c r="AC61" s="219"/>
      <c r="AQ61" s="138"/>
      <c r="AR61" s="138"/>
      <c r="AS61" s="138"/>
      <c r="AT61" s="138"/>
      <c r="AU61" s="138"/>
      <c r="AV61" s="138"/>
      <c r="AW61" s="138"/>
      <c r="AX61" s="138"/>
      <c r="AY61" s="138"/>
      <c r="AZ61" s="138"/>
    </row>
    <row r="62" spans="1:52" ht="21" customHeight="1">
      <c r="A62" s="60">
        <v>5</v>
      </c>
      <c r="B62" s="973" t="s">
        <v>66</v>
      </c>
      <c r="C62" s="973"/>
      <c r="D62" s="973"/>
      <c r="E62" s="973"/>
      <c r="F62" s="973"/>
      <c r="G62" s="36"/>
      <c r="H62" s="36"/>
      <c r="AB62" s="218"/>
      <c r="AC62" s="219"/>
      <c r="AQ62" s="138"/>
      <c r="AR62" s="138"/>
      <c r="AS62" s="138"/>
      <c r="AT62" s="138"/>
      <c r="AU62" s="138"/>
      <c r="AV62" s="138"/>
      <c r="AW62" s="138"/>
      <c r="AX62" s="138"/>
      <c r="AY62" s="138"/>
      <c r="AZ62" s="138"/>
    </row>
    <row r="63" spans="1:52" s="24" customFormat="1" ht="223.5" customHeight="1">
      <c r="A63" s="76">
        <v>5.0999999999999996</v>
      </c>
      <c r="B63" s="955" t="s">
        <v>522</v>
      </c>
      <c r="C63" s="955"/>
      <c r="D63" s="955"/>
      <c r="E63" s="955"/>
      <c r="F63" s="955"/>
      <c r="G63" s="80"/>
      <c r="H63" s="80"/>
      <c r="I63" s="59"/>
      <c r="J63" s="59"/>
      <c r="K63" s="59"/>
      <c r="L63" s="59"/>
      <c r="M63" s="59"/>
      <c r="N63" s="59"/>
      <c r="O63" s="59"/>
      <c r="P63" s="59"/>
      <c r="Q63" s="59"/>
      <c r="R63" s="59"/>
      <c r="S63" s="59"/>
      <c r="T63" s="59"/>
      <c r="U63" s="59"/>
      <c r="V63" s="59"/>
      <c r="W63" s="59"/>
      <c r="X63" s="59"/>
      <c r="Y63" s="59"/>
      <c r="Z63" s="59"/>
      <c r="AA63" s="59"/>
      <c r="AB63" s="218"/>
      <c r="AC63" s="219"/>
      <c r="AD63" s="215"/>
      <c r="AE63" s="215"/>
      <c r="AF63" s="59"/>
      <c r="AG63" s="59"/>
      <c r="AH63" s="59"/>
      <c r="AI63" s="59"/>
      <c r="AJ63" s="59"/>
      <c r="AK63" s="59"/>
      <c r="AL63" s="59"/>
      <c r="AM63" s="59"/>
      <c r="AN63" s="59"/>
      <c r="AO63" s="59"/>
      <c r="AP63" s="59"/>
      <c r="AQ63" s="135"/>
      <c r="AR63" s="135"/>
      <c r="AS63" s="135"/>
      <c r="AT63" s="135"/>
      <c r="AU63" s="135"/>
      <c r="AV63" s="135"/>
      <c r="AW63" s="135"/>
      <c r="AX63" s="135"/>
      <c r="AY63" s="135"/>
      <c r="AZ63" s="135"/>
    </row>
    <row r="64" spans="1:52" s="24" customFormat="1" ht="33" customHeight="1">
      <c r="A64" s="76">
        <v>6</v>
      </c>
      <c r="B64" s="955" t="s">
        <v>67</v>
      </c>
      <c r="C64" s="955"/>
      <c r="D64" s="955"/>
      <c r="E64" s="955"/>
      <c r="F64" s="955"/>
      <c r="G64" s="80"/>
      <c r="H64" s="80"/>
      <c r="I64" s="59"/>
      <c r="J64" s="59"/>
      <c r="K64" s="59"/>
      <c r="L64" s="59"/>
      <c r="M64" s="59"/>
      <c r="N64" s="59"/>
      <c r="O64" s="59"/>
      <c r="P64" s="59"/>
      <c r="Q64" s="59"/>
      <c r="R64" s="59"/>
      <c r="S64" s="59"/>
      <c r="T64" s="59"/>
      <c r="U64" s="59"/>
      <c r="V64" s="59"/>
      <c r="W64" s="59"/>
      <c r="X64" s="59"/>
      <c r="Y64" s="59"/>
      <c r="Z64" s="59"/>
      <c r="AA64" s="59"/>
      <c r="AB64" s="218"/>
      <c r="AC64" s="219"/>
      <c r="AD64" s="215"/>
      <c r="AE64" s="215"/>
      <c r="AF64" s="59"/>
      <c r="AG64" s="59"/>
      <c r="AH64" s="59"/>
      <c r="AI64" s="59"/>
      <c r="AJ64" s="59"/>
      <c r="AK64" s="59"/>
      <c r="AL64" s="59"/>
      <c r="AM64" s="59"/>
      <c r="AN64" s="59"/>
      <c r="AO64" s="59"/>
      <c r="AP64" s="59"/>
      <c r="AQ64" s="135"/>
      <c r="AR64" s="135"/>
      <c r="AS64" s="135"/>
      <c r="AT64" s="135"/>
      <c r="AU64" s="135"/>
      <c r="AV64" s="135"/>
      <c r="AW64" s="135"/>
      <c r="AX64" s="135"/>
      <c r="AY64" s="135"/>
      <c r="AZ64" s="135"/>
    </row>
    <row r="65" spans="1:52" s="24" customFormat="1" ht="26.1" customHeight="1">
      <c r="A65" s="60"/>
      <c r="B65" s="52" t="s">
        <v>359</v>
      </c>
      <c r="C65" s="32" t="s">
        <v>68</v>
      </c>
      <c r="D65" s="29"/>
      <c r="E65" s="74" t="s">
        <v>69</v>
      </c>
      <c r="G65" s="85"/>
      <c r="H65" s="85"/>
      <c r="I65" s="85"/>
      <c r="J65" s="85"/>
      <c r="K65" s="85"/>
      <c r="L65" s="85"/>
      <c r="M65" s="85"/>
      <c r="N65" s="85"/>
      <c r="O65" s="85"/>
      <c r="P65" s="85"/>
      <c r="Q65" s="85"/>
      <c r="R65" s="85"/>
      <c r="S65" s="85"/>
      <c r="T65" s="85"/>
      <c r="U65" s="85"/>
      <c r="V65" s="85"/>
      <c r="W65" s="85"/>
      <c r="X65" s="85"/>
      <c r="Y65" s="85"/>
      <c r="Z65" s="85"/>
      <c r="AA65" s="85"/>
      <c r="AB65" s="62"/>
      <c r="AC65" s="219"/>
      <c r="AD65" s="449"/>
      <c r="AE65" s="449"/>
      <c r="AF65" s="85"/>
      <c r="AG65" s="85"/>
      <c r="AH65" s="85"/>
      <c r="AI65" s="85"/>
      <c r="AJ65" s="85"/>
      <c r="AK65" s="85"/>
      <c r="AL65" s="85"/>
      <c r="AM65" s="85"/>
      <c r="AN65" s="85"/>
      <c r="AO65" s="85"/>
      <c r="AP65" s="85"/>
      <c r="AQ65" s="135"/>
      <c r="AR65" s="135"/>
      <c r="AS65" s="135"/>
      <c r="AT65" s="135"/>
      <c r="AU65" s="135"/>
      <c r="AV65" s="135"/>
      <c r="AW65" s="135"/>
      <c r="AX65" s="135"/>
      <c r="AY65" s="135"/>
      <c r="AZ65" s="135"/>
    </row>
    <row r="66" spans="1:52" s="24" customFormat="1" ht="26.1" customHeight="1">
      <c r="A66" s="60"/>
      <c r="B66" s="52" t="s">
        <v>360</v>
      </c>
      <c r="C66" s="32" t="s">
        <v>714</v>
      </c>
      <c r="D66" s="29"/>
      <c r="E66" s="74" t="s">
        <v>715</v>
      </c>
      <c r="G66" s="85"/>
      <c r="H66" s="85"/>
      <c r="I66" s="85"/>
      <c r="J66" s="85"/>
      <c r="K66" s="85"/>
      <c r="L66" s="85"/>
      <c r="M66" s="85"/>
      <c r="N66" s="85"/>
      <c r="O66" s="85"/>
      <c r="P66" s="85"/>
      <c r="Q66" s="85"/>
      <c r="R66" s="85"/>
      <c r="S66" s="85"/>
      <c r="T66" s="85"/>
      <c r="U66" s="85"/>
      <c r="V66" s="85"/>
      <c r="W66" s="85"/>
      <c r="X66" s="85"/>
      <c r="Y66" s="85"/>
      <c r="Z66" s="85"/>
      <c r="AA66" s="85"/>
      <c r="AB66" s="62"/>
      <c r="AC66" s="219"/>
      <c r="AD66" s="449"/>
      <c r="AE66" s="449"/>
      <c r="AF66" s="85"/>
      <c r="AG66" s="85"/>
      <c r="AH66" s="85"/>
      <c r="AI66" s="85"/>
      <c r="AJ66" s="85"/>
      <c r="AK66" s="85"/>
      <c r="AL66" s="85"/>
      <c r="AM66" s="85"/>
      <c r="AN66" s="85"/>
      <c r="AO66" s="85"/>
      <c r="AP66" s="85"/>
      <c r="AQ66" s="135"/>
      <c r="AR66" s="135"/>
      <c r="AS66" s="135"/>
      <c r="AT66" s="135"/>
      <c r="AU66" s="135"/>
      <c r="AV66" s="135"/>
      <c r="AW66" s="135"/>
      <c r="AX66" s="135"/>
      <c r="AY66" s="135"/>
      <c r="AZ66" s="135"/>
    </row>
    <row r="67" spans="1:52" s="24" customFormat="1" ht="26.1" customHeight="1">
      <c r="A67" s="60"/>
      <c r="B67" s="52" t="s">
        <v>361</v>
      </c>
      <c r="C67" s="32" t="s">
        <v>70</v>
      </c>
      <c r="D67" s="29"/>
      <c r="E67" s="74" t="s">
        <v>71</v>
      </c>
      <c r="G67" s="85"/>
      <c r="H67" s="85"/>
      <c r="I67" s="85"/>
      <c r="J67" s="85"/>
      <c r="K67" s="85"/>
      <c r="L67" s="85"/>
      <c r="M67" s="85"/>
      <c r="N67" s="85"/>
      <c r="O67" s="85"/>
      <c r="P67" s="85"/>
      <c r="Q67" s="85"/>
      <c r="R67" s="85"/>
      <c r="S67" s="85"/>
      <c r="T67" s="85"/>
      <c r="U67" s="85"/>
      <c r="V67" s="85"/>
      <c r="W67" s="85"/>
      <c r="X67" s="85"/>
      <c r="Y67" s="85"/>
      <c r="Z67" s="85"/>
      <c r="AA67" s="85"/>
      <c r="AB67" s="63"/>
      <c r="AC67" s="219"/>
      <c r="AD67" s="449"/>
      <c r="AE67" s="449"/>
      <c r="AF67" s="85"/>
      <c r="AG67" s="85"/>
      <c r="AH67" s="85"/>
      <c r="AI67" s="85"/>
      <c r="AJ67" s="85"/>
      <c r="AK67" s="85"/>
      <c r="AL67" s="85"/>
      <c r="AM67" s="85"/>
      <c r="AN67" s="85"/>
      <c r="AO67" s="85"/>
      <c r="AP67" s="85"/>
      <c r="AQ67" s="135"/>
      <c r="AR67" s="135"/>
      <c r="AS67" s="135"/>
      <c r="AT67" s="135"/>
      <c r="AU67" s="135"/>
      <c r="AV67" s="135"/>
      <c r="AW67" s="135"/>
      <c r="AX67" s="135"/>
      <c r="AY67" s="135"/>
      <c r="AZ67" s="135"/>
    </row>
    <row r="68" spans="1:52" s="24" customFormat="1" ht="26.1" customHeight="1">
      <c r="A68" s="60"/>
      <c r="B68" s="52" t="s">
        <v>72</v>
      </c>
      <c r="C68" s="32" t="s">
        <v>73</v>
      </c>
      <c r="D68" s="29"/>
      <c r="E68" s="74" t="s">
        <v>74</v>
      </c>
      <c r="G68" s="85"/>
      <c r="H68" s="85"/>
      <c r="I68" s="85"/>
      <c r="J68" s="85"/>
      <c r="K68" s="85"/>
      <c r="L68" s="85"/>
      <c r="M68" s="85"/>
      <c r="N68" s="85"/>
      <c r="O68" s="85"/>
      <c r="P68" s="85"/>
      <c r="Q68" s="85"/>
      <c r="R68" s="85"/>
      <c r="S68" s="85"/>
      <c r="T68" s="85"/>
      <c r="U68" s="85"/>
      <c r="V68" s="85"/>
      <c r="W68" s="85"/>
      <c r="X68" s="85"/>
      <c r="Y68" s="85"/>
      <c r="Z68" s="85"/>
      <c r="AA68" s="85"/>
      <c r="AB68" s="63"/>
      <c r="AC68" s="219"/>
      <c r="AD68" s="449"/>
      <c r="AE68" s="449"/>
      <c r="AF68" s="85"/>
      <c r="AG68" s="85"/>
      <c r="AH68" s="85"/>
      <c r="AI68" s="85"/>
      <c r="AJ68" s="85"/>
      <c r="AK68" s="85"/>
      <c r="AL68" s="85"/>
      <c r="AM68" s="85"/>
      <c r="AN68" s="85"/>
      <c r="AO68" s="85"/>
      <c r="AP68" s="85"/>
      <c r="AQ68" s="135"/>
      <c r="AR68" s="135"/>
      <c r="AS68" s="135"/>
      <c r="AT68" s="135"/>
      <c r="AU68" s="135"/>
      <c r="AV68" s="135"/>
      <c r="AW68" s="135"/>
      <c r="AX68" s="135"/>
      <c r="AY68" s="135"/>
      <c r="AZ68" s="135"/>
    </row>
    <row r="69" spans="1:52" s="24" customFormat="1" ht="26.1" customHeight="1">
      <c r="A69" s="60"/>
      <c r="B69" s="52" t="s">
        <v>75</v>
      </c>
      <c r="C69" s="32" t="s">
        <v>76</v>
      </c>
      <c r="D69" s="29"/>
      <c r="E69" s="74" t="s">
        <v>77</v>
      </c>
      <c r="G69" s="85"/>
      <c r="H69" s="85"/>
      <c r="I69" s="85"/>
      <c r="J69" s="84"/>
      <c r="K69" s="84"/>
      <c r="L69" s="84"/>
      <c r="M69" s="84"/>
      <c r="N69" s="84"/>
      <c r="O69" s="84"/>
      <c r="P69" s="84"/>
      <c r="Q69" s="84"/>
      <c r="R69" s="84"/>
      <c r="S69" s="84"/>
      <c r="T69" s="84"/>
      <c r="U69" s="84"/>
      <c r="V69" s="84"/>
      <c r="W69" s="84"/>
      <c r="X69" s="84"/>
      <c r="Y69" s="84"/>
      <c r="Z69" s="84"/>
      <c r="AA69" s="84"/>
      <c r="AB69" s="63"/>
      <c r="AC69" s="219"/>
      <c r="AD69" s="449"/>
      <c r="AE69" s="449"/>
      <c r="AF69" s="85"/>
      <c r="AG69" s="85"/>
      <c r="AH69" s="85"/>
      <c r="AI69" s="85"/>
      <c r="AJ69" s="85"/>
      <c r="AK69" s="85"/>
      <c r="AL69" s="85"/>
      <c r="AM69" s="85"/>
      <c r="AN69" s="85"/>
      <c r="AO69" s="85"/>
      <c r="AP69" s="85"/>
      <c r="AQ69" s="135"/>
      <c r="AR69" s="135"/>
      <c r="AS69" s="135"/>
      <c r="AT69" s="135"/>
      <c r="AU69" s="135"/>
      <c r="AV69" s="135"/>
      <c r="AW69" s="135"/>
      <c r="AX69" s="135"/>
      <c r="AY69" s="135"/>
      <c r="AZ69" s="135"/>
    </row>
    <row r="70" spans="1:52" s="24" customFormat="1" ht="26.1" customHeight="1">
      <c r="A70" s="60"/>
      <c r="B70" s="52" t="s">
        <v>78</v>
      </c>
      <c r="C70" s="32" t="s">
        <v>79</v>
      </c>
      <c r="D70" s="29"/>
      <c r="E70" s="74" t="s">
        <v>81</v>
      </c>
      <c r="G70" s="85"/>
      <c r="H70" s="85"/>
      <c r="I70" s="85"/>
      <c r="J70" s="85"/>
      <c r="K70" s="85"/>
      <c r="L70" s="85"/>
      <c r="M70" s="85"/>
      <c r="N70" s="85"/>
      <c r="O70" s="85"/>
      <c r="P70" s="85"/>
      <c r="Q70" s="85"/>
      <c r="R70" s="85"/>
      <c r="S70" s="85"/>
      <c r="T70" s="85"/>
      <c r="U70" s="85"/>
      <c r="V70" s="85"/>
      <c r="W70" s="85"/>
      <c r="X70" s="85"/>
      <c r="Y70" s="85"/>
      <c r="Z70" s="85"/>
      <c r="AA70" s="85"/>
      <c r="AB70" s="63"/>
      <c r="AC70" s="219"/>
      <c r="AD70" s="449"/>
      <c r="AE70" s="449"/>
      <c r="AF70" s="85"/>
      <c r="AG70" s="85"/>
      <c r="AH70" s="85"/>
      <c r="AI70" s="85"/>
      <c r="AJ70" s="85"/>
      <c r="AK70" s="85"/>
      <c r="AL70" s="85"/>
      <c r="AM70" s="85"/>
      <c r="AN70" s="85"/>
      <c r="AO70" s="85"/>
      <c r="AP70" s="85"/>
      <c r="AQ70" s="135"/>
      <c r="AR70" s="135"/>
      <c r="AS70" s="135"/>
      <c r="AT70" s="135"/>
      <c r="AU70" s="135"/>
      <c r="AV70" s="135"/>
      <c r="AW70" s="135"/>
      <c r="AX70" s="135"/>
      <c r="AY70" s="135"/>
      <c r="AZ70" s="135"/>
    </row>
    <row r="71" spans="1:52" s="24" customFormat="1" ht="26.1" customHeight="1">
      <c r="A71" s="60"/>
      <c r="B71" s="52" t="s">
        <v>82</v>
      </c>
      <c r="C71" s="32" t="s">
        <v>83</v>
      </c>
      <c r="D71" s="29"/>
      <c r="E71" s="74" t="s">
        <v>84</v>
      </c>
      <c r="G71" s="85"/>
      <c r="H71" s="85"/>
      <c r="I71" s="85"/>
      <c r="J71" s="85"/>
      <c r="K71" s="85"/>
      <c r="L71" s="85"/>
      <c r="M71" s="85"/>
      <c r="N71" s="85"/>
      <c r="O71" s="85"/>
      <c r="P71" s="85"/>
      <c r="Q71" s="85"/>
      <c r="R71" s="85"/>
      <c r="S71" s="85"/>
      <c r="T71" s="85"/>
      <c r="U71" s="85"/>
      <c r="V71" s="85"/>
      <c r="W71" s="85"/>
      <c r="X71" s="85"/>
      <c r="Y71" s="85"/>
      <c r="Z71" s="85"/>
      <c r="AA71" s="85"/>
      <c r="AB71" s="63"/>
      <c r="AC71" s="219"/>
      <c r="AD71" s="449"/>
      <c r="AE71" s="449"/>
      <c r="AF71" s="85"/>
      <c r="AG71" s="85"/>
      <c r="AH71" s="85"/>
      <c r="AI71" s="85"/>
      <c r="AJ71" s="85"/>
      <c r="AK71" s="85"/>
      <c r="AL71" s="85"/>
      <c r="AM71" s="85"/>
      <c r="AN71" s="85"/>
      <c r="AO71" s="85"/>
      <c r="AP71" s="85"/>
      <c r="AQ71" s="135"/>
      <c r="AR71" s="135"/>
      <c r="AS71" s="135"/>
      <c r="AT71" s="135"/>
      <c r="AU71" s="135"/>
      <c r="AV71" s="135"/>
      <c r="AW71" s="135"/>
      <c r="AX71" s="135"/>
      <c r="AY71" s="135"/>
      <c r="AZ71" s="135"/>
    </row>
    <row r="72" spans="1:52" ht="26.1" customHeight="1">
      <c r="A72" s="60"/>
      <c r="B72" s="52" t="s">
        <v>85</v>
      </c>
      <c r="C72" s="32" t="s">
        <v>86</v>
      </c>
      <c r="E72" s="74" t="s">
        <v>87</v>
      </c>
      <c r="F72" s="24"/>
      <c r="G72" s="84"/>
      <c r="H72" s="84"/>
      <c r="I72" s="85"/>
      <c r="J72" s="84"/>
      <c r="K72" s="84"/>
      <c r="L72" s="84"/>
      <c r="M72" s="84"/>
      <c r="N72" s="84"/>
      <c r="O72" s="84"/>
      <c r="P72" s="84"/>
      <c r="Q72" s="84"/>
      <c r="R72" s="84"/>
      <c r="S72" s="84"/>
      <c r="T72" s="84"/>
      <c r="U72" s="84"/>
      <c r="V72" s="84"/>
      <c r="W72" s="84"/>
      <c r="X72" s="84"/>
      <c r="Y72" s="84"/>
      <c r="Z72" s="84"/>
      <c r="AA72" s="84"/>
      <c r="AB72" s="63"/>
      <c r="AC72" s="219"/>
      <c r="AD72" s="450"/>
      <c r="AE72" s="450"/>
      <c r="AF72" s="84"/>
      <c r="AG72" s="84"/>
      <c r="AH72" s="84"/>
      <c r="AI72" s="84"/>
      <c r="AJ72" s="84"/>
      <c r="AK72" s="84"/>
      <c r="AL72" s="84"/>
      <c r="AM72" s="84"/>
      <c r="AN72" s="84"/>
      <c r="AO72" s="84"/>
      <c r="AP72" s="84"/>
      <c r="AQ72" s="138"/>
      <c r="AR72" s="138"/>
      <c r="AS72" s="138"/>
      <c r="AT72" s="138"/>
      <c r="AU72" s="138"/>
      <c r="AV72" s="138"/>
      <c r="AW72" s="138"/>
      <c r="AX72" s="138"/>
      <c r="AY72" s="138"/>
      <c r="AZ72" s="138"/>
    </row>
    <row r="73" spans="1:52" ht="26.1" customHeight="1">
      <c r="A73" s="60"/>
      <c r="B73" s="52" t="s">
        <v>19</v>
      </c>
      <c r="C73" s="32" t="s">
        <v>88</v>
      </c>
      <c r="E73" s="74" t="s">
        <v>89</v>
      </c>
      <c r="F73" s="24"/>
      <c r="G73" s="84"/>
      <c r="H73" s="84"/>
      <c r="I73" s="85"/>
      <c r="J73" s="84"/>
      <c r="K73" s="84"/>
      <c r="L73" s="84"/>
      <c r="M73" s="84"/>
      <c r="N73" s="84"/>
      <c r="O73" s="84"/>
      <c r="P73" s="84"/>
      <c r="Q73" s="84"/>
      <c r="R73" s="84"/>
      <c r="S73" s="84"/>
      <c r="T73" s="84"/>
      <c r="U73" s="84"/>
      <c r="V73" s="84"/>
      <c r="W73" s="84"/>
      <c r="X73" s="84"/>
      <c r="Y73" s="84"/>
      <c r="Z73" s="84"/>
      <c r="AA73" s="84"/>
      <c r="AB73" s="63"/>
      <c r="AC73" s="219"/>
      <c r="AD73" s="450"/>
      <c r="AE73" s="450"/>
      <c r="AF73" s="84"/>
      <c r="AG73" s="84"/>
      <c r="AH73" s="84"/>
      <c r="AI73" s="84"/>
      <c r="AJ73" s="84"/>
      <c r="AK73" s="84"/>
      <c r="AL73" s="84"/>
      <c r="AM73" s="84"/>
      <c r="AN73" s="84"/>
      <c r="AO73" s="84"/>
      <c r="AP73" s="84"/>
      <c r="AQ73" s="138"/>
      <c r="AR73" s="138"/>
      <c r="AS73" s="138"/>
      <c r="AT73" s="138"/>
      <c r="AU73" s="138"/>
      <c r="AV73" s="138"/>
      <c r="AW73" s="138"/>
      <c r="AX73" s="138"/>
      <c r="AY73" s="138"/>
      <c r="AZ73" s="138"/>
    </row>
    <row r="74" spans="1:52" ht="26.1" customHeight="1">
      <c r="A74" s="52"/>
      <c r="B74" s="52" t="s">
        <v>90</v>
      </c>
      <c r="C74" s="32" t="s">
        <v>91</v>
      </c>
      <c r="E74" s="74" t="s">
        <v>92</v>
      </c>
      <c r="F74" s="25"/>
      <c r="G74" s="84"/>
      <c r="H74" s="84"/>
      <c r="I74" s="85"/>
      <c r="J74" s="84"/>
      <c r="K74" s="84"/>
      <c r="L74" s="84"/>
      <c r="M74" s="84"/>
      <c r="N74" s="84"/>
      <c r="O74" s="84"/>
      <c r="P74" s="84"/>
      <c r="Q74" s="84"/>
      <c r="R74" s="84"/>
      <c r="S74" s="84"/>
      <c r="T74" s="84"/>
      <c r="U74" s="84"/>
      <c r="V74" s="84"/>
      <c r="W74" s="84"/>
      <c r="X74" s="84"/>
      <c r="Y74" s="84"/>
      <c r="Z74" s="84"/>
      <c r="AA74" s="84"/>
      <c r="AB74" s="63"/>
      <c r="AC74" s="219"/>
      <c r="AD74" s="450"/>
      <c r="AE74" s="450"/>
      <c r="AF74" s="84"/>
      <c r="AG74" s="84"/>
      <c r="AH74" s="84"/>
      <c r="AI74" s="84"/>
      <c r="AJ74" s="84"/>
      <c r="AK74" s="84"/>
      <c r="AL74" s="84"/>
      <c r="AM74" s="84"/>
      <c r="AN74" s="84"/>
      <c r="AO74" s="84"/>
      <c r="AP74" s="84"/>
      <c r="AQ74" s="138"/>
      <c r="AR74" s="138"/>
      <c r="AS74" s="138"/>
      <c r="AT74" s="138"/>
      <c r="AU74" s="138"/>
      <c r="AV74" s="138"/>
      <c r="AW74" s="138"/>
      <c r="AX74" s="138"/>
      <c r="AY74" s="138"/>
      <c r="AZ74" s="138"/>
    </row>
    <row r="75" spans="1:52" ht="26.1" customHeight="1">
      <c r="A75" s="52"/>
      <c r="B75" s="52" t="s">
        <v>93</v>
      </c>
      <c r="C75" s="32" t="s">
        <v>94</v>
      </c>
      <c r="E75" s="74" t="s">
        <v>95</v>
      </c>
      <c r="F75" s="25"/>
      <c r="G75" s="84"/>
      <c r="H75" s="84"/>
      <c r="I75" s="85"/>
      <c r="J75" s="84"/>
      <c r="K75" s="84"/>
      <c r="L75" s="84"/>
      <c r="M75" s="84"/>
      <c r="N75" s="84"/>
      <c r="O75" s="84"/>
      <c r="P75" s="84"/>
      <c r="Q75" s="84"/>
      <c r="R75" s="84"/>
      <c r="S75" s="84"/>
      <c r="T75" s="84"/>
      <c r="U75" s="84"/>
      <c r="V75" s="84"/>
      <c r="W75" s="84"/>
      <c r="X75" s="84"/>
      <c r="Y75" s="84"/>
      <c r="Z75" s="84"/>
      <c r="AA75" s="84"/>
      <c r="AB75" s="63"/>
      <c r="AC75" s="219"/>
      <c r="AD75" s="450"/>
      <c r="AE75" s="450"/>
      <c r="AF75" s="84"/>
      <c r="AG75" s="84"/>
      <c r="AH75" s="84"/>
      <c r="AI75" s="84"/>
      <c r="AJ75" s="84"/>
      <c r="AK75" s="84"/>
      <c r="AL75" s="84"/>
      <c r="AM75" s="84"/>
      <c r="AN75" s="84"/>
      <c r="AO75" s="84"/>
      <c r="AP75" s="84"/>
      <c r="AQ75" s="138"/>
      <c r="AR75" s="138"/>
      <c r="AS75" s="138"/>
      <c r="AT75" s="138"/>
      <c r="AU75" s="138"/>
      <c r="AV75" s="138"/>
      <c r="AW75" s="138"/>
      <c r="AX75" s="138"/>
      <c r="AY75" s="138"/>
      <c r="AZ75" s="138"/>
    </row>
    <row r="76" spans="1:52" ht="26.1" customHeight="1">
      <c r="A76" s="52"/>
      <c r="B76" s="52" t="s">
        <v>96</v>
      </c>
      <c r="C76" s="32" t="s">
        <v>97</v>
      </c>
      <c r="E76" s="74" t="s">
        <v>98</v>
      </c>
      <c r="F76" s="25"/>
      <c r="G76" s="84"/>
      <c r="H76" s="84"/>
      <c r="I76" s="85"/>
      <c r="J76" s="84"/>
      <c r="K76" s="84"/>
      <c r="L76" s="84"/>
      <c r="M76" s="84"/>
      <c r="N76" s="84"/>
      <c r="O76" s="84"/>
      <c r="P76" s="84"/>
      <c r="Q76" s="84"/>
      <c r="R76" s="84"/>
      <c r="S76" s="84"/>
      <c r="T76" s="84"/>
      <c r="U76" s="84"/>
      <c r="V76" s="84"/>
      <c r="W76" s="84"/>
      <c r="X76" s="84"/>
      <c r="Y76" s="84"/>
      <c r="Z76" s="84"/>
      <c r="AA76" s="84"/>
      <c r="AB76" s="63"/>
      <c r="AC76" s="219"/>
      <c r="AD76" s="450"/>
      <c r="AE76" s="450"/>
      <c r="AF76" s="84"/>
      <c r="AG76" s="84"/>
      <c r="AH76" s="84"/>
      <c r="AI76" s="84"/>
      <c r="AJ76" s="84"/>
      <c r="AK76" s="84"/>
      <c r="AL76" s="84"/>
      <c r="AM76" s="84"/>
      <c r="AN76" s="84"/>
      <c r="AO76" s="84"/>
      <c r="AP76" s="84"/>
      <c r="AQ76" s="138"/>
      <c r="AR76" s="138"/>
      <c r="AS76" s="138"/>
      <c r="AT76" s="138"/>
      <c r="AU76" s="138"/>
      <c r="AV76" s="138"/>
      <c r="AW76" s="138"/>
      <c r="AX76" s="138"/>
      <c r="AY76" s="138"/>
      <c r="AZ76" s="138"/>
    </row>
    <row r="77" spans="1:52" ht="41.25" customHeight="1">
      <c r="A77" s="52"/>
      <c r="B77" s="52" t="s">
        <v>713</v>
      </c>
      <c r="C77" s="826" t="s">
        <v>100</v>
      </c>
      <c r="D77" s="826"/>
      <c r="E77" s="81" t="s">
        <v>99</v>
      </c>
      <c r="F77" s="25"/>
      <c r="G77" s="84"/>
      <c r="H77" s="84"/>
      <c r="I77" s="85"/>
      <c r="J77" s="85"/>
      <c r="K77" s="85"/>
      <c r="L77" s="85"/>
      <c r="M77" s="85"/>
      <c r="N77" s="85"/>
      <c r="O77" s="85"/>
      <c r="P77" s="85"/>
      <c r="Q77" s="85"/>
      <c r="R77" s="85"/>
      <c r="S77" s="85"/>
      <c r="T77" s="85"/>
      <c r="U77" s="85"/>
      <c r="V77" s="85"/>
      <c r="W77" s="85"/>
      <c r="X77" s="85"/>
      <c r="Y77" s="85"/>
      <c r="Z77" s="85"/>
      <c r="AA77" s="85"/>
      <c r="AB77" s="218"/>
      <c r="AC77" s="219"/>
      <c r="AD77" s="450"/>
      <c r="AE77" s="450"/>
      <c r="AF77" s="84"/>
      <c r="AG77" s="84"/>
      <c r="AH77" s="84"/>
      <c r="AI77" s="84"/>
      <c r="AJ77" s="84"/>
      <c r="AK77" s="84"/>
      <c r="AL77" s="84"/>
      <c r="AM77" s="84"/>
      <c r="AN77" s="84"/>
      <c r="AO77" s="84"/>
      <c r="AP77" s="84"/>
      <c r="AQ77" s="138"/>
      <c r="AR77" s="138"/>
      <c r="AS77" s="138"/>
      <c r="AT77" s="138"/>
      <c r="AU77" s="138"/>
      <c r="AV77" s="138"/>
      <c r="AW77" s="138"/>
      <c r="AX77" s="138"/>
      <c r="AY77" s="138"/>
      <c r="AZ77" s="138"/>
    </row>
    <row r="78" spans="1:52" ht="38.25" customHeight="1">
      <c r="B78" s="955" t="s">
        <v>101</v>
      </c>
      <c r="C78" s="955"/>
      <c r="D78" s="955"/>
      <c r="E78" s="955"/>
      <c r="F78" s="955"/>
      <c r="G78" s="80"/>
      <c r="H78" s="80"/>
      <c r="AB78" s="218"/>
      <c r="AC78" s="219"/>
      <c r="AQ78" s="138"/>
      <c r="AR78" s="138"/>
      <c r="AS78" s="138"/>
      <c r="AT78" s="138"/>
      <c r="AU78" s="138"/>
      <c r="AV78" s="138"/>
      <c r="AW78" s="138"/>
      <c r="AX78" s="138"/>
      <c r="AY78" s="138"/>
      <c r="AZ78" s="138"/>
    </row>
    <row r="79" spans="1:52" ht="60" customHeight="1">
      <c r="A79" s="76">
        <v>7</v>
      </c>
      <c r="B79" s="955" t="s">
        <v>106</v>
      </c>
      <c r="C79" s="955"/>
      <c r="D79" s="955"/>
      <c r="E79" s="955"/>
      <c r="F79" s="955"/>
      <c r="G79" s="80"/>
      <c r="H79" s="80"/>
      <c r="AB79" s="218"/>
      <c r="AC79" s="219"/>
      <c r="AQ79" s="138"/>
      <c r="AR79" s="138"/>
      <c r="AS79" s="138"/>
      <c r="AT79" s="138"/>
      <c r="AU79" s="138"/>
      <c r="AV79" s="138"/>
      <c r="AW79" s="138"/>
      <c r="AX79" s="138"/>
      <c r="AY79" s="138"/>
      <c r="AZ79" s="138"/>
    </row>
    <row r="80" spans="1:52" ht="46.5" customHeight="1">
      <c r="A80" s="76">
        <v>8</v>
      </c>
      <c r="B80" s="955" t="s">
        <v>107</v>
      </c>
      <c r="C80" s="955"/>
      <c r="D80" s="955"/>
      <c r="E80" s="955"/>
      <c r="F80" s="955"/>
      <c r="G80" s="80"/>
      <c r="H80" s="80"/>
      <c r="AB80" s="218"/>
      <c r="AC80" s="219"/>
      <c r="AQ80" s="138"/>
      <c r="AR80" s="138"/>
      <c r="AS80" s="138"/>
      <c r="AT80" s="138"/>
      <c r="AU80" s="138"/>
      <c r="AV80" s="138"/>
      <c r="AW80" s="138"/>
      <c r="AX80" s="138"/>
      <c r="AY80" s="138"/>
      <c r="AZ80" s="138"/>
    </row>
    <row r="81" spans="1:52" ht="62.25" customHeight="1">
      <c r="A81" s="76">
        <v>9</v>
      </c>
      <c r="B81" s="955" t="s">
        <v>108</v>
      </c>
      <c r="C81" s="955"/>
      <c r="D81" s="955"/>
      <c r="E81" s="955"/>
      <c r="F81" s="955"/>
      <c r="G81" s="80"/>
      <c r="H81" s="80"/>
      <c r="AB81" s="218"/>
      <c r="AC81" s="219"/>
      <c r="AQ81" s="138"/>
      <c r="AR81" s="138"/>
      <c r="AS81" s="138"/>
      <c r="AT81" s="138"/>
      <c r="AU81" s="138"/>
      <c r="AV81" s="138"/>
      <c r="AW81" s="138"/>
      <c r="AX81" s="138"/>
      <c r="AY81" s="138"/>
      <c r="AZ81" s="138"/>
    </row>
    <row r="82" spans="1:52" ht="57" customHeight="1">
      <c r="A82" s="76">
        <v>10</v>
      </c>
      <c r="B82" s="955" t="s">
        <v>109</v>
      </c>
      <c r="C82" s="955"/>
      <c r="D82" s="955"/>
      <c r="E82" s="955"/>
      <c r="F82" s="955"/>
      <c r="G82" s="80"/>
      <c r="H82" s="80"/>
      <c r="AB82" s="218"/>
      <c r="AC82" s="219"/>
      <c r="AQ82" s="138"/>
      <c r="AR82" s="138"/>
      <c r="AS82" s="138"/>
      <c r="AT82" s="138"/>
      <c r="AU82" s="138"/>
      <c r="AV82" s="138"/>
      <c r="AW82" s="138"/>
      <c r="AX82" s="138"/>
      <c r="AY82" s="138"/>
      <c r="AZ82" s="138"/>
    </row>
    <row r="83" spans="1:52" ht="21.75" customHeight="1">
      <c r="A83" s="76">
        <v>11</v>
      </c>
      <c r="B83" s="955" t="s">
        <v>110</v>
      </c>
      <c r="C83" s="955"/>
      <c r="D83" s="955"/>
      <c r="E83" s="955"/>
      <c r="F83" s="955"/>
      <c r="G83" s="80"/>
      <c r="H83" s="80"/>
      <c r="AB83" s="218"/>
      <c r="AC83" s="219"/>
      <c r="AQ83" s="138"/>
      <c r="AR83" s="138"/>
      <c r="AS83" s="138"/>
      <c r="AT83" s="138"/>
      <c r="AU83" s="138"/>
      <c r="AV83" s="138"/>
      <c r="AW83" s="138"/>
      <c r="AX83" s="138"/>
      <c r="AY83" s="138"/>
      <c r="AZ83" s="138"/>
    </row>
    <row r="84" spans="1:52" ht="79.5" customHeight="1">
      <c r="A84" s="76">
        <v>12</v>
      </c>
      <c r="B84" s="955" t="s">
        <v>334</v>
      </c>
      <c r="C84" s="955"/>
      <c r="D84" s="955"/>
      <c r="E84" s="955"/>
      <c r="F84" s="955"/>
      <c r="G84" s="25"/>
      <c r="L84" s="421">
        <f>'Names of Bidder'!J6</f>
        <v>2</v>
      </c>
      <c r="AB84" s="218"/>
      <c r="AC84" s="219"/>
      <c r="AQ84" s="138"/>
      <c r="AR84" s="138"/>
      <c r="AS84" s="138"/>
      <c r="AT84" s="138"/>
      <c r="AU84" s="138"/>
      <c r="AV84" s="138"/>
      <c r="AW84" s="138"/>
      <c r="AX84" s="138"/>
      <c r="AY84" s="138"/>
      <c r="AZ84" s="138"/>
    </row>
    <row r="85" spans="1:52" ht="67.5" customHeight="1">
      <c r="A85" s="76">
        <v>13</v>
      </c>
      <c r="B85" s="974" t="str">
        <f>"We are a Micro and Small Enterprise (MSE) registered with " &amp; 'Names of Bidder'!D9:D9 &amp; ", a designated Authority of GoI under the Public Procurement Policy for MSEs order 2012, Notification dated 01/06/2020 read in conjuction with related notifications issued from time to time for such enterprises."</f>
        <v>We are a Micro and Small Enterprise (MSE) registered with , a designated Authority of GoI under the Public Procurement Policy for MSEs order 2012, Notification dated 01/06/2020 read in conjuction with related notifications issued from time to time for such enterprises.</v>
      </c>
      <c r="C85" s="974"/>
      <c r="D85" s="974"/>
      <c r="E85" s="974"/>
      <c r="F85" s="974"/>
      <c r="G85" s="25"/>
      <c r="H85" s="80"/>
      <c r="L85" s="96">
        <f>'Names of Bidder'!J8</f>
        <v>2</v>
      </c>
      <c r="AB85" s="218"/>
      <c r="AC85" s="219"/>
      <c r="AQ85" s="138"/>
      <c r="AR85" s="138"/>
      <c r="AS85" s="138"/>
      <c r="AT85" s="138"/>
      <c r="AU85" s="138"/>
      <c r="AV85" s="138"/>
      <c r="AW85" s="138"/>
      <c r="AX85" s="138"/>
      <c r="AY85" s="138"/>
      <c r="AZ85" s="138"/>
    </row>
    <row r="86" spans="1:52" ht="100.5" customHeight="1">
      <c r="A86" s="76">
        <v>14</v>
      </c>
      <c r="B86" s="955" t="s">
        <v>303</v>
      </c>
      <c r="C86" s="955"/>
      <c r="D86" s="955"/>
      <c r="E86" s="955"/>
      <c r="F86" s="955"/>
      <c r="G86" s="80"/>
      <c r="H86" s="80"/>
      <c r="AB86" s="218"/>
      <c r="AC86" s="219"/>
      <c r="AQ86" s="138"/>
      <c r="AR86" s="138"/>
      <c r="AS86" s="138"/>
      <c r="AT86" s="138"/>
      <c r="AU86" s="138"/>
      <c r="AV86" s="138"/>
      <c r="AW86" s="138"/>
      <c r="AX86" s="138"/>
      <c r="AY86" s="138"/>
      <c r="AZ86" s="138"/>
    </row>
    <row r="87" spans="1:52" ht="30" customHeight="1">
      <c r="A87" s="82"/>
      <c r="B87" s="29" t="str">
        <f>IF(ISERROR("Dated this " &amp; AI6 &amp; LOOKUP(AI6,AG1:AG35,AH1:AH35) &amp; " day of " &amp; AI8 &amp; " " &amp;AI9), "", "Dated this " &amp; AI6 &amp; LOOKUP(AI6,AG1:AG35,AH1:AH35) &amp; " day of " &amp; AI8 &amp; " " &amp;AI9)</f>
        <v/>
      </c>
      <c r="E87" s="64"/>
      <c r="F87" s="64"/>
      <c r="G87" s="64"/>
      <c r="H87" s="64"/>
      <c r="AB87" s="218"/>
      <c r="AC87" s="219"/>
      <c r="AQ87" s="138"/>
      <c r="AR87" s="138"/>
      <c r="AS87" s="138"/>
      <c r="AT87" s="138"/>
      <c r="AU87" s="138"/>
      <c r="AV87" s="138"/>
      <c r="AW87" s="138"/>
      <c r="AX87" s="138"/>
      <c r="AY87" s="138"/>
      <c r="AZ87" s="138"/>
    </row>
    <row r="88" spans="1:52" ht="30" customHeight="1">
      <c r="A88" s="82"/>
      <c r="B88" s="38" t="s">
        <v>304</v>
      </c>
      <c r="C88" s="25"/>
      <c r="D88" s="32"/>
      <c r="E88" s="32"/>
      <c r="F88" s="32"/>
      <c r="G88" s="32"/>
      <c r="H88" s="32"/>
      <c r="AB88" s="218"/>
      <c r="AC88" s="219"/>
      <c r="AQ88" s="138"/>
      <c r="AR88" s="138"/>
      <c r="AS88" s="138"/>
      <c r="AT88" s="138"/>
      <c r="AU88" s="138"/>
      <c r="AV88" s="138"/>
      <c r="AW88" s="138"/>
      <c r="AX88" s="138"/>
      <c r="AY88" s="138"/>
      <c r="AZ88" s="138"/>
    </row>
    <row r="89" spans="1:52" ht="15.95" customHeight="1">
      <c r="A89" s="82"/>
      <c r="B89" s="60"/>
      <c r="C89" s="32"/>
      <c r="D89" s="32"/>
      <c r="E89" s="32"/>
      <c r="F89" s="32"/>
      <c r="G89" s="32"/>
      <c r="H89" s="32"/>
      <c r="AB89" s="218"/>
      <c r="AC89" s="219"/>
      <c r="AQ89" s="138"/>
      <c r="AR89" s="138"/>
      <c r="AS89" s="138"/>
      <c r="AT89" s="138"/>
      <c r="AU89" s="138"/>
      <c r="AV89" s="138"/>
      <c r="AW89" s="138"/>
      <c r="AX89" s="138"/>
      <c r="AY89" s="138"/>
      <c r="AZ89" s="138"/>
    </row>
    <row r="90" spans="1:52" ht="21" customHeight="1">
      <c r="A90" s="82"/>
      <c r="B90" s="60"/>
      <c r="C90" s="32"/>
      <c r="D90" s="32"/>
      <c r="F90" s="44" t="s">
        <v>305</v>
      </c>
      <c r="G90" s="44"/>
      <c r="H90" s="44"/>
      <c r="AB90" s="218"/>
      <c r="AC90" s="219"/>
      <c r="AQ90" s="138"/>
      <c r="AR90" s="138"/>
      <c r="AS90" s="138"/>
      <c r="AT90" s="138"/>
      <c r="AU90" s="138"/>
      <c r="AV90" s="138"/>
      <c r="AW90" s="138"/>
      <c r="AX90" s="138"/>
      <c r="AY90" s="138"/>
      <c r="AZ90" s="138"/>
    </row>
    <row r="91" spans="1:52" ht="48" customHeight="1">
      <c r="A91" s="82"/>
      <c r="B91" s="60"/>
      <c r="C91" s="32"/>
      <c r="D91" s="975" t="str">
        <f>"For and on behalf of " &amp; 'Attach 3(JV)'!A8</f>
        <v xml:space="preserve">For and on behalf of </v>
      </c>
      <c r="E91" s="975"/>
      <c r="F91" s="975"/>
      <c r="G91" s="44"/>
      <c r="H91" s="44"/>
      <c r="AB91" s="218"/>
      <c r="AC91" s="219"/>
      <c r="AQ91" s="138"/>
      <c r="AR91" s="138"/>
      <c r="AS91" s="138"/>
      <c r="AT91" s="138"/>
      <c r="AU91" s="138"/>
      <c r="AV91" s="138"/>
      <c r="AW91" s="138"/>
      <c r="AX91" s="138"/>
      <c r="AY91" s="138"/>
      <c r="AZ91" s="138"/>
    </row>
    <row r="92" spans="1:52" ht="27.95" customHeight="1">
      <c r="A92" s="75"/>
      <c r="D92" s="58"/>
      <c r="E92" s="58"/>
      <c r="F92" s="38"/>
      <c r="G92" s="38"/>
      <c r="H92" s="38"/>
      <c r="AQ92" s="138"/>
      <c r="AR92" s="138"/>
      <c r="AS92" s="138"/>
      <c r="AT92" s="138"/>
      <c r="AU92" s="138"/>
      <c r="AV92" s="138"/>
      <c r="AW92" s="138"/>
      <c r="AX92" s="138"/>
      <c r="AY92" s="138"/>
      <c r="AZ92" s="138"/>
    </row>
    <row r="93" spans="1:52" ht="27.95" customHeight="1">
      <c r="A93" s="73" t="s">
        <v>6</v>
      </c>
      <c r="B93" s="36"/>
      <c r="C93" s="166" t="str">
        <f>'Attach 3(JV)'!B24</f>
        <v>--</v>
      </c>
      <c r="E93" s="58" t="s">
        <v>4</v>
      </c>
      <c r="F93" s="424" t="str">
        <f>'Attach 3(JV)'!E24</f>
        <v/>
      </c>
      <c r="G93" s="36"/>
      <c r="H93" s="36"/>
      <c r="AQ93" s="138"/>
      <c r="AR93" s="138"/>
      <c r="AS93" s="138"/>
      <c r="AT93" s="138"/>
      <c r="AU93" s="138"/>
      <c r="AV93" s="138"/>
      <c r="AW93" s="138"/>
      <c r="AX93" s="138"/>
      <c r="AY93" s="138"/>
      <c r="AZ93" s="138"/>
    </row>
    <row r="94" spans="1:52" ht="27.95" customHeight="1">
      <c r="A94" s="73" t="s">
        <v>7</v>
      </c>
      <c r="B94" s="36"/>
      <c r="C94" s="247" t="str">
        <f>'Attach 3(JV)'!B25</f>
        <v/>
      </c>
      <c r="E94" s="58" t="s">
        <v>5</v>
      </c>
      <c r="F94" s="424" t="str">
        <f>'Attach 3(JV)'!E25</f>
        <v/>
      </c>
      <c r="G94" s="36"/>
      <c r="H94" s="36"/>
      <c r="AQ94" s="138"/>
      <c r="AR94" s="138"/>
      <c r="AS94" s="138"/>
      <c r="AT94" s="138"/>
      <c r="AU94" s="138"/>
      <c r="AV94" s="138"/>
      <c r="AW94" s="138"/>
      <c r="AX94" s="138"/>
      <c r="AY94" s="138"/>
      <c r="AZ94" s="138"/>
    </row>
    <row r="95" spans="1:52" ht="27.95" customHeight="1">
      <c r="D95" s="58"/>
      <c r="E95" s="58"/>
      <c r="AQ95" s="138"/>
      <c r="AR95" s="138"/>
      <c r="AS95" s="138"/>
      <c r="AT95" s="138"/>
      <c r="AU95" s="138"/>
      <c r="AV95" s="138"/>
      <c r="AW95" s="138"/>
      <c r="AX95" s="138"/>
      <c r="AY95" s="138"/>
      <c r="AZ95" s="138"/>
    </row>
    <row r="96" spans="1:52" ht="6.75" customHeight="1">
      <c r="A96" s="73"/>
      <c r="B96" s="36"/>
      <c r="C96" s="69"/>
      <c r="E96" s="58"/>
      <c r="AQ96" s="138"/>
      <c r="AR96" s="138"/>
      <c r="AS96" s="138"/>
      <c r="AT96" s="138"/>
      <c r="AU96" s="138"/>
      <c r="AV96" s="138"/>
      <c r="AW96" s="138"/>
      <c r="AX96" s="138"/>
      <c r="AY96" s="138"/>
      <c r="AZ96" s="138"/>
    </row>
    <row r="97" spans="1:52" ht="39.950000000000003" hidden="1" customHeight="1">
      <c r="A97" s="969" t="s">
        <v>398</v>
      </c>
      <c r="B97" s="969"/>
      <c r="C97" s="969"/>
      <c r="D97" s="969"/>
      <c r="E97" s="969"/>
      <c r="F97" s="969"/>
      <c r="AQ97" s="138"/>
      <c r="AR97" s="138"/>
      <c r="AS97" s="138"/>
      <c r="AT97" s="138"/>
      <c r="AU97" s="138"/>
      <c r="AV97" s="138"/>
      <c r="AW97" s="138"/>
      <c r="AX97" s="138"/>
      <c r="AY97" s="138"/>
      <c r="AZ97" s="138"/>
    </row>
    <row r="98" spans="1:52" ht="16.5" customHeight="1">
      <c r="A98" s="970"/>
      <c r="B98" s="970"/>
      <c r="D98" s="83"/>
      <c r="E98" s="99"/>
      <c r="F98" s="99"/>
      <c r="G98" s="203"/>
      <c r="AQ98" s="138"/>
      <c r="AR98" s="138"/>
      <c r="AS98" s="138"/>
      <c r="AT98" s="138"/>
      <c r="AU98" s="138"/>
      <c r="AV98" s="138"/>
      <c r="AW98" s="138"/>
      <c r="AX98" s="138"/>
      <c r="AY98" s="138"/>
      <c r="AZ98" s="138"/>
    </row>
    <row r="99" spans="1:52" ht="9.75" customHeight="1">
      <c r="B99" s="44"/>
      <c r="C99" s="69"/>
      <c r="E99" s="44"/>
      <c r="AQ99" s="138"/>
      <c r="AR99" s="138"/>
      <c r="AS99" s="138"/>
      <c r="AT99" s="138"/>
      <c r="AU99" s="138"/>
      <c r="AV99" s="138"/>
      <c r="AW99" s="138"/>
      <c r="AX99" s="138"/>
      <c r="AY99" s="138"/>
      <c r="AZ99" s="138"/>
    </row>
    <row r="100" spans="1:52" ht="27.95" hidden="1" customHeight="1">
      <c r="A100" s="58" t="e">
        <f>IF(AND(H26="JV (Joint Venture)",H27=1), "", "Printed Name :")</f>
        <v>#REF!</v>
      </c>
      <c r="B100" s="971"/>
      <c r="C100" s="971"/>
      <c r="E100" s="58" t="s">
        <v>4</v>
      </c>
      <c r="F100" s="249"/>
      <c r="H100" s="270"/>
      <c r="AQ100" s="138"/>
      <c r="AR100" s="138"/>
      <c r="AS100" s="138"/>
      <c r="AT100" s="138"/>
      <c r="AU100" s="138"/>
      <c r="AV100" s="138"/>
      <c r="AW100" s="138"/>
      <c r="AX100" s="138"/>
      <c r="AY100" s="138"/>
      <c r="AZ100" s="138"/>
    </row>
    <row r="101" spans="1:52" ht="27.95" hidden="1" customHeight="1">
      <c r="A101" s="58" t="e">
        <f>IF(AND(H26="JV (Joint Venture)",H27=1), "", "Designation :")</f>
        <v>#REF!</v>
      </c>
      <c r="B101" s="971"/>
      <c r="C101" s="971"/>
      <c r="E101" s="58" t="s">
        <v>5</v>
      </c>
      <c r="F101" s="249"/>
      <c r="AQ101" s="138"/>
      <c r="AR101" s="138"/>
      <c r="AS101" s="138"/>
      <c r="AT101" s="138"/>
      <c r="AU101" s="138"/>
      <c r="AV101" s="138"/>
      <c r="AW101" s="138"/>
      <c r="AX101" s="138"/>
      <c r="AY101" s="138"/>
      <c r="AZ101" s="138"/>
    </row>
    <row r="102" spans="1:52" ht="27.95" customHeight="1">
      <c r="B102" s="44"/>
      <c r="C102" s="69"/>
      <c r="E102" s="44"/>
      <c r="AQ102" s="138"/>
      <c r="AR102" s="138"/>
      <c r="AS102" s="138"/>
      <c r="AT102" s="138"/>
      <c r="AU102" s="138"/>
      <c r="AV102" s="138"/>
      <c r="AW102" s="138"/>
      <c r="AX102" s="138"/>
      <c r="AY102" s="138"/>
      <c r="AZ102" s="138"/>
    </row>
    <row r="103" spans="1:52" ht="33" customHeight="1">
      <c r="A103" s="74" t="s">
        <v>129</v>
      </c>
      <c r="B103" s="36"/>
      <c r="C103" s="69"/>
      <c r="E103" s="44"/>
      <c r="F103" s="4"/>
      <c r="AQ103" s="138"/>
      <c r="AR103" s="138"/>
      <c r="AS103" s="138"/>
      <c r="AT103" s="138"/>
      <c r="AU103" s="138"/>
      <c r="AV103" s="138"/>
      <c r="AW103" s="138"/>
      <c r="AX103" s="138"/>
      <c r="AY103" s="138"/>
      <c r="AZ103" s="138"/>
    </row>
    <row r="104" spans="1:52" s="24" customFormat="1" ht="21" customHeight="1">
      <c r="A104" s="967" t="s">
        <v>174</v>
      </c>
      <c r="B104" s="967"/>
      <c r="C104" s="967"/>
      <c r="D104" s="965"/>
      <c r="E104" s="965"/>
      <c r="F104" s="965"/>
      <c r="G104" s="29"/>
      <c r="H104" s="29"/>
      <c r="I104" s="59"/>
      <c r="J104" s="59"/>
      <c r="K104" s="59"/>
      <c r="L104" s="59"/>
      <c r="M104" s="59"/>
      <c r="N104" s="59"/>
      <c r="O104" s="59"/>
      <c r="P104" s="59"/>
      <c r="Q104" s="59"/>
      <c r="R104" s="59"/>
      <c r="S104" s="59"/>
      <c r="T104" s="59"/>
      <c r="U104" s="59"/>
      <c r="V104" s="59"/>
      <c r="W104" s="59"/>
      <c r="X104" s="59"/>
      <c r="Y104" s="59"/>
      <c r="Z104" s="59"/>
      <c r="AA104" s="59"/>
      <c r="AB104" s="62"/>
      <c r="AC104" s="62"/>
      <c r="AD104" s="215"/>
      <c r="AE104" s="215"/>
      <c r="AF104" s="59"/>
      <c r="AG104" s="59"/>
      <c r="AH104" s="59"/>
      <c r="AI104" s="59"/>
      <c r="AJ104" s="59"/>
      <c r="AK104" s="59"/>
      <c r="AL104" s="59"/>
      <c r="AM104" s="59"/>
      <c r="AN104" s="59"/>
      <c r="AO104" s="59"/>
      <c r="AP104" s="59"/>
      <c r="AQ104" s="135"/>
      <c r="AR104" s="135"/>
      <c r="AS104" s="135"/>
      <c r="AT104" s="135"/>
      <c r="AU104" s="135"/>
      <c r="AV104" s="135"/>
      <c r="AW104" s="135"/>
      <c r="AX104" s="135"/>
      <c r="AY104" s="135"/>
      <c r="AZ104" s="135"/>
    </row>
    <row r="105" spans="1:52" s="24" customFormat="1" ht="21" customHeight="1">
      <c r="A105" s="968"/>
      <c r="B105" s="968"/>
      <c r="C105" s="968"/>
      <c r="D105" s="965"/>
      <c r="E105" s="965"/>
      <c r="F105" s="965"/>
      <c r="G105" s="29"/>
      <c r="H105" s="29"/>
      <c r="I105" s="59"/>
      <c r="J105" s="59"/>
      <c r="K105" s="59"/>
      <c r="L105" s="59"/>
      <c r="M105" s="59"/>
      <c r="N105" s="59"/>
      <c r="O105" s="59"/>
      <c r="P105" s="59"/>
      <c r="Q105" s="59"/>
      <c r="R105" s="59"/>
      <c r="S105" s="59"/>
      <c r="T105" s="59"/>
      <c r="U105" s="59"/>
      <c r="V105" s="59"/>
      <c r="W105" s="59"/>
      <c r="X105" s="59"/>
      <c r="Y105" s="59"/>
      <c r="Z105" s="59"/>
      <c r="AA105" s="59"/>
      <c r="AB105" s="62"/>
      <c r="AC105" s="62"/>
      <c r="AD105" s="215"/>
      <c r="AE105" s="215"/>
      <c r="AF105" s="59"/>
      <c r="AG105" s="59"/>
      <c r="AH105" s="59"/>
      <c r="AI105" s="59"/>
      <c r="AJ105" s="59"/>
      <c r="AK105" s="59"/>
      <c r="AL105" s="59"/>
      <c r="AM105" s="59"/>
      <c r="AN105" s="59"/>
      <c r="AO105" s="59"/>
      <c r="AP105" s="59"/>
      <c r="AQ105" s="135"/>
      <c r="AR105" s="135"/>
      <c r="AS105" s="135"/>
      <c r="AT105" s="135"/>
      <c r="AU105" s="135"/>
      <c r="AV105" s="135"/>
      <c r="AW105" s="135"/>
      <c r="AX105" s="135"/>
      <c r="AY105" s="135"/>
      <c r="AZ105" s="135"/>
    </row>
    <row r="106" spans="1:52" s="24" customFormat="1" ht="21" customHeight="1">
      <c r="A106" s="966"/>
      <c r="B106" s="966"/>
      <c r="C106" s="966"/>
      <c r="D106" s="965"/>
      <c r="E106" s="965"/>
      <c r="F106" s="965"/>
      <c r="G106" s="29"/>
      <c r="H106" s="29"/>
      <c r="I106" s="59"/>
      <c r="J106" s="59"/>
      <c r="K106" s="59"/>
      <c r="L106" s="59"/>
      <c r="M106" s="59"/>
      <c r="N106" s="59"/>
      <c r="O106" s="59"/>
      <c r="P106" s="59"/>
      <c r="Q106" s="59"/>
      <c r="R106" s="59"/>
      <c r="S106" s="59"/>
      <c r="T106" s="59"/>
      <c r="U106" s="59"/>
      <c r="V106" s="59"/>
      <c r="W106" s="59"/>
      <c r="X106" s="59"/>
      <c r="Y106" s="59"/>
      <c r="Z106" s="59"/>
      <c r="AA106" s="59"/>
      <c r="AB106" s="62"/>
      <c r="AC106" s="62"/>
      <c r="AD106" s="215"/>
      <c r="AE106" s="215"/>
      <c r="AF106" s="59"/>
      <c r="AG106" s="59"/>
      <c r="AH106" s="59"/>
      <c r="AI106" s="59"/>
      <c r="AJ106" s="59"/>
      <c r="AK106" s="59"/>
      <c r="AL106" s="59"/>
      <c r="AM106" s="59"/>
      <c r="AN106" s="59"/>
      <c r="AO106" s="59"/>
      <c r="AP106" s="59"/>
      <c r="AQ106" s="135"/>
      <c r="AR106" s="135"/>
      <c r="AS106" s="135"/>
      <c r="AT106" s="135"/>
      <c r="AU106" s="135"/>
      <c r="AV106" s="135"/>
      <c r="AW106" s="135"/>
      <c r="AX106" s="135"/>
      <c r="AY106" s="135"/>
      <c r="AZ106" s="135"/>
    </row>
    <row r="107" spans="1:52" s="24" customFormat="1" ht="21" customHeight="1">
      <c r="A107" s="972" t="s">
        <v>175</v>
      </c>
      <c r="B107" s="972"/>
      <c r="C107" s="972"/>
      <c r="D107" s="965"/>
      <c r="E107" s="965"/>
      <c r="F107" s="965"/>
      <c r="G107" s="29"/>
      <c r="H107" s="29"/>
      <c r="I107" s="59"/>
      <c r="J107" s="59"/>
      <c r="K107" s="59"/>
      <c r="L107" s="59"/>
      <c r="M107" s="59"/>
      <c r="N107" s="59"/>
      <c r="O107" s="59"/>
      <c r="P107" s="59"/>
      <c r="Q107" s="59"/>
      <c r="R107" s="59"/>
      <c r="S107" s="59"/>
      <c r="T107" s="59"/>
      <c r="U107" s="59"/>
      <c r="V107" s="59"/>
      <c r="W107" s="59"/>
      <c r="X107" s="59"/>
      <c r="Y107" s="59"/>
      <c r="Z107" s="59"/>
      <c r="AA107" s="59"/>
      <c r="AB107" s="62"/>
      <c r="AC107" s="62"/>
      <c r="AD107" s="215"/>
      <c r="AE107" s="215"/>
      <c r="AF107" s="59"/>
      <c r="AG107" s="59"/>
      <c r="AH107" s="59"/>
      <c r="AI107" s="59"/>
      <c r="AJ107" s="59"/>
      <c r="AK107" s="59"/>
      <c r="AL107" s="59"/>
      <c r="AM107" s="59"/>
      <c r="AN107" s="59"/>
      <c r="AO107" s="59"/>
      <c r="AP107" s="59"/>
      <c r="AQ107" s="135"/>
      <c r="AR107" s="135"/>
      <c r="AS107" s="135"/>
      <c r="AT107" s="135"/>
      <c r="AU107" s="135"/>
      <c r="AV107" s="135"/>
      <c r="AW107" s="135"/>
      <c r="AX107" s="135"/>
      <c r="AY107" s="135"/>
      <c r="AZ107" s="135"/>
    </row>
    <row r="108" spans="1:52" s="24" customFormat="1" ht="21" customHeight="1">
      <c r="A108" s="972" t="s">
        <v>176</v>
      </c>
      <c r="B108" s="972"/>
      <c r="C108" s="972"/>
      <c r="D108" s="965"/>
      <c r="E108" s="965"/>
      <c r="F108" s="965"/>
      <c r="G108" s="29"/>
      <c r="H108" s="29"/>
      <c r="I108" s="59"/>
      <c r="J108" s="59"/>
      <c r="K108" s="59"/>
      <c r="L108" s="59"/>
      <c r="M108" s="59"/>
      <c r="N108" s="59"/>
      <c r="O108" s="59"/>
      <c r="P108" s="59"/>
      <c r="Q108" s="59"/>
      <c r="R108" s="59"/>
      <c r="S108" s="59"/>
      <c r="T108" s="59"/>
      <c r="U108" s="59"/>
      <c r="V108" s="59"/>
      <c r="W108" s="59"/>
      <c r="X108" s="59"/>
      <c r="Y108" s="59"/>
      <c r="Z108" s="59"/>
      <c r="AA108" s="59"/>
      <c r="AB108" s="62"/>
      <c r="AC108" s="62"/>
      <c r="AD108" s="215"/>
      <c r="AE108" s="215"/>
      <c r="AF108" s="59"/>
      <c r="AG108" s="59"/>
      <c r="AH108" s="59"/>
      <c r="AI108" s="59"/>
      <c r="AJ108" s="59"/>
      <c r="AK108" s="59"/>
      <c r="AL108" s="59"/>
      <c r="AM108" s="59"/>
      <c r="AN108" s="59"/>
      <c r="AO108" s="59"/>
      <c r="AP108" s="59"/>
      <c r="AQ108" s="135"/>
      <c r="AR108" s="135"/>
      <c r="AS108" s="135"/>
      <c r="AT108" s="135"/>
      <c r="AU108" s="135"/>
      <c r="AV108" s="135"/>
      <c r="AW108" s="135"/>
      <c r="AX108" s="135"/>
      <c r="AY108" s="135"/>
      <c r="AZ108" s="135"/>
    </row>
    <row r="109" spans="1:52" s="24" customFormat="1" ht="52.5" customHeight="1">
      <c r="A109" s="972" t="s">
        <v>177</v>
      </c>
      <c r="B109" s="972"/>
      <c r="C109" s="972"/>
      <c r="D109" s="965"/>
      <c r="E109" s="965"/>
      <c r="F109" s="965"/>
      <c r="G109" s="83"/>
      <c r="H109" s="83"/>
      <c r="I109" s="59"/>
      <c r="J109" s="59"/>
      <c r="K109" s="59"/>
      <c r="L109" s="59"/>
      <c r="M109" s="59"/>
      <c r="N109" s="59"/>
      <c r="O109" s="59"/>
      <c r="P109" s="59"/>
      <c r="Q109" s="59"/>
      <c r="R109" s="59"/>
      <c r="S109" s="59"/>
      <c r="T109" s="59"/>
      <c r="U109" s="59"/>
      <c r="V109" s="59"/>
      <c r="W109" s="59"/>
      <c r="X109" s="59"/>
      <c r="Y109" s="59"/>
      <c r="Z109" s="59"/>
      <c r="AA109" s="59"/>
      <c r="AB109" s="62"/>
      <c r="AC109" s="62"/>
      <c r="AD109" s="215"/>
      <c r="AE109" s="215"/>
      <c r="AF109" s="59"/>
      <c r="AG109" s="59"/>
      <c r="AH109" s="59"/>
      <c r="AI109" s="59"/>
      <c r="AJ109" s="59"/>
      <c r="AK109" s="59"/>
      <c r="AL109" s="59"/>
      <c r="AM109" s="59"/>
      <c r="AN109" s="59"/>
      <c r="AO109" s="59"/>
      <c r="AP109" s="59"/>
      <c r="AQ109" s="135"/>
      <c r="AR109" s="135"/>
      <c r="AS109" s="135"/>
      <c r="AT109" s="135"/>
      <c r="AU109" s="135"/>
      <c r="AV109" s="135"/>
      <c r="AW109" s="135"/>
      <c r="AX109" s="135"/>
      <c r="AY109" s="135"/>
      <c r="AZ109" s="135"/>
    </row>
    <row r="110" spans="1:52" s="24" customFormat="1" ht="21" customHeight="1">
      <c r="A110" s="967" t="s">
        <v>178</v>
      </c>
      <c r="B110" s="967"/>
      <c r="C110" s="967"/>
      <c r="D110" s="965"/>
      <c r="E110" s="965"/>
      <c r="F110" s="965"/>
      <c r="G110" s="29"/>
      <c r="H110" s="29"/>
      <c r="I110" s="59"/>
      <c r="J110" s="59"/>
      <c r="K110" s="59"/>
      <c r="L110" s="59"/>
      <c r="M110" s="59"/>
      <c r="N110" s="59"/>
      <c r="O110" s="59"/>
      <c r="P110" s="59"/>
      <c r="Q110" s="59"/>
      <c r="R110" s="59"/>
      <c r="S110" s="59"/>
      <c r="T110" s="59"/>
      <c r="U110" s="59"/>
      <c r="V110" s="59"/>
      <c r="W110" s="59"/>
      <c r="X110" s="59"/>
      <c r="Y110" s="59"/>
      <c r="Z110" s="59"/>
      <c r="AA110" s="59"/>
      <c r="AB110" s="62"/>
      <c r="AC110" s="62"/>
      <c r="AD110" s="215"/>
      <c r="AE110" s="215"/>
      <c r="AF110" s="59"/>
      <c r="AG110" s="59"/>
      <c r="AH110" s="59"/>
      <c r="AI110" s="59"/>
      <c r="AJ110" s="59"/>
      <c r="AK110" s="59"/>
      <c r="AL110" s="59"/>
      <c r="AM110" s="59"/>
      <c r="AN110" s="59"/>
      <c r="AO110" s="59"/>
      <c r="AP110" s="59"/>
    </row>
    <row r="111" spans="1:52" s="24" customFormat="1" ht="21" customHeight="1">
      <c r="A111" s="968"/>
      <c r="B111" s="968"/>
      <c r="C111" s="968"/>
      <c r="D111" s="965"/>
      <c r="E111" s="965"/>
      <c r="F111" s="965"/>
      <c r="G111" s="29"/>
      <c r="H111" s="29"/>
      <c r="I111" s="59"/>
      <c r="J111" s="59"/>
      <c r="K111" s="59"/>
      <c r="L111" s="59"/>
      <c r="M111" s="59"/>
      <c r="N111" s="59"/>
      <c r="O111" s="59"/>
      <c r="P111" s="59"/>
      <c r="Q111" s="59"/>
      <c r="R111" s="59"/>
      <c r="S111" s="59"/>
      <c r="T111" s="59"/>
      <c r="U111" s="59"/>
      <c r="V111" s="59"/>
      <c r="W111" s="59"/>
      <c r="X111" s="59"/>
      <c r="Y111" s="59"/>
      <c r="Z111" s="59"/>
      <c r="AA111" s="59"/>
      <c r="AB111" s="62"/>
      <c r="AC111" s="62"/>
      <c r="AD111" s="215"/>
      <c r="AE111" s="215"/>
      <c r="AF111" s="59"/>
      <c r="AG111" s="59"/>
      <c r="AH111" s="59"/>
      <c r="AI111" s="59"/>
      <c r="AJ111" s="59"/>
      <c r="AK111" s="59"/>
      <c r="AL111" s="59"/>
      <c r="AM111" s="59"/>
      <c r="AN111" s="59"/>
      <c r="AO111" s="59"/>
      <c r="AP111" s="59"/>
    </row>
    <row r="112" spans="1:52">
      <c r="A112" s="966"/>
      <c r="B112" s="966"/>
      <c r="C112" s="966"/>
      <c r="D112" s="965"/>
      <c r="E112" s="965"/>
      <c r="F112" s="965"/>
    </row>
    <row r="113" spans="1:10">
      <c r="A113" s="74"/>
      <c r="B113" s="74"/>
      <c r="C113" s="74"/>
      <c r="D113" s="127"/>
      <c r="E113" s="127"/>
      <c r="F113" s="127"/>
    </row>
    <row r="114" spans="1:10" ht="47.25" customHeight="1">
      <c r="A114" s="740" t="str">
        <f>H114&amp;I114&amp;J114</f>
        <v/>
      </c>
      <c r="B114" s="740"/>
      <c r="C114" s="740"/>
      <c r="D114" s="740"/>
      <c r="E114" s="740"/>
      <c r="F114" s="740"/>
      <c r="H114" s="254"/>
      <c r="I114" s="255"/>
      <c r="J114" s="255"/>
    </row>
  </sheetData>
  <sheetProtection algorithmName="SHA-512" hashValue="Kt+KOqSIoXLHp+Ocvgf4GU+yaDMGGHQqhu8O64LqJiSR/Xg0LReBSYSs14rbyPkBvx975+59unFsyoJhph3/1A==" saltValue="m+K/4w9NypRscwh14jF0RQ==" spinCount="100000" sheet="1" formatColumns="0" formatRows="0" selectLockedCells="1"/>
  <customSheetViews>
    <customSheetView guid="{FEBF4298-F424-4062-8777-832DAFDB7A61}" showPageBreaks="1" showGridLines="0" fitToPage="1" printArea="1" hiddenRows="1" hiddenColumns="1" view="pageBreakPreview" topLeftCell="A89">
      <selection activeCell="B86" sqref="B86:F86"/>
      <rowBreaks count="1" manualBreakCount="1">
        <brk id="88" max="5" man="1"/>
      </rowBreaks>
      <pageMargins left="0.59" right="0.46" top="0.59055118110236227" bottom="0.59055118110236227" header="0.35433070866141736" footer="0.35433070866141736"/>
      <pageSetup scale="95"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46">
      <selection activeCell="B84" sqref="B84:F84"/>
      <rowBreaks count="1" manualBreakCount="1">
        <brk id="86" max="5" man="1"/>
      </rowBreaks>
      <pageMargins left="0.59" right="0.46" top="0.59055118110236227" bottom="0.59055118110236227" header="0.35433070866141736" footer="0.35433070866141736"/>
      <pageSetup scale="94" fitToHeight="0"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69">
      <selection activeCell="B82" sqref="B82:F82"/>
      <rowBreaks count="1" manualBreakCount="1">
        <brk id="84" max="9" man="1"/>
      </rowBreaks>
      <pageMargins left="0.59" right="0.46" top="0.59055118110236227" bottom="0.59055118110236227" header="0.35433070866141736" footer="0.35433070866141736"/>
      <pageSetup scale="68" fitToHeight="0" orientation="portrait" r:id="rId3"/>
      <headerFooter alignWithMargins="0">
        <oddFooter>&amp;R&amp;"Book Antiqua,Bold"&amp;8 Page &amp;P of &amp;N</oddFooter>
      </headerFooter>
    </customSheetView>
    <customSheetView guid="{BA86FE7A-199D-4ABD-A444-AE6BFDF4BCC9}" scale="115" showPageBreaks="1" showGridLines="0" fitToPage="1" printArea="1" hiddenRows="1" hiddenColumns="1" view="pageBreakPreview">
      <selection activeCell="G21" sqref="G21"/>
      <rowBreaks count="5" manualBreakCount="5">
        <brk id="24" max="9" man="1"/>
        <brk id="41" max="9" man="1"/>
        <brk id="58" max="9" man="1"/>
        <brk id="81" max="9" man="1"/>
        <brk id="83" max="9" man="1"/>
      </rowBreaks>
      <pageMargins left="0.59" right="0.46" top="0.59055118110236227" bottom="0.59055118110236227" header="0.35433070866141736" footer="0.35433070866141736"/>
      <pageSetup scale="68" fitToHeight="0" orientation="portrait" r:id="rId4"/>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3"/>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2"/>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69">
      <selection activeCell="B82" sqref="B82:F82"/>
      <rowBreaks count="5" manualBreakCount="5">
        <brk id="24" max="9" man="1"/>
        <brk id="41" max="9" man="1"/>
        <brk id="59" max="9" man="1"/>
        <brk id="82" max="9" man="1"/>
        <brk id="84" max="9" man="1"/>
      </rowBreaks>
      <pageMargins left="0.59" right="0.46" top="0.59055118110236227" bottom="0.59055118110236227" header="0.35433070866141736" footer="0.35433070866141736"/>
      <pageSetup scale="68" fitToHeight="0" orientation="portrait" r:id="rId23"/>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49">
      <selection activeCell="B85" sqref="B85:F85"/>
      <rowBreaks count="1" manualBreakCount="1">
        <brk id="87" max="9" man="1"/>
      </rowBreaks>
      <pageMargins left="0.59" right="0.46" top="0.59055118110236227" bottom="0.59055118110236227" header="0.35433070866141736" footer="0.35433070866141736"/>
      <pageSetup scale="68" fitToHeight="0" orientation="portrait" r:id="rId24"/>
      <headerFooter alignWithMargins="0">
        <oddFooter>&amp;R&amp;"Book Antiqua,Bold"&amp;8 Page &amp;P of &amp;N</oddFooter>
      </headerFooter>
    </customSheetView>
    <customSheetView guid="{7706378E-40E2-4583-90AF-E6E1DCB3696C}" showPageBreaks="1" showGridLines="0" fitToPage="1" printArea="1" hiddenRows="1" hiddenColumns="1" view="pageBreakPreview" topLeftCell="A15">
      <selection activeCell="G17" sqref="G17"/>
      <rowBreaks count="1" manualBreakCount="1">
        <brk id="86" max="5" man="1"/>
      </rowBreaks>
      <pageMargins left="0.59" right="0.46" top="0.59055118110236227" bottom="0.59055118110236227" header="0.35433070866141736" footer="0.35433070866141736"/>
      <pageSetup scale="95" fitToHeight="0" orientation="portrait" r:id="rId25"/>
      <headerFooter alignWithMargins="0">
        <oddFooter>&amp;R&amp;"Book Antiqua,Bold"&amp;8 Page &amp;P of &amp;N</oddFooter>
      </headerFooter>
    </customSheetView>
    <customSheetView guid="{1A6C211D-477E-416D-87F8-1BF3866A431B}" showPageBreaks="1" showGridLines="0" fitToPage="1" printArea="1" hiddenRows="1" hiddenColumns="1" view="pageBreakPreview" topLeftCell="A89">
      <selection activeCell="B86" sqref="B86:F86"/>
      <rowBreaks count="1" manualBreakCount="1">
        <brk id="88" max="5" man="1"/>
      </rowBreaks>
      <pageMargins left="0.59" right="0.46" top="0.59055118110236227" bottom="0.59055118110236227" header="0.35433070866141736" footer="0.35433070866141736"/>
      <pageSetup scale="95" fitToHeight="0" orientation="portrait" r:id="rId26"/>
      <headerFooter alignWithMargins="0">
        <oddFooter>&amp;R&amp;"Book Antiqua,Bold"&amp;8 Page &amp;P of &amp;N</oddFooter>
      </headerFooter>
    </customSheetView>
  </customSheetViews>
  <mergeCells count="117">
    <mergeCell ref="A114:F114"/>
    <mergeCell ref="A108:C108"/>
    <mergeCell ref="D108:F108"/>
    <mergeCell ref="A109:C109"/>
    <mergeCell ref="D109:F109"/>
    <mergeCell ref="D106:F106"/>
    <mergeCell ref="B101:C101"/>
    <mergeCell ref="B79:F79"/>
    <mergeCell ref="B59:F59"/>
    <mergeCell ref="B63:F63"/>
    <mergeCell ref="A105:C105"/>
    <mergeCell ref="B80:F80"/>
    <mergeCell ref="B60:F60"/>
    <mergeCell ref="B62:F62"/>
    <mergeCell ref="C77:D77"/>
    <mergeCell ref="B78:F78"/>
    <mergeCell ref="D107:F107"/>
    <mergeCell ref="D105:F105"/>
    <mergeCell ref="A107:C107"/>
    <mergeCell ref="B85:F85"/>
    <mergeCell ref="D91:F91"/>
    <mergeCell ref="B61:F61"/>
    <mergeCell ref="B15:F15"/>
    <mergeCell ref="D110:F110"/>
    <mergeCell ref="A112:C112"/>
    <mergeCell ref="D112:F112"/>
    <mergeCell ref="B82:F82"/>
    <mergeCell ref="A110:C110"/>
    <mergeCell ref="A111:C111"/>
    <mergeCell ref="D111:F111"/>
    <mergeCell ref="A97:F97"/>
    <mergeCell ref="B84:F84"/>
    <mergeCell ref="B86:F86"/>
    <mergeCell ref="A106:C106"/>
    <mergeCell ref="B81:F81"/>
    <mergeCell ref="A98:B98"/>
    <mergeCell ref="B100:C100"/>
    <mergeCell ref="A104:C104"/>
    <mergeCell ref="D104:F104"/>
    <mergeCell ref="B83:F83"/>
    <mergeCell ref="B55:F55"/>
    <mergeCell ref="B56:F56"/>
    <mergeCell ref="B64:F64"/>
    <mergeCell ref="B24:C24"/>
    <mergeCell ref="D50:F50"/>
    <mergeCell ref="D51:F51"/>
    <mergeCell ref="D49:F49"/>
    <mergeCell ref="D23:F23"/>
    <mergeCell ref="D22:E22"/>
    <mergeCell ref="D41:F41"/>
    <mergeCell ref="D44:F44"/>
    <mergeCell ref="B41:C41"/>
    <mergeCell ref="D25:F25"/>
    <mergeCell ref="D40:F40"/>
    <mergeCell ref="D27:F27"/>
    <mergeCell ref="D34:F34"/>
    <mergeCell ref="B30:C30"/>
    <mergeCell ref="D31:F31"/>
    <mergeCell ref="D38:F38"/>
    <mergeCell ref="B39:C39"/>
    <mergeCell ref="D33:F33"/>
    <mergeCell ref="B25:C25"/>
    <mergeCell ref="D36:F36"/>
    <mergeCell ref="D37:F37"/>
    <mergeCell ref="D35:F35"/>
    <mergeCell ref="B40:C40"/>
    <mergeCell ref="B44:C44"/>
    <mergeCell ref="B42:C42"/>
    <mergeCell ref="D45:F45"/>
    <mergeCell ref="B53:F53"/>
    <mergeCell ref="B54:F54"/>
    <mergeCell ref="B57:F57"/>
    <mergeCell ref="B58:F58"/>
    <mergeCell ref="B47:C47"/>
    <mergeCell ref="D47:F47"/>
    <mergeCell ref="D48:F48"/>
    <mergeCell ref="D26:F26"/>
    <mergeCell ref="B31:C31"/>
    <mergeCell ref="D29:F29"/>
    <mergeCell ref="B32:C32"/>
    <mergeCell ref="D32:F32"/>
    <mergeCell ref="B37:C37"/>
    <mergeCell ref="B38:C38"/>
    <mergeCell ref="D42:F42"/>
    <mergeCell ref="D39:F39"/>
    <mergeCell ref="D30:F30"/>
    <mergeCell ref="B43:C43"/>
    <mergeCell ref="B34:C34"/>
    <mergeCell ref="B33:C33"/>
    <mergeCell ref="D52:F52"/>
    <mergeCell ref="B46:C46"/>
    <mergeCell ref="D46:F46"/>
    <mergeCell ref="B48:C48"/>
    <mergeCell ref="G48:I48"/>
    <mergeCell ref="D28:F28"/>
    <mergeCell ref="G49:I49"/>
    <mergeCell ref="A1:E1"/>
    <mergeCell ref="A3:F3"/>
    <mergeCell ref="C5:F5"/>
    <mergeCell ref="B6:C6"/>
    <mergeCell ref="B29:C29"/>
    <mergeCell ref="D24:F24"/>
    <mergeCell ref="B28:C28"/>
    <mergeCell ref="G16:H16"/>
    <mergeCell ref="B17:F17"/>
    <mergeCell ref="G24:J24"/>
    <mergeCell ref="B20:F20"/>
    <mergeCell ref="G20:J20"/>
    <mergeCell ref="G23:J23"/>
    <mergeCell ref="G22:J22"/>
    <mergeCell ref="D21:F21"/>
    <mergeCell ref="B18:F18"/>
    <mergeCell ref="B49:C49"/>
    <mergeCell ref="B21:C21"/>
    <mergeCell ref="B35:C35"/>
    <mergeCell ref="B36:C36"/>
    <mergeCell ref="B45:C45"/>
  </mergeCells>
  <conditionalFormatting sqref="A97:F102">
    <cfRule type="expression" dxfId="6" priority="10">
      <formula>$H$26="Sole Bidder"</formula>
    </cfRule>
  </conditionalFormatting>
  <conditionalFormatting sqref="B84:F84">
    <cfRule type="expression" dxfId="5" priority="21" stopIfTrue="1">
      <formula>$L$84=2</formula>
    </cfRule>
  </conditionalFormatting>
  <conditionalFormatting sqref="B85:F85">
    <cfRule type="expression" dxfId="4" priority="20" stopIfTrue="1">
      <formula>$L$85=1</formula>
    </cfRule>
  </conditionalFormatting>
  <conditionalFormatting sqref="D26:F26 H26:H27">
    <cfRule type="expression" dxfId="3" priority="16" stopIfTrue="1">
      <formula>$H$26="Sole Bidder"</formula>
    </cfRule>
  </conditionalFormatting>
  <conditionalFormatting sqref="D27:F27">
    <cfRule type="expression" dxfId="2" priority="13" stopIfTrue="1">
      <formula>$G$27="No"</formula>
    </cfRule>
  </conditionalFormatting>
  <conditionalFormatting sqref="H27">
    <cfRule type="expression" dxfId="1" priority="17" stopIfTrue="1">
      <formula>$G$27="Not Applicable"</formula>
    </cfRule>
  </conditionalFormatting>
  <conditionalFormatting sqref="Z25">
    <cfRule type="expression" dxfId="0" priority="18" stopIfTrue="1">
      <formula>"if(right($I$21,1)=""."")"</formula>
    </cfRule>
  </conditionalFormatting>
  <dataValidations disablePrompts="1" count="3">
    <dataValidation type="whole" allowBlank="1" showInputMessage="1" showErrorMessage="1" error="Enter numeric figure only !" prompt="Enter the Bid Security Amount in Figures" sqref="F22 I21" xr:uid="{00000000-0002-0000-1900-000000000000}">
      <formula1>0</formula1>
      <formula2>990000000</formula2>
    </dataValidation>
    <dataValidation type="whole" allowBlank="1" showInputMessage="1" showErrorMessage="1" error="Enter numeric figure between 1 to 20 only !" prompt="Enter the Validity of Bid Security in MONTHS" sqref="J21" xr:uid="{A4F31172-FC9F-4F3C-A5CC-4C405FF4F594}">
      <formula1>1</formula1>
      <formula2>20</formula2>
    </dataValidation>
    <dataValidation type="list" allowBlank="1" showInputMessage="1" showErrorMessage="1" sqref="G21" xr:uid="{EC6A7900-1412-4ACB-B660-D2CF9837F22C}">
      <formula1>$AC$19:$AC$24</formula1>
    </dataValidation>
  </dataValidations>
  <pageMargins left="0.59" right="0.46" top="0.59055118110236227" bottom="0.59055118110236227" header="0.35433070866141736" footer="0.35433070866141736"/>
  <pageSetup scale="95" fitToHeight="0" orientation="portrait" r:id="rId27"/>
  <headerFooter alignWithMargins="0">
    <oddFooter>&amp;R&amp;"Book Antiqua,Bold"&amp;8 Page &amp;P of &amp;N</oddFooter>
  </headerFooter>
  <rowBreaks count="1" manualBreakCount="1">
    <brk id="87" max="5" man="1"/>
  </rowBreaks>
  <drawing r:id="rId28"/>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79310-B429-4B13-9B1D-F9FD5CE7A133}">
  <dimension ref="A3:M44"/>
  <sheetViews>
    <sheetView topLeftCell="A18" workbookViewId="0">
      <selection activeCell="R50" sqref="R50"/>
    </sheetView>
  </sheetViews>
  <sheetFormatPr defaultRowHeight="13.5"/>
  <cols>
    <col min="2" max="2" width="15.85546875" customWidth="1"/>
    <col min="3" max="3" width="18.28515625" customWidth="1"/>
    <col min="4" max="4" width="19.7109375" customWidth="1"/>
    <col min="5" max="5" width="3" customWidth="1"/>
    <col min="6" max="6" width="14.85546875" customWidth="1"/>
    <col min="7" max="7" width="17.5703125" customWidth="1"/>
    <col min="8" max="8" width="15.28515625" customWidth="1"/>
    <col min="10" max="10" width="15.85546875" customWidth="1"/>
    <col min="11" max="11" width="17.7109375" customWidth="1"/>
    <col min="12" max="12" width="16.42578125" customWidth="1"/>
  </cols>
  <sheetData>
    <row r="3" spans="1:13">
      <c r="A3">
        <v>1</v>
      </c>
      <c r="B3" s="521" t="s">
        <v>867</v>
      </c>
      <c r="C3" t="str">
        <f>'Names of Bidder'!D6</f>
        <v>Sole Bidder</v>
      </c>
      <c r="D3" t="str">
        <f>IF(C3= "JV (Joint Venture)", " No. of Partners are ","")</f>
        <v/>
      </c>
      <c r="E3">
        <f>'Names of Bidder'!AA7</f>
        <v>1</v>
      </c>
      <c r="F3" s="582" t="s">
        <v>614</v>
      </c>
      <c r="G3">
        <f>'Names of Bidder'!D8</f>
        <v>0</v>
      </c>
    </row>
    <row r="4" spans="1:13">
      <c r="A4">
        <v>2</v>
      </c>
      <c r="B4" s="521" t="s">
        <v>868</v>
      </c>
    </row>
    <row r="5" spans="1:13" ht="15">
      <c r="A5">
        <v>3</v>
      </c>
      <c r="B5" s="980" t="str">
        <f>IF('Names of Bidder'!D6="Details of Sole Bidder","Details of Sole Bidder"," Details of Lead Partner of JV")</f>
        <v xml:space="preserve"> Details of Lead Partner of JV</v>
      </c>
      <c r="C5" s="980"/>
      <c r="D5" s="980"/>
      <c r="E5" s="980"/>
      <c r="F5" s="980" t="str">
        <f>IF('Names of Bidder'!D7=1,"Details of Other Partner of JV","Details of Other Partner-1 of JV")</f>
        <v>Details of Other Partner-1 of JV</v>
      </c>
      <c r="G5" s="980"/>
      <c r="H5" s="980"/>
      <c r="I5" s="980"/>
      <c r="J5" s="980" t="str">
        <f>IF('Names of Bidder'!D7=2,"Details of Other Partner-2 of JV","")</f>
        <v/>
      </c>
      <c r="K5" s="980"/>
      <c r="L5" s="980"/>
      <c r="M5" s="980"/>
    </row>
    <row r="6" spans="1:13">
      <c r="A6" s="521"/>
      <c r="B6" s="522" t="s">
        <v>869</v>
      </c>
      <c r="C6" s="977">
        <f>'Names of Bidder'!D10</f>
        <v>0</v>
      </c>
      <c r="D6" s="977"/>
      <c r="E6" s="977"/>
      <c r="F6" s="522" t="s">
        <v>869</v>
      </c>
      <c r="G6" s="977">
        <f>'Names of Bidder'!D15</f>
        <v>0</v>
      </c>
      <c r="H6" s="977"/>
      <c r="I6" s="977"/>
      <c r="J6" s="522" t="s">
        <v>869</v>
      </c>
      <c r="K6" s="977">
        <f>'Names of Bidder'!D20</f>
        <v>0</v>
      </c>
      <c r="L6" s="977"/>
      <c r="M6" s="977"/>
    </row>
    <row r="7" spans="1:13">
      <c r="A7" s="521"/>
      <c r="B7" s="979" t="s">
        <v>105</v>
      </c>
      <c r="C7" s="976">
        <f>'Names of Bidder'!D11</f>
        <v>0</v>
      </c>
      <c r="D7" s="976"/>
      <c r="E7" s="976"/>
      <c r="F7" s="979" t="s">
        <v>105</v>
      </c>
      <c r="G7" s="977">
        <f>'Names of Bidder'!D16</f>
        <v>0</v>
      </c>
      <c r="H7" s="977"/>
      <c r="I7" s="977"/>
      <c r="J7" s="979" t="s">
        <v>105</v>
      </c>
      <c r="K7" s="977">
        <f>'Names of Bidder'!D21</f>
        <v>0</v>
      </c>
      <c r="L7" s="977"/>
      <c r="M7" s="977"/>
    </row>
    <row r="8" spans="1:13">
      <c r="B8" s="979"/>
      <c r="C8" s="976">
        <f>'Names of Bidder'!D12</f>
        <v>0</v>
      </c>
      <c r="D8" s="976"/>
      <c r="E8" s="976"/>
      <c r="F8" s="979"/>
      <c r="G8" s="977">
        <f>'Names of Bidder'!D17</f>
        <v>0</v>
      </c>
      <c r="H8" s="977"/>
      <c r="I8" s="977"/>
      <c r="J8" s="979"/>
      <c r="K8" s="977">
        <f>'Names of Bidder'!D22</f>
        <v>0</v>
      </c>
      <c r="L8" s="977"/>
      <c r="M8" s="977"/>
    </row>
    <row r="9" spans="1:13">
      <c r="B9" s="979"/>
      <c r="C9" s="976">
        <f>'Names of Bidder'!D13</f>
        <v>0</v>
      </c>
      <c r="D9" s="976"/>
      <c r="E9" s="976"/>
      <c r="F9" s="979"/>
      <c r="G9" s="977">
        <f>'Names of Bidder'!D18</f>
        <v>0</v>
      </c>
      <c r="H9" s="977"/>
      <c r="I9" s="977"/>
      <c r="J9" s="979"/>
      <c r="K9" s="977">
        <f>'Names of Bidder'!D23</f>
        <v>0</v>
      </c>
      <c r="L9" s="977"/>
      <c r="M9" s="977"/>
    </row>
    <row r="10" spans="1:13">
      <c r="A10" s="521"/>
      <c r="B10" s="522" t="s">
        <v>870</v>
      </c>
      <c r="C10" s="977">
        <f>'Names of Bidder'!D26</f>
        <v>0</v>
      </c>
      <c r="D10" s="977"/>
      <c r="E10" s="977"/>
      <c r="F10" s="522" t="s">
        <v>870</v>
      </c>
      <c r="G10" s="977">
        <f>'Names of Bidder'!D33</f>
        <v>0</v>
      </c>
      <c r="H10" s="977"/>
      <c r="I10" s="977"/>
      <c r="J10" s="522" t="s">
        <v>870</v>
      </c>
      <c r="K10" s="977">
        <f>'Names of Bidder'!D40</f>
        <v>0</v>
      </c>
      <c r="L10" s="977"/>
      <c r="M10" s="977"/>
    </row>
    <row r="11" spans="1:13">
      <c r="A11" s="521"/>
      <c r="B11" s="522" t="s">
        <v>171</v>
      </c>
      <c r="C11" s="977">
        <f>'Names of Bidder'!D27</f>
        <v>0</v>
      </c>
      <c r="D11" s="977"/>
      <c r="E11" s="977"/>
      <c r="F11" s="522" t="s">
        <v>171</v>
      </c>
      <c r="G11" s="977">
        <f>'Names of Bidder'!D34</f>
        <v>0</v>
      </c>
      <c r="H11" s="977"/>
      <c r="I11" s="977"/>
      <c r="J11" s="522" t="s">
        <v>171</v>
      </c>
      <c r="K11" s="977">
        <f>'Names of Bidder'!D41</f>
        <v>0</v>
      </c>
      <c r="L11" s="977"/>
      <c r="M11" s="977"/>
    </row>
    <row r="12" spans="1:13">
      <c r="A12" s="521"/>
      <c r="B12" s="522" t="s">
        <v>873</v>
      </c>
      <c r="C12" s="977">
        <f>'Names of Bidder'!D28</f>
        <v>0</v>
      </c>
      <c r="D12" s="977"/>
      <c r="E12" s="977"/>
      <c r="F12" s="522" t="s">
        <v>873</v>
      </c>
      <c r="G12" s="976">
        <f>'Names of Bidder'!D35</f>
        <v>0</v>
      </c>
      <c r="H12" s="976"/>
      <c r="I12" s="976"/>
      <c r="J12" s="522" t="s">
        <v>873</v>
      </c>
      <c r="K12" s="976">
        <f>'Names of Bidder'!D42</f>
        <v>0</v>
      </c>
      <c r="L12" s="976"/>
      <c r="M12" s="976"/>
    </row>
    <row r="13" spans="1:13">
      <c r="A13" s="521"/>
      <c r="B13" s="522" t="s">
        <v>857</v>
      </c>
      <c r="C13" s="976">
        <f>'Names of Bidder'!D29</f>
        <v>0</v>
      </c>
      <c r="D13" s="976"/>
      <c r="E13" s="976"/>
      <c r="F13" s="522" t="s">
        <v>857</v>
      </c>
      <c r="G13" s="976">
        <f>'Names of Bidder'!D36</f>
        <v>0</v>
      </c>
      <c r="H13" s="976"/>
      <c r="I13" s="976"/>
      <c r="J13" s="522" t="s">
        <v>857</v>
      </c>
      <c r="K13" s="976">
        <f>'Names of Bidder'!D43</f>
        <v>0</v>
      </c>
      <c r="L13" s="976"/>
      <c r="M13" s="976"/>
    </row>
    <row r="14" spans="1:13">
      <c r="B14" s="522" t="s">
        <v>874</v>
      </c>
      <c r="C14" s="977">
        <f>'Names of Bidder'!D30</f>
        <v>0</v>
      </c>
      <c r="D14" s="977"/>
      <c r="E14" s="977"/>
      <c r="F14" s="522" t="s">
        <v>874</v>
      </c>
      <c r="G14" s="976">
        <f>'Names of Bidder'!D37</f>
        <v>0</v>
      </c>
      <c r="H14" s="976"/>
      <c r="I14" s="976"/>
      <c r="J14" s="522" t="s">
        <v>874</v>
      </c>
      <c r="K14" s="976">
        <f>'Names of Bidder'!D44</f>
        <v>0</v>
      </c>
      <c r="L14" s="976"/>
      <c r="M14" s="976"/>
    </row>
    <row r="16" spans="1:13">
      <c r="A16">
        <v>4</v>
      </c>
      <c r="B16" s="522" t="s">
        <v>30</v>
      </c>
      <c r="C16" t="str">
        <f>'Names of Bidder'!D46&amp;"-"&amp; 'Names of Bidder'!E46&amp;"-" &amp;'Names of Bidder'!F46</f>
        <v>--</v>
      </c>
    </row>
    <row r="17" spans="1:8" ht="15">
      <c r="A17">
        <v>5</v>
      </c>
      <c r="B17" s="978" t="s">
        <v>875</v>
      </c>
      <c r="C17" s="978"/>
      <c r="D17" s="978"/>
      <c r="E17" s="978"/>
    </row>
    <row r="18" spans="1:8">
      <c r="B18" s="521" t="s">
        <v>866</v>
      </c>
      <c r="D18" s="977" t="str">
        <f>'Tender Fee'!D16</f>
        <v>Through POWERGRID ONLINE PAYMENT UTILITY</v>
      </c>
      <c r="E18" s="977"/>
      <c r="F18" s="977"/>
      <c r="G18" s="977"/>
    </row>
    <row r="19" spans="1:8">
      <c r="B19" t="str">
        <f>IF(D18="Through Demand Draft", "Demand Draft No. &amp; Issuing Bank", "POPU Refernce No.")</f>
        <v>POPU Refernce No.</v>
      </c>
      <c r="D19" s="976">
        <f>'Tender Fee'!D17</f>
        <v>0</v>
      </c>
      <c r="E19" s="976"/>
      <c r="F19" s="976"/>
      <c r="G19" s="976"/>
    </row>
    <row r="20" spans="1:8">
      <c r="B20" t="str">
        <f>IF(D18="Through Demand Draft", "Demand Draft Date", "Date of Online Payment")</f>
        <v>Date of Online Payment</v>
      </c>
      <c r="D20" s="976">
        <f>'Tender Fee'!D18</f>
        <v>0</v>
      </c>
      <c r="E20" s="976"/>
      <c r="F20" s="976"/>
      <c r="G20" s="976"/>
    </row>
    <row r="22" spans="1:8" ht="15">
      <c r="A22">
        <v>6</v>
      </c>
      <c r="B22" s="523" t="s">
        <v>878</v>
      </c>
      <c r="C22" s="980" t="str">
        <f>IF('Attach 6'!P22=0,"No Deviation as Left Blank","To be checked")</f>
        <v>No Deviation as Left Blank</v>
      </c>
      <c r="D22" s="980"/>
      <c r="E22" s="523"/>
      <c r="F22" s="523"/>
    </row>
    <row r="23" spans="1:8">
      <c r="B23" s="977"/>
      <c r="C23" s="977"/>
      <c r="D23" s="977"/>
      <c r="E23" s="977"/>
      <c r="F23" s="977"/>
    </row>
    <row r="24" spans="1:8" ht="15">
      <c r="A24">
        <v>7</v>
      </c>
      <c r="B24" s="523" t="s">
        <v>897</v>
      </c>
      <c r="C24" s="521" t="s">
        <v>898</v>
      </c>
    </row>
    <row r="25" spans="1:8">
      <c r="B25" s="525" t="s">
        <v>899</v>
      </c>
      <c r="C25" s="525" t="s">
        <v>900</v>
      </c>
      <c r="D25" s="525" t="s">
        <v>901</v>
      </c>
    </row>
    <row r="26" spans="1:8">
      <c r="B26" s="531">
        <f>+'Attach 15'!E20</f>
        <v>0</v>
      </c>
      <c r="C26" s="531">
        <f>+'Attach 15'!E21</f>
        <v>0</v>
      </c>
      <c r="D26" s="531">
        <f>+'Attach 15'!E23</f>
        <v>0</v>
      </c>
    </row>
    <row r="28" spans="1:8" ht="15">
      <c r="A28">
        <v>8</v>
      </c>
      <c r="B28" s="523" t="s">
        <v>902</v>
      </c>
      <c r="C28" s="521"/>
    </row>
    <row r="29" spans="1:8">
      <c r="B29" s="982" t="s">
        <v>904</v>
      </c>
      <c r="C29" s="982"/>
      <c r="D29" s="982"/>
      <c r="F29" s="982" t="s">
        <v>903</v>
      </c>
      <c r="G29" s="983"/>
      <c r="H29" s="983"/>
    </row>
    <row r="30" spans="1:8">
      <c r="B30" s="983" t="str">
        <f>IF('Attach 16'!Z51=0,"Left Blank","To be checked")</f>
        <v>Left Blank</v>
      </c>
      <c r="C30" s="983"/>
      <c r="D30" s="983"/>
      <c r="F30" s="984" t="str">
        <f>IF('Attach 16'!AA63=0,"Left Blank","To be checked")</f>
        <v>Left Blank</v>
      </c>
      <c r="G30" s="984"/>
      <c r="H30" s="984"/>
    </row>
    <row r="32" spans="1:8" ht="15">
      <c r="A32">
        <v>9</v>
      </c>
      <c r="B32" s="523" t="s">
        <v>880</v>
      </c>
    </row>
    <row r="33" spans="1:12">
      <c r="B33" s="521" t="s">
        <v>881</v>
      </c>
      <c r="C33">
        <f>+'Attach 20'!E30</f>
        <v>0</v>
      </c>
      <c r="F33" s="521" t="s">
        <v>881</v>
      </c>
      <c r="G33">
        <f>+'Attach 20'!E87</f>
        <v>0</v>
      </c>
      <c r="J33" s="521" t="s">
        <v>881</v>
      </c>
      <c r="K33">
        <f>+'Attach 20'!E143</f>
        <v>0</v>
      </c>
    </row>
    <row r="34" spans="1:12">
      <c r="B34" s="525" t="s">
        <v>861</v>
      </c>
      <c r="C34" s="525" t="s">
        <v>802</v>
      </c>
      <c r="D34" s="525" t="s">
        <v>801</v>
      </c>
      <c r="F34" s="525" t="s">
        <v>861</v>
      </c>
      <c r="G34" s="525" t="s">
        <v>802</v>
      </c>
      <c r="H34" s="525" t="s">
        <v>801</v>
      </c>
      <c r="J34" s="525" t="s">
        <v>861</v>
      </c>
      <c r="K34" s="525" t="s">
        <v>802</v>
      </c>
      <c r="L34" s="525" t="s">
        <v>801</v>
      </c>
    </row>
    <row r="35" spans="1:12">
      <c r="B35" s="526">
        <f>+'Attach 20'!I40</f>
        <v>0</v>
      </c>
      <c r="C35" s="526">
        <f>+'Attach 20'!E46</f>
        <v>0</v>
      </c>
      <c r="D35" s="526">
        <f>+'Attach 20'!I28</f>
        <v>0</v>
      </c>
      <c r="F35" s="526">
        <f>+'Attach 20'!I94</f>
        <v>0</v>
      </c>
      <c r="G35" s="526">
        <f>+'Attach 20'!E103</f>
        <v>0</v>
      </c>
      <c r="H35" s="526">
        <f>+'Attach 20'!I96</f>
        <v>0</v>
      </c>
      <c r="J35" s="526">
        <f>+'Attach 20'!I150</f>
        <v>0</v>
      </c>
      <c r="K35" s="526">
        <f>+'Attach 20'!E159</f>
        <v>0</v>
      </c>
      <c r="L35" s="526">
        <f>+'Attach 20'!I151</f>
        <v>0</v>
      </c>
    </row>
    <row r="37" spans="1:12" ht="15">
      <c r="A37">
        <v>10</v>
      </c>
      <c r="B37" s="523" t="s">
        <v>883</v>
      </c>
      <c r="C37" s="523" t="s">
        <v>884</v>
      </c>
    </row>
    <row r="38" spans="1:12">
      <c r="B38" s="981" t="str">
        <f>IF('Attach 25'!L19=12,"All Event Indicated as -No","Check Attachment")</f>
        <v>Check Attachment</v>
      </c>
      <c r="C38" s="977"/>
      <c r="F38" s="977" t="str">
        <f>IF('Attach 25'!L56=12,"All Event Indicated as -No","Check Attachment")</f>
        <v>Check Attachment</v>
      </c>
      <c r="G38" s="977"/>
      <c r="H38" s="977"/>
      <c r="J38" s="977" t="str">
        <f>IF('Attach 25'!L95=12,"All Event Indicated as -No","Check Attachment")</f>
        <v>Check Attachment</v>
      </c>
      <c r="K38" s="977"/>
      <c r="L38" s="977"/>
    </row>
    <row r="39" spans="1:12">
      <c r="B39" s="521"/>
    </row>
    <row r="40" spans="1:12" ht="15">
      <c r="A40">
        <v>11</v>
      </c>
      <c r="B40" s="523" t="s">
        <v>886</v>
      </c>
      <c r="C40" s="523" t="s">
        <v>888</v>
      </c>
    </row>
    <row r="41" spans="1:12">
      <c r="B41" s="525" t="s">
        <v>887</v>
      </c>
      <c r="C41" s="984" t="str">
        <f>+'Attach 26'!A21</f>
        <v>(specify the percentage of Local content)</v>
      </c>
      <c r="D41" s="984"/>
      <c r="F41" s="525" t="s">
        <v>887</v>
      </c>
      <c r="G41" s="984" t="str">
        <f>+'Attach 26'!A77</f>
        <v>(specify the percentage of Local content)</v>
      </c>
      <c r="H41" s="984"/>
      <c r="J41" s="525" t="s">
        <v>887</v>
      </c>
      <c r="K41" s="984" t="str">
        <f>+'Attach 26'!A133</f>
        <v>(specify the percentage of Local content)</v>
      </c>
      <c r="L41" s="984"/>
    </row>
    <row r="42" spans="1:12">
      <c r="B42" s="521"/>
    </row>
    <row r="43" spans="1:12">
      <c r="A43">
        <v>12</v>
      </c>
      <c r="B43" s="521" t="s">
        <v>1021</v>
      </c>
    </row>
    <row r="44" spans="1:12" ht="37.5" customHeight="1">
      <c r="B44" s="985">
        <f>+'Bid Form 1st Envelope '!C5</f>
        <v>0</v>
      </c>
      <c r="C44" s="985"/>
      <c r="D44" s="985"/>
    </row>
  </sheetData>
  <mergeCells count="50">
    <mergeCell ref="B44:D44"/>
    <mergeCell ref="J38:L38"/>
    <mergeCell ref="C41:D41"/>
    <mergeCell ref="G41:H41"/>
    <mergeCell ref="K41:L41"/>
    <mergeCell ref="C11:E11"/>
    <mergeCell ref="C12:E12"/>
    <mergeCell ref="C13:E13"/>
    <mergeCell ref="C22:D22"/>
    <mergeCell ref="B38:C38"/>
    <mergeCell ref="B23:F23"/>
    <mergeCell ref="D18:G18"/>
    <mergeCell ref="D19:G19"/>
    <mergeCell ref="D20:G20"/>
    <mergeCell ref="F38:H38"/>
    <mergeCell ref="F29:H29"/>
    <mergeCell ref="F30:H30"/>
    <mergeCell ref="B29:D29"/>
    <mergeCell ref="B30:D30"/>
    <mergeCell ref="J5:M5"/>
    <mergeCell ref="B7:B9"/>
    <mergeCell ref="F7:F9"/>
    <mergeCell ref="C6:E6"/>
    <mergeCell ref="C10:E10"/>
    <mergeCell ref="B5:E5"/>
    <mergeCell ref="C7:E7"/>
    <mergeCell ref="C8:E8"/>
    <mergeCell ref="C9:E9"/>
    <mergeCell ref="F5:I5"/>
    <mergeCell ref="G6:I6"/>
    <mergeCell ref="K6:M6"/>
    <mergeCell ref="K12:M12"/>
    <mergeCell ref="J7:J9"/>
    <mergeCell ref="G11:I11"/>
    <mergeCell ref="G12:I12"/>
    <mergeCell ref="K11:M11"/>
    <mergeCell ref="G7:I7"/>
    <mergeCell ref="G8:I8"/>
    <mergeCell ref="G9:I9"/>
    <mergeCell ref="G10:I10"/>
    <mergeCell ref="K7:M7"/>
    <mergeCell ref="K8:M8"/>
    <mergeCell ref="K9:M9"/>
    <mergeCell ref="K10:M10"/>
    <mergeCell ref="K13:M13"/>
    <mergeCell ref="C14:E14"/>
    <mergeCell ref="K14:M14"/>
    <mergeCell ref="G14:I14"/>
    <mergeCell ref="B17:E17"/>
    <mergeCell ref="G13:I13"/>
  </mergeCells>
  <phoneticPr fontId="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indexed="8"/>
  </sheetPr>
  <dimension ref="A1:D112"/>
  <sheetViews>
    <sheetView workbookViewId="0">
      <selection activeCell="A4" sqref="A4"/>
    </sheetView>
  </sheetViews>
  <sheetFormatPr defaultColWidth="9.140625" defaultRowHeight="12.75"/>
  <cols>
    <col min="1" max="1" width="13.28515625" style="160" customWidth="1"/>
    <col min="2" max="2" width="11.85546875" style="160" customWidth="1"/>
    <col min="3" max="16384" width="9.140625" style="160"/>
  </cols>
  <sheetData>
    <row r="1" spans="1:4" s="159" customFormat="1" ht="30" customHeight="1">
      <c r="A1" s="986">
        <f>'Bid Form 1st Envelope '!I21</f>
        <v>0</v>
      </c>
      <c r="B1" s="986"/>
    </row>
    <row r="2" spans="1:4" s="159" customFormat="1" ht="30" customHeight="1"/>
    <row r="3" spans="1:4">
      <c r="A3" s="159"/>
    </row>
    <row r="4" spans="1:4">
      <c r="A4" s="197" t="str">
        <f>IF(OR((A1&gt;9999999999),(A1&lt;0)),"Invalid Entry - More than 1000 crore OR -ve value",IF(A1=0, "Rs. Zero Only ",+CONCATENATE("Rs. ", B11,D11,B10,D10,B9,D9,B8,D8,B7,D7,B6," Only")))</f>
        <v xml:space="preserve">Rs. Zero Only </v>
      </c>
    </row>
    <row r="5" spans="1:4">
      <c r="A5" s="159"/>
    </row>
    <row r="6" spans="1:4">
      <c r="A6" s="198">
        <f>-INT(A1/100)*100+ROUND(A1,0)</f>
        <v>0</v>
      </c>
      <c r="B6" s="160" t="str">
        <f t="shared" ref="B6:B11" si="0">IF(A6=0,"",LOOKUP(A6,$A$13:$A$112,$B$13:$B$112))</f>
        <v/>
      </c>
      <c r="D6" s="197"/>
    </row>
    <row r="7" spans="1:4">
      <c r="A7" s="198">
        <f>-INT(A1/1000)*10+INT(A1/100)</f>
        <v>0</v>
      </c>
      <c r="B7" s="160" t="str">
        <f t="shared" si="0"/>
        <v/>
      </c>
      <c r="D7" s="197" t="str">
        <f>+IF(B7="",""," Hundred ")</f>
        <v/>
      </c>
    </row>
    <row r="8" spans="1:4">
      <c r="A8" s="198">
        <f>-INT(A1/100000)*100+INT(A1/1000)</f>
        <v>0</v>
      </c>
      <c r="B8" s="160" t="str">
        <f t="shared" si="0"/>
        <v/>
      </c>
      <c r="D8" s="197" t="str">
        <f>IF((B8=""),IF(C8="",""," Thousand ")," Thousand ")</f>
        <v/>
      </c>
    </row>
    <row r="9" spans="1:4">
      <c r="A9" s="198">
        <f>-INT(A1/10000000)*100+INT(A1/100000)</f>
        <v>0</v>
      </c>
      <c r="B9" s="160" t="str">
        <f t="shared" si="0"/>
        <v/>
      </c>
      <c r="D9" s="197" t="str">
        <f>IF((B9=""),IF(C9="",""," Lac ")," Lac ")</f>
        <v/>
      </c>
    </row>
    <row r="10" spans="1:4">
      <c r="A10" s="198">
        <f>-INT(A1/1000000000)*100+INT(A1/10000000)</f>
        <v>0</v>
      </c>
      <c r="B10" s="199" t="str">
        <f t="shared" si="0"/>
        <v/>
      </c>
      <c r="D10" s="197" t="str">
        <f>IF((B10=""),IF(C10="",""," Crore ")," Crore ")</f>
        <v/>
      </c>
    </row>
    <row r="11" spans="1:4">
      <c r="A11" s="200">
        <f>-INT(A1/10000000000)*1000+INT(A1/1000000000)</f>
        <v>0</v>
      </c>
      <c r="B11" s="199" t="str">
        <f t="shared" si="0"/>
        <v/>
      </c>
      <c r="D11" s="197" t="str">
        <f>IF((B11=""),IF(C11="",""," Hundred ")," Hundred ")</f>
        <v/>
      </c>
    </row>
    <row r="13" spans="1:4">
      <c r="A13" s="201">
        <v>1</v>
      </c>
      <c r="B13" s="202" t="s">
        <v>186</v>
      </c>
    </row>
    <row r="14" spans="1:4">
      <c r="A14" s="201">
        <v>2</v>
      </c>
      <c r="B14" s="202" t="s">
        <v>187</v>
      </c>
    </row>
    <row r="15" spans="1:4">
      <c r="A15" s="201">
        <v>3</v>
      </c>
      <c r="B15" s="202" t="s">
        <v>188</v>
      </c>
    </row>
    <row r="16" spans="1:4">
      <c r="A16" s="201">
        <v>4</v>
      </c>
      <c r="B16" s="202" t="s">
        <v>189</v>
      </c>
    </row>
    <row r="17" spans="1:2">
      <c r="A17" s="201">
        <v>5</v>
      </c>
      <c r="B17" s="202" t="s">
        <v>190</v>
      </c>
    </row>
    <row r="18" spans="1:2">
      <c r="A18" s="201">
        <v>6</v>
      </c>
      <c r="B18" s="202" t="s">
        <v>191</v>
      </c>
    </row>
    <row r="19" spans="1:2">
      <c r="A19" s="201">
        <v>7</v>
      </c>
      <c r="B19" s="202" t="s">
        <v>192</v>
      </c>
    </row>
    <row r="20" spans="1:2">
      <c r="A20" s="201">
        <v>8</v>
      </c>
      <c r="B20" s="202" t="s">
        <v>193</v>
      </c>
    </row>
    <row r="21" spans="1:2">
      <c r="A21" s="201">
        <v>9</v>
      </c>
      <c r="B21" s="202" t="s">
        <v>194</v>
      </c>
    </row>
    <row r="22" spans="1:2">
      <c r="A22" s="201">
        <v>10</v>
      </c>
      <c r="B22" s="202" t="s">
        <v>195</v>
      </c>
    </row>
    <row r="23" spans="1:2">
      <c r="A23" s="201">
        <v>11</v>
      </c>
      <c r="B23" s="202" t="s">
        <v>196</v>
      </c>
    </row>
    <row r="24" spans="1:2">
      <c r="A24" s="201">
        <v>12</v>
      </c>
      <c r="B24" s="202" t="s">
        <v>197</v>
      </c>
    </row>
    <row r="25" spans="1:2">
      <c r="A25" s="201">
        <v>13</v>
      </c>
      <c r="B25" s="202" t="s">
        <v>198</v>
      </c>
    </row>
    <row r="26" spans="1:2">
      <c r="A26" s="201">
        <v>14</v>
      </c>
      <c r="B26" s="202" t="s">
        <v>199</v>
      </c>
    </row>
    <row r="27" spans="1:2">
      <c r="A27" s="201">
        <v>15</v>
      </c>
      <c r="B27" s="202" t="s">
        <v>200</v>
      </c>
    </row>
    <row r="28" spans="1:2">
      <c r="A28" s="201">
        <v>16</v>
      </c>
      <c r="B28" s="202" t="s">
        <v>201</v>
      </c>
    </row>
    <row r="29" spans="1:2">
      <c r="A29" s="201">
        <v>17</v>
      </c>
      <c r="B29" s="202" t="s">
        <v>202</v>
      </c>
    </row>
    <row r="30" spans="1:2">
      <c r="A30" s="201">
        <v>18</v>
      </c>
      <c r="B30" s="202" t="s">
        <v>203</v>
      </c>
    </row>
    <row r="31" spans="1:2">
      <c r="A31" s="201">
        <v>19</v>
      </c>
      <c r="B31" s="202" t="s">
        <v>204</v>
      </c>
    </row>
    <row r="32" spans="1:2">
      <c r="A32" s="201">
        <v>20</v>
      </c>
      <c r="B32" s="202" t="s">
        <v>205</v>
      </c>
    </row>
    <row r="33" spans="1:2">
      <c r="A33" s="201">
        <v>21</v>
      </c>
      <c r="B33" s="202" t="s">
        <v>206</v>
      </c>
    </row>
    <row r="34" spans="1:2">
      <c r="A34" s="201">
        <v>22</v>
      </c>
      <c r="B34" s="202" t="s">
        <v>207</v>
      </c>
    </row>
    <row r="35" spans="1:2">
      <c r="A35" s="201">
        <v>23</v>
      </c>
      <c r="B35" s="202" t="s">
        <v>208</v>
      </c>
    </row>
    <row r="36" spans="1:2">
      <c r="A36" s="201">
        <v>24</v>
      </c>
      <c r="B36" s="202" t="s">
        <v>209</v>
      </c>
    </row>
    <row r="37" spans="1:2">
      <c r="A37" s="201">
        <v>25</v>
      </c>
      <c r="B37" s="202" t="s">
        <v>210</v>
      </c>
    </row>
    <row r="38" spans="1:2">
      <c r="A38" s="201">
        <v>26</v>
      </c>
      <c r="B38" s="202" t="s">
        <v>211</v>
      </c>
    </row>
    <row r="39" spans="1:2">
      <c r="A39" s="201">
        <v>27</v>
      </c>
      <c r="B39" s="202" t="s">
        <v>212</v>
      </c>
    </row>
    <row r="40" spans="1:2">
      <c r="A40" s="201">
        <v>28</v>
      </c>
      <c r="B40" s="202" t="s">
        <v>213</v>
      </c>
    </row>
    <row r="41" spans="1:2">
      <c r="A41" s="201">
        <v>29</v>
      </c>
      <c r="B41" s="202" t="s">
        <v>214</v>
      </c>
    </row>
    <row r="42" spans="1:2">
      <c r="A42" s="201">
        <v>30</v>
      </c>
      <c r="B42" s="202" t="s">
        <v>215</v>
      </c>
    </row>
    <row r="43" spans="1:2">
      <c r="A43" s="201">
        <v>31</v>
      </c>
      <c r="B43" s="202" t="s">
        <v>216</v>
      </c>
    </row>
    <row r="44" spans="1:2">
      <c r="A44" s="201">
        <v>32</v>
      </c>
      <c r="B44" s="202" t="s">
        <v>217</v>
      </c>
    </row>
    <row r="45" spans="1:2">
      <c r="A45" s="201">
        <v>33</v>
      </c>
      <c r="B45" s="202" t="s">
        <v>218</v>
      </c>
    </row>
    <row r="46" spans="1:2">
      <c r="A46" s="201">
        <v>34</v>
      </c>
      <c r="B46" s="202" t="s">
        <v>219</v>
      </c>
    </row>
    <row r="47" spans="1:2">
      <c r="A47" s="201">
        <v>35</v>
      </c>
      <c r="B47" s="202" t="s">
        <v>10</v>
      </c>
    </row>
    <row r="48" spans="1:2">
      <c r="A48" s="201">
        <v>36</v>
      </c>
      <c r="B48" s="202" t="s">
        <v>220</v>
      </c>
    </row>
    <row r="49" spans="1:2">
      <c r="A49" s="201">
        <v>37</v>
      </c>
      <c r="B49" s="202" t="s">
        <v>221</v>
      </c>
    </row>
    <row r="50" spans="1:2">
      <c r="A50" s="201">
        <v>38</v>
      </c>
      <c r="B50" s="202" t="s">
        <v>222</v>
      </c>
    </row>
    <row r="51" spans="1:2">
      <c r="A51" s="201">
        <v>39</v>
      </c>
      <c r="B51" s="202" t="s">
        <v>223</v>
      </c>
    </row>
    <row r="52" spans="1:2">
      <c r="A52" s="201">
        <v>40</v>
      </c>
      <c r="B52" s="202" t="s">
        <v>224</v>
      </c>
    </row>
    <row r="53" spans="1:2">
      <c r="A53" s="201">
        <v>41</v>
      </c>
      <c r="B53" s="202" t="s">
        <v>225</v>
      </c>
    </row>
    <row r="54" spans="1:2">
      <c r="A54" s="201">
        <v>42</v>
      </c>
      <c r="B54" s="202" t="s">
        <v>226</v>
      </c>
    </row>
    <row r="55" spans="1:2">
      <c r="A55" s="201">
        <v>43</v>
      </c>
      <c r="B55" s="202" t="s">
        <v>227</v>
      </c>
    </row>
    <row r="56" spans="1:2">
      <c r="A56" s="201">
        <v>44</v>
      </c>
      <c r="B56" s="202" t="s">
        <v>228</v>
      </c>
    </row>
    <row r="57" spans="1:2">
      <c r="A57" s="201">
        <v>45</v>
      </c>
      <c r="B57" s="202" t="s">
        <v>229</v>
      </c>
    </row>
    <row r="58" spans="1:2">
      <c r="A58" s="201">
        <v>46</v>
      </c>
      <c r="B58" s="202" t="s">
        <v>230</v>
      </c>
    </row>
    <row r="59" spans="1:2">
      <c r="A59" s="201">
        <v>47</v>
      </c>
      <c r="B59" s="202" t="s">
        <v>231</v>
      </c>
    </row>
    <row r="60" spans="1:2">
      <c r="A60" s="201">
        <v>48</v>
      </c>
      <c r="B60" s="202" t="s">
        <v>232</v>
      </c>
    </row>
    <row r="61" spans="1:2">
      <c r="A61" s="201">
        <v>49</v>
      </c>
      <c r="B61" s="202" t="s">
        <v>233</v>
      </c>
    </row>
    <row r="62" spans="1:2">
      <c r="A62" s="201">
        <v>50</v>
      </c>
      <c r="B62" s="202" t="s">
        <v>234</v>
      </c>
    </row>
    <row r="63" spans="1:2">
      <c r="A63" s="201">
        <v>51</v>
      </c>
      <c r="B63" s="202" t="s">
        <v>235</v>
      </c>
    </row>
    <row r="64" spans="1:2">
      <c r="A64" s="201">
        <v>52</v>
      </c>
      <c r="B64" s="202" t="s">
        <v>236</v>
      </c>
    </row>
    <row r="65" spans="1:2">
      <c r="A65" s="201">
        <v>53</v>
      </c>
      <c r="B65" s="202" t="s">
        <v>237</v>
      </c>
    </row>
    <row r="66" spans="1:2">
      <c r="A66" s="201">
        <v>54</v>
      </c>
      <c r="B66" s="202" t="s">
        <v>238</v>
      </c>
    </row>
    <row r="67" spans="1:2">
      <c r="A67" s="201">
        <v>55</v>
      </c>
      <c r="B67" s="202" t="s">
        <v>239</v>
      </c>
    </row>
    <row r="68" spans="1:2">
      <c r="A68" s="201">
        <v>56</v>
      </c>
      <c r="B68" s="202" t="s">
        <v>240</v>
      </c>
    </row>
    <row r="69" spans="1:2">
      <c r="A69" s="201">
        <v>57</v>
      </c>
      <c r="B69" s="202" t="s">
        <v>241</v>
      </c>
    </row>
    <row r="70" spans="1:2">
      <c r="A70" s="201">
        <v>58</v>
      </c>
      <c r="B70" s="202" t="s">
        <v>242</v>
      </c>
    </row>
    <row r="71" spans="1:2">
      <c r="A71" s="201">
        <v>59</v>
      </c>
      <c r="B71" s="202" t="s">
        <v>243</v>
      </c>
    </row>
    <row r="72" spans="1:2">
      <c r="A72" s="201">
        <v>60</v>
      </c>
      <c r="B72" s="202" t="s">
        <v>244</v>
      </c>
    </row>
    <row r="73" spans="1:2">
      <c r="A73" s="201">
        <v>61</v>
      </c>
      <c r="B73" s="202" t="s">
        <v>245</v>
      </c>
    </row>
    <row r="74" spans="1:2">
      <c r="A74" s="201">
        <v>62</v>
      </c>
      <c r="B74" s="202" t="s">
        <v>246</v>
      </c>
    </row>
    <row r="75" spans="1:2">
      <c r="A75" s="201">
        <v>63</v>
      </c>
      <c r="B75" s="202" t="s">
        <v>247</v>
      </c>
    </row>
    <row r="76" spans="1:2">
      <c r="A76" s="201">
        <v>64</v>
      </c>
      <c r="B76" s="202" t="s">
        <v>248</v>
      </c>
    </row>
    <row r="77" spans="1:2">
      <c r="A77" s="201">
        <v>65</v>
      </c>
      <c r="B77" s="202" t="s">
        <v>249</v>
      </c>
    </row>
    <row r="78" spans="1:2">
      <c r="A78" s="201">
        <v>66</v>
      </c>
      <c r="B78" s="202" t="s">
        <v>250</v>
      </c>
    </row>
    <row r="79" spans="1:2">
      <c r="A79" s="201">
        <v>67</v>
      </c>
      <c r="B79" s="202" t="s">
        <v>251</v>
      </c>
    </row>
    <row r="80" spans="1:2">
      <c r="A80" s="201">
        <v>68</v>
      </c>
      <c r="B80" s="202" t="s">
        <v>252</v>
      </c>
    </row>
    <row r="81" spans="1:2">
      <c r="A81" s="201">
        <v>69</v>
      </c>
      <c r="B81" s="202" t="s">
        <v>253</v>
      </c>
    </row>
    <row r="82" spans="1:2">
      <c r="A82" s="201">
        <v>70</v>
      </c>
      <c r="B82" s="202" t="s">
        <v>254</v>
      </c>
    </row>
    <row r="83" spans="1:2">
      <c r="A83" s="201">
        <v>71</v>
      </c>
      <c r="B83" s="202" t="s">
        <v>255</v>
      </c>
    </row>
    <row r="84" spans="1:2">
      <c r="A84" s="201">
        <v>72</v>
      </c>
      <c r="B84" s="202" t="s">
        <v>256</v>
      </c>
    </row>
    <row r="85" spans="1:2">
      <c r="A85" s="201">
        <v>73</v>
      </c>
      <c r="B85" s="202" t="s">
        <v>257</v>
      </c>
    </row>
    <row r="86" spans="1:2">
      <c r="A86" s="201">
        <v>74</v>
      </c>
      <c r="B86" s="202" t="s">
        <v>258</v>
      </c>
    </row>
    <row r="87" spans="1:2">
      <c r="A87" s="201">
        <v>75</v>
      </c>
      <c r="B87" s="202" t="s">
        <v>259</v>
      </c>
    </row>
    <row r="88" spans="1:2">
      <c r="A88" s="201">
        <v>76</v>
      </c>
      <c r="B88" s="202" t="s">
        <v>260</v>
      </c>
    </row>
    <row r="89" spans="1:2">
      <c r="A89" s="201">
        <v>77</v>
      </c>
      <c r="B89" s="202" t="s">
        <v>261</v>
      </c>
    </row>
    <row r="90" spans="1:2">
      <c r="A90" s="201">
        <v>78</v>
      </c>
      <c r="B90" s="202" t="s">
        <v>262</v>
      </c>
    </row>
    <row r="91" spans="1:2">
      <c r="A91" s="201">
        <v>79</v>
      </c>
      <c r="B91" s="202" t="s">
        <v>263</v>
      </c>
    </row>
    <row r="92" spans="1:2">
      <c r="A92" s="201">
        <v>80</v>
      </c>
      <c r="B92" s="202" t="s">
        <v>264</v>
      </c>
    </row>
    <row r="93" spans="1:2">
      <c r="A93" s="201">
        <v>81</v>
      </c>
      <c r="B93" s="202" t="s">
        <v>265</v>
      </c>
    </row>
    <row r="94" spans="1:2">
      <c r="A94" s="201">
        <v>82</v>
      </c>
      <c r="B94" s="202" t="s">
        <v>266</v>
      </c>
    </row>
    <row r="95" spans="1:2">
      <c r="A95" s="201">
        <v>83</v>
      </c>
      <c r="B95" s="202" t="s">
        <v>267</v>
      </c>
    </row>
    <row r="96" spans="1:2">
      <c r="A96" s="201">
        <v>84</v>
      </c>
      <c r="B96" s="202" t="s">
        <v>268</v>
      </c>
    </row>
    <row r="97" spans="1:2">
      <c r="A97" s="201">
        <v>85</v>
      </c>
      <c r="B97" s="202" t="s">
        <v>269</v>
      </c>
    </row>
    <row r="98" spans="1:2">
      <c r="A98" s="201">
        <v>86</v>
      </c>
      <c r="B98" s="202" t="s">
        <v>270</v>
      </c>
    </row>
    <row r="99" spans="1:2">
      <c r="A99" s="201">
        <v>87</v>
      </c>
      <c r="B99" s="202" t="s">
        <v>271</v>
      </c>
    </row>
    <row r="100" spans="1:2">
      <c r="A100" s="201">
        <v>88</v>
      </c>
      <c r="B100" s="202" t="s">
        <v>272</v>
      </c>
    </row>
    <row r="101" spans="1:2">
      <c r="A101" s="201">
        <v>89</v>
      </c>
      <c r="B101" s="202" t="s">
        <v>273</v>
      </c>
    </row>
    <row r="102" spans="1:2">
      <c r="A102" s="201">
        <v>90</v>
      </c>
      <c r="B102" s="202" t="s">
        <v>274</v>
      </c>
    </row>
    <row r="103" spans="1:2">
      <c r="A103" s="201">
        <v>91</v>
      </c>
      <c r="B103" s="202" t="s">
        <v>275</v>
      </c>
    </row>
    <row r="104" spans="1:2">
      <c r="A104" s="201">
        <v>92</v>
      </c>
      <c r="B104" s="202" t="s">
        <v>276</v>
      </c>
    </row>
    <row r="105" spans="1:2">
      <c r="A105" s="201">
        <v>93</v>
      </c>
      <c r="B105" s="202" t="s">
        <v>277</v>
      </c>
    </row>
    <row r="106" spans="1:2">
      <c r="A106" s="201">
        <v>94</v>
      </c>
      <c r="B106" s="202" t="s">
        <v>278</v>
      </c>
    </row>
    <row r="107" spans="1:2">
      <c r="A107" s="201">
        <v>95</v>
      </c>
      <c r="B107" s="202" t="s">
        <v>279</v>
      </c>
    </row>
    <row r="108" spans="1:2">
      <c r="A108" s="201">
        <v>96</v>
      </c>
      <c r="B108" s="202" t="s">
        <v>280</v>
      </c>
    </row>
    <row r="109" spans="1:2">
      <c r="A109" s="201">
        <v>97</v>
      </c>
      <c r="B109" s="202" t="s">
        <v>281</v>
      </c>
    </row>
    <row r="110" spans="1:2">
      <c r="A110" s="201">
        <v>98</v>
      </c>
      <c r="B110" s="202" t="s">
        <v>282</v>
      </c>
    </row>
    <row r="111" spans="1:2">
      <c r="A111" s="201">
        <v>99</v>
      </c>
      <c r="B111" s="202" t="s">
        <v>283</v>
      </c>
    </row>
    <row r="112" spans="1:2">
      <c r="A112" s="201">
        <v>100</v>
      </c>
      <c r="B112" s="202" t="s">
        <v>284</v>
      </c>
    </row>
  </sheetData>
  <sheetProtection password="8F0B" sheet="1" objects="1" scenarios="1" selectLockedCells="1" selectUnlockedCells="1"/>
  <customSheetViews>
    <customSheetView guid="{FEBF4298-F424-4062-8777-832DAFDB7A61}" state="hidden">
      <selection activeCell="A4" sqref="A4"/>
      <pageMargins left="0.75" right="0.75" top="1" bottom="1" header="0.5" footer="0.5"/>
      <pageSetup orientation="portrait" r:id="rId1"/>
      <headerFooter alignWithMargins="0"/>
    </customSheetView>
    <customSheetView guid="{FB41F969-87BE-4AD1-A99C-A5F9EA1C8FCB}" state="hidden">
      <selection activeCell="A4" sqref="A4"/>
      <pageMargins left="0.75" right="0.75" top="1" bottom="1" header="0.5" footer="0.5"/>
      <pageSetup orientation="portrait" r:id="rId2"/>
      <headerFooter alignWithMargins="0"/>
    </customSheetView>
    <customSheetView guid="{47D52ECC-373D-4A7A-838F-7112A4A0A94F}" state="hidden">
      <selection activeCell="A4" sqref="A4"/>
      <pageMargins left="0.75" right="0.75" top="1" bottom="1" header="0.5" footer="0.5"/>
      <pageSetup orientation="portrait" r:id="rId3"/>
      <headerFooter alignWithMargins="0"/>
    </customSheetView>
    <customSheetView guid="{BA86FE7A-199D-4ABD-A444-AE6BFDF4BCC9}" state="hidden">
      <selection activeCell="A4" sqref="A4"/>
      <pageMargins left="0.75" right="0.75" top="1" bottom="1" header="0.5" footer="0.5"/>
      <pageSetup orientation="portrait" r:id="rId4"/>
      <headerFooter alignWithMargins="0"/>
    </customSheetView>
    <customSheetView guid="{E51D3662-FFCE-4FD6-A590-7DDC9E38C41F}" state="hidden">
      <selection activeCell="A4" sqref="A4"/>
      <pageMargins left="0.75" right="0.75" top="1" bottom="1" header="0.5" footer="0.5"/>
      <pageSetup orientation="portrait" r:id="rId5"/>
      <headerFooter alignWithMargins="0"/>
    </customSheetView>
    <customSheetView guid="{CB7992C9-ABA5-4C7D-8C49-1E1D8E8875C7}" state="hidden">
      <selection activeCell="A4" sqref="A4"/>
      <pageMargins left="0.75" right="0.75" top="1" bottom="1" header="0.5" footer="0.5"/>
      <pageSetup orientation="portrait" r:id="rId6"/>
      <headerFooter alignWithMargins="0"/>
    </customSheetView>
    <customSheetView guid="{97C0FC0E-800C-45C9-895E-E91A3F1ADBA4}" state="hidden">
      <selection activeCell="A4" sqref="A4"/>
      <pageMargins left="0.75" right="0.75" top="1" bottom="1" header="0.5" footer="0.5"/>
      <pageSetup orientation="portrait" r:id="rId7"/>
      <headerFooter alignWithMargins="0"/>
    </customSheetView>
    <customSheetView guid="{15A19D23-A9FD-4FC1-B7B0-F2D16BDFC729}" state="hidden">
      <selection activeCell="A4" sqref="A4"/>
      <pageMargins left="0.75" right="0.75" top="1" bottom="1" header="0.5" footer="0.5"/>
      <pageSetup orientation="portrait" r:id="rId8"/>
      <headerFooter alignWithMargins="0"/>
    </customSheetView>
    <customSheetView guid="{C5EDD9E3-0801-4479-8600-A80B0FCFDF0B}" state="hidden">
      <selection activeCell="A4" sqref="A4"/>
      <pageMargins left="0.75" right="0.75" top="1" bottom="1" header="0.5" footer="0.5"/>
      <pageSetup orientation="portrait" r:id="rId9"/>
      <headerFooter alignWithMargins="0"/>
    </customSheetView>
    <customSheetView guid="{FE4EC9C4-31B9-4D40-8323-5B16C3BC840F}" state="hidden">
      <selection activeCell="A4" sqref="A4"/>
      <pageMargins left="0.75" right="0.75" top="1" bottom="1" header="0.5" footer="0.5"/>
      <pageSetup orientation="portrait" r:id="rId10"/>
      <headerFooter alignWithMargins="0"/>
    </customSheetView>
    <customSheetView guid="{F9FE2C60-2849-4C32-B532-2B1A89FFA9CD}" state="hidden">
      <selection activeCell="A4" sqref="A4"/>
      <pageMargins left="0.75" right="0.75" top="1" bottom="1" header="0.5" footer="0.5"/>
      <pageSetup orientation="portrait" r:id="rId11"/>
      <headerFooter alignWithMargins="0"/>
    </customSheetView>
    <customSheetView guid="{494F6778-23FE-4AAC-B37D-6C7543FC13B9}" state="hidden">
      <selection activeCell="A4" sqref="A4"/>
      <pageMargins left="0.75" right="0.75" top="1" bottom="1" header="0.5" footer="0.5"/>
      <pageSetup orientation="portrait" r:id="rId12"/>
      <headerFooter alignWithMargins="0"/>
    </customSheetView>
    <customSheetView guid="{43BCBF1E-CDCF-4541-8D79-87EDCECBC1FD}" state="hidden">
      <selection activeCell="A4" sqref="A4"/>
      <pageMargins left="0.75" right="0.75" top="1" bottom="1" header="0.5" footer="0.5"/>
      <pageSetup orientation="portrait" r:id="rId13"/>
      <headerFooter alignWithMargins="0"/>
    </customSheetView>
    <customSheetView guid="{7A9EA6D6-4DDF-43D9-92E6-C6AFAD14E266}" state="hidden">
      <selection activeCell="A4" sqref="A4"/>
      <pageMargins left="0.75" right="0.75" top="1" bottom="1" header="0.5" footer="0.5"/>
      <pageSetup orientation="portrait" r:id="rId14"/>
      <headerFooter alignWithMargins="0"/>
    </customSheetView>
    <customSheetView guid="{DC28ED1E-3E35-4094-9C2B-5C0A1C1D459C}" state="hidden">
      <selection activeCell="A4" sqref="A4"/>
      <pageMargins left="0.75" right="0.75" top="1" bottom="1" header="0.5" footer="0.5"/>
      <pageSetup orientation="portrait" r:id="rId15"/>
      <headerFooter alignWithMargins="0"/>
    </customSheetView>
    <customSheetView guid="{240327DD-375F-45D4-BA52-89AFD79FE6A1}" state="hidden">
      <selection activeCell="A4" sqref="A4"/>
      <pageMargins left="0.75" right="0.75" top="1" bottom="1" header="0.5" footer="0.5"/>
      <pageSetup orientation="portrait" r:id="rId16"/>
      <headerFooter alignWithMargins="0"/>
    </customSheetView>
    <customSheetView guid="{477F7E43-D393-45BA-B99B-D838E4629B5D}" state="hidden">
      <selection activeCell="A4" sqref="A4"/>
      <pageMargins left="0.75" right="0.75" top="1" bottom="1" header="0.5" footer="0.5"/>
      <pageSetup orientation="portrait" r:id="rId17"/>
      <headerFooter alignWithMargins="0"/>
    </customSheetView>
    <customSheetView guid="{8E3ED18F-7B8F-4A1C-969D-A70DC3B696C3}" state="hidden">
      <selection activeCell="A4" sqref="A4"/>
      <pageMargins left="0.75" right="0.75" top="1" bottom="1" header="0.5" footer="0.5"/>
      <pageSetup orientation="portrait" r:id="rId18"/>
      <headerFooter alignWithMargins="0"/>
    </customSheetView>
    <customSheetView guid="{38BECF6E-1A53-4F98-87B9-44F2C5F77E08}" state="hidden">
      <selection activeCell="A4" sqref="A4"/>
      <pageMargins left="0.75" right="0.75" top="1" bottom="1" header="0.5" footer="0.5"/>
      <pageSetup orientation="portrait" r:id="rId19"/>
      <headerFooter alignWithMargins="0"/>
    </customSheetView>
    <customSheetView guid="{340562B9-6CEE-4962-8D7D-CA1C6778F52C}" state="hidden">
      <selection activeCell="A4" sqref="A4"/>
      <pageMargins left="0.75" right="0.75" top="1" bottom="1" header="0.5" footer="0.5"/>
      <pageSetup orientation="portrait" r:id="rId20"/>
      <headerFooter alignWithMargins="0"/>
    </customSheetView>
    <customSheetView guid="{82E8A0F5-0020-4355-95CF-28601763A783}" state="hidden">
      <selection activeCell="A4" sqref="A4"/>
      <pageMargins left="0.75" right="0.75" top="1" bottom="1" header="0.5" footer="0.5"/>
      <pageSetup orientation="portrait" r:id="rId21"/>
      <headerFooter alignWithMargins="0"/>
    </customSheetView>
    <customSheetView guid="{05855B4F-D61E-4C97-B759-B2F96767F6F8}" state="hidden">
      <selection activeCell="A4" sqref="A4"/>
      <pageMargins left="0.75" right="0.75" top="1" bottom="1" header="0.5" footer="0.5"/>
      <pageSetup orientation="portrait" r:id="rId22"/>
      <headerFooter alignWithMargins="0"/>
    </customSheetView>
    <customSheetView guid="{347D9A5E-5167-4CD7-A121-BEAF211F64E4}" state="hidden">
      <selection activeCell="A4" sqref="A4"/>
      <pageMargins left="0.75" right="0.75" top="1" bottom="1" header="0.5" footer="0.5"/>
      <pageSetup orientation="portrait" r:id="rId23"/>
      <headerFooter alignWithMargins="0"/>
    </customSheetView>
    <customSheetView guid="{72B383D4-8341-48BE-BBCC-63C6785ABF81}" state="hidden">
      <selection activeCell="A4" sqref="A4"/>
      <pageMargins left="0.75" right="0.75" top="1" bottom="1" header="0.5" footer="0.5"/>
      <pageSetup orientation="portrait" r:id="rId24"/>
      <headerFooter alignWithMargins="0"/>
    </customSheetView>
    <customSheetView guid="{7706378E-40E2-4583-90AF-E6E1DCB3696C}" state="hidden">
      <selection activeCell="A4" sqref="A4"/>
      <pageMargins left="0.75" right="0.75" top="1" bottom="1" header="0.5" footer="0.5"/>
      <pageSetup orientation="portrait" r:id="rId25"/>
      <headerFooter alignWithMargins="0"/>
    </customSheetView>
    <customSheetView guid="{1A6C211D-477E-416D-87F8-1BF3866A431B}" state="hidden">
      <selection activeCell="A4" sqref="A4"/>
      <pageMargins left="0.75" right="0.75" top="1" bottom="1" header="0.5" footer="0.5"/>
      <pageSetup orientation="portrait" r:id="rId26"/>
      <headerFooter alignWithMargins="0"/>
    </customSheetView>
  </customSheetViews>
  <mergeCells count="1">
    <mergeCell ref="A1:B1"/>
  </mergeCells>
  <pageMargins left="0.75" right="0.75" top="1" bottom="1" header="0.5" footer="0.5"/>
  <pageSetup orientation="portrait" r:id="rId27"/>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
  <sheetViews>
    <sheetView workbookViewId="0"/>
  </sheetViews>
  <sheetFormatPr defaultRowHeight="13.5"/>
  <sheetData/>
  <customSheetViews>
    <customSheetView guid="{FEBF4298-F424-4062-8777-832DAFDB7A61}" state="hidden">
      <pageMargins left="0.7" right="0.7" top="0.75" bottom="0.75" header="0.3" footer="0.3"/>
    </customSheetView>
    <customSheetView guid="{FB41F969-87BE-4AD1-A99C-A5F9EA1C8FCB}" state="hidden">
      <pageMargins left="0.7" right="0.7" top="0.75" bottom="0.75" header="0.3" footer="0.3"/>
    </customSheetView>
    <customSheetView guid="{47D52ECC-373D-4A7A-838F-7112A4A0A94F}" state="hidden">
      <pageMargins left="0.7" right="0.7" top="0.75" bottom="0.75" header="0.3" footer="0.3"/>
    </customSheetView>
    <customSheetView guid="{BA86FE7A-199D-4ABD-A444-AE6BFDF4BCC9}"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347D9A5E-5167-4CD7-A121-BEAF211F64E4}" state="hidden">
      <pageMargins left="0.7" right="0.7" top="0.75" bottom="0.75" header="0.3" footer="0.3"/>
    </customSheetView>
    <customSheetView guid="{72B383D4-8341-48BE-BBCC-63C6785ABF81}" state="hidden">
      <pageMargins left="0.7" right="0.7" top="0.75" bottom="0.75" header="0.3" footer="0.3"/>
    </customSheetView>
    <customSheetView guid="{7706378E-40E2-4583-90AF-E6E1DCB3696C}" state="hidden">
      <pageMargins left="0.7" right="0.7" top="0.75" bottom="0.75" header="0.3" footer="0.3"/>
    </customSheetView>
    <customSheetView guid="{1A6C211D-477E-416D-87F8-1BF3866A431B}"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ADDE1-E5FB-44CE-960F-A3910E0C5934}">
  <sheetPr>
    <tabColor indexed="58"/>
    <pageSetUpPr fitToPage="1"/>
  </sheetPr>
  <dimension ref="A1:J31"/>
  <sheetViews>
    <sheetView showGridLines="0" view="pageBreakPreview" topLeftCell="A6" zoomScaleSheetLayoutView="100" workbookViewId="0">
      <selection activeCell="D18" sqref="D18:E18"/>
    </sheetView>
  </sheetViews>
  <sheetFormatPr defaultRowHeight="16.5"/>
  <cols>
    <col min="1" max="1" width="12.140625" style="4" customWidth="1"/>
    <col min="2" max="2" width="20.5703125" style="4" customWidth="1"/>
    <col min="3" max="3" width="20.28515625" style="4" customWidth="1"/>
    <col min="4" max="4" width="23.85546875" style="4" customWidth="1"/>
    <col min="5" max="5" width="21.140625" style="4" customWidth="1"/>
    <col min="6" max="6" width="29.28515625" style="1" customWidth="1"/>
    <col min="7" max="8" width="9.140625" style="1" customWidth="1"/>
    <col min="9" max="14" width="0" hidden="1" customWidth="1"/>
  </cols>
  <sheetData>
    <row r="1" spans="1:10" ht="36.75" customHeight="1">
      <c r="A1" s="647" t="str">
        <f>'Attach 3(JV)'!A1</f>
        <v>Specification No. :CC/NT/W-AIS/DOM/A00/23/06456</v>
      </c>
      <c r="B1" s="647"/>
      <c r="C1" s="647"/>
      <c r="D1" s="647"/>
      <c r="E1" s="425"/>
      <c r="F1" s="310" t="str">
        <f>"Attachment-10 " &amp; 'Attach 3(JV)'!AT1</f>
        <v xml:space="preserve">Attachment-10 </v>
      </c>
    </row>
    <row r="3" spans="1:10" ht="114" customHeight="1">
      <c r="A3" s="648" t="str">
        <f>'Attach 3(JV)'!A3</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3" s="649"/>
      <c r="C3" s="649"/>
      <c r="D3" s="649"/>
      <c r="E3" s="649"/>
      <c r="F3" s="649"/>
      <c r="G3" s="9"/>
      <c r="H3" s="3"/>
    </row>
    <row r="4" spans="1:10" ht="20.100000000000001" customHeight="1">
      <c r="A4" s="5"/>
      <c r="H4" s="10"/>
      <c r="I4" s="11"/>
    </row>
    <row r="5" spans="1:10" ht="20.100000000000001" customHeight="1">
      <c r="A5" s="650" t="s">
        <v>865</v>
      </c>
      <c r="B5" s="650"/>
      <c r="C5" s="650"/>
      <c r="D5" s="650"/>
      <c r="E5" s="650"/>
      <c r="F5" s="650"/>
      <c r="H5" s="10"/>
      <c r="I5" s="11"/>
    </row>
    <row r="6" spans="1:10" ht="20.100000000000001" customHeight="1">
      <c r="A6" s="6"/>
      <c r="H6" s="10"/>
      <c r="I6" s="11"/>
    </row>
    <row r="7" spans="1:10" ht="20.100000000000001" customHeight="1">
      <c r="A7" s="14" t="str">
        <f>'Attach 3(JV)'!A7</f>
        <v>Bidder’s Name and Address (Sole Bidder) :</v>
      </c>
      <c r="E7" s="15" t="str">
        <f>'Attach 3(JV)'!E7</f>
        <v>To:</v>
      </c>
      <c r="H7" s="10"/>
      <c r="I7" s="11"/>
    </row>
    <row r="8" spans="1:10" ht="36" customHeight="1">
      <c r="A8" s="651" t="str">
        <f>'Attach 3(JV)'!A8</f>
        <v/>
      </c>
      <c r="B8" s="651"/>
      <c r="C8" s="651"/>
      <c r="D8" s="651"/>
      <c r="E8" s="12" t="str">
        <f>'Attach 3(JV)'!E8</f>
        <v>Contract Services</v>
      </c>
      <c r="H8" s="10"/>
      <c r="I8" s="11"/>
    </row>
    <row r="9" spans="1:10" ht="20.100000000000001" customHeight="1">
      <c r="A9" s="13" t="s">
        <v>349</v>
      </c>
      <c r="B9" s="643" t="str">
        <f>'Attach 3(JV)'!B9</f>
        <v/>
      </c>
      <c r="C9" s="643"/>
      <c r="D9" s="643"/>
      <c r="E9" s="12" t="str">
        <f>'Attach 3(JV)'!E9</f>
        <v>Power Grid Corporation of India Ltd.,</v>
      </c>
      <c r="H9" s="10"/>
      <c r="I9" s="11"/>
    </row>
    <row r="10" spans="1:10" ht="20.100000000000001" customHeight="1">
      <c r="A10" s="13" t="s">
        <v>351</v>
      </c>
      <c r="B10" s="643" t="str">
        <f>'Attach 3(JV)'!B10</f>
        <v/>
      </c>
      <c r="C10" s="643"/>
      <c r="D10" s="643"/>
      <c r="E10" s="12" t="str">
        <f>'Attach 3(JV)'!E10</f>
        <v>"Saudamini", Plot No. 2, Sector 29</v>
      </c>
      <c r="H10" s="10"/>
      <c r="I10" s="11"/>
    </row>
    <row r="11" spans="1:10" ht="20.100000000000001" customHeight="1">
      <c r="B11" s="643" t="str">
        <f>'Attach 3(JV)'!B11</f>
        <v/>
      </c>
      <c r="C11" s="643"/>
      <c r="D11" s="643"/>
      <c r="E11" s="12" t="str">
        <f>'Attach 3(JV)'!E11</f>
        <v>Gurgaon (Haryana) - 122001</v>
      </c>
      <c r="J11" t="str">
        <f>'Attach 3(JV)'!A8</f>
        <v/>
      </c>
    </row>
    <row r="12" spans="1:10" ht="20.100000000000001" customHeight="1">
      <c r="A12" s="6"/>
      <c r="B12" s="643" t="str">
        <f>'Attach 3(JV)'!B12</f>
        <v/>
      </c>
      <c r="C12" s="643"/>
      <c r="D12" s="643"/>
      <c r="E12" s="12"/>
      <c r="J12" t="str">
        <f>'Attach 3(JV)'!B9</f>
        <v/>
      </c>
    </row>
    <row r="13" spans="1:10" ht="20.100000000000001" customHeight="1">
      <c r="A13" s="6"/>
      <c r="B13" s="241"/>
      <c r="C13" s="241"/>
      <c r="D13" s="241"/>
      <c r="E13" s="12"/>
      <c r="J13" t="str">
        <f>IF('Names of Bidder'!D6="JV (Joint Venture)",J11,J12)</f>
        <v/>
      </c>
    </row>
    <row r="14" spans="1:10" ht="125.25" customHeight="1">
      <c r="A14" s="644" t="str">
        <f>"We confirm that the Tender Document fee of requisite amount for Package: "&amp;A3&amp; " has been paid. The details of mode of payment and payment made is as under:"</f>
        <v>We confirm that the Tender Document fee of requisite amount for Package: 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 has been paid. The details of mode of payment and payment made is as under:</v>
      </c>
      <c r="B14" s="645"/>
      <c r="C14" s="645"/>
      <c r="D14" s="645"/>
      <c r="E14" s="645"/>
      <c r="F14" s="645"/>
      <c r="G14" s="2"/>
      <c r="H14" s="2"/>
    </row>
    <row r="15" spans="1:10" ht="51" customHeight="1">
      <c r="A15" s="644" t="str">
        <f>"We, "&amp;J13&amp; ", understand that, according to bid conditions, we are eligible for benefits regarding tender fee exemption as offered to MSEs. We have submitted documentary evidence in support of exemption of Tender Document fee as per ITB 5.5 ."</f>
        <v>We, , understand that, according to bid conditions, we are eligible for benefits regarding tender fee exemption as offered to MSEs. We have submitted documentary evidence in support of exemption of Tender Document fee as per ITB 5.5 .</v>
      </c>
      <c r="B15" s="644"/>
      <c r="C15" s="644"/>
      <c r="D15" s="644"/>
      <c r="E15" s="644"/>
      <c r="F15" s="644"/>
      <c r="G15" s="2"/>
      <c r="H15" s="2"/>
    </row>
    <row r="16" spans="1:10" ht="27.75" customHeight="1">
      <c r="A16" s="515"/>
      <c r="B16" s="646" t="s">
        <v>866</v>
      </c>
      <c r="C16" s="646"/>
      <c r="D16" s="652" t="s">
        <v>929</v>
      </c>
      <c r="E16" s="652"/>
      <c r="F16" s="516"/>
      <c r="G16" s="2"/>
      <c r="H16" s="2"/>
      <c r="I16">
        <f>'Names of Bidder'!J13</f>
        <v>0</v>
      </c>
      <c r="J16" s="521" t="s">
        <v>919</v>
      </c>
    </row>
    <row r="17" spans="1:9" ht="25.5" customHeight="1">
      <c r="A17" s="515"/>
      <c r="B17" s="646" t="str">
        <f>IF(D16="Through Demand Draft", "Demand Draft No. &amp; Issuing Bank", "POWERGRID Payment Reference No.")</f>
        <v>POWERGRID Payment Reference No.</v>
      </c>
      <c r="C17" s="646"/>
      <c r="D17" s="652"/>
      <c r="E17" s="652"/>
      <c r="F17" s="516"/>
      <c r="G17" s="2"/>
      <c r="H17" s="2"/>
    </row>
    <row r="18" spans="1:9" ht="25.5" customHeight="1">
      <c r="A18" s="7"/>
      <c r="B18" s="646" t="str">
        <f>IF(D16="Through Demand Draft", "Demand Draft Date", "Date of Online Payment")</f>
        <v>Date of Online Payment</v>
      </c>
      <c r="C18" s="646"/>
      <c r="D18" s="652"/>
      <c r="E18" s="652"/>
    </row>
    <row r="19" spans="1:9" ht="29.25" customHeight="1">
      <c r="A19" s="7"/>
      <c r="B19" s="646" t="s">
        <v>876</v>
      </c>
      <c r="C19" s="646"/>
      <c r="D19" s="652"/>
      <c r="E19" s="652"/>
    </row>
    <row r="20" spans="1:9" ht="20.100000000000001" customHeight="1">
      <c r="A20" s="7"/>
      <c r="B20" s="516"/>
      <c r="C20" s="516"/>
      <c r="D20" s="516"/>
      <c r="E20" s="516"/>
    </row>
    <row r="21" spans="1:9" ht="20.100000000000001" customHeight="1">
      <c r="A21" s="7"/>
      <c r="B21" s="516"/>
      <c r="C21" s="516"/>
      <c r="D21" s="516"/>
      <c r="E21" s="516"/>
    </row>
    <row r="22" spans="1:9" s="1" customFormat="1" ht="33" customHeight="1">
      <c r="A22" s="19" t="s">
        <v>30</v>
      </c>
      <c r="B22" s="165" t="str">
        <f>'Attach 3(JV)'!B24</f>
        <v>--</v>
      </c>
      <c r="C22" s="18"/>
      <c r="D22" s="20" t="s">
        <v>4</v>
      </c>
      <c r="E22" s="246" t="str">
        <f>'Attach 3(JV)'!E24</f>
        <v/>
      </c>
      <c r="I22"/>
    </row>
    <row r="23" spans="1:9" s="1" customFormat="1" ht="37.5" customHeight="1">
      <c r="A23" s="19" t="s">
        <v>7</v>
      </c>
      <c r="B23" s="246" t="str">
        <f>'Attach 3(JV)'!B25</f>
        <v/>
      </c>
      <c r="C23" s="18"/>
      <c r="D23" s="20" t="s">
        <v>5</v>
      </c>
      <c r="E23" s="246" t="str">
        <f>'Attach 3(JV)'!E25</f>
        <v/>
      </c>
      <c r="I23"/>
    </row>
    <row r="24" spans="1:9" s="1" customFormat="1" ht="20.100000000000001" customHeight="1">
      <c r="A24" s="4"/>
      <c r="B24" s="4"/>
      <c r="C24" s="4"/>
      <c r="D24" s="4"/>
      <c r="E24" s="4"/>
      <c r="I24"/>
    </row>
    <row r="25" spans="1:9" s="1" customFormat="1" ht="20.100000000000001" customHeight="1">
      <c r="A25" s="8"/>
      <c r="B25" s="4"/>
      <c r="C25" s="4"/>
      <c r="D25" s="4"/>
      <c r="E25" s="4"/>
      <c r="I25"/>
    </row>
    <row r="26" spans="1:9" s="1" customFormat="1" ht="20.100000000000001" customHeight="1">
      <c r="A26" s="4"/>
      <c r="B26" s="4"/>
      <c r="C26" s="4"/>
      <c r="D26" s="4"/>
      <c r="E26" s="4"/>
      <c r="I26"/>
    </row>
    <row r="27" spans="1:9" s="1" customFormat="1" ht="20.100000000000001" customHeight="1">
      <c r="A27" s="8"/>
      <c r="B27" s="4"/>
      <c r="C27" s="4"/>
      <c r="D27" s="4"/>
      <c r="E27" s="4"/>
      <c r="I27"/>
    </row>
    <row r="28" spans="1:9" s="1" customFormat="1" ht="20.100000000000001" customHeight="1">
      <c r="A28" s="4"/>
      <c r="B28" s="4"/>
      <c r="C28" s="4"/>
      <c r="D28" s="4"/>
      <c r="E28" s="4"/>
      <c r="I28"/>
    </row>
    <row r="29" spans="1:9" s="1" customFormat="1" ht="20.100000000000001" customHeight="1">
      <c r="A29" s="4"/>
      <c r="B29" s="4"/>
      <c r="C29" s="4"/>
      <c r="D29" s="4"/>
      <c r="E29" s="4"/>
      <c r="I29"/>
    </row>
    <row r="30" spans="1:9" s="1" customFormat="1" ht="20.100000000000001" customHeight="1">
      <c r="A30" s="4"/>
      <c r="B30" s="4"/>
      <c r="C30" s="4"/>
      <c r="D30" s="4"/>
      <c r="E30" s="4"/>
      <c r="I30"/>
    </row>
    <row r="31" spans="1:9" s="1" customFormat="1" ht="20.100000000000001" customHeight="1">
      <c r="A31" s="4"/>
      <c r="B31" s="4"/>
      <c r="C31" s="4"/>
      <c r="D31" s="4"/>
      <c r="E31" s="4"/>
      <c r="I31"/>
    </row>
  </sheetData>
  <sheetProtection algorithmName="SHA-512" hashValue="mvpvePiGnmUcWEPEv2Za6dKIQDxoApF9T0HiHMKLcbL24hmxiKuWScdVu9waM8fXOxiIBAPyDVG/wMDyW/svLw==" saltValue="ub4YmKS3u88ZEwoAVVVrqA==" spinCount="100000" sheet="1" formatColumns="0" formatRows="0" selectLockedCells="1"/>
  <mergeCells count="18">
    <mergeCell ref="B19:C19"/>
    <mergeCell ref="D19:E19"/>
    <mergeCell ref="B18:C18"/>
    <mergeCell ref="D16:E16"/>
    <mergeCell ref="D17:E17"/>
    <mergeCell ref="D18:E18"/>
    <mergeCell ref="B17:C17"/>
    <mergeCell ref="A1:D1"/>
    <mergeCell ref="A3:F3"/>
    <mergeCell ref="A5:F5"/>
    <mergeCell ref="A8:D8"/>
    <mergeCell ref="B9:D9"/>
    <mergeCell ref="B10:D10"/>
    <mergeCell ref="B11:D11"/>
    <mergeCell ref="B12:D12"/>
    <mergeCell ref="A14:F14"/>
    <mergeCell ref="B16:C16"/>
    <mergeCell ref="A15:F15"/>
  </mergeCells>
  <conditionalFormatting sqref="A15">
    <cfRule type="expression" dxfId="39" priority="4">
      <formula>$I$16="No"</formula>
    </cfRule>
  </conditionalFormatting>
  <conditionalFormatting sqref="A14:F14">
    <cfRule type="expression" dxfId="38" priority="2">
      <formula>$I$16="Yes"</formula>
    </cfRule>
  </conditionalFormatting>
  <conditionalFormatting sqref="A16:F19">
    <cfRule type="expression" dxfId="37" priority="1">
      <formula>$I$16="Yes"</formula>
    </cfRule>
  </conditionalFormatting>
  <dataValidations count="1">
    <dataValidation type="list" allowBlank="1" showInputMessage="1" showErrorMessage="1" sqref="D16:E16" xr:uid="{EFB10196-9A26-4811-AC29-6071CC428DFD}">
      <formula1>"Through Demand Draft, Through POWERGRID ONLINE PAYMENT UTILITY"</formula1>
    </dataValidation>
  </dataValidations>
  <pageMargins left="0.75" right="0.63" top="0.57999999999999996" bottom="0.6" header="0.34" footer="0.35"/>
  <pageSetup scale="79" orientation="portrait" r:id="rId1"/>
  <headerFooter alignWithMargins="0">
    <oddFooter>&amp;R&amp;"Book Antiqua,Bold"&amp;8 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topLeftCell="A15" zoomScaleSheetLayoutView="100" workbookViewId="0">
      <selection activeCell="A3" sqref="A3:E3"/>
    </sheetView>
  </sheetViews>
  <sheetFormatPr defaultColWidth="9.140625" defaultRowHeight="16.5"/>
  <cols>
    <col min="1" max="1" width="12.140625" style="29" customWidth="1"/>
    <col min="2" max="2" width="15.7109375" style="29" customWidth="1"/>
    <col min="3" max="3" width="11.42578125" style="29" customWidth="1"/>
    <col min="4" max="4" width="45.28515625" style="29" customWidth="1"/>
    <col min="5" max="5" width="40.85546875" style="29" customWidth="1"/>
    <col min="6" max="6" width="12.85546875" style="29" customWidth="1"/>
    <col min="7" max="7" width="9.7109375" style="29" customWidth="1"/>
    <col min="8" max="8" width="18" style="29" hidden="1" customWidth="1"/>
    <col min="9" max="24" width="9.7109375" style="29" customWidth="1"/>
    <col min="25" max="25" width="9.7109375" style="29" hidden="1" customWidth="1"/>
    <col min="26" max="26" width="18" style="135" hidden="1" customWidth="1"/>
    <col min="27" max="27" width="9.140625" style="24" hidden="1" customWidth="1"/>
    <col min="28" max="28" width="0" style="24" hidden="1" customWidth="1"/>
    <col min="29" max="30" width="0" style="25" hidden="1" customWidth="1"/>
    <col min="31" max="16384" width="9.140625" style="25"/>
  </cols>
  <sheetData>
    <row r="1" spans="1:46" ht="27" customHeight="1">
      <c r="A1" s="654" t="str">
        <f>Basic!A3&amp;Basic!B3</f>
        <v>Specification No. :CC/NT/W-AIS/DOM/A00/23/06456</v>
      </c>
      <c r="B1" s="654"/>
      <c r="C1" s="654"/>
      <c r="D1" s="654"/>
      <c r="E1" s="311" t="str">
        <f>"Attachment-3(JV) " &amp; AT1</f>
        <v xml:space="preserve">Attachment-3(JV) </v>
      </c>
      <c r="F1" s="70"/>
      <c r="G1" s="70"/>
      <c r="H1" s="70"/>
      <c r="I1" s="70"/>
      <c r="J1" s="70"/>
      <c r="K1" s="70"/>
      <c r="L1" s="70"/>
      <c r="M1" s="70"/>
      <c r="N1" s="70"/>
      <c r="O1" s="70"/>
      <c r="P1" s="70"/>
      <c r="Q1" s="70"/>
      <c r="R1" s="70"/>
      <c r="S1" s="70"/>
      <c r="T1" s="70"/>
      <c r="U1" s="70"/>
      <c r="V1" s="70"/>
      <c r="W1" s="70"/>
      <c r="X1" s="70"/>
      <c r="Y1" s="70"/>
      <c r="Z1" s="137" t="str">
        <f>'Names of Bidder'!D6</f>
        <v>Sole Bidder</v>
      </c>
      <c r="AT1" s="138"/>
    </row>
    <row r="2" spans="1:46" ht="10.5" customHeight="1">
      <c r="Z2" s="137">
        <f>'Names of Bidder'!G6</f>
        <v>0</v>
      </c>
    </row>
    <row r="3" spans="1:46" ht="111.75" customHeight="1">
      <c r="A3" s="626" t="str">
        <f>Basic!B1&amp;" ; Specification No.: "&amp;Basic!B3</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3" s="627"/>
      <c r="C3" s="627"/>
      <c r="D3" s="627"/>
      <c r="E3" s="627"/>
      <c r="F3" s="71"/>
      <c r="G3" s="71"/>
      <c r="H3" s="71"/>
      <c r="I3" s="71"/>
      <c r="J3" s="71"/>
      <c r="K3" s="71"/>
      <c r="L3" s="71"/>
      <c r="M3" s="71"/>
      <c r="N3" s="71"/>
      <c r="O3" s="71"/>
      <c r="P3" s="71"/>
      <c r="Q3" s="71"/>
      <c r="R3" s="71"/>
      <c r="S3" s="71"/>
      <c r="T3" s="71"/>
      <c r="U3" s="71"/>
      <c r="V3" s="71"/>
      <c r="W3" s="71"/>
      <c r="X3" s="71"/>
      <c r="Y3" s="71"/>
      <c r="Z3" s="139"/>
      <c r="AA3" s="27"/>
      <c r="AB3" s="26"/>
    </row>
    <row r="4" spans="1:46" ht="20.100000000000001" customHeight="1">
      <c r="A4" s="28"/>
      <c r="AB4" s="30"/>
      <c r="AC4" s="11"/>
    </row>
    <row r="5" spans="1:46" ht="20.100000000000001" customHeight="1">
      <c r="A5" s="655" t="s">
        <v>343</v>
      </c>
      <c r="B5" s="655"/>
      <c r="C5" s="655"/>
      <c r="D5" s="655"/>
      <c r="E5" s="655"/>
      <c r="F5" s="28"/>
      <c r="G5" s="28"/>
      <c r="H5" s="28"/>
      <c r="I5" s="28"/>
      <c r="J5" s="28"/>
      <c r="K5" s="28"/>
      <c r="L5" s="28"/>
      <c r="M5" s="28"/>
      <c r="N5" s="28"/>
      <c r="O5" s="28"/>
      <c r="P5" s="28"/>
      <c r="Q5" s="28"/>
      <c r="R5" s="28"/>
      <c r="S5" s="28"/>
      <c r="T5" s="28"/>
      <c r="U5" s="28"/>
      <c r="V5" s="28"/>
      <c r="W5" s="28"/>
      <c r="X5" s="28"/>
      <c r="Y5" s="28"/>
      <c r="Z5" s="140"/>
      <c r="AB5" s="30"/>
      <c r="AC5" s="11"/>
    </row>
    <row r="6" spans="1:46" ht="20.100000000000001" customHeight="1">
      <c r="A6" s="32"/>
      <c r="AB6" s="30"/>
      <c r="AC6" s="11"/>
    </row>
    <row r="7" spans="1:46" ht="20.100000000000001" customHeight="1">
      <c r="A7" s="33" t="str">
        <f>"Bidder’s Name and Address (" &amp; MID('Names of Bidder'!B10,9, 20) &amp; ") :"</f>
        <v>Bidder’s Name and Address (Sole Bidder) :</v>
      </c>
      <c r="E7" s="15" t="s">
        <v>348</v>
      </c>
      <c r="F7" s="15"/>
      <c r="G7" s="15"/>
      <c r="H7" s="15"/>
      <c r="I7" s="15"/>
      <c r="J7" s="15"/>
      <c r="K7" s="15"/>
      <c r="L7" s="15"/>
      <c r="M7" s="15"/>
      <c r="N7" s="15"/>
      <c r="O7" s="15"/>
      <c r="P7" s="15"/>
      <c r="Q7" s="15"/>
      <c r="R7" s="15"/>
      <c r="S7" s="15"/>
      <c r="T7" s="15"/>
      <c r="U7" s="15"/>
      <c r="V7" s="15"/>
      <c r="W7" s="15"/>
      <c r="X7" s="15"/>
      <c r="Y7" s="15"/>
      <c r="AB7" s="30"/>
      <c r="AC7" s="11"/>
    </row>
    <row r="8" spans="1:46" ht="36" customHeight="1">
      <c r="A8" s="653" t="str">
        <f>IF('Names of Bidder'!D6= "JV (Joint Venture)", "JV of " &amp; Z8, "")</f>
        <v/>
      </c>
      <c r="B8" s="653"/>
      <c r="C8" s="653"/>
      <c r="D8" s="653"/>
      <c r="E8" s="12" t="s">
        <v>350</v>
      </c>
      <c r="F8" s="15"/>
      <c r="G8" s="15"/>
      <c r="I8" s="15"/>
      <c r="J8" s="15"/>
      <c r="K8" s="15"/>
      <c r="L8" s="15"/>
      <c r="M8" s="15"/>
      <c r="N8" s="15"/>
      <c r="O8" s="15"/>
      <c r="P8" s="15"/>
      <c r="Q8" s="15"/>
      <c r="R8" s="15"/>
      <c r="S8" s="15"/>
      <c r="T8" s="15"/>
      <c r="U8" s="15"/>
      <c r="V8" s="15"/>
      <c r="W8" s="15"/>
      <c r="X8" s="15"/>
      <c r="Y8" s="15"/>
      <c r="Z8" s="141" t="str">
        <f>IF('Names of Bidder'!D7=2,'Names of Bidder'!D10&amp;" , "&amp;'Names of Bidder'!D15&amp;" &amp; "&amp;'Names of Bidder'!D20,'Names of Bidder'!D10&amp;" &amp; "&amp;'Names of Bidder'!D15)</f>
        <v xml:space="preserve"> &amp; </v>
      </c>
      <c r="AB8" s="30"/>
      <c r="AC8" s="11"/>
    </row>
    <row r="9" spans="1:46" ht="20.100000000000001" customHeight="1">
      <c r="A9" s="13" t="s">
        <v>349</v>
      </c>
      <c r="B9" s="643" t="str">
        <f>IF('Names of Bidder'!D10=0, "", 'Names of Bidder'!D10)</f>
        <v/>
      </c>
      <c r="C9" s="643"/>
      <c r="D9" s="643"/>
      <c r="E9" s="12" t="s">
        <v>352</v>
      </c>
      <c r="F9" s="12"/>
      <c r="G9" s="12"/>
      <c r="H9" s="12"/>
      <c r="I9" s="12"/>
      <c r="J9" s="12"/>
      <c r="K9" s="12"/>
      <c r="L9" s="12"/>
      <c r="M9" s="12"/>
      <c r="N9" s="12"/>
      <c r="O9" s="12"/>
      <c r="P9" s="12"/>
      <c r="Q9" s="12"/>
      <c r="R9" s="12"/>
      <c r="S9" s="12"/>
      <c r="T9" s="12"/>
      <c r="U9" s="12"/>
      <c r="V9" s="12"/>
      <c r="W9" s="12"/>
      <c r="X9" s="12"/>
      <c r="Y9" s="12"/>
      <c r="AB9" s="30"/>
      <c r="AC9" s="11"/>
    </row>
    <row r="10" spans="1:46" ht="20.100000000000001" customHeight="1">
      <c r="A10" s="13" t="s">
        <v>351</v>
      </c>
      <c r="B10" s="643" t="str">
        <f>IF('Names of Bidder'!D11=0, "", 'Names of Bidder'!D11)</f>
        <v/>
      </c>
      <c r="C10" s="643"/>
      <c r="D10" s="643"/>
      <c r="E10" s="12" t="s">
        <v>180</v>
      </c>
      <c r="F10" s="12"/>
      <c r="G10" s="12"/>
      <c r="H10" s="12"/>
      <c r="I10" s="12"/>
      <c r="J10" s="12"/>
      <c r="K10" s="12"/>
      <c r="L10" s="12"/>
      <c r="M10" s="12"/>
      <c r="N10" s="12"/>
      <c r="O10" s="12"/>
      <c r="P10" s="12"/>
      <c r="Q10" s="12"/>
      <c r="R10" s="12"/>
      <c r="S10" s="12"/>
      <c r="T10" s="12"/>
      <c r="U10" s="12"/>
      <c r="V10" s="12"/>
      <c r="W10" s="12"/>
      <c r="X10" s="12"/>
      <c r="Y10" s="12"/>
      <c r="AB10" s="30"/>
      <c r="AC10" s="11"/>
    </row>
    <row r="11" spans="1:46" ht="20.100000000000001" customHeight="1">
      <c r="B11" s="643" t="str">
        <f>IF('Names of Bidder'!D12=0, "", 'Names of Bidder'!D12)</f>
        <v/>
      </c>
      <c r="C11" s="643"/>
      <c r="D11" s="643"/>
      <c r="E11" s="12" t="s">
        <v>353</v>
      </c>
      <c r="F11" s="12"/>
      <c r="G11" s="12"/>
      <c r="H11" s="12"/>
      <c r="I11" s="12"/>
      <c r="J11" s="12"/>
      <c r="K11" s="12"/>
      <c r="L11" s="12"/>
      <c r="M11" s="12"/>
      <c r="N11" s="12"/>
      <c r="O11" s="12"/>
      <c r="P11" s="12"/>
      <c r="Q11" s="12"/>
      <c r="R11" s="12"/>
      <c r="S11" s="12"/>
      <c r="T11" s="12"/>
      <c r="U11" s="12"/>
      <c r="V11" s="12"/>
      <c r="W11" s="12"/>
      <c r="X11" s="12"/>
      <c r="Y11" s="12"/>
    </row>
    <row r="12" spans="1:46" ht="20.100000000000001" customHeight="1">
      <c r="A12" s="32"/>
      <c r="B12" s="643" t="str">
        <f>IF('Names of Bidder'!D13=0, "", 'Names of Bidder'!D13)</f>
        <v/>
      </c>
      <c r="C12" s="643"/>
      <c r="D12" s="643"/>
      <c r="E12" s="12"/>
      <c r="F12" s="12"/>
      <c r="G12" s="12"/>
      <c r="H12" s="12"/>
      <c r="I12" s="12"/>
      <c r="J12" s="12"/>
      <c r="K12" s="12"/>
      <c r="L12" s="12"/>
      <c r="M12" s="12"/>
      <c r="N12" s="12"/>
      <c r="O12" s="12"/>
      <c r="P12" s="12"/>
      <c r="Q12" s="12"/>
      <c r="R12" s="12"/>
      <c r="S12" s="12"/>
      <c r="T12" s="12"/>
      <c r="U12" s="12"/>
      <c r="V12" s="12"/>
      <c r="W12" s="12"/>
      <c r="X12" s="12"/>
      <c r="Y12" s="12"/>
    </row>
    <row r="13" spans="1:46" ht="9.9499999999999993" customHeight="1">
      <c r="A13" s="32"/>
      <c r="B13" s="123"/>
      <c r="C13" s="123"/>
      <c r="D13" s="123"/>
      <c r="E13" s="25"/>
      <c r="F13" s="12"/>
      <c r="G13" s="12"/>
      <c r="H13" s="12"/>
      <c r="I13" s="12"/>
      <c r="J13" s="12"/>
      <c r="K13" s="12"/>
      <c r="L13" s="12"/>
      <c r="M13" s="12"/>
      <c r="N13" s="12"/>
      <c r="O13" s="12"/>
      <c r="P13" s="12"/>
      <c r="Q13" s="12"/>
      <c r="R13" s="12"/>
      <c r="S13" s="12"/>
      <c r="T13" s="12"/>
      <c r="U13" s="12"/>
      <c r="V13" s="12"/>
      <c r="W13" s="12"/>
      <c r="X13" s="12"/>
      <c r="Y13" s="12"/>
    </row>
    <row r="14" spans="1:46" ht="20.100000000000001" customHeight="1">
      <c r="A14" s="657" t="str">
        <f>IF('Names of Bidder'!D6="Sole Bidder", "This Attachment is Not Applicable", "")</f>
        <v>This Attachment is Not Applicable</v>
      </c>
      <c r="B14" s="657"/>
      <c r="C14" s="657"/>
      <c r="D14" s="657"/>
      <c r="E14" s="657"/>
      <c r="F14" s="12"/>
      <c r="G14" s="12"/>
      <c r="H14" s="12"/>
      <c r="I14" s="12"/>
      <c r="J14" s="12"/>
      <c r="K14" s="12"/>
      <c r="L14" s="12"/>
      <c r="M14" s="12"/>
      <c r="N14" s="12"/>
      <c r="O14" s="12"/>
      <c r="P14" s="12"/>
      <c r="Q14" s="12"/>
      <c r="R14" s="12"/>
      <c r="S14" s="12"/>
      <c r="T14" s="12"/>
      <c r="U14" s="12"/>
      <c r="V14" s="12"/>
      <c r="W14" s="12"/>
      <c r="X14" s="12"/>
      <c r="Y14" s="12"/>
    </row>
    <row r="15" spans="1:46" ht="20.100000000000001" customHeight="1">
      <c r="A15" s="33" t="s">
        <v>172</v>
      </c>
      <c r="B15" s="123"/>
      <c r="C15" s="123"/>
      <c r="D15" s="123"/>
      <c r="E15" s="12"/>
      <c r="F15" s="12"/>
      <c r="G15" s="12"/>
      <c r="H15" s="12"/>
      <c r="I15" s="12"/>
      <c r="J15" s="12"/>
      <c r="K15" s="12"/>
      <c r="L15" s="12"/>
      <c r="M15" s="12"/>
      <c r="N15" s="12"/>
      <c r="O15" s="12"/>
      <c r="P15" s="12"/>
      <c r="Q15" s="12"/>
      <c r="R15" s="12"/>
      <c r="S15" s="12"/>
      <c r="T15" s="12"/>
      <c r="U15" s="12"/>
      <c r="V15" s="12"/>
      <c r="W15" s="12"/>
      <c r="X15" s="12"/>
      <c r="Y15" s="12"/>
    </row>
    <row r="16" spans="1:46" ht="20.100000000000001" customHeight="1">
      <c r="A16" s="33"/>
      <c r="B16" s="658" t="str">
        <f>IF(Z2=1,"Other Partner",IF(Z2="2 or More","Other Partner-1",""))</f>
        <v/>
      </c>
      <c r="C16" s="658"/>
      <c r="D16" s="658"/>
      <c r="E16" s="126" t="str">
        <f>IF(Z2="2 or More", "Other Partner-2", "")</f>
        <v/>
      </c>
      <c r="F16" s="12"/>
      <c r="G16" s="12"/>
      <c r="H16" s="12"/>
      <c r="I16" s="12"/>
      <c r="J16" s="12"/>
      <c r="K16" s="12"/>
      <c r="L16" s="12"/>
      <c r="M16" s="12"/>
      <c r="N16" s="12"/>
      <c r="O16" s="12"/>
      <c r="P16" s="12"/>
      <c r="Q16" s="12"/>
      <c r="R16" s="12"/>
      <c r="S16" s="12"/>
      <c r="T16" s="12"/>
      <c r="U16" s="12"/>
      <c r="V16" s="12"/>
      <c r="W16" s="12"/>
      <c r="X16" s="12"/>
      <c r="Y16" s="12"/>
    </row>
    <row r="17" spans="1:28" ht="20.100000000000001" customHeight="1">
      <c r="A17" s="13" t="s">
        <v>349</v>
      </c>
      <c r="B17" s="643" t="str">
        <f>IF('Names of Bidder'!D15=0, "", 'Names of Bidder'!D15)</f>
        <v/>
      </c>
      <c r="C17" s="643"/>
      <c r="D17" s="643"/>
      <c r="E17" s="241" t="str">
        <f>IF($Z$2="2 or More", IF(#REF!=0, "",#REF!), "")</f>
        <v/>
      </c>
      <c r="F17" s="12"/>
      <c r="G17" s="12"/>
      <c r="H17" s="12"/>
      <c r="I17" s="12"/>
      <c r="J17" s="12"/>
      <c r="K17" s="12"/>
      <c r="L17" s="12"/>
      <c r="M17" s="12"/>
      <c r="N17" s="12"/>
      <c r="O17" s="12"/>
      <c r="P17" s="12"/>
      <c r="Q17" s="12"/>
      <c r="R17" s="12"/>
      <c r="S17" s="12"/>
      <c r="T17" s="12"/>
      <c r="U17" s="12"/>
      <c r="V17" s="12"/>
      <c r="W17" s="12"/>
      <c r="X17" s="12"/>
      <c r="Y17" s="12"/>
    </row>
    <row r="18" spans="1:28" ht="20.100000000000001" customHeight="1">
      <c r="A18" s="13" t="s">
        <v>351</v>
      </c>
      <c r="B18" s="643" t="str">
        <f>IF('Names of Bidder'!D16=0, "", 'Names of Bidder'!D16)</f>
        <v/>
      </c>
      <c r="C18" s="643"/>
      <c r="D18" s="643"/>
      <c r="E18" s="241" t="str">
        <f>IF($Z$2="2 or More", IF(#REF!=0, "",#REF!), "")</f>
        <v/>
      </c>
      <c r="F18" s="12"/>
      <c r="G18" s="12"/>
      <c r="H18" s="12"/>
      <c r="I18" s="12"/>
      <c r="J18" s="12"/>
      <c r="K18" s="12"/>
      <c r="L18" s="12"/>
      <c r="M18" s="12"/>
      <c r="N18" s="12"/>
      <c r="O18" s="12"/>
      <c r="P18" s="12"/>
      <c r="Q18" s="12"/>
      <c r="R18" s="12"/>
      <c r="S18" s="12"/>
      <c r="T18" s="12"/>
      <c r="U18" s="12"/>
      <c r="V18" s="12"/>
      <c r="W18" s="12"/>
      <c r="X18" s="12"/>
      <c r="Y18" s="12"/>
    </row>
    <row r="19" spans="1:28" ht="20.100000000000001" customHeight="1">
      <c r="A19" s="32"/>
      <c r="B19" s="643" t="str">
        <f>IF('Names of Bidder'!D17=0, "", 'Names of Bidder'!D17)</f>
        <v/>
      </c>
      <c r="C19" s="643"/>
      <c r="D19" s="643"/>
      <c r="E19" s="241" t="str">
        <f>IF($Z$2="2 or More", IF(#REF!=0, "",#REF!), "")</f>
        <v/>
      </c>
      <c r="AA19" s="12"/>
    </row>
    <row r="20" spans="1:28" ht="20.100000000000001" customHeight="1">
      <c r="A20" s="32"/>
      <c r="B20" s="643" t="str">
        <f>IF('Names of Bidder'!D18=0, "", 'Names of Bidder'!D18)</f>
        <v/>
      </c>
      <c r="C20" s="643"/>
      <c r="D20" s="643"/>
      <c r="E20" s="241" t="str">
        <f>IF($Z$2="2 or More", IF(#REF!=0, "",#REF!), "")</f>
        <v/>
      </c>
      <c r="AA20" s="12"/>
    </row>
    <row r="21" spans="1:28" ht="20.100000000000001" customHeight="1">
      <c r="A21" s="29" t="s">
        <v>344</v>
      </c>
    </row>
    <row r="22" spans="1:28" ht="84" customHeight="1">
      <c r="A22" s="656" t="s">
        <v>613</v>
      </c>
      <c r="B22" s="656"/>
      <c r="C22" s="656"/>
      <c r="D22" s="656"/>
      <c r="E22" s="656"/>
      <c r="F22" s="32"/>
      <c r="G22" s="32"/>
      <c r="H22" s="32" t="str">
        <f>'Names of Bidder'!D6</f>
        <v>Sole Bidder</v>
      </c>
      <c r="I22" s="32"/>
      <c r="J22" s="32"/>
      <c r="K22" s="32"/>
      <c r="L22" s="32"/>
      <c r="M22" s="32"/>
      <c r="N22" s="32"/>
      <c r="O22" s="32"/>
      <c r="P22" s="32"/>
      <c r="Q22" s="32"/>
      <c r="R22" s="32"/>
      <c r="S22" s="32"/>
      <c r="T22" s="32"/>
      <c r="U22" s="32"/>
      <c r="V22" s="32"/>
      <c r="W22" s="32"/>
      <c r="X22" s="32"/>
      <c r="Y22" s="32"/>
      <c r="Z22" s="142"/>
      <c r="AA22" s="34"/>
      <c r="AB22" s="34"/>
    </row>
    <row r="23" spans="1:28" ht="33" customHeight="1">
      <c r="D23" s="37"/>
    </row>
    <row r="24" spans="1:28" ht="33" customHeight="1">
      <c r="A24" s="36" t="s">
        <v>6</v>
      </c>
      <c r="B24" s="69" t="str">
        <f>'Names of Bidder'!D46&amp;"-"&amp; 'Names of Bidder'!E46&amp;"-" &amp;'Names of Bidder'!F46</f>
        <v>--</v>
      </c>
      <c r="C24" s="33"/>
      <c r="D24" s="37" t="s">
        <v>4</v>
      </c>
      <c r="E24" s="240" t="str">
        <f>IF('Names of Bidder'!D26=0, "", 'Names of Bidder'!D26)</f>
        <v/>
      </c>
      <c r="F24" s="33"/>
      <c r="G24" s="33"/>
      <c r="H24" s="33"/>
      <c r="I24" s="33"/>
      <c r="J24" s="33"/>
      <c r="K24" s="33"/>
      <c r="L24" s="33"/>
      <c r="M24" s="33"/>
      <c r="N24" s="33"/>
      <c r="O24" s="33"/>
      <c r="P24" s="33"/>
      <c r="Q24" s="33"/>
      <c r="R24" s="33"/>
      <c r="S24" s="33"/>
      <c r="T24" s="33"/>
      <c r="U24" s="33"/>
      <c r="V24" s="33"/>
      <c r="W24" s="33"/>
      <c r="X24" s="33"/>
      <c r="Y24" s="33"/>
      <c r="AA24" s="24">
        <f>Basic!B4</f>
        <v>0</v>
      </c>
    </row>
    <row r="25" spans="1:28" ht="33" customHeight="1">
      <c r="A25" s="36" t="s">
        <v>7</v>
      </c>
      <c r="B25" s="240" t="str">
        <f>IF('Names of Bidder'!D47=0, "", 'Names of Bidder'!D47)</f>
        <v/>
      </c>
      <c r="C25" s="33"/>
      <c r="D25" s="37" t="s">
        <v>5</v>
      </c>
      <c r="E25" s="240" t="str">
        <f>IF('Names of Bidder'!D27=0, "", 'Names of Bidder'!D27)</f>
        <v/>
      </c>
      <c r="F25" s="39"/>
      <c r="G25" s="39"/>
      <c r="H25" s="39"/>
      <c r="I25" s="39"/>
      <c r="J25" s="39"/>
      <c r="K25" s="39"/>
      <c r="L25" s="39"/>
      <c r="M25" s="39"/>
      <c r="N25" s="39"/>
      <c r="O25" s="39"/>
      <c r="P25" s="39"/>
      <c r="Q25" s="39"/>
      <c r="R25" s="39"/>
      <c r="S25" s="39"/>
      <c r="T25" s="39"/>
      <c r="U25" s="39"/>
      <c r="V25" s="39"/>
      <c r="W25" s="39"/>
      <c r="X25" s="39"/>
      <c r="Y25" s="39"/>
      <c r="AA25" s="24">
        <f>Basic!B5</f>
        <v>20</v>
      </c>
    </row>
    <row r="26" spans="1:28" ht="33" customHeight="1">
      <c r="C26" s="33"/>
      <c r="D26" s="37"/>
      <c r="F26" s="39"/>
      <c r="G26" s="39"/>
      <c r="H26" s="39"/>
      <c r="I26" s="39"/>
      <c r="J26" s="39"/>
      <c r="K26" s="39"/>
      <c r="L26" s="39"/>
      <c r="M26" s="39"/>
      <c r="N26" s="39"/>
      <c r="O26" s="39"/>
      <c r="P26" s="39"/>
      <c r="Q26" s="39"/>
      <c r="R26" s="39"/>
      <c r="S26" s="39"/>
      <c r="T26" s="39"/>
      <c r="U26" s="39"/>
      <c r="V26" s="39"/>
      <c r="W26" s="39"/>
      <c r="X26" s="39"/>
      <c r="Y26" s="39"/>
    </row>
    <row r="27" spans="1:28" ht="33" customHeight="1">
      <c r="A27" s="33"/>
      <c r="C27" s="33"/>
      <c r="E27" s="33"/>
      <c r="F27" s="33"/>
      <c r="G27" s="33"/>
      <c r="H27" s="33"/>
      <c r="I27" s="33"/>
      <c r="J27" s="33"/>
      <c r="K27" s="33"/>
      <c r="L27" s="33"/>
      <c r="M27" s="33"/>
      <c r="N27" s="33"/>
      <c r="O27" s="33"/>
      <c r="P27" s="33"/>
      <c r="Q27" s="33"/>
      <c r="R27" s="33"/>
      <c r="S27" s="33"/>
      <c r="T27" s="33"/>
      <c r="U27" s="33"/>
      <c r="V27" s="33"/>
      <c r="W27" s="33"/>
      <c r="X27" s="33"/>
      <c r="Y27" s="33"/>
    </row>
    <row r="28" spans="1:28" ht="20.100000000000001" customHeight="1"/>
    <row r="29" spans="1:28" ht="20.100000000000001" customHeight="1">
      <c r="A29" s="38"/>
    </row>
    <row r="30" spans="1:28" ht="20.100000000000001" customHeight="1"/>
    <row r="31" spans="1:28" ht="20.100000000000001" customHeight="1"/>
    <row r="32" spans="1:28"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VdsLD6YPy2ZEJGjYt28Ek4InD5B2KUfYkEHAAwuj6IjDkuuRUR+DWMKh7VQVQkfNlaIK4tYUBLb9WpgEsWssnA==" saltValue="DOqbBfymS8IwKHZMy3XDWg==" spinCount="100000" sheet="1" formatColumns="0" formatRows="0" selectLockedCells="1"/>
  <customSheetViews>
    <customSheetView guid="{FEBF4298-F424-4062-8777-832DAFDB7A61}" showPageBreaks="1" showGridLines="0" fitToPage="1" printArea="1" hiddenColumns="1" view="pageBreakPreview" topLeftCell="A3">
      <selection activeCell="E8" sqref="E8"/>
      <pageMargins left="0.75" right="0.63" top="0.57999999999999996" bottom="0.6" header="0.34" footer="0.35"/>
      <pageSetup scale="80" orientation="portrait" r:id="rId1"/>
      <headerFooter alignWithMargins="0">
        <oddFooter>&amp;R&amp;"Book Antiqua,Bold"&amp;8 Page &amp;P of &amp;N</oddFooter>
      </headerFooter>
    </customSheetView>
    <customSheetView guid="{FB41F969-87BE-4AD1-A99C-A5F9EA1C8FCB}" showPageBreaks="1" showGridLines="0" fitToPage="1" printArea="1" hiddenColumns="1" view="pageBreakPreview">
      <selection activeCell="E24" sqref="E24"/>
      <pageMargins left="0.75" right="0.63" top="0.57999999999999996" bottom="0.6" header="0.34" footer="0.35"/>
      <pageSetup scale="89" orientation="portrait" r:id="rId2"/>
      <headerFooter alignWithMargins="0">
        <oddFooter>&amp;R&amp;"Book Antiqua,Bold"&amp;8 Page &amp;P of &amp;N</oddFooter>
      </headerFooter>
    </customSheetView>
    <customSheetView guid="{47D52ECC-373D-4A7A-838F-7112A4A0A94F}" showPageBreaks="1" showGridLines="0" fitToPage="1" printArea="1" hiddenColumns="1" view="pageBreakPreview">
      <selection activeCell="L24" sqref="L24"/>
      <pageMargins left="0.75" right="0.63" top="0.57999999999999996" bottom="0.6" header="0.34" footer="0.35"/>
      <pageSetup scale="90" orientation="portrait" r:id="rId3"/>
      <headerFooter alignWithMargins="0">
        <oddFooter>&amp;R&amp;"Book Antiqua,Bold"&amp;8 Page &amp;P of &amp;N</oddFooter>
      </headerFooter>
    </customSheetView>
    <customSheetView guid="{BA86FE7A-199D-4ABD-A444-AE6BFDF4BCC9}" showPageBreaks="1" showGridLines="0" fitToPage="1" printArea="1" hiddenColumns="1" view="pageBreakPreview">
      <selection activeCell="A3" sqref="A3:E3"/>
      <pageMargins left="0.75" right="0.63" top="0.57999999999999996" bottom="0.6" header="0.34" footer="0.35"/>
      <pageSetup scale="89"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0"/>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15"/>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25"/>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26"/>
      <headerFooter alignWithMargins="0">
        <oddFooter>&amp;R&amp;"Book Antiqua,Bold"&amp;8 Page &amp;P of &amp;N</oddFooter>
      </headerFooter>
    </customSheetView>
    <customSheetView guid="{347D9A5E-5167-4CD7-A121-BEAF211F64E4}" showPageBreaks="1" showGridLines="0" fitToPage="1" printArea="1" hiddenColumns="1" view="pageBreakPreview">
      <selection activeCell="L24" sqref="L24"/>
      <pageMargins left="0.75" right="0.63" top="0.57999999999999996" bottom="0.6" header="0.34" footer="0.35"/>
      <pageSetup scale="90" orientation="portrait" r:id="rId27"/>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E24" sqref="E24"/>
      <pageMargins left="0.75" right="0.63" top="0.57999999999999996" bottom="0.6" header="0.34" footer="0.35"/>
      <pageSetup scale="90" orientation="portrait" r:id="rId28"/>
      <headerFooter alignWithMargins="0">
        <oddFooter>&amp;R&amp;"Book Antiqua,Bold"&amp;8 Page &amp;P of &amp;N</oddFooter>
      </headerFooter>
    </customSheetView>
    <customSheetView guid="{7706378E-40E2-4583-90AF-E6E1DCB3696C}" showPageBreaks="1" showGridLines="0" fitToPage="1" printArea="1" hiddenColumns="1" view="pageBreakPreview" topLeftCell="A10">
      <selection activeCell="E8" sqref="E8"/>
      <pageMargins left="0.75" right="0.63" top="0.57999999999999996" bottom="0.6" header="0.34" footer="0.35"/>
      <pageSetup scale="80" orientation="portrait" r:id="rId29"/>
      <headerFooter alignWithMargins="0">
        <oddFooter>&amp;R&amp;"Book Antiqua,Bold"&amp;8 Page &amp;P of &amp;N</oddFooter>
      </headerFooter>
    </customSheetView>
    <customSheetView guid="{1A6C211D-477E-416D-87F8-1BF3866A431B}" showPageBreaks="1" showGridLines="0" fitToPage="1" printArea="1" hiddenColumns="1" view="pageBreakPreview" topLeftCell="A3">
      <selection activeCell="E8" sqref="E8"/>
      <pageMargins left="0.75" right="0.63" top="0.57999999999999996" bottom="0.6" header="0.34" footer="0.35"/>
      <pageSetup scale="80" orientation="portrait" r:id="rId30"/>
      <headerFooter alignWithMargins="0">
        <oddFooter>&amp;R&amp;"Book Antiqua,Bold"&amp;8 Page &amp;P of &amp;N</oddFooter>
      </headerFooter>
    </customSheetView>
  </customSheetViews>
  <mergeCells count="15">
    <mergeCell ref="A8:D8"/>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s>
  <phoneticPr fontId="7" type="noConversion"/>
  <conditionalFormatting sqref="A15:A19 B15:E20">
    <cfRule type="expression" dxfId="36" priority="1" stopIfTrue="1">
      <formula>$Z$2=0</formula>
    </cfRule>
  </conditionalFormatting>
  <conditionalFormatting sqref="A22">
    <cfRule type="expression" dxfId="35" priority="2" stopIfTrue="1">
      <formula>$H$22="Sole Bidder"</formula>
    </cfRule>
  </conditionalFormatting>
  <pageMargins left="0.75" right="0.63" top="0.57999999999999996" bottom="0.6" header="0.34" footer="0.35"/>
  <pageSetup scale="80" orientation="portrait" r:id="rId31"/>
  <headerFooter alignWithMargins="0">
    <oddFooter>&amp;R&amp;"Book Antiqua,Bold"&amp;8 Page &amp;P of &amp;N</oddFooter>
  </headerFooter>
  <drawing r:id="rId3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2"/>
    <pageSetUpPr fitToPage="1"/>
  </sheetPr>
  <dimension ref="A1:I38"/>
  <sheetViews>
    <sheetView showGridLines="0" view="pageBreakPreview" topLeftCell="A3" zoomScale="70" zoomScaleSheetLayoutView="70" workbookViewId="0">
      <selection activeCell="T178" sqref="T178"/>
    </sheetView>
  </sheetViews>
  <sheetFormatPr defaultColWidth="9.140625" defaultRowHeight="16.5"/>
  <cols>
    <col min="1" max="1" width="12.140625" style="29" customWidth="1"/>
    <col min="2" max="2" width="20.5703125" style="29" customWidth="1"/>
    <col min="3" max="3" width="11.42578125" style="29" customWidth="1"/>
    <col min="4" max="4" width="40" style="29" customWidth="1"/>
    <col min="5" max="5" width="39.85546875" style="29" customWidth="1"/>
    <col min="6" max="8" width="9.140625" style="24"/>
    <col min="9" max="16384" width="9.140625" style="25"/>
  </cols>
  <sheetData>
    <row r="1" spans="1:9" s="24" customFormat="1" ht="31.5" customHeight="1">
      <c r="A1" s="659" t="str">
        <f>'Attach 3(JV)'!A1</f>
        <v>Specification No. :CC/NT/W-AIS/DOM/A00/23/06456</v>
      </c>
      <c r="B1" s="659"/>
      <c r="C1" s="659"/>
      <c r="D1" s="659"/>
      <c r="E1" s="309" t="str">
        <f>"Attachment-3(QR) " &amp; 'Attach 3(JV)'!AT1</f>
        <v xml:space="preserve">Attachment-3(QR) </v>
      </c>
    </row>
    <row r="2" spans="1:9" ht="5.25" customHeight="1"/>
    <row r="3" spans="1:9" ht="122.25" customHeight="1">
      <c r="A3" s="660" t="str">
        <f>'Attach 3(JV)'!A3</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3" s="661"/>
      <c r="C3" s="661"/>
      <c r="D3" s="661"/>
      <c r="E3" s="661"/>
      <c r="F3" s="26"/>
      <c r="G3" s="27"/>
      <c r="H3" s="26"/>
    </row>
    <row r="4" spans="1:9" ht="20.100000000000001" customHeight="1">
      <c r="A4" s="28"/>
      <c r="H4" s="30"/>
      <c r="I4" s="11"/>
    </row>
    <row r="5" spans="1:9" ht="20.100000000000001" customHeight="1">
      <c r="A5" s="655" t="s">
        <v>354</v>
      </c>
      <c r="B5" s="655"/>
      <c r="C5" s="655"/>
      <c r="D5" s="655"/>
      <c r="E5" s="655"/>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653" t="str">
        <f>'Attach 3(JV)'!A8</f>
        <v/>
      </c>
      <c r="B8" s="653"/>
      <c r="C8" s="653"/>
      <c r="D8" s="653"/>
      <c r="E8" s="128" t="str">
        <f>'Attach 3(JV)'!E8</f>
        <v>Contract Services</v>
      </c>
      <c r="H8" s="30"/>
      <c r="I8" s="11"/>
    </row>
    <row r="9" spans="1:9" ht="20.100000000000001" customHeight="1">
      <c r="A9" s="13" t="s">
        <v>349</v>
      </c>
      <c r="B9" s="643" t="str">
        <f>'Attach 3(JV)'!B9</f>
        <v/>
      </c>
      <c r="C9" s="643"/>
      <c r="D9" s="643"/>
      <c r="E9" s="128" t="str">
        <f>'Attach 3(JV)'!E9</f>
        <v>Power Grid Corporation of India Ltd.,</v>
      </c>
      <c r="H9" s="30"/>
      <c r="I9" s="11"/>
    </row>
    <row r="10" spans="1:9" ht="20.100000000000001" customHeight="1">
      <c r="A10" s="13" t="s">
        <v>351</v>
      </c>
      <c r="B10" s="663" t="str">
        <f>'Attach 3(JV)'!B10</f>
        <v/>
      </c>
      <c r="C10" s="663"/>
      <c r="D10" s="663"/>
      <c r="E10" s="128" t="str">
        <f>'Attach 3(JV)'!E10</f>
        <v>"Saudamini", Plot No. 2, Sector 29</v>
      </c>
      <c r="H10" s="30"/>
      <c r="I10" s="11"/>
    </row>
    <row r="11" spans="1:9" ht="20.100000000000001" customHeight="1">
      <c r="B11" s="663" t="str">
        <f>'Attach 3(JV)'!B11</f>
        <v/>
      </c>
      <c r="C11" s="663"/>
      <c r="D11" s="663"/>
      <c r="E11" s="128" t="str">
        <f>'Attach 3(JV)'!E11</f>
        <v>Gurgaon (Haryana) - 122001</v>
      </c>
    </row>
    <row r="12" spans="1:9" ht="20.100000000000001" customHeight="1">
      <c r="A12" s="32"/>
      <c r="B12" s="663" t="str">
        <f>'Attach 3(JV)'!B12</f>
        <v/>
      </c>
      <c r="C12" s="663"/>
      <c r="D12" s="663"/>
      <c r="E12" s="15"/>
    </row>
    <row r="13" spans="1:9" ht="20.100000000000001" customHeight="1">
      <c r="A13" s="29" t="s">
        <v>344</v>
      </c>
    </row>
    <row r="14" spans="1:9" ht="20.100000000000001" customHeight="1">
      <c r="A14" s="32"/>
    </row>
    <row r="15" spans="1:9" ht="27.75" customHeight="1">
      <c r="A15" s="662" t="s">
        <v>704</v>
      </c>
      <c r="B15" s="662"/>
      <c r="C15" s="662"/>
      <c r="D15" s="662"/>
      <c r="E15" s="662"/>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33" customHeight="1">
      <c r="D21" s="37"/>
    </row>
    <row r="22" spans="1:5" ht="33" customHeight="1">
      <c r="A22" s="36" t="s">
        <v>6</v>
      </c>
      <c r="B22" s="69" t="str">
        <f>'Attach 3(JV)'!B24</f>
        <v>--</v>
      </c>
      <c r="C22" s="33"/>
      <c r="D22" s="37" t="s">
        <v>4</v>
      </c>
      <c r="E22" s="240" t="str">
        <f>'Attach 3(JV)'!E24</f>
        <v/>
      </c>
    </row>
    <row r="23" spans="1:5" ht="33" customHeight="1">
      <c r="A23" s="36" t="s">
        <v>7</v>
      </c>
      <c r="B23" s="240" t="str">
        <f>'Attach 3(JV)'!B25</f>
        <v/>
      </c>
      <c r="C23" s="33"/>
      <c r="D23" s="37" t="s">
        <v>5</v>
      </c>
      <c r="E23" s="240" t="str">
        <f>'Attach 3(JV)'!E25</f>
        <v/>
      </c>
    </row>
    <row r="24" spans="1:5" ht="33" customHeight="1">
      <c r="C24" s="33"/>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algorithmName="SHA-512" hashValue="PKIMRHqd3nUS0ufnJ3LwmT5qRYGqGJ4CCFBVP7+qpbpmDUmy2jD+FZ2CNlGCJFabH/w9QN+sgXvrAyj0tglsMg==" saltValue="gKRJPySPqfX0rKqKFBFHBQ==" spinCount="100000" sheet="1" formatColumns="0" formatRows="0" selectLockedCells="1"/>
  <customSheetViews>
    <customSheetView guid="{FEBF4298-F424-4062-8777-832DAFDB7A61}" showPageBreaks="1" showGridLines="0" fitToPage="1" printArea="1" view="pageBreakPreview" topLeftCell="A8">
      <selection activeCell="B10" sqref="B10:D10"/>
      <pageMargins left="0.75" right="0.63" top="0.57999999999999996" bottom="0.6" header="0.34" footer="0.35"/>
      <pageSetup scale="81"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31" sqref="E31"/>
      <pageMargins left="0.75" right="0.63" top="0.57999999999999996" bottom="0.6" header="0.34" footer="0.35"/>
      <pageSetup scale="98"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7" orientation="portrait" r:id="rId3"/>
      <headerFooter alignWithMargins="0">
        <oddFooter>&amp;R&amp;"Book Antiqua,Bold"&amp;8 Page &amp;P of &amp;N</oddFooter>
      </headerFooter>
    </customSheetView>
    <customSheetView guid="{BA86FE7A-199D-4ABD-A444-AE6BFDF4BCC9}" showPageBreaks="1" showGridLines="0" fitToPage="1" printArea="1" view="pageBreakPreview" topLeftCell="A7">
      <selection activeCell="H14" sqref="H14"/>
      <pageMargins left="0.75" right="0.63" top="0.57999999999999996" bottom="0.6" header="0.34" footer="0.35"/>
      <pageSetup scale="98"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25"/>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7"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E31" sqref="E31"/>
      <pageMargins left="0.75" right="0.63" top="0.57999999999999996" bottom="0.6" header="0.34" footer="0.35"/>
      <pageSetup scale="97" orientation="portrait" r:id="rId28"/>
      <headerFooter alignWithMargins="0">
        <oddFooter>&amp;R&amp;"Book Antiqua,Bold"&amp;8 Page &amp;P of &amp;N</oddFooter>
      </headerFooter>
    </customSheetView>
    <customSheetView guid="{7706378E-40E2-4583-90AF-E6E1DCB3696C}" showPageBreaks="1" showGridLines="0" fitToPage="1" printArea="1" view="pageBreakPreview" topLeftCell="A4">
      <selection activeCell="B10" sqref="B10:D10"/>
      <pageMargins left="0.75" right="0.63" top="0.57999999999999996" bottom="0.6" header="0.34" footer="0.35"/>
      <pageSetup scale="81" orientation="portrait" r:id="rId29"/>
      <headerFooter alignWithMargins="0">
        <oddFooter>&amp;R&amp;"Book Antiqua,Bold"&amp;8 Page &amp;P of &amp;N</oddFooter>
      </headerFooter>
    </customSheetView>
    <customSheetView guid="{1A6C211D-477E-416D-87F8-1BF3866A431B}" showPageBreaks="1" showGridLines="0" fitToPage="1" printArea="1" view="pageBreakPreview" topLeftCell="A8">
      <selection activeCell="B10" sqref="B10:D10"/>
      <pageMargins left="0.75" right="0.63" top="0.57999999999999996" bottom="0.6" header="0.34" footer="0.35"/>
      <pageSetup scale="81" orientation="portrait" r:id="rId30"/>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81" orientation="portrait" r:id="rId31"/>
  <headerFooter alignWithMargins="0">
    <oddFooter>&amp;R&amp;"Book Antiqua,Bold"&amp;8 Page &amp;P of &amp;N</oddFooter>
  </headerFooter>
  <drawing r:id="rId3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57"/>
    <pageSetUpPr fitToPage="1"/>
  </sheetPr>
  <dimension ref="A1:I42"/>
  <sheetViews>
    <sheetView showGridLines="0" showZeros="0" view="pageBreakPreview" zoomScale="70" zoomScaleSheetLayoutView="70" workbookViewId="0">
      <selection activeCell="F19" sqref="F19"/>
    </sheetView>
  </sheetViews>
  <sheetFormatPr defaultColWidth="9.140625" defaultRowHeight="16.5"/>
  <cols>
    <col min="1" max="1" width="12.140625" style="29" customWidth="1"/>
    <col min="2" max="2" width="20.5703125" style="29" customWidth="1"/>
    <col min="3" max="3" width="11.42578125" style="29" customWidth="1"/>
    <col min="4" max="4" width="15.42578125" style="29" customWidth="1"/>
    <col min="5" max="5" width="39.28515625" style="29" customWidth="1"/>
    <col min="6" max="7" width="24.28515625" style="143" customWidth="1"/>
    <col min="8" max="9" width="0" style="138" hidden="1" customWidth="1"/>
    <col min="10" max="15" width="0" style="25" hidden="1" customWidth="1"/>
    <col min="16" max="16384" width="9.140625" style="25"/>
  </cols>
  <sheetData>
    <row r="1" spans="1:8" ht="27.75" customHeight="1">
      <c r="A1" s="647" t="str">
        <f>'Attach 3(JV)'!A1</f>
        <v>Specification No. :CC/NT/W-AIS/DOM/A00/23/06456</v>
      </c>
      <c r="B1" s="647"/>
      <c r="C1" s="647"/>
      <c r="D1" s="647"/>
      <c r="E1" s="308"/>
      <c r="F1" s="318"/>
      <c r="G1" s="309" t="str">
        <f>"Attachment-4 " &amp; 'Attach 3(JV)'!AV1</f>
        <v xml:space="preserve">Attachment-4 </v>
      </c>
    </row>
    <row r="3" spans="1:8" ht="108" customHeight="1">
      <c r="A3" s="660" t="str">
        <f>'Attach 3(JV)'!A3</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3" s="661"/>
      <c r="C3" s="661"/>
      <c r="D3" s="661"/>
      <c r="E3" s="661"/>
      <c r="F3" s="661"/>
      <c r="G3" s="661"/>
    </row>
    <row r="4" spans="1:8" ht="20.100000000000001" customHeight="1">
      <c r="A4" s="28"/>
      <c r="H4" s="146"/>
    </row>
    <row r="5" spans="1:8" ht="20.100000000000001" customHeight="1">
      <c r="A5" s="655" t="s">
        <v>355</v>
      </c>
      <c r="B5" s="655"/>
      <c r="C5" s="655"/>
      <c r="D5" s="655"/>
      <c r="E5" s="655"/>
      <c r="F5" s="655"/>
      <c r="G5" s="655"/>
      <c r="H5" s="146"/>
    </row>
    <row r="6" spans="1:8" ht="20.100000000000001" customHeight="1">
      <c r="A6" s="32"/>
      <c r="H6" s="146"/>
    </row>
    <row r="7" spans="1:8" ht="20.100000000000001" customHeight="1">
      <c r="A7" s="33" t="str">
        <f>'Attach 3(JV)'!A7</f>
        <v>Bidder’s Name and Address (Sole Bidder) :</v>
      </c>
      <c r="F7" s="15" t="str">
        <f>'Attach 3(JV)'!E7</f>
        <v>To:</v>
      </c>
      <c r="H7" s="146"/>
    </row>
    <row r="8" spans="1:8" ht="36" customHeight="1">
      <c r="A8" s="653" t="str">
        <f>'Attach 3(JV)'!A8</f>
        <v/>
      </c>
      <c r="B8" s="653"/>
      <c r="C8" s="653"/>
      <c r="D8" s="653"/>
      <c r="F8" s="128" t="str">
        <f>'Attach 3(JV)'!E8</f>
        <v>Contract Services</v>
      </c>
      <c r="H8" s="146"/>
    </row>
    <row r="9" spans="1:8" ht="20.100000000000001" customHeight="1">
      <c r="A9" s="13" t="s">
        <v>349</v>
      </c>
      <c r="B9" s="643" t="str">
        <f>'Attach 3(JV)'!B9</f>
        <v/>
      </c>
      <c r="C9" s="643"/>
      <c r="D9" s="643"/>
      <c r="F9" s="128" t="str">
        <f>'Attach 3(JV)'!E9</f>
        <v>Power Grid Corporation of India Ltd.,</v>
      </c>
      <c r="H9" s="146"/>
    </row>
    <row r="10" spans="1:8" ht="20.100000000000001" customHeight="1">
      <c r="A10" s="13" t="s">
        <v>351</v>
      </c>
      <c r="B10" s="643" t="str">
        <f>'Attach 3(JV)'!B10</f>
        <v/>
      </c>
      <c r="C10" s="643"/>
      <c r="D10" s="643"/>
      <c r="F10" s="128" t="str">
        <f>'Attach 3(JV)'!E10</f>
        <v>"Saudamini", Plot No. 2, Sector 29</v>
      </c>
      <c r="H10" s="146"/>
    </row>
    <row r="11" spans="1:8" ht="20.100000000000001" customHeight="1">
      <c r="B11" s="643" t="str">
        <f>'Attach 3(JV)'!B11</f>
        <v/>
      </c>
      <c r="C11" s="643"/>
      <c r="D11" s="643"/>
      <c r="F11" s="128" t="str">
        <f>'Attach 3(JV)'!E11</f>
        <v>Gurgaon (Haryana) - 122001</v>
      </c>
    </row>
    <row r="12" spans="1:8" ht="20.100000000000001" customHeight="1">
      <c r="A12" s="32"/>
      <c r="B12" s="643" t="str">
        <f>'Attach 3(JV)'!B12</f>
        <v/>
      </c>
      <c r="C12" s="643"/>
      <c r="D12" s="643"/>
      <c r="E12" s="15"/>
    </row>
    <row r="13" spans="1:8" ht="20.100000000000001" customHeight="1">
      <c r="A13" s="32"/>
      <c r="B13" s="123"/>
      <c r="C13" s="123"/>
      <c r="D13" s="123"/>
      <c r="E13" s="25"/>
      <c r="F13" s="144"/>
      <c r="G13" s="144"/>
    </row>
    <row r="14" spans="1:8" ht="20.100000000000001" customHeight="1">
      <c r="A14" s="32"/>
      <c r="B14" s="123"/>
      <c r="C14" s="123"/>
      <c r="D14" s="123"/>
    </row>
    <row r="15" spans="1:8" ht="20.100000000000001" customHeight="1">
      <c r="A15" s="29" t="s">
        <v>344</v>
      </c>
    </row>
    <row r="16" spans="1:8" ht="20.100000000000001" customHeight="1">
      <c r="A16" s="32"/>
    </row>
    <row r="17" spans="1:9" ht="50.1" customHeight="1">
      <c r="A17" s="665" t="str">
        <f>"We hereby certify that equipment and materials to be supplied are produced in " &amp;H26 &amp; " eligible source " &amp; F26</f>
        <v>We hereby certify that equipment and materials to be supplied are produced in [Name of Countries],  eligible source country.</v>
      </c>
      <c r="B17" s="665"/>
      <c r="C17" s="665"/>
      <c r="D17" s="665"/>
      <c r="E17" s="665"/>
      <c r="F17" s="145" t="s">
        <v>182</v>
      </c>
      <c r="G17" s="145" t="s">
        <v>183</v>
      </c>
    </row>
    <row r="18" spans="1:9" ht="45" customHeight="1">
      <c r="A18" s="664" t="str">
        <f>"We hereby certify that our company is incorporated and registered in " &amp;I26 &amp; " eligible source " &amp;G26</f>
        <v>We hereby certify that our company is incorporated and registered in [Name of Countries],  eligible source country.</v>
      </c>
      <c r="B18" s="664"/>
      <c r="C18" s="664"/>
      <c r="D18" s="664"/>
      <c r="E18" s="664"/>
      <c r="F18" s="150" t="s">
        <v>154</v>
      </c>
      <c r="G18" s="150" t="s">
        <v>154</v>
      </c>
      <c r="H18" s="135" t="str">
        <f t="shared" ref="H18:I25" si="0">IF(F18 = "", "", F18&amp; ", ")</f>
        <v xml:space="preserve">[Name of Countries], </v>
      </c>
      <c r="I18" s="135" t="str">
        <f t="shared" si="0"/>
        <v xml:space="preserve">[Name of Countries], </v>
      </c>
    </row>
    <row r="19" spans="1:9" ht="33" customHeight="1">
      <c r="A19" s="148"/>
      <c r="B19" s="148"/>
      <c r="C19" s="148"/>
      <c r="D19" s="148"/>
      <c r="E19" s="148"/>
      <c r="F19" s="150"/>
      <c r="G19" s="150"/>
      <c r="H19" s="135" t="str">
        <f t="shared" si="0"/>
        <v/>
      </c>
      <c r="I19" s="135" t="str">
        <f t="shared" si="0"/>
        <v/>
      </c>
    </row>
    <row r="20" spans="1:9" ht="33" customHeight="1">
      <c r="A20" s="148"/>
      <c r="B20" s="148"/>
      <c r="C20" s="148"/>
      <c r="D20" s="37"/>
      <c r="E20" s="148"/>
      <c r="F20" s="150"/>
      <c r="G20" s="150"/>
      <c r="H20" s="135" t="str">
        <f t="shared" si="0"/>
        <v/>
      </c>
      <c r="I20" s="135" t="str">
        <f t="shared" si="0"/>
        <v/>
      </c>
    </row>
    <row r="21" spans="1:9" ht="33" customHeight="1">
      <c r="A21" s="36" t="s">
        <v>6</v>
      </c>
      <c r="B21" s="69" t="str">
        <f>'Attach 3(JV)'!B24</f>
        <v>--</v>
      </c>
      <c r="D21" s="37" t="s">
        <v>4</v>
      </c>
      <c r="E21" s="240" t="str">
        <f>'Attach 3(JV)'!E24</f>
        <v/>
      </c>
      <c r="F21" s="150"/>
      <c r="G21" s="150"/>
      <c r="H21" s="135" t="str">
        <f t="shared" si="0"/>
        <v/>
      </c>
      <c r="I21" s="135" t="str">
        <f t="shared" si="0"/>
        <v/>
      </c>
    </row>
    <row r="22" spans="1:9" ht="33" customHeight="1">
      <c r="A22" s="36" t="s">
        <v>7</v>
      </c>
      <c r="B22" s="240" t="str">
        <f>'Attach 3(JV)'!B25</f>
        <v/>
      </c>
      <c r="D22" s="37" t="s">
        <v>5</v>
      </c>
      <c r="E22" s="240" t="str">
        <f>'Attach 3(JV)'!E25</f>
        <v/>
      </c>
      <c r="F22" s="150"/>
      <c r="G22" s="150"/>
      <c r="H22" s="135" t="str">
        <f t="shared" si="0"/>
        <v/>
      </c>
      <c r="I22" s="135" t="str">
        <f t="shared" si="0"/>
        <v/>
      </c>
    </row>
    <row r="23" spans="1:9" ht="33" customHeight="1">
      <c r="D23" s="37"/>
      <c r="F23" s="150"/>
      <c r="G23" s="150"/>
      <c r="H23" s="135" t="str">
        <f t="shared" si="0"/>
        <v/>
      </c>
      <c r="I23" s="135" t="str">
        <f t="shared" si="0"/>
        <v/>
      </c>
    </row>
    <row r="24" spans="1:9" ht="33" customHeight="1">
      <c r="D24" s="37"/>
      <c r="F24" s="150"/>
      <c r="G24" s="150"/>
      <c r="H24" s="135" t="str">
        <f t="shared" si="0"/>
        <v/>
      </c>
      <c r="I24" s="135" t="str">
        <f t="shared" si="0"/>
        <v/>
      </c>
    </row>
    <row r="25" spans="1:9" ht="33" customHeight="1">
      <c r="A25" s="25"/>
      <c r="B25" s="25"/>
      <c r="C25" s="25"/>
      <c r="D25" s="25"/>
      <c r="E25" s="25"/>
      <c r="F25" s="150"/>
      <c r="G25" s="150"/>
      <c r="H25" s="135" t="str">
        <f t="shared" si="0"/>
        <v/>
      </c>
      <c r="I25" s="135" t="str">
        <f t="shared" si="0"/>
        <v/>
      </c>
    </row>
    <row r="26" spans="1:9" ht="33" customHeight="1">
      <c r="A26" s="25"/>
      <c r="B26" s="25"/>
      <c r="C26" s="25"/>
      <c r="D26" s="25"/>
      <c r="E26" s="25"/>
      <c r="F26" s="147" t="str">
        <f>IF((8-COUNTBLANK(F18:F25)) &lt;2, "country.", "countries.")</f>
        <v>country.</v>
      </c>
      <c r="G26" s="147" t="str">
        <f>IF((8-COUNTBLANK(G18:G25)) &lt;2, "country.", "countries.")</f>
        <v>country.</v>
      </c>
      <c r="H26" s="135" t="str">
        <f>IF(COUNTBLANK(F18:F25) =8, "[Enter the name of country where from equipments &amp; material shall be supplied]",CONCATENATE(H18,H19,H20,H21,H22,H23,H24,H25))</f>
        <v xml:space="preserve">[Name of Countries], </v>
      </c>
      <c r="I26" s="135" t="str">
        <f>IF(COUNTBLANK(G18:G25) =8, "[Enter the name of country where from equipments &amp; material shall be supplied]",CONCATENATE(I18,I19,I20,I21,I22,I23,I24,I25))</f>
        <v xml:space="preserve">[Name of Countries], </v>
      </c>
    </row>
    <row r="27" spans="1:9" ht="33" customHeight="1">
      <c r="A27" s="25"/>
      <c r="B27" s="25"/>
      <c r="C27" s="25"/>
      <c r="D27" s="25"/>
      <c r="E27" s="25"/>
    </row>
    <row r="28" spans="1:9" ht="33" customHeight="1">
      <c r="A28" s="25"/>
      <c r="B28" s="25"/>
      <c r="C28" s="25"/>
      <c r="D28" s="25"/>
      <c r="E28" s="25"/>
    </row>
    <row r="29" spans="1:9" ht="33" customHeight="1">
      <c r="A29" s="25"/>
      <c r="B29" s="25"/>
      <c r="C29" s="25"/>
      <c r="D29" s="25"/>
      <c r="E29" s="25"/>
    </row>
    <row r="30" spans="1:9" ht="20.100000000000001" customHeight="1"/>
    <row r="31" spans="1:9" ht="20.100000000000001" customHeight="1">
      <c r="A31" s="38"/>
    </row>
    <row r="32" spans="1:9" ht="20.100000000000001" customHeight="1"/>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c r="A38" s="38"/>
    </row>
    <row r="39" spans="1:1" ht="20.100000000000001" customHeight="1"/>
    <row r="40" spans="1:1" ht="20.100000000000001" customHeight="1"/>
    <row r="41" spans="1:1" ht="20.100000000000001" customHeight="1"/>
    <row r="42" spans="1:1" ht="20.100000000000001" customHeight="1"/>
  </sheetData>
  <sheetProtection algorithmName="SHA-512" hashValue="R3SqkTK89Z0zfmmEPBeryg3BWZ9oUxTQ10SlyNeR5b6jPXbW3ZbCVL7eOfISAeEljxZ/6Y0U8lN80zLjUpbayg==" saltValue="hE8qRNqXxq5ZKAEHMNuz9g==" spinCount="100000" sheet="1" formatColumns="0" formatRows="0" selectLockedCells="1"/>
  <customSheetViews>
    <customSheetView guid="{FEBF4298-F424-4062-8777-832DAFDB7A61}" showPageBreaks="1" showGridLines="0" zeroValues="0" fitToPage="1" printArea="1" hiddenColumns="1" view="pageBreakPreview" topLeftCell="A9">
      <selection activeCell="F18" sqref="F18"/>
      <pageMargins left="0.75" right="0.63" top="0.57999999999999996" bottom="0.6" header="0.34" footer="0.35"/>
      <pageSetup scale="68" orientation="portrait" r:id="rId1"/>
      <headerFooter alignWithMargins="0">
        <oddFooter>&amp;R&amp;"Book Antiqua,Bold"&amp;8 Page &amp;P of &amp;N</oddFooter>
      </headerFooter>
    </customSheetView>
    <customSheetView guid="{FB41F969-87BE-4AD1-A99C-A5F9EA1C8FCB}" showPageBreaks="1" showGridLines="0" zeroValues="0" fitToPage="1" printArea="1" hiddenColumns="1" view="pageBreakPreview" topLeftCell="A16">
      <selection activeCell="F18" sqref="F18"/>
      <pageMargins left="0.75" right="0.63" top="0.57999999999999996" bottom="0.6" header="0.34" footer="0.35"/>
      <pageSetup scale="67" orientation="portrait" r:id="rId2"/>
      <headerFooter alignWithMargins="0">
        <oddFooter>&amp;R&amp;"Book Antiqua,Bold"&amp;8 Page &amp;P of &amp;N</oddFooter>
      </headerFooter>
    </customSheetView>
    <customSheetView guid="{47D52ECC-373D-4A7A-838F-7112A4A0A94F}" showPageBreaks="1" showGridLines="0" zeroValues="0" fitToPage="1" printArea="1" hiddenColumns="1" view="pageBreakPreview">
      <selection activeCell="F18" sqref="F18"/>
      <pageMargins left="0.75" right="0.63" top="0.57999999999999996" bottom="0.6" header="0.34" footer="0.35"/>
      <pageSetup scale="68" orientation="portrait" r:id="rId3"/>
      <headerFooter alignWithMargins="0">
        <oddFooter>&amp;R&amp;"Book Antiqua,Bold"&amp;8 Page &amp;P of &amp;N</oddFooter>
      </headerFooter>
    </customSheetView>
    <customSheetView guid="{BA86FE7A-199D-4ABD-A444-AE6BFDF4BCC9}" showPageBreaks="1" showGridLines="0" zeroValues="0" fitToPage="1" printArea="1" hiddenColumns="1" view="pageBreakPreview" topLeftCell="A7">
      <selection activeCell="F23" sqref="F23"/>
      <pageMargins left="0.75" right="0.63" top="0.57999999999999996" bottom="0.6" header="0.34" footer="0.35"/>
      <pageSetup scale="67" orientation="portrait" r:id="rId4"/>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5"/>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25"/>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26"/>
      <headerFooter alignWithMargins="0">
        <oddFooter>&amp;R&amp;"Book Antiqua,Bold"&amp;8 Page &amp;P of &amp;N</oddFooter>
      </headerFooter>
    </customSheetView>
    <customSheetView guid="{347D9A5E-5167-4CD7-A121-BEAF211F64E4}" showPageBreaks="1" showGridLines="0" zeroValues="0" fitToPage="1" printArea="1" hiddenColumns="1" view="pageBreakPreview">
      <selection activeCell="F18" sqref="F18"/>
      <pageMargins left="0.75" right="0.63" top="0.57999999999999996" bottom="0.6" header="0.34" footer="0.35"/>
      <pageSetup scale="68" orientation="portrait" r:id="rId27"/>
      <headerFooter alignWithMargins="0">
        <oddFooter>&amp;R&amp;"Book Antiqua,Bold"&amp;8 Page &amp;P of &amp;N</oddFooter>
      </headerFooter>
    </customSheetView>
    <customSheetView guid="{72B383D4-8341-48BE-BBCC-63C6785ABF81}" showPageBreaks="1" showGridLines="0" zeroValues="0" fitToPage="1" printArea="1" hiddenColumns="1" view="pageBreakPreview">
      <selection activeCell="F18" sqref="F18"/>
      <pageMargins left="0.75" right="0.63" top="0.57999999999999996" bottom="0.6" header="0.34" footer="0.35"/>
      <pageSetup scale="68" orientation="portrait" r:id="rId28"/>
      <headerFooter alignWithMargins="0">
        <oddFooter>&amp;R&amp;"Book Antiqua,Bold"&amp;8 Page &amp;P of &amp;N</oddFooter>
      </headerFooter>
    </customSheetView>
    <customSheetView guid="{7706378E-40E2-4583-90AF-E6E1DCB3696C}" showPageBreaks="1" showGridLines="0" zeroValues="0" fitToPage="1" printArea="1" hiddenColumns="1" view="pageBreakPreview" topLeftCell="A10">
      <selection activeCell="F18" sqref="F18"/>
      <pageMargins left="0.75" right="0.63" top="0.57999999999999996" bottom="0.6" header="0.34" footer="0.35"/>
      <pageSetup scale="68" orientation="portrait" r:id="rId29"/>
      <headerFooter alignWithMargins="0">
        <oddFooter>&amp;R&amp;"Book Antiqua,Bold"&amp;8 Page &amp;P of &amp;N</oddFooter>
      </headerFooter>
    </customSheetView>
    <customSheetView guid="{1A6C211D-477E-416D-87F8-1BF3866A431B}" showPageBreaks="1" showGridLines="0" zeroValues="0" fitToPage="1" printArea="1" hiddenColumns="1" view="pageBreakPreview" topLeftCell="A9">
      <selection activeCell="F18" sqref="F18"/>
      <pageMargins left="0.75" right="0.63" top="0.57999999999999996" bottom="0.6" header="0.34" footer="0.35"/>
      <pageSetup scale="68" orientation="portrait" r:id="rId30"/>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31"/>
  <headerFooter alignWithMargins="0">
    <oddFooter>&amp;R&amp;"Book Antiqua,Bold"&amp;8 Page &amp;P of &amp;N</oddFooter>
  </headerFooter>
  <drawing r:id="rId3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10"/>
    <pageSetUpPr fitToPage="1"/>
  </sheetPr>
  <dimension ref="A1:AL40"/>
  <sheetViews>
    <sheetView showGridLines="0" showZeros="0" view="pageBreakPreview" topLeftCell="A3" zoomScale="85" zoomScaleSheetLayoutView="85" workbookViewId="0">
      <selection activeCell="B16" sqref="B16"/>
    </sheetView>
  </sheetViews>
  <sheetFormatPr defaultColWidth="9.140625" defaultRowHeight="16.5"/>
  <cols>
    <col min="1" max="1" width="12.42578125" style="29" customWidth="1"/>
    <col min="2" max="2" width="23.7109375" style="29" customWidth="1"/>
    <col min="3" max="3" width="26.42578125" style="29" customWidth="1"/>
    <col min="4" max="4" width="12.28515625" style="29" customWidth="1"/>
    <col min="5" max="5" width="26.7109375" style="29" customWidth="1"/>
    <col min="6" max="8" width="9.140625" style="204"/>
    <col min="9" max="38" width="9.140625" style="205"/>
    <col min="39" max="16384" width="9.140625" style="25"/>
  </cols>
  <sheetData>
    <row r="1" spans="1:38" ht="19.7" customHeight="1">
      <c r="A1" s="647" t="str">
        <f>'Attach 3(JV)'!A1</f>
        <v>Specification No. :CC/NT/W-AIS/DOM/A00/23/06456</v>
      </c>
      <c r="B1" s="647"/>
      <c r="C1" s="647"/>
      <c r="D1" s="22"/>
      <c r="E1" s="309" t="str">
        <f>"Attachment-4(A) "&amp; 'Attach 3(JV)'!AT1</f>
        <v xml:space="preserve">Attachment-4(A) </v>
      </c>
    </row>
    <row r="2" spans="1:38" ht="11.1" customHeight="1"/>
    <row r="3" spans="1:38" ht="118.5" customHeight="1">
      <c r="A3" s="626" t="str">
        <f>'Attach 3(JV)'!A3</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3" s="627"/>
      <c r="C3" s="627"/>
      <c r="D3" s="627"/>
      <c r="E3" s="627"/>
      <c r="F3" s="206"/>
      <c r="G3" s="207"/>
      <c r="H3" s="206"/>
    </row>
    <row r="4" spans="1:38" ht="11.1" customHeight="1">
      <c r="A4" s="28"/>
      <c r="H4" s="208"/>
      <c r="I4" s="209"/>
    </row>
    <row r="5" spans="1:38" ht="20.100000000000001" customHeight="1">
      <c r="A5" s="655" t="s">
        <v>356</v>
      </c>
      <c r="B5" s="655"/>
      <c r="C5" s="655"/>
      <c r="D5" s="655"/>
      <c r="E5" s="655"/>
      <c r="F5" s="206"/>
      <c r="H5" s="208"/>
      <c r="I5" s="209"/>
    </row>
    <row r="6" spans="1:38" ht="11.1" customHeight="1">
      <c r="A6" s="32"/>
      <c r="H6" s="208"/>
      <c r="I6" s="209"/>
    </row>
    <row r="7" spans="1:38" ht="20.100000000000001" customHeight="1">
      <c r="A7" s="33" t="str">
        <f>'Attach 3(JV)'!A7</f>
        <v>Bidder’s Name and Address (Sole Bidder) :</v>
      </c>
      <c r="D7" s="15" t="str">
        <f>'Attach 3(JV)'!E7</f>
        <v>To:</v>
      </c>
      <c r="H7" s="208"/>
      <c r="I7" s="209"/>
    </row>
    <row r="8" spans="1:38" s="149" customFormat="1" ht="36" customHeight="1">
      <c r="A8" s="653" t="str">
        <f>'Attach 3(JV)'!A8</f>
        <v/>
      </c>
      <c r="B8" s="653"/>
      <c r="C8" s="653"/>
      <c r="D8" s="12" t="str">
        <f>'Attach 3(JV)'!E8</f>
        <v>Contract Services</v>
      </c>
      <c r="E8" s="32"/>
      <c r="F8" s="210"/>
      <c r="G8" s="210"/>
      <c r="H8" s="211"/>
      <c r="I8" s="212"/>
      <c r="J8" s="213"/>
      <c r="K8" s="213"/>
      <c r="L8" s="213"/>
      <c r="M8" s="213"/>
      <c r="N8" s="213"/>
      <c r="O8" s="213"/>
      <c r="P8" s="213"/>
      <c r="Q8" s="213"/>
      <c r="R8" s="213"/>
      <c r="S8" s="213"/>
      <c r="T8" s="213"/>
      <c r="U8" s="213"/>
      <c r="V8" s="213"/>
      <c r="W8" s="213"/>
      <c r="X8" s="213"/>
      <c r="Y8" s="213"/>
      <c r="Z8" s="213"/>
      <c r="AA8" s="213"/>
      <c r="AB8" s="213"/>
      <c r="AC8" s="213"/>
      <c r="AD8" s="213"/>
      <c r="AE8" s="213"/>
      <c r="AF8" s="213"/>
      <c r="AG8" s="213"/>
      <c r="AH8" s="213"/>
      <c r="AI8" s="213"/>
      <c r="AJ8" s="213"/>
      <c r="AK8" s="213"/>
      <c r="AL8" s="213"/>
    </row>
    <row r="9" spans="1:38" ht="20.100000000000001" customHeight="1">
      <c r="A9" s="13" t="s">
        <v>349</v>
      </c>
      <c r="B9" s="643" t="str">
        <f>'Attach 3(JV)'!B9</f>
        <v/>
      </c>
      <c r="C9" s="643"/>
      <c r="D9" s="12" t="str">
        <f>'Attach 3(JV)'!E9</f>
        <v>Power Grid Corporation of India Ltd.,</v>
      </c>
      <c r="H9" s="208"/>
      <c r="I9" s="209"/>
    </row>
    <row r="10" spans="1:38" ht="20.100000000000001" customHeight="1">
      <c r="A10" s="13" t="s">
        <v>351</v>
      </c>
      <c r="B10" s="643" t="str">
        <f>'Attach 3(JV)'!B10</f>
        <v/>
      </c>
      <c r="C10" s="643"/>
      <c r="D10" s="12" t="str">
        <f>'Attach 3(JV)'!E10</f>
        <v>"Saudamini", Plot No. 2, Sector 29</v>
      </c>
      <c r="H10" s="208"/>
      <c r="I10" s="209"/>
    </row>
    <row r="11" spans="1:38" ht="20.100000000000001" customHeight="1">
      <c r="B11" s="643" t="str">
        <f>'Attach 3(JV)'!B11</f>
        <v/>
      </c>
      <c r="C11" s="643"/>
      <c r="D11" s="12" t="str">
        <f>'Attach 3(JV)'!E11</f>
        <v>Gurgaon (Haryana) - 122001</v>
      </c>
    </row>
    <row r="12" spans="1:38" ht="15" customHeight="1">
      <c r="A12" s="32"/>
      <c r="B12" s="643" t="str">
        <f>'Attach 3(JV)'!B12</f>
        <v/>
      </c>
      <c r="C12" s="643"/>
      <c r="D12" s="12"/>
    </row>
    <row r="13" spans="1:38" ht="20.100000000000001" customHeight="1">
      <c r="A13" s="29" t="s">
        <v>344</v>
      </c>
    </row>
    <row r="14" spans="1:38" ht="72" customHeight="1">
      <c r="A14" s="667" t="s">
        <v>357</v>
      </c>
      <c r="B14" s="667"/>
      <c r="C14" s="667"/>
      <c r="D14" s="667"/>
      <c r="E14" s="667"/>
    </row>
    <row r="15" spans="1:38" ht="20.100000000000001" customHeight="1">
      <c r="A15" s="130" t="s">
        <v>363</v>
      </c>
      <c r="B15" s="130" t="s">
        <v>364</v>
      </c>
      <c r="C15" s="130" t="s">
        <v>365</v>
      </c>
      <c r="D15" s="130" t="s">
        <v>345</v>
      </c>
      <c r="E15" s="130" t="s">
        <v>346</v>
      </c>
    </row>
    <row r="16" spans="1:38" ht="20.100000000000001" customHeight="1">
      <c r="A16" s="131">
        <v>1</v>
      </c>
      <c r="B16" s="242"/>
      <c r="C16" s="242"/>
      <c r="D16" s="242"/>
      <c r="E16" s="242"/>
    </row>
    <row r="17" spans="1:5" ht="20.100000000000001" customHeight="1">
      <c r="A17" s="132">
        <v>2</v>
      </c>
      <c r="B17" s="243"/>
      <c r="C17" s="243"/>
      <c r="D17" s="243"/>
      <c r="E17" s="243"/>
    </row>
    <row r="18" spans="1:5" ht="20.100000000000001" customHeight="1">
      <c r="A18" s="132">
        <v>3</v>
      </c>
      <c r="B18" s="243"/>
      <c r="C18" s="243"/>
      <c r="D18" s="243"/>
      <c r="E18" s="243"/>
    </row>
    <row r="19" spans="1:5" ht="20.100000000000001" customHeight="1">
      <c r="A19" s="132">
        <v>4</v>
      </c>
      <c r="B19" s="243"/>
      <c r="C19" s="243"/>
      <c r="D19" s="243"/>
      <c r="E19" s="243"/>
    </row>
    <row r="20" spans="1:5" ht="19.5" customHeight="1">
      <c r="A20" s="133">
        <v>5</v>
      </c>
      <c r="B20" s="244"/>
      <c r="C20" s="244"/>
      <c r="D20" s="244"/>
      <c r="E20" s="244"/>
    </row>
    <row r="21" spans="1:5" ht="62.25" customHeight="1">
      <c r="A21" s="25"/>
      <c r="B21" s="25"/>
      <c r="C21" s="25"/>
      <c r="D21" s="25"/>
      <c r="E21" s="25"/>
    </row>
    <row r="22" spans="1:5" ht="62.25" customHeight="1">
      <c r="A22" s="667" t="s">
        <v>358</v>
      </c>
      <c r="B22" s="667"/>
      <c r="C22" s="667"/>
      <c r="D22" s="667"/>
      <c r="E22" s="667"/>
    </row>
    <row r="23" spans="1:5" ht="15.95" customHeight="1"/>
    <row r="24" spans="1:5" ht="23.1" customHeight="1">
      <c r="C24" s="37"/>
    </row>
    <row r="25" spans="1:5" ht="23.1" customHeight="1">
      <c r="A25" s="36" t="s">
        <v>6</v>
      </c>
      <c r="B25" s="69" t="str">
        <f>'Attach 3(JV)'!B24</f>
        <v>--</v>
      </c>
      <c r="C25" s="37" t="s">
        <v>4</v>
      </c>
      <c r="D25" s="666" t="str">
        <f>'Attach 3(JV)'!E24</f>
        <v/>
      </c>
      <c r="E25" s="666"/>
    </row>
    <row r="26" spans="1:5" ht="56.25" customHeight="1">
      <c r="A26" s="36" t="s">
        <v>7</v>
      </c>
      <c r="B26" s="240" t="str">
        <f>'Attach 3(JV)'!B25</f>
        <v/>
      </c>
      <c r="C26" s="37" t="s">
        <v>5</v>
      </c>
      <c r="D26" s="240" t="str">
        <f>'Attach 3(JV)'!E25</f>
        <v/>
      </c>
    </row>
    <row r="27" spans="1:5" ht="23.1" customHeight="1">
      <c r="C27" s="37"/>
      <c r="D27" s="37"/>
    </row>
    <row r="28" spans="1:5" ht="20.100000000000001" customHeight="1"/>
    <row r="29" spans="1:5" ht="20.100000000000001" customHeight="1">
      <c r="A29" s="38"/>
    </row>
    <row r="30" spans="1:5" ht="20.100000000000001" customHeight="1"/>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sheet="1" formatColumns="0" formatRows="0" selectLockedCells="1"/>
  <customSheetViews>
    <customSheetView guid="{FEBF4298-F424-4062-8777-832DAFDB7A61}" scale="90" showPageBreaks="1" showGridLines="0" zeroValues="0" fitToPage="1" printArea="1" view="pageBreakPreview" topLeftCell="A3">
      <selection activeCell="B16" sqref="B16"/>
      <pageMargins left="0.75" right="0.63" top="0.57999999999999996" bottom="0.4" header="0.34" footer="0.2"/>
      <pageSetup scale="94" orientation="portrait" r:id="rId1"/>
      <headerFooter alignWithMargins="0">
        <oddFooter>&amp;R&amp;"Book Antiqua,Bold"&amp;8 Page &amp;P of &amp;N</oddFooter>
      </headerFooter>
    </customSheetView>
    <customSheetView guid="{FB41F969-87BE-4AD1-A99C-A5F9EA1C8FCB}" scale="90" showPageBreaks="1" showGridLines="0" zeroValues="0" fitToPage="1" printArea="1" view="pageBreakPreview" topLeftCell="A10">
      <selection activeCell="B16" sqref="B16"/>
      <pageMargins left="0.75" right="0.63" top="0.57999999999999996" bottom="0.4" header="0.34" footer="0.2"/>
      <pageSetup scale="92" orientation="portrait" r:id="rId2"/>
      <headerFooter alignWithMargins="0">
        <oddFooter>&amp;R&amp;"Book Antiqua,Bold"&amp;8 Page &amp;P of &amp;N</oddFooter>
      </headerFooter>
    </customSheetView>
    <customSheetView guid="{47D52ECC-373D-4A7A-838F-7112A4A0A94F}" scale="110" showPageBreaks="1" showGridLines="0" zeroValues="0" fitToPage="1" printArea="1" view="pageBreakPreview">
      <selection activeCell="B16" sqref="B16"/>
      <pageMargins left="0.75" right="0.63" top="0.57999999999999996" bottom="0.4" header="0.34" footer="0.2"/>
      <pageSetup scale="96" orientation="portrait" r:id="rId3"/>
      <headerFooter alignWithMargins="0">
        <oddFooter>&amp;R&amp;"Book Antiqua,Bold"&amp;8 Page &amp;P of &amp;N</oddFooter>
      </headerFooter>
    </customSheetView>
    <customSheetView guid="{BA86FE7A-199D-4ABD-A444-AE6BFDF4BCC9}" scale="145" showPageBreaks="1" showGridLines="0" zeroValues="0" fitToPage="1" printArea="1" view="pageBreakPreview" topLeftCell="A4">
      <selection activeCell="B17" sqref="B17"/>
      <pageMargins left="0.75" right="0.63" top="0.57999999999999996" bottom="0.4" header="0.34" footer="0.2"/>
      <pageSetup orientation="portrait" r:id="rId4"/>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9"/>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2"/>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5"/>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25"/>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26"/>
      <headerFooter alignWithMargins="0">
        <oddFooter>&amp;R&amp;"Book Antiqua,Bold"&amp;8 Page &amp;P of &amp;N</oddFooter>
      </headerFooter>
    </customSheetView>
    <customSheetView guid="{347D9A5E-5167-4CD7-A121-BEAF211F64E4}" scale="110" showPageBreaks="1" showGridLines="0" zeroValues="0" fitToPage="1" printArea="1" view="pageBreakPreview">
      <selection activeCell="B16" sqref="B16"/>
      <pageMargins left="0.75" right="0.63" top="0.57999999999999996" bottom="0.4" header="0.34" footer="0.2"/>
      <pageSetup scale="96" orientation="portrait" r:id="rId27"/>
      <headerFooter alignWithMargins="0">
        <oddFooter>&amp;R&amp;"Book Antiqua,Bold"&amp;8 Page &amp;P of &amp;N</oddFooter>
      </headerFooter>
    </customSheetView>
    <customSheetView guid="{72B383D4-8341-48BE-BBCC-63C6785ABF81}" scale="110" showPageBreaks="1" showGridLines="0" zeroValues="0" fitToPage="1" printArea="1" view="pageBreakPreview" topLeftCell="A16">
      <selection activeCell="B16" sqref="B16"/>
      <pageMargins left="0.75" right="0.63" top="0.57999999999999996" bottom="0.4" header="0.34" footer="0.2"/>
      <pageSetup scale="96" orientation="portrait" r:id="rId28"/>
      <headerFooter alignWithMargins="0">
        <oddFooter>&amp;R&amp;"Book Antiqua,Bold"&amp;8 Page &amp;P of &amp;N</oddFooter>
      </headerFooter>
    </customSheetView>
    <customSheetView guid="{7706378E-40E2-4583-90AF-E6E1DCB3696C}" scale="90" showPageBreaks="1" showGridLines="0" zeroValues="0" fitToPage="1" printArea="1" view="pageBreakPreview">
      <selection activeCell="B16" sqref="B16"/>
      <pageMargins left="0.75" right="0.63" top="0.57999999999999996" bottom="0.4" header="0.34" footer="0.2"/>
      <pageSetup scale="94" orientation="portrait" r:id="rId29"/>
      <headerFooter alignWithMargins="0">
        <oddFooter>&amp;R&amp;"Book Antiqua,Bold"&amp;8 Page &amp;P of &amp;N</oddFooter>
      </headerFooter>
    </customSheetView>
    <customSheetView guid="{1A6C211D-477E-416D-87F8-1BF3866A431B}" scale="90" showPageBreaks="1" showGridLines="0" zeroValues="0" fitToPage="1" printArea="1" view="pageBreakPreview" topLeftCell="A3">
      <selection activeCell="B16" sqref="B16"/>
      <pageMargins left="0.75" right="0.63" top="0.57999999999999996" bottom="0.4" header="0.34" footer="0.2"/>
      <pageSetup scale="94" orientation="portrait" r:id="rId30"/>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scale="92" orientation="portrait" r:id="rId31"/>
  <headerFooter alignWithMargins="0">
    <oddFooter>&amp;R&amp;"Book Antiqua,Bold"&amp;8 Page &amp;P of &amp;N</oddFooter>
  </headerFooter>
  <drawing r:id="rId3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15"/>
    <pageSetUpPr fitToPage="1"/>
  </sheetPr>
  <dimension ref="A1:I35"/>
  <sheetViews>
    <sheetView showGridLines="0" view="pageBreakPreview" topLeftCell="A3" zoomScale="55" zoomScaleSheetLayoutView="55" workbookViewId="0">
      <selection activeCell="B16" sqref="B16:E16"/>
    </sheetView>
  </sheetViews>
  <sheetFormatPr defaultColWidth="9.140625" defaultRowHeight="16.5"/>
  <cols>
    <col min="1" max="1" width="12.140625" style="29" customWidth="1"/>
    <col min="2" max="2" width="20.5703125" style="29" customWidth="1"/>
    <col min="3" max="3" width="11.42578125" style="29" customWidth="1"/>
    <col min="4" max="4" width="15.42578125" style="29" customWidth="1"/>
    <col min="5" max="5" width="50.5703125" style="29" customWidth="1"/>
    <col min="6" max="8" width="9.140625" style="24"/>
    <col min="9" max="16384" width="9.140625" style="25"/>
  </cols>
  <sheetData>
    <row r="1" spans="1:9" ht="31.5" customHeight="1">
      <c r="A1" s="647" t="str">
        <f>'Attach 3(JV)'!A1</f>
        <v>Specification No. :CC/NT/W-AIS/DOM/A00/23/06456</v>
      </c>
      <c r="B1" s="647"/>
      <c r="C1" s="647"/>
      <c r="D1" s="647"/>
      <c r="E1" s="309" t="str">
        <f>"Attachment-4(B) "&amp; 'Attach 3(JV)'!AT1</f>
        <v xml:space="preserve">Attachment-4(B) </v>
      </c>
    </row>
    <row r="3" spans="1:9" ht="144" customHeight="1">
      <c r="A3" s="626" t="str">
        <f>'Attach 3(JV)'!A3</f>
        <v>400kV AIS Substation Extension Package SS115 including supply of 220/132kV GIS for a. Extn. of 400kV Lakhisarai S/S b. Creation of 220kV level (GIS) at Lakhisarai S/S associated with “Eastern Region Expansion Scheme XXXVII (ERES-XXXVII)” and c. Extn. of 132kV Rangpo GIS S/S associated with “Eastern Region Expansion Scheme-XXXV (ERES-XXXV)” ; Specification No.: CC/NT/W-AIS/DOM/A00/23/06456</v>
      </c>
      <c r="B3" s="627"/>
      <c r="C3" s="627"/>
      <c r="D3" s="627"/>
      <c r="E3" s="627"/>
      <c r="F3" s="26"/>
      <c r="G3" s="27"/>
      <c r="H3" s="26"/>
    </row>
    <row r="4" spans="1:9" ht="20.100000000000001" customHeight="1">
      <c r="A4" s="28"/>
      <c r="H4" s="30"/>
      <c r="I4" s="11"/>
    </row>
    <row r="5" spans="1:9" ht="20.100000000000001" customHeight="1">
      <c r="A5" s="655" t="s">
        <v>356</v>
      </c>
      <c r="B5" s="655"/>
      <c r="C5" s="655"/>
      <c r="D5" s="655"/>
      <c r="E5" s="655"/>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653" t="str">
        <f>'Attach 3(JV)'!A8</f>
        <v/>
      </c>
      <c r="B8" s="653"/>
      <c r="C8" s="653"/>
      <c r="D8" s="653"/>
      <c r="E8" s="12" t="str">
        <f>'Attach 3(JV)'!E8</f>
        <v>Contract Services</v>
      </c>
      <c r="H8" s="30"/>
      <c r="I8" s="11"/>
    </row>
    <row r="9" spans="1:9" ht="20.100000000000001" customHeight="1">
      <c r="A9" s="13" t="s">
        <v>349</v>
      </c>
      <c r="B9" s="643" t="str">
        <f>'Attach 3(JV)'!B9</f>
        <v/>
      </c>
      <c r="C9" s="643"/>
      <c r="D9" s="643"/>
      <c r="E9" s="12" t="str">
        <f>'Attach 3(JV)'!E9</f>
        <v>Power Grid Corporation of India Ltd.,</v>
      </c>
      <c r="H9" s="30"/>
      <c r="I9" s="11"/>
    </row>
    <row r="10" spans="1:9" ht="20.100000000000001" customHeight="1">
      <c r="A10" s="13" t="s">
        <v>351</v>
      </c>
      <c r="B10" s="643" t="str">
        <f>'Attach 3(JV)'!B10</f>
        <v/>
      </c>
      <c r="C10" s="643"/>
      <c r="D10" s="643"/>
      <c r="E10" s="12" t="str">
        <f>'Attach 3(JV)'!E10</f>
        <v>"Saudamini", Plot No. 2, Sector 29</v>
      </c>
      <c r="H10" s="30"/>
      <c r="I10" s="11"/>
    </row>
    <row r="11" spans="1:9" ht="20.100000000000001" customHeight="1">
      <c r="B11" s="643" t="str">
        <f>'Attach 3(JV)'!B11</f>
        <v/>
      </c>
      <c r="C11" s="643"/>
      <c r="D11" s="643"/>
      <c r="E11" s="12" t="str">
        <f>'Attach 3(JV)'!E11</f>
        <v>Gurgaon (Haryana) - 122001</v>
      </c>
    </row>
    <row r="12" spans="1:9" ht="20.100000000000001" customHeight="1">
      <c r="A12" s="32"/>
      <c r="B12" s="643" t="str">
        <f>'Attach 3(JV)'!B12</f>
        <v/>
      </c>
      <c r="C12" s="643"/>
      <c r="D12" s="643"/>
      <c r="E12" s="12"/>
    </row>
    <row r="13" spans="1:9" ht="20.100000000000001" customHeight="1">
      <c r="A13" s="29" t="s">
        <v>344</v>
      </c>
    </row>
    <row r="14" spans="1:9" ht="20.100000000000001" customHeight="1">
      <c r="A14" s="32"/>
    </row>
    <row r="15" spans="1:9" ht="87.75" customHeight="1">
      <c r="A15" s="667" t="s">
        <v>366</v>
      </c>
      <c r="B15" s="667"/>
      <c r="C15" s="667"/>
      <c r="D15" s="667"/>
      <c r="E15" s="667"/>
    </row>
    <row r="16" spans="1:9" ht="30" customHeight="1">
      <c r="A16" s="86" t="s">
        <v>359</v>
      </c>
      <c r="B16" s="668"/>
      <c r="C16" s="668"/>
      <c r="D16" s="668"/>
      <c r="E16" s="668"/>
    </row>
    <row r="17" spans="1:5" ht="30" customHeight="1">
      <c r="A17" s="86" t="s">
        <v>360</v>
      </c>
      <c r="B17" s="668"/>
      <c r="C17" s="668"/>
      <c r="D17" s="668"/>
      <c r="E17" s="668"/>
    </row>
    <row r="18" spans="1:5" ht="30" customHeight="1">
      <c r="A18" s="86" t="s">
        <v>361</v>
      </c>
      <c r="B18" s="668"/>
      <c r="C18" s="668"/>
      <c r="D18" s="668"/>
      <c r="E18" s="668"/>
    </row>
    <row r="19" spans="1:5" ht="30" customHeight="1">
      <c r="A19" s="42" t="s">
        <v>362</v>
      </c>
      <c r="B19" s="668"/>
      <c r="C19" s="668"/>
      <c r="D19" s="668"/>
      <c r="E19" s="668"/>
    </row>
    <row r="20" spans="1:5" ht="30" customHeight="1">
      <c r="A20" s="42" t="s">
        <v>75</v>
      </c>
      <c r="B20" s="668"/>
      <c r="C20" s="668"/>
      <c r="D20" s="668"/>
      <c r="E20" s="668"/>
    </row>
    <row r="21" spans="1:5" ht="30" customHeight="1">
      <c r="A21" s="42" t="s">
        <v>78</v>
      </c>
      <c r="B21" s="668"/>
      <c r="C21" s="668"/>
      <c r="D21" s="668"/>
      <c r="E21" s="668"/>
    </row>
    <row r="22" spans="1:5" ht="16.5" customHeight="1">
      <c r="A22" s="124"/>
    </row>
    <row r="23" spans="1:5" ht="27.95" customHeight="1">
      <c r="D23" s="37"/>
    </row>
    <row r="24" spans="1:5" ht="27.95" customHeight="1">
      <c r="A24" s="36" t="s">
        <v>6</v>
      </c>
      <c r="B24" s="69" t="str">
        <f>'Attach 3(JV)'!B24</f>
        <v>--</v>
      </c>
      <c r="D24" s="37" t="s">
        <v>4</v>
      </c>
      <c r="E24" s="240" t="str">
        <f>'Attach 3(JV)'!E24</f>
        <v/>
      </c>
    </row>
    <row r="25" spans="1:5" ht="27.95" customHeight="1">
      <c r="A25" s="36" t="s">
        <v>7</v>
      </c>
      <c r="B25" s="240" t="str">
        <f>'Attach 3(JV)'!B25</f>
        <v/>
      </c>
      <c r="D25" s="37" t="s">
        <v>5</v>
      </c>
      <c r="E25" s="240" t="str">
        <f>'Attach 3(JV)'!E25</f>
        <v/>
      </c>
    </row>
    <row r="26" spans="1:5" ht="27.95" customHeight="1">
      <c r="D26" s="37"/>
    </row>
    <row r="27" spans="1:5" ht="33" customHeight="1"/>
    <row r="28" spans="1:5" ht="33"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c r="A35" s="38"/>
    </row>
  </sheetData>
  <sheetProtection algorithmName="SHA-512" hashValue="quA5uSGcowgx9znHKNGCggPnyoDUghxP8cm2pji4EVNguOHumrAxyyQCP0zJ9jKzQBJGgmAsTlzvqQL7EWv40g==" saltValue="19JDzdQmy47RDDpCj0f6BA==" spinCount="100000" sheet="1" formatColumns="0" formatRows="0" selectLockedCells="1"/>
  <customSheetViews>
    <customSheetView guid="{FEBF4298-F424-4062-8777-832DAFDB7A61}" scale="90" showPageBreaks="1" showGridLines="0" fitToPage="1" printArea="1"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FB41F969-87BE-4AD1-A99C-A5F9EA1C8FCB}" scale="90" showPageBreaks="1" showGridLines="0" fitToPage="1" printArea="1" view="pageBreakPreview">
      <selection activeCell="B16" sqref="B16:E16"/>
      <pageMargins left="0.75" right="0.63" top="0.57999999999999996" bottom="0.6" header="0.34" footer="0.35"/>
      <pageSetup scale="91"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BA86FE7A-199D-4ABD-A444-AE6BFDF4BCC9}" scale="145" showPageBreaks="1" showGridLines="0" fitToPage="1" printArea="1" view="pageBreakPreview" topLeftCell="A10">
      <selection activeCell="B17" sqref="B17:E17"/>
      <pageMargins left="0.75" right="0.63" top="0.57999999999999996" bottom="0.6" header="0.34" footer="0.35"/>
      <pageSetup scale="91"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0"/>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15"/>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25"/>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B16" sqref="B16:E16"/>
      <pageMargins left="0.75" right="0.63" top="0.57999999999999996" bottom="0.6" header="0.34" footer="0.35"/>
      <pageSetup scale="92"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topLeftCell="A15">
      <selection activeCell="B16" sqref="B16:E16"/>
      <pageMargins left="0.75" right="0.63" top="0.57999999999999996" bottom="0.6" header="0.34" footer="0.35"/>
      <pageSetup scale="92" orientation="portrait" r:id="rId28"/>
      <headerFooter alignWithMargins="0">
        <oddFooter>&amp;R&amp;"Book Antiqua,Bold"&amp;8 Page &amp;P of &amp;N</oddFooter>
      </headerFooter>
    </customSheetView>
    <customSheetView guid="{7706378E-40E2-4583-90AF-E6E1DCB3696C}" scale="90" showPageBreaks="1" showGridLines="0" fitToPage="1" printArea="1" view="pageBreakPreview">
      <selection activeCell="B16" sqref="B16:E16"/>
      <pageMargins left="0.75" right="0.63" top="0.57999999999999996" bottom="0.6" header="0.34" footer="0.35"/>
      <pageSetup scale="92" orientation="portrait" r:id="rId29"/>
      <headerFooter alignWithMargins="0">
        <oddFooter>&amp;R&amp;"Book Antiqua,Bold"&amp;8 Page &amp;P of &amp;N</oddFooter>
      </headerFooter>
    </customSheetView>
    <customSheetView guid="{1A6C211D-477E-416D-87F8-1BF3866A431B}" scale="90" showPageBreaks="1" showGridLines="0" fitToPage="1" printArea="1" view="pageBreakPreview">
      <selection activeCell="B16" sqref="B16:E16"/>
      <pageMargins left="0.75" right="0.63" top="0.57999999999999996" bottom="0.6" header="0.34" footer="0.35"/>
      <pageSetup scale="92" orientation="portrait" r:id="rId30"/>
      <headerFooter alignWithMargins="0">
        <oddFooter>&amp;R&amp;"Book Antiqua,Bold"&amp;8 Page &amp;P of &amp;N</oddFooter>
      </headerFooter>
    </customSheetView>
  </customSheetViews>
  <mergeCells count="15">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 ref="B20:E20"/>
  </mergeCells>
  <phoneticPr fontId="7" type="noConversion"/>
  <pageMargins left="0.75" right="0.63" top="0.57999999999999996" bottom="0.6" header="0.34" footer="0.35"/>
  <pageSetup scale="87" orientation="portrait" r:id="rId31"/>
  <headerFooter alignWithMargins="0">
    <oddFooter>&amp;R&amp;"Book Antiqua,Bold"&amp;8 Page &amp;P of &amp;N</oddFooter>
  </headerFooter>
  <drawing r:id="rId3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34</vt:i4>
      </vt:variant>
    </vt:vector>
  </HeadingPairs>
  <TitlesOfParts>
    <vt:vector size="71" baseType="lpstr">
      <vt:lpstr>Basic</vt:lpstr>
      <vt:lpstr>Cover</vt:lpstr>
      <vt:lpstr>Names of Bidder</vt:lpstr>
      <vt:lpstr>Tender Fee</vt:lpstr>
      <vt:lpstr>Attach 3(JV)</vt:lpstr>
      <vt:lpstr>Attach 3(QR)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Attach 20</vt:lpstr>
      <vt:lpstr>Attach 21</vt:lpstr>
      <vt:lpstr>Attach 22</vt:lpstr>
      <vt:lpstr>Attach 23</vt:lpstr>
      <vt:lpstr>Attach 24</vt:lpstr>
      <vt:lpstr>Attach 25</vt:lpstr>
      <vt:lpstr>Attach 26</vt:lpstr>
      <vt:lpstr>Bid Form 1st Envelope </vt:lpstr>
      <vt:lpstr>Bid Summary</vt:lpstr>
      <vt:lpstr>N to W</vt:lpstr>
      <vt:lpstr>Sheet1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20'!Print_Area</vt:lpstr>
      <vt:lpstr>'Attach 21'!Print_Area</vt:lpstr>
      <vt:lpstr>'Attach 22'!Print_Area</vt:lpstr>
      <vt:lpstr>'Attach 23'!Print_Area</vt:lpstr>
      <vt:lpstr>'Attach 24'!Print_Area</vt:lpstr>
      <vt:lpstr>'Attach 25'!Print_Area</vt:lpstr>
      <vt:lpstr>'Attach 26'!Print_Area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'Bid Form 1st Envelope '!Print_Area</vt:lpstr>
      <vt:lpstr>Cover!Print_Area</vt:lpstr>
      <vt:lpstr>'Names of Bidder'!Print_Area</vt:lpstr>
      <vt:lpstr>'Tender Fee'!Print_Area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Sandeep Panwar {संदीप पंवार}</cp:lastModifiedBy>
  <cp:lastPrinted>2023-07-24T11:19:13Z</cp:lastPrinted>
  <dcterms:created xsi:type="dcterms:W3CDTF">2010-09-27T08:09:01Z</dcterms:created>
  <dcterms:modified xsi:type="dcterms:W3CDTF">2023-07-24T15:12:06Z</dcterms:modified>
</cp:coreProperties>
</file>