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hidePivotFieldList="1" defaultThemeVersion="124226"/>
  <mc:AlternateContent xmlns:mc="http://schemas.openxmlformats.org/markup-compatibility/2006">
    <mc:Choice Requires="x15">
      <x15ac:absPath xmlns:x15ac="http://schemas.microsoft.com/office/spreadsheetml/2010/11/ac" url="Z:\01-Ankit-Aakash\Kurnool Conductors\Bidding Documents\CD02\"/>
    </mc:Choice>
  </mc:AlternateContent>
  <xr:revisionPtr revIDLastSave="0" documentId="13_ncr:1_{7914E166-B3D0-40CB-8B98-E1C9F043C5EF}" xr6:coauthVersionLast="36" xr6:coauthVersionMax="36" xr10:uidLastSave="{00000000-0000-0000-0000-000000000000}"/>
  <workbookProtection workbookPassword="EDCB" revisionsPassword="DCF6" lockStructure="1" lockRevision="1"/>
  <bookViews>
    <workbookView xWindow="0" yWindow="0" windowWidth="28800" windowHeight="11775" tabRatio="875" firstSheet="1" activeTab="18" xr2:uid="{00000000-000D-0000-FFFF-FFFF00000000}"/>
  </bookViews>
  <sheets>
    <sheet name="Basic Data" sheetId="1" state="hidden" r:id="rId1"/>
    <sheet name="Cover" sheetId="2" r:id="rId2"/>
    <sheet name="Names of Bidder" sheetId="3" r:id="rId3"/>
    <sheet name="Sch-1" sheetId="4" r:id="rId4"/>
    <sheet name="Sch-1 Dis" sheetId="5" state="hidden" r:id="rId5"/>
    <sheet name="Sch-2" sheetId="6" r:id="rId6"/>
    <sheet name="Sch-2 Dis" sheetId="7" state="hidden" r:id="rId7"/>
    <sheet name="Sch-3 " sheetId="8" r:id="rId8"/>
    <sheet name="Sch-4" sheetId="9" r:id="rId9"/>
    <sheet name="Sch-4 Dis" sheetId="10" state="hidden" r:id="rId10"/>
    <sheet name="Sch-5" sheetId="11" r:id="rId11"/>
    <sheet name="Sch-5 After Discount" sheetId="12" r:id="rId12"/>
    <sheet name="Sch-6" sheetId="13" r:id="rId13"/>
    <sheet name="Sch-6 Dis" sheetId="14" state="hidden" r:id="rId14"/>
    <sheet name="Discount" sheetId="15" r:id="rId15"/>
    <sheet name="Octroi" sheetId="16" state="hidden" r:id="rId16"/>
    <sheet name="Entry Tax" sheetId="17" state="hidden" r:id="rId17"/>
    <sheet name="Other Taxes &amp; Duties" sheetId="18" state="hidden" r:id="rId18"/>
    <sheet name="Bid Form 2nd Envelope" sheetId="19" r:id="rId19"/>
    <sheet name="Q &amp; C" sheetId="20" state="hidden" r:id="rId20"/>
    <sheet name="T &amp; D" sheetId="21" state="hidden" r:id="rId21"/>
    <sheet name="N to W" sheetId="22" state="hidden" r:id="rId22"/>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3" hidden="1">'Sch-1'!#REF!</definedName>
    <definedName name="ab">#REF!</definedName>
    <definedName name="logo1">"Picture 7"</definedName>
    <definedName name="_xlnm.Print_Area" localSheetId="18">'Bid Form 2nd Envelope'!$A$1:$F$52</definedName>
    <definedName name="_xlnm.Print_Area" localSheetId="1">Cover!$B$1:$E$15</definedName>
    <definedName name="_xlnm.Print_Area" localSheetId="14">Discount!$A$2:$G$43</definedName>
    <definedName name="_xlnm.Print_Area" localSheetId="16">'Entry Tax'!$A$1:$E$16</definedName>
    <definedName name="_xlnm.Print_Area" localSheetId="2">'Names of Bidder'!$B$1:$D$22</definedName>
    <definedName name="_xlnm.Print_Area" localSheetId="15">Octroi!$A$1:$E$16</definedName>
    <definedName name="_xlnm.Print_Area" localSheetId="17">'Other Taxes &amp; Duties'!$A$1:$F$16</definedName>
    <definedName name="_xlnm.Print_Area" localSheetId="19">'Q &amp; C'!$A$1:$F$43</definedName>
    <definedName name="_xlnm.Print_Area" localSheetId="3">'Sch-1'!$A$1:$N$28</definedName>
    <definedName name="_xlnm.Print_Area" localSheetId="4">'Sch-1 Dis'!$A$1:$H$32</definedName>
    <definedName name="_xlnm.Print_Area" localSheetId="5">'Sch-2'!$A$1:$J$25</definedName>
    <definedName name="_xlnm.Print_Area" localSheetId="6">'Sch-2 Dis'!$A$1:$G$24</definedName>
    <definedName name="_xlnm.Print_Area" localSheetId="7">'Sch-3 '!$A$1:$G$27</definedName>
    <definedName name="_xlnm.Print_Area" localSheetId="8">'Sch-4'!$A$1:$E$24</definedName>
    <definedName name="_xlnm.Print_Area" localSheetId="9">'Sch-4 Dis'!$A$1:$E$44</definedName>
    <definedName name="_xlnm.Print_Area" localSheetId="10">'Sch-5'!$A$1:$D$27</definedName>
    <definedName name="_xlnm.Print_Area" localSheetId="11">'Sch-5 After Discount'!$A$1:$D$32</definedName>
    <definedName name="_xlnm.Print_Area" localSheetId="12">'Sch-6'!$A$1:$J$25</definedName>
    <definedName name="_xlnm.Print_Area" localSheetId="13">'Sch-6 Dis'!$A$1:$F$28</definedName>
    <definedName name="_xlnm.Print_Area" localSheetId="20">'T &amp; D'!$A$1:$E$12</definedName>
    <definedName name="_xlnm.Print_Titles" localSheetId="3">'Sch-1'!$15:$17</definedName>
    <definedName name="_xlnm.Print_Titles" localSheetId="4">'Sch-1 Dis'!$15:$17</definedName>
    <definedName name="_xlnm.Print_Titles" localSheetId="5">'Sch-2'!$13:$15</definedName>
    <definedName name="_xlnm.Print_Titles" localSheetId="6">'Sch-2 Dis'!$13:$15</definedName>
    <definedName name="_xlnm.Print_Titles" localSheetId="7">'Sch-3 '!$14:$16</definedName>
    <definedName name="_xlnm.Print_Titles" localSheetId="8">'Sch-4'!$3:$13</definedName>
    <definedName name="_xlnm.Print_Titles" localSheetId="9">'Sch-4 Dis'!$3:$13</definedName>
    <definedName name="_xlnm.Print_Titles" localSheetId="10">'Sch-5'!$3:$13</definedName>
    <definedName name="_xlnm.Print_Titles" localSheetId="11">'Sch-5 After Discount'!$3:$13</definedName>
    <definedName name="_xlnm.Print_Titles" localSheetId="12">'Sch-6'!$14:$14</definedName>
    <definedName name="_xlnm.Print_Titles" localSheetId="13">'Sch-6 Dis'!$14:$14</definedName>
    <definedName name="_xlnm.Recorder">#REF!</definedName>
    <definedName name="TEST">#REF!</definedName>
    <definedName name="Z_01ACF2E1_8E61_4459_ABC1_B6C183DEED61_.wvu.PrintArea" localSheetId="16" hidden="1">'Entry Tax'!$A$1:$E$16</definedName>
    <definedName name="Z_01ACF2E1_8E61_4459_ABC1_B6C183DEED61_.wvu.PrintArea" localSheetId="15" hidden="1">Octroi!$A$1:$E$16</definedName>
    <definedName name="Z_01ACF2E1_8E61_4459_ABC1_B6C183DEED61_.wvu.PrintArea" localSheetId="17" hidden="1">'Other Taxes &amp; Duties'!$A$1:$F$16</definedName>
    <definedName name="Z_2B22B4D9_734E_466D_B6F8_DF61D532EF69_.wvu.Cols" localSheetId="14" hidden="1">Discount!$I:$O</definedName>
    <definedName name="Z_2B22B4D9_734E_466D_B6F8_DF61D532EF69_.wvu.Cols" localSheetId="3" hidden="1">'Sch-1'!$O:$AA</definedName>
    <definedName name="Z_2B22B4D9_734E_466D_B6F8_DF61D532EF69_.wvu.Cols" localSheetId="4" hidden="1">'Sch-1 Dis'!$K:$K</definedName>
    <definedName name="Z_2B22B4D9_734E_466D_B6F8_DF61D532EF69_.wvu.Cols" localSheetId="5" hidden="1">'Sch-2'!$L:$M</definedName>
    <definedName name="Z_2B22B4D9_734E_466D_B6F8_DF61D532EF69_.wvu.Cols" localSheetId="7" hidden="1">'Sch-3 '!$H:$S</definedName>
    <definedName name="Z_2B22B4D9_734E_466D_B6F8_DF61D532EF69_.wvu.Cols" localSheetId="8" hidden="1">'Sch-4'!$F:$K</definedName>
    <definedName name="Z_2B22B4D9_734E_466D_B6F8_DF61D532EF69_.wvu.Cols" localSheetId="12" hidden="1">'Sch-6'!$E:$E,'Sch-6'!$L:$L,'Sch-6'!$O:$R</definedName>
    <definedName name="Z_2B22B4D9_734E_466D_B6F8_DF61D532EF69_.wvu.FilterData" localSheetId="3" hidden="1">'Sch-1'!#REF!</definedName>
    <definedName name="Z_2B22B4D9_734E_466D_B6F8_DF61D532EF69_.wvu.PrintArea" localSheetId="18" hidden="1">'Bid Form 2nd Envelope'!$A$1:$F$52</definedName>
    <definedName name="Z_2B22B4D9_734E_466D_B6F8_DF61D532EF69_.wvu.PrintArea" localSheetId="1" hidden="1">Cover!$B$1:$E$15</definedName>
    <definedName name="Z_2B22B4D9_734E_466D_B6F8_DF61D532EF69_.wvu.PrintArea" localSheetId="14" hidden="1">Discount!$A$2:$G$43</definedName>
    <definedName name="Z_2B22B4D9_734E_466D_B6F8_DF61D532EF69_.wvu.PrintArea" localSheetId="16" hidden="1">'Entry Tax'!$A$1:$E$16</definedName>
    <definedName name="Z_2B22B4D9_734E_466D_B6F8_DF61D532EF69_.wvu.PrintArea" localSheetId="2" hidden="1">'Names of Bidder'!$B$1:$D$22</definedName>
    <definedName name="Z_2B22B4D9_734E_466D_B6F8_DF61D532EF69_.wvu.PrintArea" localSheetId="15" hidden="1">Octroi!$A$1:$E$16</definedName>
    <definedName name="Z_2B22B4D9_734E_466D_B6F8_DF61D532EF69_.wvu.PrintArea" localSheetId="17" hidden="1">'Other Taxes &amp; Duties'!$A$1:$F$16</definedName>
    <definedName name="Z_2B22B4D9_734E_466D_B6F8_DF61D532EF69_.wvu.PrintArea" localSheetId="19" hidden="1">'Q &amp; C'!$A$1:$F$43</definedName>
    <definedName name="Z_2B22B4D9_734E_466D_B6F8_DF61D532EF69_.wvu.PrintArea" localSheetId="3" hidden="1">'Sch-1'!$A$1:$O$28</definedName>
    <definedName name="Z_2B22B4D9_734E_466D_B6F8_DF61D532EF69_.wvu.PrintArea" localSheetId="4" hidden="1">'Sch-1 Dis'!$A$1:$H$32</definedName>
    <definedName name="Z_2B22B4D9_734E_466D_B6F8_DF61D532EF69_.wvu.PrintArea" localSheetId="5" hidden="1">'Sch-2'!$A$1:$J$25</definedName>
    <definedName name="Z_2B22B4D9_734E_466D_B6F8_DF61D532EF69_.wvu.PrintArea" localSheetId="6" hidden="1">'Sch-2 Dis'!$A$1:$G$24</definedName>
    <definedName name="Z_2B22B4D9_734E_466D_B6F8_DF61D532EF69_.wvu.PrintArea" localSheetId="7" hidden="1">'Sch-3 '!$A$1:$G$27</definedName>
    <definedName name="Z_2B22B4D9_734E_466D_B6F8_DF61D532EF69_.wvu.PrintArea" localSheetId="8" hidden="1">'Sch-4'!$A$1:$E$24</definedName>
    <definedName name="Z_2B22B4D9_734E_466D_B6F8_DF61D532EF69_.wvu.PrintArea" localSheetId="9" hidden="1">'Sch-4 Dis'!$A$1:$E$44</definedName>
    <definedName name="Z_2B22B4D9_734E_466D_B6F8_DF61D532EF69_.wvu.PrintArea" localSheetId="10" hidden="1">'Sch-5'!$A$1:$D$27</definedName>
    <definedName name="Z_2B22B4D9_734E_466D_B6F8_DF61D532EF69_.wvu.PrintArea" localSheetId="11" hidden="1">'Sch-5 After Discount'!$A$1:$D$32</definedName>
    <definedName name="Z_2B22B4D9_734E_466D_B6F8_DF61D532EF69_.wvu.PrintArea" localSheetId="12" hidden="1">'Sch-6'!$A$1:$J$25</definedName>
    <definedName name="Z_2B22B4D9_734E_466D_B6F8_DF61D532EF69_.wvu.PrintArea" localSheetId="13" hidden="1">'Sch-6 Dis'!$A$1:$F$28</definedName>
    <definedName name="Z_2B22B4D9_734E_466D_B6F8_DF61D532EF69_.wvu.PrintArea" localSheetId="20" hidden="1">'T &amp; D'!$A$1:$E$12</definedName>
    <definedName name="Z_2B22B4D9_734E_466D_B6F8_DF61D532EF69_.wvu.PrintTitles" localSheetId="3" hidden="1">'Sch-1'!$15:$17</definedName>
    <definedName name="Z_2B22B4D9_734E_466D_B6F8_DF61D532EF69_.wvu.PrintTitles" localSheetId="4" hidden="1">'Sch-1 Dis'!$15:$17</definedName>
    <definedName name="Z_2B22B4D9_734E_466D_B6F8_DF61D532EF69_.wvu.PrintTitles" localSheetId="5" hidden="1">'Sch-2'!$13:$15</definedName>
    <definedName name="Z_2B22B4D9_734E_466D_B6F8_DF61D532EF69_.wvu.PrintTitles" localSheetId="6" hidden="1">'Sch-2 Dis'!$13:$15</definedName>
    <definedName name="Z_2B22B4D9_734E_466D_B6F8_DF61D532EF69_.wvu.PrintTitles" localSheetId="7" hidden="1">'Sch-3 '!$14:$16</definedName>
    <definedName name="Z_2B22B4D9_734E_466D_B6F8_DF61D532EF69_.wvu.PrintTitles" localSheetId="8" hidden="1">'Sch-4'!$3:$13</definedName>
    <definedName name="Z_2B22B4D9_734E_466D_B6F8_DF61D532EF69_.wvu.PrintTitles" localSheetId="9" hidden="1">'Sch-4 Dis'!$3:$13</definedName>
    <definedName name="Z_2B22B4D9_734E_466D_B6F8_DF61D532EF69_.wvu.PrintTitles" localSheetId="10" hidden="1">'Sch-5'!$3:$13</definedName>
    <definedName name="Z_2B22B4D9_734E_466D_B6F8_DF61D532EF69_.wvu.PrintTitles" localSheetId="11" hidden="1">'Sch-5 After Discount'!$3:$13</definedName>
    <definedName name="Z_2B22B4D9_734E_466D_B6F8_DF61D532EF69_.wvu.PrintTitles" localSheetId="12" hidden="1">'Sch-6'!$14:$14</definedName>
    <definedName name="Z_2B22B4D9_734E_466D_B6F8_DF61D532EF69_.wvu.PrintTitles" localSheetId="13" hidden="1">'Sch-6 Dis'!$14:$14</definedName>
    <definedName name="Z_2B22B4D9_734E_466D_B6F8_DF61D532EF69_.wvu.Rows" localSheetId="0" hidden="1">'Basic Data'!$11:$12</definedName>
    <definedName name="Z_2B22B4D9_734E_466D_B6F8_DF61D532EF69_.wvu.Rows" localSheetId="18" hidden="1">'Bid Form 2nd Envelope'!$23:$23,'Bid Form 2nd Envelope'!$34:$34</definedName>
    <definedName name="Z_2B22B4D9_734E_466D_B6F8_DF61D532EF69_.wvu.Rows" localSheetId="1" hidden="1">Cover!$7:$7,Cover!$10:$10</definedName>
    <definedName name="Z_2B22B4D9_734E_466D_B6F8_DF61D532EF69_.wvu.Rows" localSheetId="14" hidden="1">Discount!$19:$19,Discount!$21:$21,Discount!$25:$25,Discount!$27:$27,Discount!$29:$33</definedName>
    <definedName name="Z_2B22B4D9_734E_466D_B6F8_DF61D532EF69_.wvu.Rows" localSheetId="2" hidden="1">'Names of Bidder'!$6:$6</definedName>
    <definedName name="Z_2B22B4D9_734E_466D_B6F8_DF61D532EF69_.wvu.Rows" localSheetId="12" hidden="1">'Sch-6'!$17:$22</definedName>
    <definedName name="Z_2BA1F3A4_7362_4C75_9E02_FB6308B23F40_.wvu.Cols" localSheetId="14" hidden="1">Discount!$I:$O</definedName>
    <definedName name="Z_2BA1F3A4_7362_4C75_9E02_FB6308B23F40_.wvu.Cols" localSheetId="3" hidden="1">'Sch-1'!$O:$V</definedName>
    <definedName name="Z_2BA1F3A4_7362_4C75_9E02_FB6308B23F40_.wvu.Cols" localSheetId="4" hidden="1">'Sch-1 Dis'!$K:$K</definedName>
    <definedName name="Z_2BA1F3A4_7362_4C75_9E02_FB6308B23F40_.wvu.Cols" localSheetId="5" hidden="1">'Sch-2'!$L:$M</definedName>
    <definedName name="Z_2BA1F3A4_7362_4C75_9E02_FB6308B23F40_.wvu.Cols" localSheetId="7" hidden="1">'Sch-3 '!$H:$S</definedName>
    <definedName name="Z_2BA1F3A4_7362_4C75_9E02_FB6308B23F40_.wvu.Cols" localSheetId="8" hidden="1">'Sch-4'!$F:$K</definedName>
    <definedName name="Z_2BA1F3A4_7362_4C75_9E02_FB6308B23F40_.wvu.Cols" localSheetId="12" hidden="1">'Sch-6'!$E:$E,'Sch-6'!$L:$L,'Sch-6'!$O:$R</definedName>
    <definedName name="Z_2BA1F3A4_7362_4C75_9E02_FB6308B23F40_.wvu.PrintArea" localSheetId="18" hidden="1">'Bid Form 2nd Envelope'!$A$1:$F$52</definedName>
    <definedName name="Z_2BA1F3A4_7362_4C75_9E02_FB6308B23F40_.wvu.PrintArea" localSheetId="1" hidden="1">Cover!$B$1:$E$15</definedName>
    <definedName name="Z_2BA1F3A4_7362_4C75_9E02_FB6308B23F40_.wvu.PrintArea" localSheetId="14" hidden="1">Discount!$A$2:$G$43</definedName>
    <definedName name="Z_2BA1F3A4_7362_4C75_9E02_FB6308B23F40_.wvu.PrintArea" localSheetId="16" hidden="1">'Entry Tax'!$A$1:$E$16</definedName>
    <definedName name="Z_2BA1F3A4_7362_4C75_9E02_FB6308B23F40_.wvu.PrintArea" localSheetId="2" hidden="1">'Names of Bidder'!$B$1:$D$22</definedName>
    <definedName name="Z_2BA1F3A4_7362_4C75_9E02_FB6308B23F40_.wvu.PrintArea" localSheetId="15" hidden="1">Octroi!$A$1:$E$16</definedName>
    <definedName name="Z_2BA1F3A4_7362_4C75_9E02_FB6308B23F40_.wvu.PrintArea" localSheetId="17" hidden="1">'Other Taxes &amp; Duties'!$A$1:$F$16</definedName>
    <definedName name="Z_2BA1F3A4_7362_4C75_9E02_FB6308B23F40_.wvu.PrintArea" localSheetId="19" hidden="1">'Q &amp; C'!$A$1:$F$43</definedName>
    <definedName name="Z_2BA1F3A4_7362_4C75_9E02_FB6308B23F40_.wvu.PrintArea" localSheetId="3" hidden="1">'Sch-1'!$A$1:$N$28</definedName>
    <definedName name="Z_2BA1F3A4_7362_4C75_9E02_FB6308B23F40_.wvu.PrintArea" localSheetId="4" hidden="1">'Sch-1 Dis'!$A$1:$H$32</definedName>
    <definedName name="Z_2BA1F3A4_7362_4C75_9E02_FB6308B23F40_.wvu.PrintArea" localSheetId="5" hidden="1">'Sch-2'!$A$1:$J$25</definedName>
    <definedName name="Z_2BA1F3A4_7362_4C75_9E02_FB6308B23F40_.wvu.PrintArea" localSheetId="6" hidden="1">'Sch-2 Dis'!$A$1:$G$24</definedName>
    <definedName name="Z_2BA1F3A4_7362_4C75_9E02_FB6308B23F40_.wvu.PrintArea" localSheetId="7" hidden="1">'Sch-3 '!$A$1:$G$27</definedName>
    <definedName name="Z_2BA1F3A4_7362_4C75_9E02_FB6308B23F40_.wvu.PrintArea" localSheetId="8" hidden="1">'Sch-4'!$A$1:$E$24</definedName>
    <definedName name="Z_2BA1F3A4_7362_4C75_9E02_FB6308B23F40_.wvu.PrintArea" localSheetId="9" hidden="1">'Sch-4 Dis'!$A$1:$E$44</definedName>
    <definedName name="Z_2BA1F3A4_7362_4C75_9E02_FB6308B23F40_.wvu.PrintArea" localSheetId="10" hidden="1">'Sch-5'!$A$1:$D$27</definedName>
    <definedName name="Z_2BA1F3A4_7362_4C75_9E02_FB6308B23F40_.wvu.PrintArea" localSheetId="11" hidden="1">'Sch-5 After Discount'!$A$1:$D$32</definedName>
    <definedName name="Z_2BA1F3A4_7362_4C75_9E02_FB6308B23F40_.wvu.PrintArea" localSheetId="12" hidden="1">'Sch-6'!$A$1:$J$25</definedName>
    <definedName name="Z_2BA1F3A4_7362_4C75_9E02_FB6308B23F40_.wvu.PrintArea" localSheetId="13" hidden="1">'Sch-6 Dis'!$A$1:$F$28</definedName>
    <definedName name="Z_2BA1F3A4_7362_4C75_9E02_FB6308B23F40_.wvu.PrintArea" localSheetId="20" hidden="1">'T &amp; D'!$A$1:$E$12</definedName>
    <definedName name="Z_2BA1F3A4_7362_4C75_9E02_FB6308B23F40_.wvu.PrintTitles" localSheetId="3" hidden="1">'Sch-1'!$15:$17</definedName>
    <definedName name="Z_2BA1F3A4_7362_4C75_9E02_FB6308B23F40_.wvu.PrintTitles" localSheetId="4" hidden="1">'Sch-1 Dis'!$15:$17</definedName>
    <definedName name="Z_2BA1F3A4_7362_4C75_9E02_FB6308B23F40_.wvu.PrintTitles" localSheetId="5" hidden="1">'Sch-2'!$13:$15</definedName>
    <definedName name="Z_2BA1F3A4_7362_4C75_9E02_FB6308B23F40_.wvu.PrintTitles" localSheetId="6" hidden="1">'Sch-2 Dis'!$13:$15</definedName>
    <definedName name="Z_2BA1F3A4_7362_4C75_9E02_FB6308B23F40_.wvu.PrintTitles" localSheetId="7" hidden="1">'Sch-3 '!$14:$16</definedName>
    <definedName name="Z_2BA1F3A4_7362_4C75_9E02_FB6308B23F40_.wvu.PrintTitles" localSheetId="8" hidden="1">'Sch-4'!$3:$13</definedName>
    <definedName name="Z_2BA1F3A4_7362_4C75_9E02_FB6308B23F40_.wvu.PrintTitles" localSheetId="9" hidden="1">'Sch-4 Dis'!$3:$13</definedName>
    <definedName name="Z_2BA1F3A4_7362_4C75_9E02_FB6308B23F40_.wvu.PrintTitles" localSheetId="10" hidden="1">'Sch-5'!$3:$13</definedName>
    <definedName name="Z_2BA1F3A4_7362_4C75_9E02_FB6308B23F40_.wvu.PrintTitles" localSheetId="11" hidden="1">'Sch-5 After Discount'!$3:$13</definedName>
    <definedName name="Z_2BA1F3A4_7362_4C75_9E02_FB6308B23F40_.wvu.PrintTitles" localSheetId="12" hidden="1">'Sch-6'!$14:$14</definedName>
    <definedName name="Z_2BA1F3A4_7362_4C75_9E02_FB6308B23F40_.wvu.PrintTitles" localSheetId="13" hidden="1">'Sch-6 Dis'!$14:$14</definedName>
    <definedName name="Z_2BA1F3A4_7362_4C75_9E02_FB6308B23F40_.wvu.Rows" localSheetId="0" hidden="1">'Basic Data'!$11:$12</definedName>
    <definedName name="Z_2BA1F3A4_7362_4C75_9E02_FB6308B23F40_.wvu.Rows" localSheetId="18" hidden="1">'Bid Form 2nd Envelope'!$23:$23,'Bid Form 2nd Envelope'!$34:$34</definedName>
    <definedName name="Z_2BA1F3A4_7362_4C75_9E02_FB6308B23F40_.wvu.Rows" localSheetId="1" hidden="1">Cover!$7:$7,Cover!$10:$10</definedName>
    <definedName name="Z_2BA1F3A4_7362_4C75_9E02_FB6308B23F40_.wvu.Rows" localSheetId="14" hidden="1">Discount!$19:$19,Discount!$21:$21,Discount!$25:$25,Discount!$27:$27,Discount!$29:$33</definedName>
    <definedName name="Z_2BA1F3A4_7362_4C75_9E02_FB6308B23F40_.wvu.Rows" localSheetId="2" hidden="1">'Names of Bidder'!$6:$6</definedName>
    <definedName name="Z_2BA1F3A4_7362_4C75_9E02_FB6308B23F40_.wvu.Rows" localSheetId="8" hidden="1">'Sch-4'!$16:$17</definedName>
    <definedName name="Z_2BA1F3A4_7362_4C75_9E02_FB6308B23F40_.wvu.Rows" localSheetId="12" hidden="1">'Sch-6'!$17:$22</definedName>
    <definedName name="Z_3D662AA8_535D_445A_A535_5FFD33E1146F_.wvu.PrintArea" localSheetId="19" hidden="1">'Q &amp; C'!$A$1:$F$43</definedName>
    <definedName name="Z_420F5FBD_E556_4311_8218_D9BF2725836B_.wvu.PrintArea" localSheetId="19" hidden="1">'Q &amp; C'!$A$1:$F$43</definedName>
    <definedName name="Z_42E48991_4351_4471_8AF6_A35D24AE57E4_.wvu.Cols" localSheetId="14" hidden="1">Discount!$I:$O</definedName>
    <definedName name="Z_42E48991_4351_4471_8AF6_A35D24AE57E4_.wvu.Cols" localSheetId="3" hidden="1">'Sch-1'!$Q:$U</definedName>
    <definedName name="Z_42E48991_4351_4471_8AF6_A35D24AE57E4_.wvu.Cols" localSheetId="4" hidden="1">'Sch-1 Dis'!$K:$K</definedName>
    <definedName name="Z_42E48991_4351_4471_8AF6_A35D24AE57E4_.wvu.Cols" localSheetId="5" hidden="1">'Sch-2'!$L:$M</definedName>
    <definedName name="Z_42E48991_4351_4471_8AF6_A35D24AE57E4_.wvu.Cols" localSheetId="7" hidden="1">'Sch-3 '!$H:$S</definedName>
    <definedName name="Z_42E48991_4351_4471_8AF6_A35D24AE57E4_.wvu.Cols" localSheetId="12" hidden="1">'Sch-6'!$L:$L</definedName>
    <definedName name="Z_42E48991_4351_4471_8AF6_A35D24AE57E4_.wvu.PrintArea" localSheetId="18" hidden="1">'Bid Form 2nd Envelope'!$A$1:$F$52</definedName>
    <definedName name="Z_42E48991_4351_4471_8AF6_A35D24AE57E4_.wvu.PrintArea" localSheetId="1" hidden="1">Cover!$B$1:$E$15</definedName>
    <definedName name="Z_42E48991_4351_4471_8AF6_A35D24AE57E4_.wvu.PrintArea" localSheetId="14" hidden="1">Discount!$A$2:$G$43</definedName>
    <definedName name="Z_42E48991_4351_4471_8AF6_A35D24AE57E4_.wvu.PrintArea" localSheetId="16" hidden="1">'Entry Tax'!$A$1:$E$16</definedName>
    <definedName name="Z_42E48991_4351_4471_8AF6_A35D24AE57E4_.wvu.PrintArea" localSheetId="2" hidden="1">'Names of Bidder'!$B$1:$D$22</definedName>
    <definedName name="Z_42E48991_4351_4471_8AF6_A35D24AE57E4_.wvu.PrintArea" localSheetId="15" hidden="1">Octroi!$A$1:$E$16</definedName>
    <definedName name="Z_42E48991_4351_4471_8AF6_A35D24AE57E4_.wvu.PrintArea" localSheetId="17" hidden="1">'Other Taxes &amp; Duties'!$A$1:$F$16</definedName>
    <definedName name="Z_42E48991_4351_4471_8AF6_A35D24AE57E4_.wvu.PrintArea" localSheetId="19" hidden="1">'Q &amp; C'!$A$1:$F$43</definedName>
    <definedName name="Z_42E48991_4351_4471_8AF6_A35D24AE57E4_.wvu.PrintArea" localSheetId="3" hidden="1">'Sch-1'!$A$1:$O$30</definedName>
    <definedName name="Z_42E48991_4351_4471_8AF6_A35D24AE57E4_.wvu.PrintArea" localSheetId="4" hidden="1">'Sch-1 Dis'!$A$1:$H$32</definedName>
    <definedName name="Z_42E48991_4351_4471_8AF6_A35D24AE57E4_.wvu.PrintArea" localSheetId="5" hidden="1">'Sch-2'!$A$1:$J$25</definedName>
    <definedName name="Z_42E48991_4351_4471_8AF6_A35D24AE57E4_.wvu.PrintArea" localSheetId="6" hidden="1">'Sch-2 Dis'!$A$1:$G$24</definedName>
    <definedName name="Z_42E48991_4351_4471_8AF6_A35D24AE57E4_.wvu.PrintArea" localSheetId="7" hidden="1">'Sch-3 '!$A$1:$G$28</definedName>
    <definedName name="Z_42E48991_4351_4471_8AF6_A35D24AE57E4_.wvu.PrintArea" localSheetId="8" hidden="1">'Sch-4'!$A$1:$E$24</definedName>
    <definedName name="Z_42E48991_4351_4471_8AF6_A35D24AE57E4_.wvu.PrintArea" localSheetId="9" hidden="1">'Sch-4 Dis'!$A$1:$E$44</definedName>
    <definedName name="Z_42E48991_4351_4471_8AF6_A35D24AE57E4_.wvu.PrintArea" localSheetId="10" hidden="1">'Sch-5'!$A$1:$D$28</definedName>
    <definedName name="Z_42E48991_4351_4471_8AF6_A35D24AE57E4_.wvu.PrintArea" localSheetId="11" hidden="1">'Sch-5 After Discount'!$A$1:$D$32</definedName>
    <definedName name="Z_42E48991_4351_4471_8AF6_A35D24AE57E4_.wvu.PrintArea" localSheetId="12" hidden="1">'Sch-6'!$A$1:$J$25</definedName>
    <definedName name="Z_42E48991_4351_4471_8AF6_A35D24AE57E4_.wvu.PrintArea" localSheetId="13" hidden="1">'Sch-6 Dis'!$A$1:$F$28</definedName>
    <definedName name="Z_42E48991_4351_4471_8AF6_A35D24AE57E4_.wvu.PrintArea" localSheetId="20" hidden="1">'T &amp; D'!$A$1:$E$12</definedName>
    <definedName name="Z_42E48991_4351_4471_8AF6_A35D24AE57E4_.wvu.PrintTitles" localSheetId="3" hidden="1">'Sch-1'!$15:$17</definedName>
    <definedName name="Z_42E48991_4351_4471_8AF6_A35D24AE57E4_.wvu.PrintTitles" localSheetId="4" hidden="1">'Sch-1 Dis'!$15:$17</definedName>
    <definedName name="Z_42E48991_4351_4471_8AF6_A35D24AE57E4_.wvu.PrintTitles" localSheetId="5" hidden="1">'Sch-2'!$13:$15</definedName>
    <definedName name="Z_42E48991_4351_4471_8AF6_A35D24AE57E4_.wvu.PrintTitles" localSheetId="6" hidden="1">'Sch-2 Dis'!$13:$15</definedName>
    <definedName name="Z_42E48991_4351_4471_8AF6_A35D24AE57E4_.wvu.PrintTitles" localSheetId="7" hidden="1">'Sch-3 '!$14:$16</definedName>
    <definedName name="Z_42E48991_4351_4471_8AF6_A35D24AE57E4_.wvu.PrintTitles" localSheetId="8" hidden="1">'Sch-4'!$3:$13</definedName>
    <definedName name="Z_42E48991_4351_4471_8AF6_A35D24AE57E4_.wvu.PrintTitles" localSheetId="9" hidden="1">'Sch-4 Dis'!$3:$13</definedName>
    <definedName name="Z_42E48991_4351_4471_8AF6_A35D24AE57E4_.wvu.PrintTitles" localSheetId="10" hidden="1">'Sch-5'!$3:$13</definedName>
    <definedName name="Z_42E48991_4351_4471_8AF6_A35D24AE57E4_.wvu.PrintTitles" localSheetId="11" hidden="1">'Sch-5 After Discount'!$3:$13</definedName>
    <definedName name="Z_42E48991_4351_4471_8AF6_A35D24AE57E4_.wvu.PrintTitles" localSheetId="12" hidden="1">'Sch-6'!$14:$14</definedName>
    <definedName name="Z_42E48991_4351_4471_8AF6_A35D24AE57E4_.wvu.PrintTitles" localSheetId="13" hidden="1">'Sch-6 Dis'!$14:$14</definedName>
    <definedName name="Z_42E48991_4351_4471_8AF6_A35D24AE57E4_.wvu.Rows" localSheetId="0" hidden="1">'Basic Data'!$11:$12</definedName>
    <definedName name="Z_42E48991_4351_4471_8AF6_A35D24AE57E4_.wvu.Rows" localSheetId="18" hidden="1">'Bid Form 2nd Envelope'!$23:$23</definedName>
    <definedName name="Z_42E48991_4351_4471_8AF6_A35D24AE57E4_.wvu.Rows" localSheetId="1" hidden="1">Cover!$7:$7,Cover!$10:$10</definedName>
    <definedName name="Z_42E48991_4351_4471_8AF6_A35D24AE57E4_.wvu.Rows" localSheetId="14" hidden="1">Discount!$19:$19,Discount!$21:$21,Discount!$25:$25,Discount!$27:$27,Discount!$32:$33</definedName>
    <definedName name="Z_42E48991_4351_4471_8AF6_A35D24AE57E4_.wvu.Rows" localSheetId="3" hidden="1">'Sch-1'!#REF!</definedName>
    <definedName name="Z_42E48991_4351_4471_8AF6_A35D24AE57E4_.wvu.Rows" localSheetId="5" hidden="1">'Sch-2'!#REF!</definedName>
    <definedName name="Z_42E48991_4351_4471_8AF6_A35D24AE57E4_.wvu.Rows" localSheetId="12" hidden="1">'Sch-6'!$16:$20,'Sch-6'!#REF!</definedName>
    <definedName name="Z_483DCDBB_D1CA_4B11_85F4_FA65A96DCE29_.wvu.Cols" localSheetId="14" hidden="1">Discount!$I:$O</definedName>
    <definedName name="Z_483DCDBB_D1CA_4B11_85F4_FA65A96DCE29_.wvu.Cols" localSheetId="3" hidden="1">'Sch-1'!$O:$X</definedName>
    <definedName name="Z_483DCDBB_D1CA_4B11_85F4_FA65A96DCE29_.wvu.Cols" localSheetId="4" hidden="1">'Sch-1 Dis'!$K:$K</definedName>
    <definedName name="Z_483DCDBB_D1CA_4B11_85F4_FA65A96DCE29_.wvu.Cols" localSheetId="5" hidden="1">'Sch-2'!$L:$M</definedName>
    <definedName name="Z_483DCDBB_D1CA_4B11_85F4_FA65A96DCE29_.wvu.Cols" localSheetId="7" hidden="1">'Sch-3 '!$H:$S</definedName>
    <definedName name="Z_483DCDBB_D1CA_4B11_85F4_FA65A96DCE29_.wvu.Cols" localSheetId="8" hidden="1">'Sch-4'!$F:$K</definedName>
    <definedName name="Z_483DCDBB_D1CA_4B11_85F4_FA65A96DCE29_.wvu.Cols" localSheetId="12" hidden="1">'Sch-6'!$E:$E,'Sch-6'!$L:$L,'Sch-6'!$O:$R</definedName>
    <definedName name="Z_483DCDBB_D1CA_4B11_85F4_FA65A96DCE29_.wvu.PrintArea" localSheetId="18" hidden="1">'Bid Form 2nd Envelope'!$A$1:$F$52</definedName>
    <definedName name="Z_483DCDBB_D1CA_4B11_85F4_FA65A96DCE29_.wvu.PrintArea" localSheetId="1" hidden="1">Cover!$B$1:$E$15</definedName>
    <definedName name="Z_483DCDBB_D1CA_4B11_85F4_FA65A96DCE29_.wvu.PrintArea" localSheetId="14" hidden="1">Discount!$A$2:$G$43</definedName>
    <definedName name="Z_483DCDBB_D1CA_4B11_85F4_FA65A96DCE29_.wvu.PrintArea" localSheetId="16" hidden="1">'Entry Tax'!$A$1:$E$16</definedName>
    <definedName name="Z_483DCDBB_D1CA_4B11_85F4_FA65A96DCE29_.wvu.PrintArea" localSheetId="2" hidden="1">'Names of Bidder'!$B$1:$D$22</definedName>
    <definedName name="Z_483DCDBB_D1CA_4B11_85F4_FA65A96DCE29_.wvu.PrintArea" localSheetId="15" hidden="1">Octroi!$A$1:$E$16</definedName>
    <definedName name="Z_483DCDBB_D1CA_4B11_85F4_FA65A96DCE29_.wvu.PrintArea" localSheetId="17" hidden="1">'Other Taxes &amp; Duties'!$A$1:$F$16</definedName>
    <definedName name="Z_483DCDBB_D1CA_4B11_85F4_FA65A96DCE29_.wvu.PrintArea" localSheetId="19" hidden="1">'Q &amp; C'!$A$1:$F$43</definedName>
    <definedName name="Z_483DCDBB_D1CA_4B11_85F4_FA65A96DCE29_.wvu.PrintArea" localSheetId="3" hidden="1">'Sch-1'!$A$1:$O$28</definedName>
    <definedName name="Z_483DCDBB_D1CA_4B11_85F4_FA65A96DCE29_.wvu.PrintArea" localSheetId="4" hidden="1">'Sch-1 Dis'!$A$1:$H$32</definedName>
    <definedName name="Z_483DCDBB_D1CA_4B11_85F4_FA65A96DCE29_.wvu.PrintArea" localSheetId="5" hidden="1">'Sch-2'!$A$1:$J$25</definedName>
    <definedName name="Z_483DCDBB_D1CA_4B11_85F4_FA65A96DCE29_.wvu.PrintArea" localSheetId="6" hidden="1">'Sch-2 Dis'!$A$1:$G$24</definedName>
    <definedName name="Z_483DCDBB_D1CA_4B11_85F4_FA65A96DCE29_.wvu.PrintArea" localSheetId="7" hidden="1">'Sch-3 '!$A$1:$G$27</definedName>
    <definedName name="Z_483DCDBB_D1CA_4B11_85F4_FA65A96DCE29_.wvu.PrintArea" localSheetId="8" hidden="1">'Sch-4'!$A$1:$E$24</definedName>
    <definedName name="Z_483DCDBB_D1CA_4B11_85F4_FA65A96DCE29_.wvu.PrintArea" localSheetId="9" hidden="1">'Sch-4 Dis'!$A$1:$E$44</definedName>
    <definedName name="Z_483DCDBB_D1CA_4B11_85F4_FA65A96DCE29_.wvu.PrintArea" localSheetId="10" hidden="1">'Sch-5'!$A$1:$D$27</definedName>
    <definedName name="Z_483DCDBB_D1CA_4B11_85F4_FA65A96DCE29_.wvu.PrintArea" localSheetId="11" hidden="1">'Sch-5 After Discount'!$A$1:$D$32</definedName>
    <definedName name="Z_483DCDBB_D1CA_4B11_85F4_FA65A96DCE29_.wvu.PrintArea" localSheetId="12" hidden="1">'Sch-6'!$A$1:$J$25</definedName>
    <definedName name="Z_483DCDBB_D1CA_4B11_85F4_FA65A96DCE29_.wvu.PrintArea" localSheetId="13" hidden="1">'Sch-6 Dis'!$A$1:$F$28</definedName>
    <definedName name="Z_483DCDBB_D1CA_4B11_85F4_FA65A96DCE29_.wvu.PrintArea" localSheetId="20" hidden="1">'T &amp; D'!$A$1:$E$12</definedName>
    <definedName name="Z_483DCDBB_D1CA_4B11_85F4_FA65A96DCE29_.wvu.PrintTitles" localSheetId="3" hidden="1">'Sch-1'!$15:$17</definedName>
    <definedName name="Z_483DCDBB_D1CA_4B11_85F4_FA65A96DCE29_.wvu.PrintTitles" localSheetId="4" hidden="1">'Sch-1 Dis'!$15:$17</definedName>
    <definedName name="Z_483DCDBB_D1CA_4B11_85F4_FA65A96DCE29_.wvu.PrintTitles" localSheetId="5" hidden="1">'Sch-2'!$13:$15</definedName>
    <definedName name="Z_483DCDBB_D1CA_4B11_85F4_FA65A96DCE29_.wvu.PrintTitles" localSheetId="6" hidden="1">'Sch-2 Dis'!$13:$15</definedName>
    <definedName name="Z_483DCDBB_D1CA_4B11_85F4_FA65A96DCE29_.wvu.PrintTitles" localSheetId="7" hidden="1">'Sch-3 '!$14:$16</definedName>
    <definedName name="Z_483DCDBB_D1CA_4B11_85F4_FA65A96DCE29_.wvu.PrintTitles" localSheetId="8" hidden="1">'Sch-4'!$3:$13</definedName>
    <definedName name="Z_483DCDBB_D1CA_4B11_85F4_FA65A96DCE29_.wvu.PrintTitles" localSheetId="9" hidden="1">'Sch-4 Dis'!$3:$13</definedName>
    <definedName name="Z_483DCDBB_D1CA_4B11_85F4_FA65A96DCE29_.wvu.PrintTitles" localSheetId="10" hidden="1">'Sch-5'!$3:$13</definedName>
    <definedName name="Z_483DCDBB_D1CA_4B11_85F4_FA65A96DCE29_.wvu.PrintTitles" localSheetId="11" hidden="1">'Sch-5 After Discount'!$3:$13</definedName>
    <definedName name="Z_483DCDBB_D1CA_4B11_85F4_FA65A96DCE29_.wvu.PrintTitles" localSheetId="12" hidden="1">'Sch-6'!$14:$14</definedName>
    <definedName name="Z_483DCDBB_D1CA_4B11_85F4_FA65A96DCE29_.wvu.PrintTitles" localSheetId="13" hidden="1">'Sch-6 Dis'!$14:$14</definedName>
    <definedName name="Z_483DCDBB_D1CA_4B11_85F4_FA65A96DCE29_.wvu.Rows" localSheetId="0" hidden="1">'Basic Data'!$11:$12</definedName>
    <definedName name="Z_483DCDBB_D1CA_4B11_85F4_FA65A96DCE29_.wvu.Rows" localSheetId="18" hidden="1">'Bid Form 2nd Envelope'!$23:$23,'Bid Form 2nd Envelope'!$34:$34</definedName>
    <definedName name="Z_483DCDBB_D1CA_4B11_85F4_FA65A96DCE29_.wvu.Rows" localSheetId="1" hidden="1">Cover!$7:$7,Cover!$10:$10</definedName>
    <definedName name="Z_483DCDBB_D1CA_4B11_85F4_FA65A96DCE29_.wvu.Rows" localSheetId="14" hidden="1">Discount!$19:$19,Discount!$21:$21,Discount!$25:$25,Discount!$27:$27,Discount!$29:$33</definedName>
    <definedName name="Z_483DCDBB_D1CA_4B11_85F4_FA65A96DCE29_.wvu.Rows" localSheetId="2" hidden="1">'Names of Bidder'!$6:$6</definedName>
    <definedName name="Z_483DCDBB_D1CA_4B11_85F4_FA65A96DCE29_.wvu.Rows" localSheetId="12" hidden="1">'Sch-6'!$17:$22</definedName>
    <definedName name="Z_4F65FF32_EC61_4022_A399_2986D7B6B8B3_.wvu.PrintArea" localSheetId="14" hidden="1">Discount!$A$2:$G$41</definedName>
    <definedName name="Z_4F65FF32_EC61_4022_A399_2986D7B6B8B3_.wvu.PrintArea" localSheetId="16" hidden="1">'Entry Tax'!$A$1:$E$16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3" hidden="1">'Sch-1'!$A$1:$O$30</definedName>
    <definedName name="Z_4F65FF32_EC61_4022_A399_2986D7B6B8B3_.wvu.PrintArea" localSheetId="4" hidden="1">'Sch-1 Dis'!$A$1:$H$32</definedName>
    <definedName name="Z_4F65FF32_EC61_4022_A399_2986D7B6B8B3_.wvu.PrintArea" localSheetId="5" hidden="1">'Sch-2'!$A$1:$J$25</definedName>
    <definedName name="Z_4F65FF32_EC61_4022_A399_2986D7B6B8B3_.wvu.PrintArea" localSheetId="6" hidden="1">'Sch-2 Dis'!$A$1:$G$24</definedName>
    <definedName name="Z_4F65FF32_EC61_4022_A399_2986D7B6B8B3_.wvu.PrintArea" localSheetId="7" hidden="1">'Sch-3 '!$A$1:$G$28</definedName>
    <definedName name="Z_4F65FF32_EC61_4022_A399_2986D7B6B8B3_.wvu.PrintArea" localSheetId="8" hidden="1">'Sch-4'!$A$1:$E$25</definedName>
    <definedName name="Z_4F65FF32_EC61_4022_A399_2986D7B6B8B3_.wvu.PrintArea" localSheetId="9" hidden="1">'Sch-4 Dis'!$A$1:$E$44</definedName>
    <definedName name="Z_4F65FF32_EC61_4022_A399_2986D7B6B8B3_.wvu.PrintArea" localSheetId="10" hidden="1">'Sch-5'!$A$1:$D$28</definedName>
    <definedName name="Z_4F65FF32_EC61_4022_A399_2986D7B6B8B3_.wvu.PrintArea" localSheetId="11" hidden="1">'Sch-5 After Discount'!$A$1:$D$32</definedName>
    <definedName name="Z_4F65FF32_EC61_4022_A399_2986D7B6B8B3_.wvu.PrintArea" localSheetId="12" hidden="1">'Sch-6'!$A$1:$J$26</definedName>
    <definedName name="Z_4F65FF32_EC61_4022_A399_2986D7B6B8B3_.wvu.PrintArea" localSheetId="13" hidden="1">'Sch-6 Dis'!$A$1:$F$29</definedName>
    <definedName name="Z_4F65FF32_EC61_4022_A399_2986D7B6B8B3_.wvu.PrintTitles" localSheetId="3" hidden="1">'Sch-1'!$15:$17</definedName>
    <definedName name="Z_4F65FF32_EC61_4022_A399_2986D7B6B8B3_.wvu.PrintTitles" localSheetId="4" hidden="1">'Sch-1 Dis'!$15:$17</definedName>
    <definedName name="Z_4F65FF32_EC61_4022_A399_2986D7B6B8B3_.wvu.PrintTitles" localSheetId="5" hidden="1">'Sch-2'!$13:$15</definedName>
    <definedName name="Z_4F65FF32_EC61_4022_A399_2986D7B6B8B3_.wvu.PrintTitles" localSheetId="6" hidden="1">'Sch-2 Dis'!$13:$15</definedName>
    <definedName name="Z_4F65FF32_EC61_4022_A399_2986D7B6B8B3_.wvu.PrintTitles" localSheetId="7" hidden="1">'Sch-3 '!$14:$16</definedName>
    <definedName name="Z_4F65FF32_EC61_4022_A399_2986D7B6B8B3_.wvu.PrintTitles" localSheetId="8" hidden="1">'Sch-4'!$3:$13</definedName>
    <definedName name="Z_4F65FF32_EC61_4022_A399_2986D7B6B8B3_.wvu.PrintTitles" localSheetId="9" hidden="1">'Sch-4 Dis'!$3:$13</definedName>
    <definedName name="Z_4F65FF32_EC61_4022_A399_2986D7B6B8B3_.wvu.PrintTitles" localSheetId="10" hidden="1">'Sch-5'!$3:$13</definedName>
    <definedName name="Z_4F65FF32_EC61_4022_A399_2986D7B6B8B3_.wvu.PrintTitles" localSheetId="11" hidden="1">'Sch-5 After Discount'!$3:$13</definedName>
    <definedName name="Z_4F65FF32_EC61_4022_A399_2986D7B6B8B3_.wvu.PrintTitles" localSheetId="12" hidden="1">'Sch-6'!$14:$14</definedName>
    <definedName name="Z_4F65FF32_EC61_4022_A399_2986D7B6B8B3_.wvu.PrintTitles" localSheetId="13" hidden="1">'Sch-6 Dis'!$14:$14</definedName>
    <definedName name="Z_585A669F_29FF_4D0D_B50C_5C677FB93FEB_.wvu.Cols" localSheetId="14" hidden="1">Discount!$I:$O</definedName>
    <definedName name="Z_585A669F_29FF_4D0D_B50C_5C677FB93FEB_.wvu.Cols" localSheetId="3" hidden="1">'Sch-1'!$O:$V</definedName>
    <definedName name="Z_585A669F_29FF_4D0D_B50C_5C677FB93FEB_.wvu.Cols" localSheetId="4" hidden="1">'Sch-1 Dis'!$K:$K</definedName>
    <definedName name="Z_585A669F_29FF_4D0D_B50C_5C677FB93FEB_.wvu.Cols" localSheetId="5" hidden="1">'Sch-2'!$L:$M</definedName>
    <definedName name="Z_585A669F_29FF_4D0D_B50C_5C677FB93FEB_.wvu.Cols" localSheetId="7" hidden="1">'Sch-3 '!$H:$S</definedName>
    <definedName name="Z_585A669F_29FF_4D0D_B50C_5C677FB93FEB_.wvu.Cols" localSheetId="8" hidden="1">'Sch-4'!$F:$K</definedName>
    <definedName name="Z_585A669F_29FF_4D0D_B50C_5C677FB93FEB_.wvu.Cols" localSheetId="12" hidden="1">'Sch-6'!$E:$E,'Sch-6'!$L:$L,'Sch-6'!$O:$R</definedName>
    <definedName name="Z_585A669F_29FF_4D0D_B50C_5C677FB93FEB_.wvu.PrintArea" localSheetId="18" hidden="1">'Bid Form 2nd Envelope'!$A$1:$F$52</definedName>
    <definedName name="Z_585A669F_29FF_4D0D_B50C_5C677FB93FEB_.wvu.PrintArea" localSheetId="1" hidden="1">Cover!$B$1:$E$15</definedName>
    <definedName name="Z_585A669F_29FF_4D0D_B50C_5C677FB93FEB_.wvu.PrintArea" localSheetId="14" hidden="1">Discount!$A$2:$G$43</definedName>
    <definedName name="Z_585A669F_29FF_4D0D_B50C_5C677FB93FEB_.wvu.PrintArea" localSheetId="16" hidden="1">'Entry Tax'!$A$1:$E$16</definedName>
    <definedName name="Z_585A669F_29FF_4D0D_B50C_5C677FB93FEB_.wvu.PrintArea" localSheetId="2" hidden="1">'Names of Bidder'!$B$1:$D$22</definedName>
    <definedName name="Z_585A669F_29FF_4D0D_B50C_5C677FB93FEB_.wvu.PrintArea" localSheetId="15" hidden="1">Octroi!$A$1:$E$16</definedName>
    <definedName name="Z_585A669F_29FF_4D0D_B50C_5C677FB93FEB_.wvu.PrintArea" localSheetId="17" hidden="1">'Other Taxes &amp; Duties'!$A$1:$F$16</definedName>
    <definedName name="Z_585A669F_29FF_4D0D_B50C_5C677FB93FEB_.wvu.PrintArea" localSheetId="19" hidden="1">'Q &amp; C'!$A$1:$F$43</definedName>
    <definedName name="Z_585A669F_29FF_4D0D_B50C_5C677FB93FEB_.wvu.PrintArea" localSheetId="3" hidden="1">'Sch-1'!$A$1:$N$28</definedName>
    <definedName name="Z_585A669F_29FF_4D0D_B50C_5C677FB93FEB_.wvu.PrintArea" localSheetId="4" hidden="1">'Sch-1 Dis'!$A$1:$H$32</definedName>
    <definedName name="Z_585A669F_29FF_4D0D_B50C_5C677FB93FEB_.wvu.PrintArea" localSheetId="5" hidden="1">'Sch-2'!$A$1:$J$25</definedName>
    <definedName name="Z_585A669F_29FF_4D0D_B50C_5C677FB93FEB_.wvu.PrintArea" localSheetId="6" hidden="1">'Sch-2 Dis'!$A$1:$G$24</definedName>
    <definedName name="Z_585A669F_29FF_4D0D_B50C_5C677FB93FEB_.wvu.PrintArea" localSheetId="7" hidden="1">'Sch-3 '!$A$1:$G$27</definedName>
    <definedName name="Z_585A669F_29FF_4D0D_B50C_5C677FB93FEB_.wvu.PrintArea" localSheetId="8" hidden="1">'Sch-4'!$A$1:$E$24</definedName>
    <definedName name="Z_585A669F_29FF_4D0D_B50C_5C677FB93FEB_.wvu.PrintArea" localSheetId="9" hidden="1">'Sch-4 Dis'!$A$1:$E$44</definedName>
    <definedName name="Z_585A669F_29FF_4D0D_B50C_5C677FB93FEB_.wvu.PrintArea" localSheetId="10" hidden="1">'Sch-5'!$A$1:$D$27</definedName>
    <definedName name="Z_585A669F_29FF_4D0D_B50C_5C677FB93FEB_.wvu.PrintArea" localSheetId="11" hidden="1">'Sch-5 After Discount'!$A$1:$D$32</definedName>
    <definedName name="Z_585A669F_29FF_4D0D_B50C_5C677FB93FEB_.wvu.PrintArea" localSheetId="12" hidden="1">'Sch-6'!$A$1:$J$25</definedName>
    <definedName name="Z_585A669F_29FF_4D0D_B50C_5C677FB93FEB_.wvu.PrintArea" localSheetId="13" hidden="1">'Sch-6 Dis'!$A$1:$F$28</definedName>
    <definedName name="Z_585A669F_29FF_4D0D_B50C_5C677FB93FEB_.wvu.PrintArea" localSheetId="20" hidden="1">'T &amp; D'!$A$1:$E$12</definedName>
    <definedName name="Z_585A669F_29FF_4D0D_B50C_5C677FB93FEB_.wvu.PrintTitles" localSheetId="3" hidden="1">'Sch-1'!$15:$17</definedName>
    <definedName name="Z_585A669F_29FF_4D0D_B50C_5C677FB93FEB_.wvu.PrintTitles" localSheetId="4" hidden="1">'Sch-1 Dis'!$15:$17</definedName>
    <definedName name="Z_585A669F_29FF_4D0D_B50C_5C677FB93FEB_.wvu.PrintTitles" localSheetId="5" hidden="1">'Sch-2'!$13:$15</definedName>
    <definedName name="Z_585A669F_29FF_4D0D_B50C_5C677FB93FEB_.wvu.PrintTitles" localSheetId="6" hidden="1">'Sch-2 Dis'!$13:$15</definedName>
    <definedName name="Z_585A669F_29FF_4D0D_B50C_5C677FB93FEB_.wvu.PrintTitles" localSheetId="7" hidden="1">'Sch-3 '!$14:$16</definedName>
    <definedName name="Z_585A669F_29FF_4D0D_B50C_5C677FB93FEB_.wvu.PrintTitles" localSheetId="8" hidden="1">'Sch-4'!$3:$13</definedName>
    <definedName name="Z_585A669F_29FF_4D0D_B50C_5C677FB93FEB_.wvu.PrintTitles" localSheetId="9" hidden="1">'Sch-4 Dis'!$3:$13</definedName>
    <definedName name="Z_585A669F_29FF_4D0D_B50C_5C677FB93FEB_.wvu.PrintTitles" localSheetId="10" hidden="1">'Sch-5'!$3:$13</definedName>
    <definedName name="Z_585A669F_29FF_4D0D_B50C_5C677FB93FEB_.wvu.PrintTitles" localSheetId="11" hidden="1">'Sch-5 After Discount'!$3:$13</definedName>
    <definedName name="Z_585A669F_29FF_4D0D_B50C_5C677FB93FEB_.wvu.PrintTitles" localSheetId="12" hidden="1">'Sch-6'!$14:$14</definedName>
    <definedName name="Z_585A669F_29FF_4D0D_B50C_5C677FB93FEB_.wvu.PrintTitles" localSheetId="13" hidden="1">'Sch-6 Dis'!$14:$14</definedName>
    <definedName name="Z_585A669F_29FF_4D0D_B50C_5C677FB93FEB_.wvu.Rows" localSheetId="0" hidden="1">'Basic Data'!$11:$12</definedName>
    <definedName name="Z_585A669F_29FF_4D0D_B50C_5C677FB93FEB_.wvu.Rows" localSheetId="18" hidden="1">'Bid Form 2nd Envelope'!$23:$23,'Bid Form 2nd Envelope'!$34:$34</definedName>
    <definedName name="Z_585A669F_29FF_4D0D_B50C_5C677FB93FEB_.wvu.Rows" localSheetId="1" hidden="1">Cover!$7:$7,Cover!$10:$10</definedName>
    <definedName name="Z_585A669F_29FF_4D0D_B50C_5C677FB93FEB_.wvu.Rows" localSheetId="14" hidden="1">Discount!$19:$19,Discount!$21:$21,Discount!$25:$25,Discount!$27:$27,Discount!$29:$33</definedName>
    <definedName name="Z_585A669F_29FF_4D0D_B50C_5C677FB93FEB_.wvu.Rows" localSheetId="2" hidden="1">'Names of Bidder'!$6:$6</definedName>
    <definedName name="Z_585A669F_29FF_4D0D_B50C_5C677FB93FEB_.wvu.Rows" localSheetId="8" hidden="1">'Sch-4'!$16:$17</definedName>
    <definedName name="Z_585A669F_29FF_4D0D_B50C_5C677FB93FEB_.wvu.Rows" localSheetId="12" hidden="1">'Sch-6'!$17:$22</definedName>
    <definedName name="Z_58D82F59_8CF6_455F_B9F4_081499FDF243_.wvu.Cols" localSheetId="14" hidden="1">Discount!$I:$P</definedName>
    <definedName name="Z_58D82F59_8CF6_455F_B9F4_081499FDF243_.wvu.Cols" localSheetId="3" hidden="1">'Sch-1'!$Q:$U</definedName>
    <definedName name="Z_58D82F59_8CF6_455F_B9F4_081499FDF243_.wvu.Cols" localSheetId="4" hidden="1">'Sch-1 Dis'!$K:$K</definedName>
    <definedName name="Z_58D82F59_8CF6_455F_B9F4_081499FDF243_.wvu.Cols" localSheetId="5" hidden="1">'Sch-2'!$L:$M</definedName>
    <definedName name="Z_58D82F59_8CF6_455F_B9F4_081499FDF243_.wvu.Cols" localSheetId="12" hidden="1">'Sch-6'!$L:$L</definedName>
    <definedName name="Z_58D82F59_8CF6_455F_B9F4_081499FDF243_.wvu.PrintArea" localSheetId="18" hidden="1">'Bid Form 2nd Envelope'!$A$1:$F$54</definedName>
    <definedName name="Z_58D82F59_8CF6_455F_B9F4_081499FDF243_.wvu.PrintArea" localSheetId="1" hidden="1">Cover!$B$1:$E$15</definedName>
    <definedName name="Z_58D82F59_8CF6_455F_B9F4_081499FDF243_.wvu.PrintArea" localSheetId="14" hidden="1">Discount!$A$2:$G$43</definedName>
    <definedName name="Z_58D82F59_8CF6_455F_B9F4_081499FDF243_.wvu.PrintArea" localSheetId="16" hidden="1">'Entry Tax'!$A$1:$E$16</definedName>
    <definedName name="Z_58D82F59_8CF6_455F_B9F4_081499FDF243_.wvu.PrintArea" localSheetId="2" hidden="1">'Names of Bidder'!$B$1:$E$20</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PrintArea" localSheetId="19" hidden="1">'Q &amp; C'!$A$1:$F$43</definedName>
    <definedName name="Z_58D82F59_8CF6_455F_B9F4_081499FDF243_.wvu.PrintArea" localSheetId="3" hidden="1">'Sch-1'!$A$1:$O$30</definedName>
    <definedName name="Z_58D82F59_8CF6_455F_B9F4_081499FDF243_.wvu.PrintArea" localSheetId="4" hidden="1">'Sch-1 Dis'!$A$1:$H$32</definedName>
    <definedName name="Z_58D82F59_8CF6_455F_B9F4_081499FDF243_.wvu.PrintArea" localSheetId="5" hidden="1">'Sch-2'!$A$1:$J$25</definedName>
    <definedName name="Z_58D82F59_8CF6_455F_B9F4_081499FDF243_.wvu.PrintArea" localSheetId="6" hidden="1">'Sch-2 Dis'!$A$1:$G$24</definedName>
    <definedName name="Z_58D82F59_8CF6_455F_B9F4_081499FDF243_.wvu.PrintArea" localSheetId="7" hidden="1">'Sch-3 '!$A$1:$G$28</definedName>
    <definedName name="Z_58D82F59_8CF6_455F_B9F4_081499FDF243_.wvu.PrintArea" localSheetId="8" hidden="1">'Sch-4'!$A$1:$E$24</definedName>
    <definedName name="Z_58D82F59_8CF6_455F_B9F4_081499FDF243_.wvu.PrintArea" localSheetId="9" hidden="1">'Sch-4 Dis'!$A$1:$E$44</definedName>
    <definedName name="Z_58D82F59_8CF6_455F_B9F4_081499FDF243_.wvu.PrintArea" localSheetId="10" hidden="1">'Sch-5'!$A$1:$D$28</definedName>
    <definedName name="Z_58D82F59_8CF6_455F_B9F4_081499FDF243_.wvu.PrintArea" localSheetId="11" hidden="1">'Sch-5 After Discount'!$A$1:$D$32</definedName>
    <definedName name="Z_58D82F59_8CF6_455F_B9F4_081499FDF243_.wvu.PrintArea" localSheetId="12" hidden="1">'Sch-6'!$A$1:$J$25</definedName>
    <definedName name="Z_58D82F59_8CF6_455F_B9F4_081499FDF243_.wvu.PrintArea" localSheetId="13" hidden="1">'Sch-6 Dis'!$A$1:$F$28</definedName>
    <definedName name="Z_58D82F59_8CF6_455F_B9F4_081499FDF243_.wvu.PrintTitles" localSheetId="3" hidden="1">'Sch-1'!$15:$17</definedName>
    <definedName name="Z_58D82F59_8CF6_455F_B9F4_081499FDF243_.wvu.PrintTitles" localSheetId="4" hidden="1">'Sch-1 Dis'!$15:$17</definedName>
    <definedName name="Z_58D82F59_8CF6_455F_B9F4_081499FDF243_.wvu.PrintTitles" localSheetId="5" hidden="1">'Sch-2'!$13:$15</definedName>
    <definedName name="Z_58D82F59_8CF6_455F_B9F4_081499FDF243_.wvu.PrintTitles" localSheetId="6" hidden="1">'Sch-2 Dis'!$13:$15</definedName>
    <definedName name="Z_58D82F59_8CF6_455F_B9F4_081499FDF243_.wvu.PrintTitles" localSheetId="7" hidden="1">'Sch-3 '!$14:$16</definedName>
    <definedName name="Z_58D82F59_8CF6_455F_B9F4_081499FDF243_.wvu.PrintTitles" localSheetId="8" hidden="1">'Sch-4'!$3:$13</definedName>
    <definedName name="Z_58D82F59_8CF6_455F_B9F4_081499FDF243_.wvu.PrintTitles" localSheetId="9" hidden="1">'Sch-4 Dis'!$3:$13</definedName>
    <definedName name="Z_58D82F59_8CF6_455F_B9F4_081499FDF243_.wvu.PrintTitles" localSheetId="10" hidden="1">'Sch-5'!$3:$13</definedName>
    <definedName name="Z_58D82F59_8CF6_455F_B9F4_081499FDF243_.wvu.PrintTitles" localSheetId="11" hidden="1">'Sch-5 After Discount'!$3:$13</definedName>
    <definedName name="Z_58D82F59_8CF6_455F_B9F4_081499FDF243_.wvu.PrintTitles" localSheetId="12" hidden="1">'Sch-6'!$14:$14</definedName>
    <definedName name="Z_58D82F59_8CF6_455F_B9F4_081499FDF243_.wvu.PrintTitles" localSheetId="13" hidden="1">'Sch-6 Dis'!$14:$14</definedName>
    <definedName name="Z_58D82F59_8CF6_455F_B9F4_081499FDF243_.wvu.Rows" localSheetId="0" hidden="1">'Basic Data'!$11:$12</definedName>
    <definedName name="Z_58D82F59_8CF6_455F_B9F4_081499FDF243_.wvu.Rows" localSheetId="18" hidden="1">'Bid Form 2nd Envelope'!$23:$23</definedName>
    <definedName name="Z_58D82F59_8CF6_455F_B9F4_081499FDF243_.wvu.Rows" localSheetId="1" hidden="1">Cover!$7:$7,Cover!$10:$10</definedName>
    <definedName name="Z_58D82F59_8CF6_455F_B9F4_081499FDF243_.wvu.Rows" localSheetId="14" hidden="1">Discount!$21:$21,Discount!$27:$27</definedName>
    <definedName name="Z_58D82F59_8CF6_455F_B9F4_081499FDF243_.wvu.Rows" localSheetId="3" hidden="1">'Sch-1'!#REF!</definedName>
    <definedName name="Z_59ACD8B6_730E_4199_8297_1160D2A0693D_.wvu.PrintArea" localSheetId="19" hidden="1">'Q &amp; C'!$A$1:$F$43</definedName>
    <definedName name="Z_5A07DBA2_29FE_46EA_8A64_6BF1FB7295C8_.wvu.Cols" localSheetId="14" hidden="1">Discount!$I:$O</definedName>
    <definedName name="Z_5A07DBA2_29FE_46EA_8A64_6BF1FB7295C8_.wvu.Cols" localSheetId="3" hidden="1">'Sch-1'!$Q:$U</definedName>
    <definedName name="Z_5A07DBA2_29FE_46EA_8A64_6BF1FB7295C8_.wvu.Cols" localSheetId="4" hidden="1">'Sch-1 Dis'!$K:$K</definedName>
    <definedName name="Z_5A07DBA2_29FE_46EA_8A64_6BF1FB7295C8_.wvu.Cols" localSheetId="5" hidden="1">'Sch-2'!$L:$M</definedName>
    <definedName name="Z_5A07DBA2_29FE_46EA_8A64_6BF1FB7295C8_.wvu.Cols" localSheetId="7" hidden="1">'Sch-3 '!$H:$S</definedName>
    <definedName name="Z_5A07DBA2_29FE_46EA_8A64_6BF1FB7295C8_.wvu.Cols" localSheetId="12" hidden="1">'Sch-6'!$L:$L</definedName>
    <definedName name="Z_5A07DBA2_29FE_46EA_8A64_6BF1FB7295C8_.wvu.PrintArea" localSheetId="18" hidden="1">'Bid Form 2nd Envelope'!$A$1:$F$52</definedName>
    <definedName name="Z_5A07DBA2_29FE_46EA_8A64_6BF1FB7295C8_.wvu.PrintArea" localSheetId="1" hidden="1">Cover!$B$1:$E$15</definedName>
    <definedName name="Z_5A07DBA2_29FE_46EA_8A64_6BF1FB7295C8_.wvu.PrintArea" localSheetId="14" hidden="1">Discount!$A$2:$G$43</definedName>
    <definedName name="Z_5A07DBA2_29FE_46EA_8A64_6BF1FB7295C8_.wvu.PrintArea" localSheetId="16" hidden="1">'Entry Tax'!$A$1:$E$16</definedName>
    <definedName name="Z_5A07DBA2_29FE_46EA_8A64_6BF1FB7295C8_.wvu.PrintArea" localSheetId="2" hidden="1">'Names of Bidder'!$B$1:$D$22</definedName>
    <definedName name="Z_5A07DBA2_29FE_46EA_8A64_6BF1FB7295C8_.wvu.PrintArea" localSheetId="15" hidden="1">Octroi!$A$1:$E$16</definedName>
    <definedName name="Z_5A07DBA2_29FE_46EA_8A64_6BF1FB7295C8_.wvu.PrintArea" localSheetId="17" hidden="1">'Other Taxes &amp; Duties'!$A$1:$F$16</definedName>
    <definedName name="Z_5A07DBA2_29FE_46EA_8A64_6BF1FB7295C8_.wvu.PrintArea" localSheetId="19" hidden="1">'Q &amp; C'!$A$1:$F$43</definedName>
    <definedName name="Z_5A07DBA2_29FE_46EA_8A64_6BF1FB7295C8_.wvu.PrintArea" localSheetId="3" hidden="1">'Sch-1'!$A$1:$O$30</definedName>
    <definedName name="Z_5A07DBA2_29FE_46EA_8A64_6BF1FB7295C8_.wvu.PrintArea" localSheetId="4" hidden="1">'Sch-1 Dis'!$A$1:$H$32</definedName>
    <definedName name="Z_5A07DBA2_29FE_46EA_8A64_6BF1FB7295C8_.wvu.PrintArea" localSheetId="5" hidden="1">'Sch-2'!$A$1:$J$25</definedName>
    <definedName name="Z_5A07DBA2_29FE_46EA_8A64_6BF1FB7295C8_.wvu.PrintArea" localSheetId="6" hidden="1">'Sch-2 Dis'!$A$1:$G$24</definedName>
    <definedName name="Z_5A07DBA2_29FE_46EA_8A64_6BF1FB7295C8_.wvu.PrintArea" localSheetId="7" hidden="1">'Sch-3 '!$A$1:$G$28</definedName>
    <definedName name="Z_5A07DBA2_29FE_46EA_8A64_6BF1FB7295C8_.wvu.PrintArea" localSheetId="8" hidden="1">'Sch-4'!$A$1:$E$24</definedName>
    <definedName name="Z_5A07DBA2_29FE_46EA_8A64_6BF1FB7295C8_.wvu.PrintArea" localSheetId="9" hidden="1">'Sch-4 Dis'!$A$1:$E$44</definedName>
    <definedName name="Z_5A07DBA2_29FE_46EA_8A64_6BF1FB7295C8_.wvu.PrintArea" localSheetId="10" hidden="1">'Sch-5'!$A$1:$D$28</definedName>
    <definedName name="Z_5A07DBA2_29FE_46EA_8A64_6BF1FB7295C8_.wvu.PrintArea" localSheetId="11" hidden="1">'Sch-5 After Discount'!$A$1:$D$32</definedName>
    <definedName name="Z_5A07DBA2_29FE_46EA_8A64_6BF1FB7295C8_.wvu.PrintArea" localSheetId="12" hidden="1">'Sch-6'!$A$1:$J$25</definedName>
    <definedName name="Z_5A07DBA2_29FE_46EA_8A64_6BF1FB7295C8_.wvu.PrintArea" localSheetId="13" hidden="1">'Sch-6 Dis'!$A$1:$F$28</definedName>
    <definedName name="Z_5A07DBA2_29FE_46EA_8A64_6BF1FB7295C8_.wvu.PrintArea" localSheetId="20" hidden="1">'T &amp; D'!$A$1:$E$12</definedName>
    <definedName name="Z_5A07DBA2_29FE_46EA_8A64_6BF1FB7295C8_.wvu.PrintTitles" localSheetId="3" hidden="1">'Sch-1'!$15:$17</definedName>
    <definedName name="Z_5A07DBA2_29FE_46EA_8A64_6BF1FB7295C8_.wvu.PrintTitles" localSheetId="4" hidden="1">'Sch-1 Dis'!$15:$17</definedName>
    <definedName name="Z_5A07DBA2_29FE_46EA_8A64_6BF1FB7295C8_.wvu.PrintTitles" localSheetId="5" hidden="1">'Sch-2'!$13:$15</definedName>
    <definedName name="Z_5A07DBA2_29FE_46EA_8A64_6BF1FB7295C8_.wvu.PrintTitles" localSheetId="6" hidden="1">'Sch-2 Dis'!$13:$15</definedName>
    <definedName name="Z_5A07DBA2_29FE_46EA_8A64_6BF1FB7295C8_.wvu.PrintTitles" localSheetId="7" hidden="1">'Sch-3 '!$14:$16</definedName>
    <definedName name="Z_5A07DBA2_29FE_46EA_8A64_6BF1FB7295C8_.wvu.PrintTitles" localSheetId="8" hidden="1">'Sch-4'!$3:$13</definedName>
    <definedName name="Z_5A07DBA2_29FE_46EA_8A64_6BF1FB7295C8_.wvu.PrintTitles" localSheetId="9" hidden="1">'Sch-4 Dis'!$3:$13</definedName>
    <definedName name="Z_5A07DBA2_29FE_46EA_8A64_6BF1FB7295C8_.wvu.PrintTitles" localSheetId="10" hidden="1">'Sch-5'!$3:$13</definedName>
    <definedName name="Z_5A07DBA2_29FE_46EA_8A64_6BF1FB7295C8_.wvu.PrintTitles" localSheetId="11" hidden="1">'Sch-5 After Discount'!$3:$13</definedName>
    <definedName name="Z_5A07DBA2_29FE_46EA_8A64_6BF1FB7295C8_.wvu.PrintTitles" localSheetId="12" hidden="1">'Sch-6'!$14:$14</definedName>
    <definedName name="Z_5A07DBA2_29FE_46EA_8A64_6BF1FB7295C8_.wvu.PrintTitles" localSheetId="13" hidden="1">'Sch-6 Dis'!$14:$14</definedName>
    <definedName name="Z_5A07DBA2_29FE_46EA_8A64_6BF1FB7295C8_.wvu.Rows" localSheetId="0" hidden="1">'Basic Data'!$11:$12</definedName>
    <definedName name="Z_5A07DBA2_29FE_46EA_8A64_6BF1FB7295C8_.wvu.Rows" localSheetId="18" hidden="1">'Bid Form 2nd Envelope'!$23:$23</definedName>
    <definedName name="Z_5A07DBA2_29FE_46EA_8A64_6BF1FB7295C8_.wvu.Rows" localSheetId="1" hidden="1">Cover!$7:$7,Cover!$10:$10</definedName>
    <definedName name="Z_5A07DBA2_29FE_46EA_8A64_6BF1FB7295C8_.wvu.Rows" localSheetId="14" hidden="1">Discount!$19:$19,Discount!$21:$21,Discount!$25:$25,Discount!$27:$27,Discount!$29:$33</definedName>
    <definedName name="Z_5A07DBA2_29FE_46EA_8A64_6BF1FB7295C8_.wvu.Rows" localSheetId="3" hidden="1">'Sch-1'!#REF!</definedName>
    <definedName name="Z_5A07DBA2_29FE_46EA_8A64_6BF1FB7295C8_.wvu.Rows" localSheetId="12" hidden="1">'Sch-6'!#REF!,'Sch-6'!#REF!</definedName>
    <definedName name="Z_5C772B04_11E1_4A74_9F43_9A74EF38E5E2_.wvu.Cols" localSheetId="14" hidden="1">Discount!$I:$O</definedName>
    <definedName name="Z_5C772B04_11E1_4A74_9F43_9A74EF38E5E2_.wvu.Cols" localSheetId="3" hidden="1">'Sch-1'!$O:$V</definedName>
    <definedName name="Z_5C772B04_11E1_4A74_9F43_9A74EF38E5E2_.wvu.Cols" localSheetId="4" hidden="1">'Sch-1 Dis'!$K:$K</definedName>
    <definedName name="Z_5C772B04_11E1_4A74_9F43_9A74EF38E5E2_.wvu.Cols" localSheetId="5" hidden="1">'Sch-2'!$L:$M</definedName>
    <definedName name="Z_5C772B04_11E1_4A74_9F43_9A74EF38E5E2_.wvu.Cols" localSheetId="7" hidden="1">'Sch-3 '!$H:$S</definedName>
    <definedName name="Z_5C772B04_11E1_4A74_9F43_9A74EF38E5E2_.wvu.Cols" localSheetId="8" hidden="1">'Sch-4'!$F:$K</definedName>
    <definedName name="Z_5C772B04_11E1_4A74_9F43_9A74EF38E5E2_.wvu.Cols" localSheetId="12" hidden="1">'Sch-6'!$E:$E,'Sch-6'!$L:$L,'Sch-6'!$O:$R</definedName>
    <definedName name="Z_5C772B04_11E1_4A74_9F43_9A74EF38E5E2_.wvu.PrintArea" localSheetId="18" hidden="1">'Bid Form 2nd Envelope'!$A$1:$F$52</definedName>
    <definedName name="Z_5C772B04_11E1_4A74_9F43_9A74EF38E5E2_.wvu.PrintArea" localSheetId="1" hidden="1">Cover!$B$1:$E$15</definedName>
    <definedName name="Z_5C772B04_11E1_4A74_9F43_9A74EF38E5E2_.wvu.PrintArea" localSheetId="14" hidden="1">Discount!$A$2:$G$43</definedName>
    <definedName name="Z_5C772B04_11E1_4A74_9F43_9A74EF38E5E2_.wvu.PrintArea" localSheetId="16" hidden="1">'Entry Tax'!$A$1:$E$16</definedName>
    <definedName name="Z_5C772B04_11E1_4A74_9F43_9A74EF38E5E2_.wvu.PrintArea" localSheetId="2" hidden="1">'Names of Bidder'!$B$1:$D$22</definedName>
    <definedName name="Z_5C772B04_11E1_4A74_9F43_9A74EF38E5E2_.wvu.PrintArea" localSheetId="15" hidden="1">Octroi!$A$1:$E$16</definedName>
    <definedName name="Z_5C772B04_11E1_4A74_9F43_9A74EF38E5E2_.wvu.PrintArea" localSheetId="17" hidden="1">'Other Taxes &amp; Duties'!$A$1:$F$16</definedName>
    <definedName name="Z_5C772B04_11E1_4A74_9F43_9A74EF38E5E2_.wvu.PrintArea" localSheetId="19" hidden="1">'Q &amp; C'!$A$1:$F$43</definedName>
    <definedName name="Z_5C772B04_11E1_4A74_9F43_9A74EF38E5E2_.wvu.PrintArea" localSheetId="3" hidden="1">'Sch-1'!$A$1:$N$28</definedName>
    <definedName name="Z_5C772B04_11E1_4A74_9F43_9A74EF38E5E2_.wvu.PrintArea" localSheetId="4" hidden="1">'Sch-1 Dis'!$A$1:$H$32</definedName>
    <definedName name="Z_5C772B04_11E1_4A74_9F43_9A74EF38E5E2_.wvu.PrintArea" localSheetId="5" hidden="1">'Sch-2'!$A$1:$J$25</definedName>
    <definedName name="Z_5C772B04_11E1_4A74_9F43_9A74EF38E5E2_.wvu.PrintArea" localSheetId="6" hidden="1">'Sch-2 Dis'!$A$1:$G$24</definedName>
    <definedName name="Z_5C772B04_11E1_4A74_9F43_9A74EF38E5E2_.wvu.PrintArea" localSheetId="7" hidden="1">'Sch-3 '!$A$1:$G$27</definedName>
    <definedName name="Z_5C772B04_11E1_4A74_9F43_9A74EF38E5E2_.wvu.PrintArea" localSheetId="8" hidden="1">'Sch-4'!$A$1:$E$24</definedName>
    <definedName name="Z_5C772B04_11E1_4A74_9F43_9A74EF38E5E2_.wvu.PrintArea" localSheetId="9" hidden="1">'Sch-4 Dis'!$A$1:$E$44</definedName>
    <definedName name="Z_5C772B04_11E1_4A74_9F43_9A74EF38E5E2_.wvu.PrintArea" localSheetId="10" hidden="1">'Sch-5'!$A$1:$D$27</definedName>
    <definedName name="Z_5C772B04_11E1_4A74_9F43_9A74EF38E5E2_.wvu.PrintArea" localSheetId="11" hidden="1">'Sch-5 After Discount'!$A$1:$D$32</definedName>
    <definedName name="Z_5C772B04_11E1_4A74_9F43_9A74EF38E5E2_.wvu.PrintArea" localSheetId="12" hidden="1">'Sch-6'!$A$1:$J$25</definedName>
    <definedName name="Z_5C772B04_11E1_4A74_9F43_9A74EF38E5E2_.wvu.PrintArea" localSheetId="13" hidden="1">'Sch-6 Dis'!$A$1:$F$28</definedName>
    <definedName name="Z_5C772B04_11E1_4A74_9F43_9A74EF38E5E2_.wvu.PrintArea" localSheetId="20" hidden="1">'T &amp; D'!$A$1:$E$12</definedName>
    <definedName name="Z_5C772B04_11E1_4A74_9F43_9A74EF38E5E2_.wvu.PrintTitles" localSheetId="3" hidden="1">'Sch-1'!$15:$17</definedName>
    <definedName name="Z_5C772B04_11E1_4A74_9F43_9A74EF38E5E2_.wvu.PrintTitles" localSheetId="4" hidden="1">'Sch-1 Dis'!$15:$17</definedName>
    <definedName name="Z_5C772B04_11E1_4A74_9F43_9A74EF38E5E2_.wvu.PrintTitles" localSheetId="5" hidden="1">'Sch-2'!$13:$15</definedName>
    <definedName name="Z_5C772B04_11E1_4A74_9F43_9A74EF38E5E2_.wvu.PrintTitles" localSheetId="6" hidden="1">'Sch-2 Dis'!$13:$15</definedName>
    <definedName name="Z_5C772B04_11E1_4A74_9F43_9A74EF38E5E2_.wvu.PrintTitles" localSheetId="7" hidden="1">'Sch-3 '!$14:$16</definedName>
    <definedName name="Z_5C772B04_11E1_4A74_9F43_9A74EF38E5E2_.wvu.PrintTitles" localSheetId="8" hidden="1">'Sch-4'!$3:$13</definedName>
    <definedName name="Z_5C772B04_11E1_4A74_9F43_9A74EF38E5E2_.wvu.PrintTitles" localSheetId="9" hidden="1">'Sch-4 Dis'!$3:$13</definedName>
    <definedName name="Z_5C772B04_11E1_4A74_9F43_9A74EF38E5E2_.wvu.PrintTitles" localSheetId="10" hidden="1">'Sch-5'!$3:$13</definedName>
    <definedName name="Z_5C772B04_11E1_4A74_9F43_9A74EF38E5E2_.wvu.PrintTitles" localSheetId="11" hidden="1">'Sch-5 After Discount'!$3:$13</definedName>
    <definedName name="Z_5C772B04_11E1_4A74_9F43_9A74EF38E5E2_.wvu.PrintTitles" localSheetId="12" hidden="1">'Sch-6'!$14:$14</definedName>
    <definedName name="Z_5C772B04_11E1_4A74_9F43_9A74EF38E5E2_.wvu.PrintTitles" localSheetId="13" hidden="1">'Sch-6 Dis'!$14:$14</definedName>
    <definedName name="Z_5C772B04_11E1_4A74_9F43_9A74EF38E5E2_.wvu.Rows" localSheetId="0" hidden="1">'Basic Data'!$11:$12</definedName>
    <definedName name="Z_5C772B04_11E1_4A74_9F43_9A74EF38E5E2_.wvu.Rows" localSheetId="18" hidden="1">'Bid Form 2nd Envelope'!$23:$23,'Bid Form 2nd Envelope'!$34:$34</definedName>
    <definedName name="Z_5C772B04_11E1_4A74_9F43_9A74EF38E5E2_.wvu.Rows" localSheetId="1" hidden="1">Cover!$7:$7,Cover!$10:$10</definedName>
    <definedName name="Z_5C772B04_11E1_4A74_9F43_9A74EF38E5E2_.wvu.Rows" localSheetId="14" hidden="1">Discount!$19:$19,Discount!$21:$21,Discount!$25:$25,Discount!$27:$27,Discount!$29:$33</definedName>
    <definedName name="Z_5C772B04_11E1_4A74_9F43_9A74EF38E5E2_.wvu.Rows" localSheetId="2" hidden="1">'Names of Bidder'!$6:$6</definedName>
    <definedName name="Z_5C772B04_11E1_4A74_9F43_9A74EF38E5E2_.wvu.Rows" localSheetId="5" hidden="1">'Sch-2'!$16:$16</definedName>
    <definedName name="Z_5C772B04_11E1_4A74_9F43_9A74EF38E5E2_.wvu.Rows" localSheetId="8" hidden="1">'Sch-4'!$16:$17</definedName>
    <definedName name="Z_5C772B04_11E1_4A74_9F43_9A74EF38E5E2_.wvu.Rows" localSheetId="12" hidden="1">'Sch-6'!$17:$22</definedName>
    <definedName name="Z_696D9240_6693_44E8_B9A4_2BFADD101EE2_.wvu.Cols" localSheetId="14" hidden="1">Discount!$I:$P</definedName>
    <definedName name="Z_696D9240_6693_44E8_B9A4_2BFADD101EE2_.wvu.Cols" localSheetId="3" hidden="1">'Sch-1'!$R:$T</definedName>
    <definedName name="Z_696D9240_6693_44E8_B9A4_2BFADD101EE2_.wvu.Cols" localSheetId="4" hidden="1">'Sch-1 Dis'!$K:$K</definedName>
    <definedName name="Z_696D9240_6693_44E8_B9A4_2BFADD101EE2_.wvu.Cols" localSheetId="5" hidden="1">'Sch-2'!$L:$M</definedName>
    <definedName name="Z_696D9240_6693_44E8_B9A4_2BFADD101EE2_.wvu.Cols" localSheetId="12" hidden="1">'Sch-6'!$L:$L</definedName>
    <definedName name="Z_696D9240_6693_44E8_B9A4_2BFADD101EE2_.wvu.PrintArea" localSheetId="18" hidden="1">'Bid Form 2nd Envelope'!$A$1:$F$58</definedName>
    <definedName name="Z_696D9240_6693_44E8_B9A4_2BFADD101EE2_.wvu.PrintArea" localSheetId="1" hidden="1">Cover!$B$1:$E$15</definedName>
    <definedName name="Z_696D9240_6693_44E8_B9A4_2BFADD101EE2_.wvu.PrintArea" localSheetId="14" hidden="1">Discount!$A$2:$G$43</definedName>
    <definedName name="Z_696D9240_6693_44E8_B9A4_2BFADD101EE2_.wvu.PrintArea" localSheetId="16" hidden="1">'Entry Tax'!$A$1:$E$16</definedName>
    <definedName name="Z_696D9240_6693_44E8_B9A4_2BFADD101EE2_.wvu.PrintArea" localSheetId="2" hidden="1">'Names of Bidder'!$B$1:$E$20</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PrintArea" localSheetId="19" hidden="1">'Q &amp; C'!$A$1:$F$43</definedName>
    <definedName name="Z_696D9240_6693_44E8_B9A4_2BFADD101EE2_.wvu.PrintArea" localSheetId="3" hidden="1">'Sch-1'!$A$1:$O$30</definedName>
    <definedName name="Z_696D9240_6693_44E8_B9A4_2BFADD101EE2_.wvu.PrintArea" localSheetId="4" hidden="1">'Sch-1 Dis'!$A$1:$H$32</definedName>
    <definedName name="Z_696D9240_6693_44E8_B9A4_2BFADD101EE2_.wvu.PrintArea" localSheetId="5" hidden="1">'Sch-2'!$A$1:$J$25</definedName>
    <definedName name="Z_696D9240_6693_44E8_B9A4_2BFADD101EE2_.wvu.PrintArea" localSheetId="6" hidden="1">'Sch-2 Dis'!$A$1:$G$24</definedName>
    <definedName name="Z_696D9240_6693_44E8_B9A4_2BFADD101EE2_.wvu.PrintArea" localSheetId="7" hidden="1">'Sch-3 '!$A$1:$G$28</definedName>
    <definedName name="Z_696D9240_6693_44E8_B9A4_2BFADD101EE2_.wvu.PrintArea" localSheetId="8" hidden="1">'Sch-4'!$A$1:$E$24</definedName>
    <definedName name="Z_696D9240_6693_44E8_B9A4_2BFADD101EE2_.wvu.PrintArea" localSheetId="9" hidden="1">'Sch-4 Dis'!$A$1:$E$44</definedName>
    <definedName name="Z_696D9240_6693_44E8_B9A4_2BFADD101EE2_.wvu.PrintArea" localSheetId="10" hidden="1">'Sch-5'!$A$1:$D$28</definedName>
    <definedName name="Z_696D9240_6693_44E8_B9A4_2BFADD101EE2_.wvu.PrintArea" localSheetId="11" hidden="1">'Sch-5 After Discount'!$A$1:$D$32</definedName>
    <definedName name="Z_696D9240_6693_44E8_B9A4_2BFADD101EE2_.wvu.PrintArea" localSheetId="12" hidden="1">'Sch-6'!$A$1:$J$25</definedName>
    <definedName name="Z_696D9240_6693_44E8_B9A4_2BFADD101EE2_.wvu.PrintArea" localSheetId="13" hidden="1">'Sch-6 Dis'!$A$1:$F$28</definedName>
    <definedName name="Z_696D9240_6693_44E8_B9A4_2BFADD101EE2_.wvu.PrintTitles" localSheetId="3" hidden="1">'Sch-1'!$15:$17</definedName>
    <definedName name="Z_696D9240_6693_44E8_B9A4_2BFADD101EE2_.wvu.PrintTitles" localSheetId="4" hidden="1">'Sch-1 Dis'!$15:$17</definedName>
    <definedName name="Z_696D9240_6693_44E8_B9A4_2BFADD101EE2_.wvu.PrintTitles" localSheetId="5" hidden="1">'Sch-2'!$13:$15</definedName>
    <definedName name="Z_696D9240_6693_44E8_B9A4_2BFADD101EE2_.wvu.PrintTitles" localSheetId="6" hidden="1">'Sch-2 Dis'!$13:$15</definedName>
    <definedName name="Z_696D9240_6693_44E8_B9A4_2BFADD101EE2_.wvu.PrintTitles" localSheetId="7" hidden="1">'Sch-3 '!$14:$16</definedName>
    <definedName name="Z_696D9240_6693_44E8_B9A4_2BFADD101EE2_.wvu.PrintTitles" localSheetId="8" hidden="1">'Sch-4'!$3:$13</definedName>
    <definedName name="Z_696D9240_6693_44E8_B9A4_2BFADD101EE2_.wvu.PrintTitles" localSheetId="9" hidden="1">'Sch-4 Dis'!$3:$13</definedName>
    <definedName name="Z_696D9240_6693_44E8_B9A4_2BFADD101EE2_.wvu.PrintTitles" localSheetId="10" hidden="1">'Sch-5'!$3:$13</definedName>
    <definedName name="Z_696D9240_6693_44E8_B9A4_2BFADD101EE2_.wvu.PrintTitles" localSheetId="11" hidden="1">'Sch-5 After Discount'!$3:$13</definedName>
    <definedName name="Z_696D9240_6693_44E8_B9A4_2BFADD101EE2_.wvu.PrintTitles" localSheetId="12" hidden="1">'Sch-6'!$14:$14</definedName>
    <definedName name="Z_696D9240_6693_44E8_B9A4_2BFADD101EE2_.wvu.PrintTitles" localSheetId="13" hidden="1">'Sch-6 Dis'!$14:$14</definedName>
    <definedName name="Z_696D9240_6693_44E8_B9A4_2BFADD101EE2_.wvu.Rows" localSheetId="0" hidden="1">'Basic Data'!$11:$12</definedName>
    <definedName name="Z_696D9240_6693_44E8_B9A4_2BFADD101EE2_.wvu.Rows" localSheetId="18" hidden="1">'Bid Form 2nd Envelope'!$23:$23</definedName>
    <definedName name="Z_696D9240_6693_44E8_B9A4_2BFADD101EE2_.wvu.Rows" localSheetId="1" hidden="1">Cover!$7:$7,Cover!$10:$10</definedName>
    <definedName name="Z_696D9240_6693_44E8_B9A4_2BFADD101EE2_.wvu.Rows" localSheetId="14" hidden="1">Discount!$21:$21,Discount!$27:$27</definedName>
    <definedName name="Z_696D9240_6693_44E8_B9A4_2BFADD101EE2_.wvu.Rows" localSheetId="3" hidden="1">'Sch-1'!#REF!</definedName>
    <definedName name="Z_6E345679_47E0_4044_94F8_40B7719CE719_.wvu.PrintArea" localSheetId="19" hidden="1">'Q &amp; C'!$A$1:$F$43</definedName>
    <definedName name="Z_7781E931_9022_448B_8CEA_16A952A0B08B_.wvu.Cols" localSheetId="14" hidden="1">Discount!$I:$O</definedName>
    <definedName name="Z_7781E931_9022_448B_8CEA_16A952A0B08B_.wvu.Cols" localSheetId="3" hidden="1">'Sch-1'!$Q:$U</definedName>
    <definedName name="Z_7781E931_9022_448B_8CEA_16A952A0B08B_.wvu.Cols" localSheetId="4" hidden="1">'Sch-1 Dis'!$K:$K</definedName>
    <definedName name="Z_7781E931_9022_448B_8CEA_16A952A0B08B_.wvu.Cols" localSheetId="5" hidden="1">'Sch-2'!$L:$M</definedName>
    <definedName name="Z_7781E931_9022_448B_8CEA_16A952A0B08B_.wvu.Cols" localSheetId="7" hidden="1">'Sch-3 '!$H:$S</definedName>
    <definedName name="Z_7781E931_9022_448B_8CEA_16A952A0B08B_.wvu.Cols" localSheetId="12" hidden="1">'Sch-6'!$L:$L</definedName>
    <definedName name="Z_7781E931_9022_448B_8CEA_16A952A0B08B_.wvu.PrintArea" localSheetId="18" hidden="1">'Bid Form 2nd Envelope'!$A$1:$F$52</definedName>
    <definedName name="Z_7781E931_9022_448B_8CEA_16A952A0B08B_.wvu.PrintArea" localSheetId="1" hidden="1">Cover!$B$1:$E$15</definedName>
    <definedName name="Z_7781E931_9022_448B_8CEA_16A952A0B08B_.wvu.PrintArea" localSheetId="14" hidden="1">Discount!$A$2:$G$43</definedName>
    <definedName name="Z_7781E931_9022_448B_8CEA_16A952A0B08B_.wvu.PrintArea" localSheetId="16" hidden="1">'Entry Tax'!$A$1:$E$16</definedName>
    <definedName name="Z_7781E931_9022_448B_8CEA_16A952A0B08B_.wvu.PrintArea" localSheetId="2" hidden="1">'Names of Bidder'!$B$1:$D$22</definedName>
    <definedName name="Z_7781E931_9022_448B_8CEA_16A952A0B08B_.wvu.PrintArea" localSheetId="15" hidden="1">Octroi!$A$1:$E$16</definedName>
    <definedName name="Z_7781E931_9022_448B_8CEA_16A952A0B08B_.wvu.PrintArea" localSheetId="17" hidden="1">'Other Taxes &amp; Duties'!$A$1:$F$16</definedName>
    <definedName name="Z_7781E931_9022_448B_8CEA_16A952A0B08B_.wvu.PrintArea" localSheetId="19" hidden="1">'Q &amp; C'!$A$1:$F$43</definedName>
    <definedName name="Z_7781E931_9022_448B_8CEA_16A952A0B08B_.wvu.PrintArea" localSheetId="3" hidden="1">'Sch-1'!$A$1:$O$30</definedName>
    <definedName name="Z_7781E931_9022_448B_8CEA_16A952A0B08B_.wvu.PrintArea" localSheetId="4" hidden="1">'Sch-1 Dis'!$A$1:$H$32</definedName>
    <definedName name="Z_7781E931_9022_448B_8CEA_16A952A0B08B_.wvu.PrintArea" localSheetId="5" hidden="1">'Sch-2'!$A$1:$J$25</definedName>
    <definedName name="Z_7781E931_9022_448B_8CEA_16A952A0B08B_.wvu.PrintArea" localSheetId="6" hidden="1">'Sch-2 Dis'!$A$1:$G$24</definedName>
    <definedName name="Z_7781E931_9022_448B_8CEA_16A952A0B08B_.wvu.PrintArea" localSheetId="7" hidden="1">'Sch-3 '!$A$1:$G$28</definedName>
    <definedName name="Z_7781E931_9022_448B_8CEA_16A952A0B08B_.wvu.PrintArea" localSheetId="8" hidden="1">'Sch-4'!$A$1:$E$24</definedName>
    <definedName name="Z_7781E931_9022_448B_8CEA_16A952A0B08B_.wvu.PrintArea" localSheetId="9" hidden="1">'Sch-4 Dis'!$A$1:$E$44</definedName>
    <definedName name="Z_7781E931_9022_448B_8CEA_16A952A0B08B_.wvu.PrintArea" localSheetId="10" hidden="1">'Sch-5'!$A$1:$D$28</definedName>
    <definedName name="Z_7781E931_9022_448B_8CEA_16A952A0B08B_.wvu.PrintArea" localSheetId="11" hidden="1">'Sch-5 After Discount'!$A$1:$D$32</definedName>
    <definedName name="Z_7781E931_9022_448B_8CEA_16A952A0B08B_.wvu.PrintArea" localSheetId="12" hidden="1">'Sch-6'!$A$1:$J$25</definedName>
    <definedName name="Z_7781E931_9022_448B_8CEA_16A952A0B08B_.wvu.PrintArea" localSheetId="13" hidden="1">'Sch-6 Dis'!$A$1:$F$28</definedName>
    <definedName name="Z_7781E931_9022_448B_8CEA_16A952A0B08B_.wvu.PrintArea" localSheetId="20" hidden="1">'T &amp; D'!$A$1:$E$12</definedName>
    <definedName name="Z_7781E931_9022_448B_8CEA_16A952A0B08B_.wvu.PrintTitles" localSheetId="3" hidden="1">'Sch-1'!$15:$17</definedName>
    <definedName name="Z_7781E931_9022_448B_8CEA_16A952A0B08B_.wvu.PrintTitles" localSheetId="4" hidden="1">'Sch-1 Dis'!$15:$17</definedName>
    <definedName name="Z_7781E931_9022_448B_8CEA_16A952A0B08B_.wvu.PrintTitles" localSheetId="5" hidden="1">'Sch-2'!$13:$15</definedName>
    <definedName name="Z_7781E931_9022_448B_8CEA_16A952A0B08B_.wvu.PrintTitles" localSheetId="6" hidden="1">'Sch-2 Dis'!$13:$15</definedName>
    <definedName name="Z_7781E931_9022_448B_8CEA_16A952A0B08B_.wvu.PrintTitles" localSheetId="7" hidden="1">'Sch-3 '!$14:$16</definedName>
    <definedName name="Z_7781E931_9022_448B_8CEA_16A952A0B08B_.wvu.PrintTitles" localSheetId="8" hidden="1">'Sch-4'!$3:$13</definedName>
    <definedName name="Z_7781E931_9022_448B_8CEA_16A952A0B08B_.wvu.PrintTitles" localSheetId="9" hidden="1">'Sch-4 Dis'!$3:$13</definedName>
    <definedName name="Z_7781E931_9022_448B_8CEA_16A952A0B08B_.wvu.PrintTitles" localSheetId="10" hidden="1">'Sch-5'!$3:$13</definedName>
    <definedName name="Z_7781E931_9022_448B_8CEA_16A952A0B08B_.wvu.PrintTitles" localSheetId="11" hidden="1">'Sch-5 After Discount'!$3:$13</definedName>
    <definedName name="Z_7781E931_9022_448B_8CEA_16A952A0B08B_.wvu.PrintTitles" localSheetId="12" hidden="1">'Sch-6'!$14:$14</definedName>
    <definedName name="Z_7781E931_9022_448B_8CEA_16A952A0B08B_.wvu.PrintTitles" localSheetId="13" hidden="1">'Sch-6 Dis'!$14:$14</definedName>
    <definedName name="Z_7781E931_9022_448B_8CEA_16A952A0B08B_.wvu.Rows" localSheetId="0" hidden="1">'Basic Data'!$11:$12</definedName>
    <definedName name="Z_7781E931_9022_448B_8CEA_16A952A0B08B_.wvu.Rows" localSheetId="18" hidden="1">'Bid Form 2nd Envelope'!$23:$23</definedName>
    <definedName name="Z_7781E931_9022_448B_8CEA_16A952A0B08B_.wvu.Rows" localSheetId="1" hidden="1">Cover!$7:$7,Cover!$10:$10</definedName>
    <definedName name="Z_7781E931_9022_448B_8CEA_16A952A0B08B_.wvu.Rows" localSheetId="14" hidden="1">Discount!$19:$19,Discount!$21:$21,Discount!$25:$25,Discount!$27:$27,Discount!$32:$33</definedName>
    <definedName name="Z_7781E931_9022_448B_8CEA_16A952A0B08B_.wvu.Rows" localSheetId="3" hidden="1">'Sch-1'!#REF!</definedName>
    <definedName name="Z_7781E931_9022_448B_8CEA_16A952A0B08B_.wvu.Rows" localSheetId="5" hidden="1">'Sch-2'!#REF!</definedName>
    <definedName name="Z_7781E931_9022_448B_8CEA_16A952A0B08B_.wvu.Rows" localSheetId="12" hidden="1">'Sch-6'!$16:$20,'Sch-6'!#REF!</definedName>
    <definedName name="Z_8020169D_1904_4071_9010_34C6BAD35472_.wvu.Cols" localSheetId="14" hidden="1">Discount!$I:$O</definedName>
    <definedName name="Z_8020169D_1904_4071_9010_34C6BAD35472_.wvu.Cols" localSheetId="3" hidden="1">'Sch-1'!$Q:$U</definedName>
    <definedName name="Z_8020169D_1904_4071_9010_34C6BAD35472_.wvu.Cols" localSheetId="4" hidden="1">'Sch-1 Dis'!$K:$K</definedName>
    <definedName name="Z_8020169D_1904_4071_9010_34C6BAD35472_.wvu.Cols" localSheetId="5" hidden="1">'Sch-2'!$L:$M</definedName>
    <definedName name="Z_8020169D_1904_4071_9010_34C6BAD35472_.wvu.Cols" localSheetId="7" hidden="1">'Sch-3 '!$H:$S</definedName>
    <definedName name="Z_8020169D_1904_4071_9010_34C6BAD35472_.wvu.Cols" localSheetId="12" hidden="1">'Sch-6'!$L:$L</definedName>
    <definedName name="Z_8020169D_1904_4071_9010_34C6BAD35472_.wvu.PrintArea" localSheetId="18" hidden="1">'Bid Form 2nd Envelope'!$A$1:$F$52</definedName>
    <definedName name="Z_8020169D_1904_4071_9010_34C6BAD35472_.wvu.PrintArea" localSheetId="1" hidden="1">Cover!$B$1:$E$15</definedName>
    <definedName name="Z_8020169D_1904_4071_9010_34C6BAD35472_.wvu.PrintArea" localSheetId="14" hidden="1">Discount!$A$2:$G$43</definedName>
    <definedName name="Z_8020169D_1904_4071_9010_34C6BAD35472_.wvu.PrintArea" localSheetId="16" hidden="1">'Entry Tax'!$A$1:$E$16</definedName>
    <definedName name="Z_8020169D_1904_4071_9010_34C6BAD35472_.wvu.PrintArea" localSheetId="2" hidden="1">'Names of Bidder'!$B$1:$D$22</definedName>
    <definedName name="Z_8020169D_1904_4071_9010_34C6BAD35472_.wvu.PrintArea" localSheetId="15" hidden="1">Octroi!$A$1:$E$16</definedName>
    <definedName name="Z_8020169D_1904_4071_9010_34C6BAD35472_.wvu.PrintArea" localSheetId="17" hidden="1">'Other Taxes &amp; Duties'!$A$1:$F$16</definedName>
    <definedName name="Z_8020169D_1904_4071_9010_34C6BAD35472_.wvu.PrintArea" localSheetId="19" hidden="1">'Q &amp; C'!$A$1:$F$43</definedName>
    <definedName name="Z_8020169D_1904_4071_9010_34C6BAD35472_.wvu.PrintArea" localSheetId="3" hidden="1">'Sch-1'!$A$1:$O$28</definedName>
    <definedName name="Z_8020169D_1904_4071_9010_34C6BAD35472_.wvu.PrintArea" localSheetId="4" hidden="1">'Sch-1 Dis'!$A$1:$H$32</definedName>
    <definedName name="Z_8020169D_1904_4071_9010_34C6BAD35472_.wvu.PrintArea" localSheetId="5" hidden="1">'Sch-2'!$A$1:$J$25</definedName>
    <definedName name="Z_8020169D_1904_4071_9010_34C6BAD35472_.wvu.PrintArea" localSheetId="6" hidden="1">'Sch-2 Dis'!$A$1:$G$24</definedName>
    <definedName name="Z_8020169D_1904_4071_9010_34C6BAD35472_.wvu.PrintArea" localSheetId="7" hidden="1">'Sch-3 '!$A$1:$G$28</definedName>
    <definedName name="Z_8020169D_1904_4071_9010_34C6BAD35472_.wvu.PrintArea" localSheetId="8" hidden="1">'Sch-4'!$A$1:$E$24</definedName>
    <definedName name="Z_8020169D_1904_4071_9010_34C6BAD35472_.wvu.PrintArea" localSheetId="9" hidden="1">'Sch-4 Dis'!$A$1:$E$44</definedName>
    <definedName name="Z_8020169D_1904_4071_9010_34C6BAD35472_.wvu.PrintArea" localSheetId="10" hidden="1">'Sch-5'!$A$1:$D$28</definedName>
    <definedName name="Z_8020169D_1904_4071_9010_34C6BAD35472_.wvu.PrintArea" localSheetId="11" hidden="1">'Sch-5 After Discount'!$A$1:$D$32</definedName>
    <definedName name="Z_8020169D_1904_4071_9010_34C6BAD35472_.wvu.PrintArea" localSheetId="12" hidden="1">'Sch-6'!$A$1:$J$25</definedName>
    <definedName name="Z_8020169D_1904_4071_9010_34C6BAD35472_.wvu.PrintArea" localSheetId="13" hidden="1">'Sch-6 Dis'!$A$1:$F$28</definedName>
    <definedName name="Z_8020169D_1904_4071_9010_34C6BAD35472_.wvu.PrintArea" localSheetId="20" hidden="1">'T &amp; D'!$A$1:$E$12</definedName>
    <definedName name="Z_8020169D_1904_4071_9010_34C6BAD35472_.wvu.PrintTitles" localSheetId="3" hidden="1">'Sch-1'!$15:$17</definedName>
    <definedName name="Z_8020169D_1904_4071_9010_34C6BAD35472_.wvu.PrintTitles" localSheetId="4" hidden="1">'Sch-1 Dis'!$15:$17</definedName>
    <definedName name="Z_8020169D_1904_4071_9010_34C6BAD35472_.wvu.PrintTitles" localSheetId="5" hidden="1">'Sch-2'!$13:$15</definedName>
    <definedName name="Z_8020169D_1904_4071_9010_34C6BAD35472_.wvu.PrintTitles" localSheetId="6" hidden="1">'Sch-2 Dis'!$13:$15</definedName>
    <definedName name="Z_8020169D_1904_4071_9010_34C6BAD35472_.wvu.PrintTitles" localSheetId="7" hidden="1">'Sch-3 '!$14:$16</definedName>
    <definedName name="Z_8020169D_1904_4071_9010_34C6BAD35472_.wvu.PrintTitles" localSheetId="8" hidden="1">'Sch-4'!$3:$13</definedName>
    <definedName name="Z_8020169D_1904_4071_9010_34C6BAD35472_.wvu.PrintTitles" localSheetId="9" hidden="1">'Sch-4 Dis'!$3:$13</definedName>
    <definedName name="Z_8020169D_1904_4071_9010_34C6BAD35472_.wvu.PrintTitles" localSheetId="10" hidden="1">'Sch-5'!$3:$13</definedName>
    <definedName name="Z_8020169D_1904_4071_9010_34C6BAD35472_.wvu.PrintTitles" localSheetId="11" hidden="1">'Sch-5 After Discount'!$3:$13</definedName>
    <definedName name="Z_8020169D_1904_4071_9010_34C6BAD35472_.wvu.PrintTitles" localSheetId="12" hidden="1">'Sch-6'!$14:$14</definedName>
    <definedName name="Z_8020169D_1904_4071_9010_34C6BAD35472_.wvu.PrintTitles" localSheetId="13" hidden="1">'Sch-6 Dis'!$14:$14</definedName>
    <definedName name="Z_8020169D_1904_4071_9010_34C6BAD35472_.wvu.Rows" localSheetId="0" hidden="1">'Basic Data'!$11:$12</definedName>
    <definedName name="Z_8020169D_1904_4071_9010_34C6BAD35472_.wvu.Rows" localSheetId="18" hidden="1">'Bid Form 2nd Envelope'!$23:$23</definedName>
    <definedName name="Z_8020169D_1904_4071_9010_34C6BAD35472_.wvu.Rows" localSheetId="1" hidden="1">Cover!$7:$7,Cover!$10:$10</definedName>
    <definedName name="Z_8020169D_1904_4071_9010_34C6BAD35472_.wvu.Rows" localSheetId="14" hidden="1">Discount!$19:$19,Discount!$21:$21,Discount!$25:$25,Discount!$27:$27,Discount!$29:$33</definedName>
    <definedName name="Z_8020169D_1904_4071_9010_34C6BAD35472_.wvu.Rows" localSheetId="12" hidden="1">'Sch-6'!#REF!</definedName>
    <definedName name="Z_804C0530_632A_4E06_A9A2_093B6503F55F_.wvu.Cols" localSheetId="14" hidden="1">Discount!$I:$O</definedName>
    <definedName name="Z_804C0530_632A_4E06_A9A2_093B6503F55F_.wvu.Cols" localSheetId="3" hidden="1">'Sch-1'!$O:$V</definedName>
    <definedName name="Z_804C0530_632A_4E06_A9A2_093B6503F55F_.wvu.Cols" localSheetId="4" hidden="1">'Sch-1 Dis'!$K:$K</definedName>
    <definedName name="Z_804C0530_632A_4E06_A9A2_093B6503F55F_.wvu.Cols" localSheetId="5" hidden="1">'Sch-2'!$L:$M</definedName>
    <definedName name="Z_804C0530_632A_4E06_A9A2_093B6503F55F_.wvu.Cols" localSheetId="7" hidden="1">'Sch-3 '!$H:$S</definedName>
    <definedName name="Z_804C0530_632A_4E06_A9A2_093B6503F55F_.wvu.Cols" localSheetId="8" hidden="1">'Sch-4'!$F:$K</definedName>
    <definedName name="Z_804C0530_632A_4E06_A9A2_093B6503F55F_.wvu.Cols" localSheetId="12" hidden="1">'Sch-6'!$E:$E,'Sch-6'!$L:$L,'Sch-6'!$O:$R</definedName>
    <definedName name="Z_804C0530_632A_4E06_A9A2_093B6503F55F_.wvu.PrintArea" localSheetId="18" hidden="1">'Bid Form 2nd Envelope'!$A$1:$F$52</definedName>
    <definedName name="Z_804C0530_632A_4E06_A9A2_093B6503F55F_.wvu.PrintArea" localSheetId="1" hidden="1">Cover!$B$1:$E$15</definedName>
    <definedName name="Z_804C0530_632A_4E06_A9A2_093B6503F55F_.wvu.PrintArea" localSheetId="14" hidden="1">Discount!$A$2:$G$43</definedName>
    <definedName name="Z_804C0530_632A_4E06_A9A2_093B6503F55F_.wvu.PrintArea" localSheetId="16" hidden="1">'Entry Tax'!$A$1:$E$16</definedName>
    <definedName name="Z_804C0530_632A_4E06_A9A2_093B6503F55F_.wvu.PrintArea" localSheetId="2" hidden="1">'Names of Bidder'!$B$1:$D$22</definedName>
    <definedName name="Z_804C0530_632A_4E06_A9A2_093B6503F55F_.wvu.PrintArea" localSheetId="15" hidden="1">Octroi!$A$1:$E$16</definedName>
    <definedName name="Z_804C0530_632A_4E06_A9A2_093B6503F55F_.wvu.PrintArea" localSheetId="17" hidden="1">'Other Taxes &amp; Duties'!$A$1:$F$16</definedName>
    <definedName name="Z_804C0530_632A_4E06_A9A2_093B6503F55F_.wvu.PrintArea" localSheetId="19" hidden="1">'Q &amp; C'!$A$1:$F$43</definedName>
    <definedName name="Z_804C0530_632A_4E06_A9A2_093B6503F55F_.wvu.PrintArea" localSheetId="3" hidden="1">'Sch-1'!$A$1:$N$28</definedName>
    <definedName name="Z_804C0530_632A_4E06_A9A2_093B6503F55F_.wvu.PrintArea" localSheetId="4" hidden="1">'Sch-1 Dis'!$A$1:$H$32</definedName>
    <definedName name="Z_804C0530_632A_4E06_A9A2_093B6503F55F_.wvu.PrintArea" localSheetId="5" hidden="1">'Sch-2'!$A$1:$J$25</definedName>
    <definedName name="Z_804C0530_632A_4E06_A9A2_093B6503F55F_.wvu.PrintArea" localSheetId="6" hidden="1">'Sch-2 Dis'!$A$1:$G$24</definedName>
    <definedName name="Z_804C0530_632A_4E06_A9A2_093B6503F55F_.wvu.PrintArea" localSheetId="7" hidden="1">'Sch-3 '!$A$1:$G$27</definedName>
    <definedName name="Z_804C0530_632A_4E06_A9A2_093B6503F55F_.wvu.PrintArea" localSheetId="8" hidden="1">'Sch-4'!$A$1:$E$24</definedName>
    <definedName name="Z_804C0530_632A_4E06_A9A2_093B6503F55F_.wvu.PrintArea" localSheetId="9" hidden="1">'Sch-4 Dis'!$A$1:$E$44</definedName>
    <definedName name="Z_804C0530_632A_4E06_A9A2_093B6503F55F_.wvu.PrintArea" localSheetId="10" hidden="1">'Sch-5'!$A$1:$D$27</definedName>
    <definedName name="Z_804C0530_632A_4E06_A9A2_093B6503F55F_.wvu.PrintArea" localSheetId="11" hidden="1">'Sch-5 After Discount'!$A$1:$D$32</definedName>
    <definedName name="Z_804C0530_632A_4E06_A9A2_093B6503F55F_.wvu.PrintArea" localSheetId="12" hidden="1">'Sch-6'!$A$1:$J$25</definedName>
    <definedName name="Z_804C0530_632A_4E06_A9A2_093B6503F55F_.wvu.PrintArea" localSheetId="13" hidden="1">'Sch-6 Dis'!$A$1:$F$28</definedName>
    <definedName name="Z_804C0530_632A_4E06_A9A2_093B6503F55F_.wvu.PrintArea" localSheetId="20" hidden="1">'T &amp; D'!$A$1:$E$12</definedName>
    <definedName name="Z_804C0530_632A_4E06_A9A2_093B6503F55F_.wvu.PrintTitles" localSheetId="3" hidden="1">'Sch-1'!$15:$17</definedName>
    <definedName name="Z_804C0530_632A_4E06_A9A2_093B6503F55F_.wvu.PrintTitles" localSheetId="4" hidden="1">'Sch-1 Dis'!$15:$17</definedName>
    <definedName name="Z_804C0530_632A_4E06_A9A2_093B6503F55F_.wvu.PrintTitles" localSheetId="5" hidden="1">'Sch-2'!$13:$15</definedName>
    <definedName name="Z_804C0530_632A_4E06_A9A2_093B6503F55F_.wvu.PrintTitles" localSheetId="6" hidden="1">'Sch-2 Dis'!$13:$15</definedName>
    <definedName name="Z_804C0530_632A_4E06_A9A2_093B6503F55F_.wvu.PrintTitles" localSheetId="7" hidden="1">'Sch-3 '!$14:$16</definedName>
    <definedName name="Z_804C0530_632A_4E06_A9A2_093B6503F55F_.wvu.PrintTitles" localSheetId="8" hidden="1">'Sch-4'!$3:$13</definedName>
    <definedName name="Z_804C0530_632A_4E06_A9A2_093B6503F55F_.wvu.PrintTitles" localSheetId="9" hidden="1">'Sch-4 Dis'!$3:$13</definedName>
    <definedName name="Z_804C0530_632A_4E06_A9A2_093B6503F55F_.wvu.PrintTitles" localSheetId="10" hidden="1">'Sch-5'!$3:$13</definedName>
    <definedName name="Z_804C0530_632A_4E06_A9A2_093B6503F55F_.wvu.PrintTitles" localSheetId="11" hidden="1">'Sch-5 After Discount'!$3:$13</definedName>
    <definedName name="Z_804C0530_632A_4E06_A9A2_093B6503F55F_.wvu.PrintTitles" localSheetId="12" hidden="1">'Sch-6'!$14:$14</definedName>
    <definedName name="Z_804C0530_632A_4E06_A9A2_093B6503F55F_.wvu.PrintTitles" localSheetId="13" hidden="1">'Sch-6 Dis'!$14:$14</definedName>
    <definedName name="Z_804C0530_632A_4E06_A9A2_093B6503F55F_.wvu.Rows" localSheetId="0" hidden="1">'Basic Data'!$11:$12</definedName>
    <definedName name="Z_804C0530_632A_4E06_A9A2_093B6503F55F_.wvu.Rows" localSheetId="18" hidden="1">'Bid Form 2nd Envelope'!$23:$23,'Bid Form 2nd Envelope'!$34:$34</definedName>
    <definedName name="Z_804C0530_632A_4E06_A9A2_093B6503F55F_.wvu.Rows" localSheetId="1" hidden="1">Cover!$7:$7,Cover!$10:$10</definedName>
    <definedName name="Z_804C0530_632A_4E06_A9A2_093B6503F55F_.wvu.Rows" localSheetId="14" hidden="1">Discount!$19:$19,Discount!$21:$21,Discount!$25:$25,Discount!$27:$27,Discount!$29:$33</definedName>
    <definedName name="Z_804C0530_632A_4E06_A9A2_093B6503F55F_.wvu.Rows" localSheetId="2" hidden="1">'Names of Bidder'!$6:$6</definedName>
    <definedName name="Z_804C0530_632A_4E06_A9A2_093B6503F55F_.wvu.Rows" localSheetId="8" hidden="1">'Sch-4'!$16:$17</definedName>
    <definedName name="Z_804C0530_632A_4E06_A9A2_093B6503F55F_.wvu.Rows" localSheetId="12" hidden="1">'Sch-6'!$17:$22</definedName>
    <definedName name="Z_87981F99_33D2_48F3_9138_10E7D5F1DFD3_.wvu.Cols" localSheetId="14" hidden="1">Discount!$I:$O</definedName>
    <definedName name="Z_87981F99_33D2_48F3_9138_10E7D5F1DFD3_.wvu.Cols" localSheetId="3" hidden="1">'Sch-1'!$O:$V</definedName>
    <definedName name="Z_87981F99_33D2_48F3_9138_10E7D5F1DFD3_.wvu.Cols" localSheetId="4" hidden="1">'Sch-1 Dis'!$K:$K</definedName>
    <definedName name="Z_87981F99_33D2_48F3_9138_10E7D5F1DFD3_.wvu.Cols" localSheetId="5" hidden="1">'Sch-2'!$L:$M</definedName>
    <definedName name="Z_87981F99_33D2_48F3_9138_10E7D5F1DFD3_.wvu.Cols" localSheetId="7" hidden="1">'Sch-3 '!$H:$S</definedName>
    <definedName name="Z_87981F99_33D2_48F3_9138_10E7D5F1DFD3_.wvu.Cols" localSheetId="8" hidden="1">'Sch-4'!$F:$K</definedName>
    <definedName name="Z_87981F99_33D2_48F3_9138_10E7D5F1DFD3_.wvu.Cols" localSheetId="12" hidden="1">'Sch-6'!$E:$E,'Sch-6'!$L:$L,'Sch-6'!$O:$R</definedName>
    <definedName name="Z_87981F99_33D2_48F3_9138_10E7D5F1DFD3_.wvu.PrintArea" localSheetId="18" hidden="1">'Bid Form 2nd Envelope'!$A$1:$F$52</definedName>
    <definedName name="Z_87981F99_33D2_48F3_9138_10E7D5F1DFD3_.wvu.PrintArea" localSheetId="1" hidden="1">Cover!$B$1:$E$15</definedName>
    <definedName name="Z_87981F99_33D2_48F3_9138_10E7D5F1DFD3_.wvu.PrintArea" localSheetId="14" hidden="1">Discount!$A$2:$G$43</definedName>
    <definedName name="Z_87981F99_33D2_48F3_9138_10E7D5F1DFD3_.wvu.PrintArea" localSheetId="16" hidden="1">'Entry Tax'!$A$1:$E$16</definedName>
    <definedName name="Z_87981F99_33D2_48F3_9138_10E7D5F1DFD3_.wvu.PrintArea" localSheetId="2" hidden="1">'Names of Bidder'!$B$1:$D$22</definedName>
    <definedName name="Z_87981F99_33D2_48F3_9138_10E7D5F1DFD3_.wvu.PrintArea" localSheetId="15" hidden="1">Octroi!$A$1:$E$16</definedName>
    <definedName name="Z_87981F99_33D2_48F3_9138_10E7D5F1DFD3_.wvu.PrintArea" localSheetId="17" hidden="1">'Other Taxes &amp; Duties'!$A$1:$F$16</definedName>
    <definedName name="Z_87981F99_33D2_48F3_9138_10E7D5F1DFD3_.wvu.PrintArea" localSheetId="19" hidden="1">'Q &amp; C'!$A$1:$F$43</definedName>
    <definedName name="Z_87981F99_33D2_48F3_9138_10E7D5F1DFD3_.wvu.PrintArea" localSheetId="3" hidden="1">'Sch-1'!$A$1:$N$28</definedName>
    <definedName name="Z_87981F99_33D2_48F3_9138_10E7D5F1DFD3_.wvu.PrintArea" localSheetId="4" hidden="1">'Sch-1 Dis'!$A$1:$H$32</definedName>
    <definedName name="Z_87981F99_33D2_48F3_9138_10E7D5F1DFD3_.wvu.PrintArea" localSheetId="5" hidden="1">'Sch-2'!$A$1:$J$25</definedName>
    <definedName name="Z_87981F99_33D2_48F3_9138_10E7D5F1DFD3_.wvu.PrintArea" localSheetId="6" hidden="1">'Sch-2 Dis'!$A$1:$G$24</definedName>
    <definedName name="Z_87981F99_33D2_48F3_9138_10E7D5F1DFD3_.wvu.PrintArea" localSheetId="7" hidden="1">'Sch-3 '!$A$1:$G$27</definedName>
    <definedName name="Z_87981F99_33D2_48F3_9138_10E7D5F1DFD3_.wvu.PrintArea" localSheetId="8" hidden="1">'Sch-4'!$A$1:$E$24</definedName>
    <definedName name="Z_87981F99_33D2_48F3_9138_10E7D5F1DFD3_.wvu.PrintArea" localSheetId="9" hidden="1">'Sch-4 Dis'!$A$1:$E$44</definedName>
    <definedName name="Z_87981F99_33D2_48F3_9138_10E7D5F1DFD3_.wvu.PrintArea" localSheetId="10" hidden="1">'Sch-5'!$A$1:$D$27</definedName>
    <definedName name="Z_87981F99_33D2_48F3_9138_10E7D5F1DFD3_.wvu.PrintArea" localSheetId="11" hidden="1">'Sch-5 After Discount'!$A$1:$D$32</definedName>
    <definedName name="Z_87981F99_33D2_48F3_9138_10E7D5F1DFD3_.wvu.PrintArea" localSheetId="12" hidden="1">'Sch-6'!$A$1:$J$25</definedName>
    <definedName name="Z_87981F99_33D2_48F3_9138_10E7D5F1DFD3_.wvu.PrintArea" localSheetId="13" hidden="1">'Sch-6 Dis'!$A$1:$F$28</definedName>
    <definedName name="Z_87981F99_33D2_48F3_9138_10E7D5F1DFD3_.wvu.PrintArea" localSheetId="20" hidden="1">'T &amp; D'!$A$1:$E$12</definedName>
    <definedName name="Z_87981F99_33D2_48F3_9138_10E7D5F1DFD3_.wvu.PrintTitles" localSheetId="3" hidden="1">'Sch-1'!$15:$17</definedName>
    <definedName name="Z_87981F99_33D2_48F3_9138_10E7D5F1DFD3_.wvu.PrintTitles" localSheetId="4" hidden="1">'Sch-1 Dis'!$15:$17</definedName>
    <definedName name="Z_87981F99_33D2_48F3_9138_10E7D5F1DFD3_.wvu.PrintTitles" localSheetId="5" hidden="1">'Sch-2'!$13:$15</definedName>
    <definedName name="Z_87981F99_33D2_48F3_9138_10E7D5F1DFD3_.wvu.PrintTitles" localSheetId="6" hidden="1">'Sch-2 Dis'!$13:$15</definedName>
    <definedName name="Z_87981F99_33D2_48F3_9138_10E7D5F1DFD3_.wvu.PrintTitles" localSheetId="7" hidden="1">'Sch-3 '!$14:$16</definedName>
    <definedName name="Z_87981F99_33D2_48F3_9138_10E7D5F1DFD3_.wvu.PrintTitles" localSheetId="8" hidden="1">'Sch-4'!$3:$13</definedName>
    <definedName name="Z_87981F99_33D2_48F3_9138_10E7D5F1DFD3_.wvu.PrintTitles" localSheetId="9" hidden="1">'Sch-4 Dis'!$3:$13</definedName>
    <definedName name="Z_87981F99_33D2_48F3_9138_10E7D5F1DFD3_.wvu.PrintTitles" localSheetId="10" hidden="1">'Sch-5'!$3:$13</definedName>
    <definedName name="Z_87981F99_33D2_48F3_9138_10E7D5F1DFD3_.wvu.PrintTitles" localSheetId="11" hidden="1">'Sch-5 After Discount'!$3:$13</definedName>
    <definedName name="Z_87981F99_33D2_48F3_9138_10E7D5F1DFD3_.wvu.PrintTitles" localSheetId="12" hidden="1">'Sch-6'!$14:$14</definedName>
    <definedName name="Z_87981F99_33D2_48F3_9138_10E7D5F1DFD3_.wvu.PrintTitles" localSheetId="13" hidden="1">'Sch-6 Dis'!$14:$14</definedName>
    <definedName name="Z_87981F99_33D2_48F3_9138_10E7D5F1DFD3_.wvu.Rows" localSheetId="0" hidden="1">'Basic Data'!$11:$12</definedName>
    <definedName name="Z_87981F99_33D2_48F3_9138_10E7D5F1DFD3_.wvu.Rows" localSheetId="18" hidden="1">'Bid Form 2nd Envelope'!$23:$23,'Bid Form 2nd Envelope'!$34:$34</definedName>
    <definedName name="Z_87981F99_33D2_48F3_9138_10E7D5F1DFD3_.wvu.Rows" localSheetId="1" hidden="1">Cover!$7:$7,Cover!$10:$10</definedName>
    <definedName name="Z_87981F99_33D2_48F3_9138_10E7D5F1DFD3_.wvu.Rows" localSheetId="14" hidden="1">Discount!$19:$19,Discount!$21:$21,Discount!$25:$25,Discount!$27:$27,Discount!$29:$33</definedName>
    <definedName name="Z_87981F99_33D2_48F3_9138_10E7D5F1DFD3_.wvu.Rows" localSheetId="2" hidden="1">'Names of Bidder'!$6:$6</definedName>
    <definedName name="Z_87981F99_33D2_48F3_9138_10E7D5F1DFD3_.wvu.Rows" localSheetId="5" hidden="1">'Sch-2'!$16:$16</definedName>
    <definedName name="Z_87981F99_33D2_48F3_9138_10E7D5F1DFD3_.wvu.Rows" localSheetId="8" hidden="1">'Sch-4'!$16:$17</definedName>
    <definedName name="Z_87981F99_33D2_48F3_9138_10E7D5F1DFD3_.wvu.Rows" localSheetId="12" hidden="1">'Sch-6'!$17:$22</definedName>
    <definedName name="Z_883F4F4D_A630_4132_B676_8201FF751979_.wvu.Cols" localSheetId="14" hidden="1">Discount!$I:$O</definedName>
    <definedName name="Z_883F4F4D_A630_4132_B676_8201FF751979_.wvu.Cols" localSheetId="3" hidden="1">'Sch-1'!$O:$V</definedName>
    <definedName name="Z_883F4F4D_A630_4132_B676_8201FF751979_.wvu.Cols" localSheetId="4" hidden="1">'Sch-1 Dis'!$K:$K</definedName>
    <definedName name="Z_883F4F4D_A630_4132_B676_8201FF751979_.wvu.Cols" localSheetId="5" hidden="1">'Sch-2'!$L:$M</definedName>
    <definedName name="Z_883F4F4D_A630_4132_B676_8201FF751979_.wvu.Cols" localSheetId="7" hidden="1">'Sch-3 '!$H:$S</definedName>
    <definedName name="Z_883F4F4D_A630_4132_B676_8201FF751979_.wvu.Cols" localSheetId="8" hidden="1">'Sch-4'!$F:$K</definedName>
    <definedName name="Z_883F4F4D_A630_4132_B676_8201FF751979_.wvu.Cols" localSheetId="12" hidden="1">'Sch-6'!$E:$E,'Sch-6'!$L:$L,'Sch-6'!$O:$R</definedName>
    <definedName name="Z_883F4F4D_A630_4132_B676_8201FF751979_.wvu.PrintArea" localSheetId="18" hidden="1">'Bid Form 2nd Envelope'!$A$1:$F$52</definedName>
    <definedName name="Z_883F4F4D_A630_4132_B676_8201FF751979_.wvu.PrintArea" localSheetId="1" hidden="1">Cover!$B$1:$E$15</definedName>
    <definedName name="Z_883F4F4D_A630_4132_B676_8201FF751979_.wvu.PrintArea" localSheetId="14" hidden="1">Discount!$A$2:$G$43</definedName>
    <definedName name="Z_883F4F4D_A630_4132_B676_8201FF751979_.wvu.PrintArea" localSheetId="16" hidden="1">'Entry Tax'!$A$1:$E$16</definedName>
    <definedName name="Z_883F4F4D_A630_4132_B676_8201FF751979_.wvu.PrintArea" localSheetId="2" hidden="1">'Names of Bidder'!$B$1:$D$22</definedName>
    <definedName name="Z_883F4F4D_A630_4132_B676_8201FF751979_.wvu.PrintArea" localSheetId="15" hidden="1">Octroi!$A$1:$E$16</definedName>
    <definedName name="Z_883F4F4D_A630_4132_B676_8201FF751979_.wvu.PrintArea" localSheetId="17" hidden="1">'Other Taxes &amp; Duties'!$A$1:$F$16</definedName>
    <definedName name="Z_883F4F4D_A630_4132_B676_8201FF751979_.wvu.PrintArea" localSheetId="19" hidden="1">'Q &amp; C'!$A$1:$F$43</definedName>
    <definedName name="Z_883F4F4D_A630_4132_B676_8201FF751979_.wvu.PrintArea" localSheetId="3" hidden="1">'Sch-1'!$A$1:$O$28</definedName>
    <definedName name="Z_883F4F4D_A630_4132_B676_8201FF751979_.wvu.PrintArea" localSheetId="4" hidden="1">'Sch-1 Dis'!$A$1:$H$32</definedName>
    <definedName name="Z_883F4F4D_A630_4132_B676_8201FF751979_.wvu.PrintArea" localSheetId="5" hidden="1">'Sch-2'!$A$1:$J$25</definedName>
    <definedName name="Z_883F4F4D_A630_4132_B676_8201FF751979_.wvu.PrintArea" localSheetId="6" hidden="1">'Sch-2 Dis'!$A$1:$G$24</definedName>
    <definedName name="Z_883F4F4D_A630_4132_B676_8201FF751979_.wvu.PrintArea" localSheetId="7" hidden="1">'Sch-3 '!$A$1:$G$27</definedName>
    <definedName name="Z_883F4F4D_A630_4132_B676_8201FF751979_.wvu.PrintArea" localSheetId="8" hidden="1">'Sch-4'!$A$1:$E$24</definedName>
    <definedName name="Z_883F4F4D_A630_4132_B676_8201FF751979_.wvu.PrintArea" localSheetId="9" hidden="1">'Sch-4 Dis'!$A$1:$E$44</definedName>
    <definedName name="Z_883F4F4D_A630_4132_B676_8201FF751979_.wvu.PrintArea" localSheetId="10" hidden="1">'Sch-5'!$A$1:$D$27</definedName>
    <definedName name="Z_883F4F4D_A630_4132_B676_8201FF751979_.wvu.PrintArea" localSheetId="11" hidden="1">'Sch-5 After Discount'!$A$1:$D$32</definedName>
    <definedName name="Z_883F4F4D_A630_4132_B676_8201FF751979_.wvu.PrintArea" localSheetId="12" hidden="1">'Sch-6'!$A$1:$J$25</definedName>
    <definedName name="Z_883F4F4D_A630_4132_B676_8201FF751979_.wvu.PrintArea" localSheetId="13" hidden="1">'Sch-6 Dis'!$A$1:$F$28</definedName>
    <definedName name="Z_883F4F4D_A630_4132_B676_8201FF751979_.wvu.PrintArea" localSheetId="20" hidden="1">'T &amp; D'!$A$1:$E$12</definedName>
    <definedName name="Z_883F4F4D_A630_4132_B676_8201FF751979_.wvu.PrintTitles" localSheetId="3" hidden="1">'Sch-1'!$15:$17</definedName>
    <definedName name="Z_883F4F4D_A630_4132_B676_8201FF751979_.wvu.PrintTitles" localSheetId="4" hidden="1">'Sch-1 Dis'!$15:$17</definedName>
    <definedName name="Z_883F4F4D_A630_4132_B676_8201FF751979_.wvu.PrintTitles" localSheetId="5" hidden="1">'Sch-2'!$13:$15</definedName>
    <definedName name="Z_883F4F4D_A630_4132_B676_8201FF751979_.wvu.PrintTitles" localSheetId="6" hidden="1">'Sch-2 Dis'!$13:$15</definedName>
    <definedName name="Z_883F4F4D_A630_4132_B676_8201FF751979_.wvu.PrintTitles" localSheetId="7" hidden="1">'Sch-3 '!$14:$16</definedName>
    <definedName name="Z_883F4F4D_A630_4132_B676_8201FF751979_.wvu.PrintTitles" localSheetId="8" hidden="1">'Sch-4'!$3:$13</definedName>
    <definedName name="Z_883F4F4D_A630_4132_B676_8201FF751979_.wvu.PrintTitles" localSheetId="9" hidden="1">'Sch-4 Dis'!$3:$13</definedName>
    <definedName name="Z_883F4F4D_A630_4132_B676_8201FF751979_.wvu.PrintTitles" localSheetId="10" hidden="1">'Sch-5'!$3:$13</definedName>
    <definedName name="Z_883F4F4D_A630_4132_B676_8201FF751979_.wvu.PrintTitles" localSheetId="11" hidden="1">'Sch-5 After Discount'!$3:$13</definedName>
    <definedName name="Z_883F4F4D_A630_4132_B676_8201FF751979_.wvu.PrintTitles" localSheetId="12" hidden="1">'Sch-6'!$14:$14</definedName>
    <definedName name="Z_883F4F4D_A630_4132_B676_8201FF751979_.wvu.PrintTitles" localSheetId="13" hidden="1">'Sch-6 Dis'!$14:$14</definedName>
    <definedName name="Z_883F4F4D_A630_4132_B676_8201FF751979_.wvu.Rows" localSheetId="0" hidden="1">'Basic Data'!$11:$12</definedName>
    <definedName name="Z_883F4F4D_A630_4132_B676_8201FF751979_.wvu.Rows" localSheetId="18" hidden="1">'Bid Form 2nd Envelope'!$23:$23,'Bid Form 2nd Envelope'!$34:$34</definedName>
    <definedName name="Z_883F4F4D_A630_4132_B676_8201FF751979_.wvu.Rows" localSheetId="1" hidden="1">Cover!$7:$7,Cover!$10:$10</definedName>
    <definedName name="Z_883F4F4D_A630_4132_B676_8201FF751979_.wvu.Rows" localSheetId="14" hidden="1">Discount!$19:$19,Discount!$21:$21,Discount!$25:$25,Discount!$27:$27,Discount!$29:$33</definedName>
    <definedName name="Z_883F4F4D_A630_4132_B676_8201FF751979_.wvu.Rows" localSheetId="2" hidden="1">'Names of Bidder'!$6:$6</definedName>
    <definedName name="Z_883F4F4D_A630_4132_B676_8201FF751979_.wvu.Rows" localSheetId="12" hidden="1">'Sch-6'!$17:$22</definedName>
    <definedName name="Z_88CDEBAE_8E08_4224_B529_C4120559940A_.wvu.Cols" localSheetId="14" hidden="1">Discount!$I:$O</definedName>
    <definedName name="Z_88CDEBAE_8E08_4224_B529_C4120559940A_.wvu.Cols" localSheetId="3" hidden="1">'Sch-1'!$O:$V</definedName>
    <definedName name="Z_88CDEBAE_8E08_4224_B529_C4120559940A_.wvu.Cols" localSheetId="4" hidden="1">'Sch-1 Dis'!$K:$K</definedName>
    <definedName name="Z_88CDEBAE_8E08_4224_B529_C4120559940A_.wvu.Cols" localSheetId="5" hidden="1">'Sch-2'!$L:$M</definedName>
    <definedName name="Z_88CDEBAE_8E08_4224_B529_C4120559940A_.wvu.Cols" localSheetId="7" hidden="1">'Sch-3 '!$H:$S</definedName>
    <definedName name="Z_88CDEBAE_8E08_4224_B529_C4120559940A_.wvu.Cols" localSheetId="8" hidden="1">'Sch-4'!$F:$K</definedName>
    <definedName name="Z_88CDEBAE_8E08_4224_B529_C4120559940A_.wvu.Cols" localSheetId="12" hidden="1">'Sch-6'!$E:$E,'Sch-6'!$L:$L,'Sch-6'!$O:$R</definedName>
    <definedName name="Z_88CDEBAE_8E08_4224_B529_C4120559940A_.wvu.PrintArea" localSheetId="18" hidden="1">'Bid Form 2nd Envelope'!$A$1:$F$52</definedName>
    <definedName name="Z_88CDEBAE_8E08_4224_B529_C4120559940A_.wvu.PrintArea" localSheetId="1" hidden="1">Cover!$B$1:$E$15</definedName>
    <definedName name="Z_88CDEBAE_8E08_4224_B529_C4120559940A_.wvu.PrintArea" localSheetId="14" hidden="1">Discount!$A$2:$G$43</definedName>
    <definedName name="Z_88CDEBAE_8E08_4224_B529_C4120559940A_.wvu.PrintArea" localSheetId="16" hidden="1">'Entry Tax'!$A$1:$E$16</definedName>
    <definedName name="Z_88CDEBAE_8E08_4224_B529_C4120559940A_.wvu.PrintArea" localSheetId="2" hidden="1">'Names of Bidder'!$B$1:$D$22</definedName>
    <definedName name="Z_88CDEBAE_8E08_4224_B529_C4120559940A_.wvu.PrintArea" localSheetId="15" hidden="1">Octroi!$A$1:$E$16</definedName>
    <definedName name="Z_88CDEBAE_8E08_4224_B529_C4120559940A_.wvu.PrintArea" localSheetId="17" hidden="1">'Other Taxes &amp; Duties'!$A$1:$F$16</definedName>
    <definedName name="Z_88CDEBAE_8E08_4224_B529_C4120559940A_.wvu.PrintArea" localSheetId="19" hidden="1">'Q &amp; C'!$A$1:$F$43</definedName>
    <definedName name="Z_88CDEBAE_8E08_4224_B529_C4120559940A_.wvu.PrintArea" localSheetId="3" hidden="1">'Sch-1'!$A$1:$N$28</definedName>
    <definedName name="Z_88CDEBAE_8E08_4224_B529_C4120559940A_.wvu.PrintArea" localSheetId="4" hidden="1">'Sch-1 Dis'!$A$1:$H$32</definedName>
    <definedName name="Z_88CDEBAE_8E08_4224_B529_C4120559940A_.wvu.PrintArea" localSheetId="5" hidden="1">'Sch-2'!$A$1:$J$25</definedName>
    <definedName name="Z_88CDEBAE_8E08_4224_B529_C4120559940A_.wvu.PrintArea" localSheetId="6" hidden="1">'Sch-2 Dis'!$A$1:$G$24</definedName>
    <definedName name="Z_88CDEBAE_8E08_4224_B529_C4120559940A_.wvu.PrintArea" localSheetId="7" hidden="1">'Sch-3 '!$A$1:$G$27</definedName>
    <definedName name="Z_88CDEBAE_8E08_4224_B529_C4120559940A_.wvu.PrintArea" localSheetId="8" hidden="1">'Sch-4'!$A$1:$E$24</definedName>
    <definedName name="Z_88CDEBAE_8E08_4224_B529_C4120559940A_.wvu.PrintArea" localSheetId="9" hidden="1">'Sch-4 Dis'!$A$1:$E$44</definedName>
    <definedName name="Z_88CDEBAE_8E08_4224_B529_C4120559940A_.wvu.PrintArea" localSheetId="10" hidden="1">'Sch-5'!$A$1:$D$27</definedName>
    <definedName name="Z_88CDEBAE_8E08_4224_B529_C4120559940A_.wvu.PrintArea" localSheetId="11" hidden="1">'Sch-5 After Discount'!$A$1:$D$32</definedName>
    <definedName name="Z_88CDEBAE_8E08_4224_B529_C4120559940A_.wvu.PrintArea" localSheetId="12" hidden="1">'Sch-6'!$A$1:$J$25</definedName>
    <definedName name="Z_88CDEBAE_8E08_4224_B529_C4120559940A_.wvu.PrintArea" localSheetId="13" hidden="1">'Sch-6 Dis'!$A$1:$F$28</definedName>
    <definedName name="Z_88CDEBAE_8E08_4224_B529_C4120559940A_.wvu.PrintArea" localSheetId="20" hidden="1">'T &amp; D'!$A$1:$E$12</definedName>
    <definedName name="Z_88CDEBAE_8E08_4224_B529_C4120559940A_.wvu.PrintTitles" localSheetId="3" hidden="1">'Sch-1'!$15:$17</definedName>
    <definedName name="Z_88CDEBAE_8E08_4224_B529_C4120559940A_.wvu.PrintTitles" localSheetId="4" hidden="1">'Sch-1 Dis'!$15:$17</definedName>
    <definedName name="Z_88CDEBAE_8E08_4224_B529_C4120559940A_.wvu.PrintTitles" localSheetId="5" hidden="1">'Sch-2'!$13:$15</definedName>
    <definedName name="Z_88CDEBAE_8E08_4224_B529_C4120559940A_.wvu.PrintTitles" localSheetId="6" hidden="1">'Sch-2 Dis'!$13:$15</definedName>
    <definedName name="Z_88CDEBAE_8E08_4224_B529_C4120559940A_.wvu.PrintTitles" localSheetId="7" hidden="1">'Sch-3 '!$14:$16</definedName>
    <definedName name="Z_88CDEBAE_8E08_4224_B529_C4120559940A_.wvu.PrintTitles" localSheetId="8" hidden="1">'Sch-4'!$3:$13</definedName>
    <definedName name="Z_88CDEBAE_8E08_4224_B529_C4120559940A_.wvu.PrintTitles" localSheetId="9" hidden="1">'Sch-4 Dis'!$3:$13</definedName>
    <definedName name="Z_88CDEBAE_8E08_4224_B529_C4120559940A_.wvu.PrintTitles" localSheetId="10" hidden="1">'Sch-5'!$3:$13</definedName>
    <definedName name="Z_88CDEBAE_8E08_4224_B529_C4120559940A_.wvu.PrintTitles" localSheetId="11" hidden="1">'Sch-5 After Discount'!$3:$13</definedName>
    <definedName name="Z_88CDEBAE_8E08_4224_B529_C4120559940A_.wvu.PrintTitles" localSheetId="12" hidden="1">'Sch-6'!$14:$14</definedName>
    <definedName name="Z_88CDEBAE_8E08_4224_B529_C4120559940A_.wvu.PrintTitles" localSheetId="13" hidden="1">'Sch-6 Dis'!$14:$14</definedName>
    <definedName name="Z_88CDEBAE_8E08_4224_B529_C4120559940A_.wvu.Rows" localSheetId="0" hidden="1">'Basic Data'!$11:$12</definedName>
    <definedName name="Z_88CDEBAE_8E08_4224_B529_C4120559940A_.wvu.Rows" localSheetId="18" hidden="1">'Bid Form 2nd Envelope'!$23:$23,'Bid Form 2nd Envelope'!$34:$34</definedName>
    <definedName name="Z_88CDEBAE_8E08_4224_B529_C4120559940A_.wvu.Rows" localSheetId="1" hidden="1">Cover!$7:$7,Cover!$10:$10</definedName>
    <definedName name="Z_88CDEBAE_8E08_4224_B529_C4120559940A_.wvu.Rows" localSheetId="14" hidden="1">Discount!$19:$19,Discount!$21:$21,Discount!$25:$25,Discount!$27:$27,Discount!$29:$33</definedName>
    <definedName name="Z_88CDEBAE_8E08_4224_B529_C4120559940A_.wvu.Rows" localSheetId="2" hidden="1">'Names of Bidder'!$6:$6</definedName>
    <definedName name="Z_88CDEBAE_8E08_4224_B529_C4120559940A_.wvu.Rows" localSheetId="8" hidden="1">'Sch-4'!$16:$17</definedName>
    <definedName name="Z_88CDEBAE_8E08_4224_B529_C4120559940A_.wvu.Rows" localSheetId="12" hidden="1">'Sch-6'!$17:$22</definedName>
    <definedName name="Z_97EFF801_2C6F_4063_9981_A39996328FAC_.wvu.Cols" localSheetId="14" hidden="1">Discount!$I:$O</definedName>
    <definedName name="Z_97EFF801_2C6F_4063_9981_A39996328FAC_.wvu.Cols" localSheetId="3" hidden="1">'Sch-1'!$O:$X</definedName>
    <definedName name="Z_97EFF801_2C6F_4063_9981_A39996328FAC_.wvu.Cols" localSheetId="4" hidden="1">'Sch-1 Dis'!$K:$K</definedName>
    <definedName name="Z_97EFF801_2C6F_4063_9981_A39996328FAC_.wvu.Cols" localSheetId="5" hidden="1">'Sch-2'!$L:$M</definedName>
    <definedName name="Z_97EFF801_2C6F_4063_9981_A39996328FAC_.wvu.Cols" localSheetId="7" hidden="1">'Sch-3 '!$H:$S</definedName>
    <definedName name="Z_97EFF801_2C6F_4063_9981_A39996328FAC_.wvu.Cols" localSheetId="8" hidden="1">'Sch-4'!$F:$K</definedName>
    <definedName name="Z_97EFF801_2C6F_4063_9981_A39996328FAC_.wvu.Cols" localSheetId="12" hidden="1">'Sch-6'!$E:$E,'Sch-6'!$L:$L,'Sch-6'!$O:$R</definedName>
    <definedName name="Z_97EFF801_2C6F_4063_9981_A39996328FAC_.wvu.PrintArea" localSheetId="18" hidden="1">'Bid Form 2nd Envelope'!$A$1:$F$52</definedName>
    <definedName name="Z_97EFF801_2C6F_4063_9981_A39996328FAC_.wvu.PrintArea" localSheetId="1" hidden="1">Cover!$B$1:$E$15</definedName>
    <definedName name="Z_97EFF801_2C6F_4063_9981_A39996328FAC_.wvu.PrintArea" localSheetId="14" hidden="1">Discount!$A$2:$G$43</definedName>
    <definedName name="Z_97EFF801_2C6F_4063_9981_A39996328FAC_.wvu.PrintArea" localSheetId="16" hidden="1">'Entry Tax'!$A$1:$E$16</definedName>
    <definedName name="Z_97EFF801_2C6F_4063_9981_A39996328FAC_.wvu.PrintArea" localSheetId="2" hidden="1">'Names of Bidder'!$B$1:$D$22</definedName>
    <definedName name="Z_97EFF801_2C6F_4063_9981_A39996328FAC_.wvu.PrintArea" localSheetId="15" hidden="1">Octroi!$A$1:$E$16</definedName>
    <definedName name="Z_97EFF801_2C6F_4063_9981_A39996328FAC_.wvu.PrintArea" localSheetId="17" hidden="1">'Other Taxes &amp; Duties'!$A$1:$F$16</definedName>
    <definedName name="Z_97EFF801_2C6F_4063_9981_A39996328FAC_.wvu.PrintArea" localSheetId="19" hidden="1">'Q &amp; C'!$A$1:$F$43</definedName>
    <definedName name="Z_97EFF801_2C6F_4063_9981_A39996328FAC_.wvu.PrintArea" localSheetId="3" hidden="1">'Sch-1'!$A$1:$O$28</definedName>
    <definedName name="Z_97EFF801_2C6F_4063_9981_A39996328FAC_.wvu.PrintArea" localSheetId="4" hidden="1">'Sch-1 Dis'!$A$1:$H$32</definedName>
    <definedName name="Z_97EFF801_2C6F_4063_9981_A39996328FAC_.wvu.PrintArea" localSheetId="5" hidden="1">'Sch-2'!$A$1:$J$25</definedName>
    <definedName name="Z_97EFF801_2C6F_4063_9981_A39996328FAC_.wvu.PrintArea" localSheetId="6" hidden="1">'Sch-2 Dis'!$A$1:$G$24</definedName>
    <definedName name="Z_97EFF801_2C6F_4063_9981_A39996328FAC_.wvu.PrintArea" localSheetId="7" hidden="1">'Sch-3 '!$A$1:$G$27</definedName>
    <definedName name="Z_97EFF801_2C6F_4063_9981_A39996328FAC_.wvu.PrintArea" localSheetId="8" hidden="1">'Sch-4'!$A$1:$E$24</definedName>
    <definedName name="Z_97EFF801_2C6F_4063_9981_A39996328FAC_.wvu.PrintArea" localSheetId="9" hidden="1">'Sch-4 Dis'!$A$1:$E$44</definedName>
    <definedName name="Z_97EFF801_2C6F_4063_9981_A39996328FAC_.wvu.PrintArea" localSheetId="10" hidden="1">'Sch-5'!$A$1:$D$27</definedName>
    <definedName name="Z_97EFF801_2C6F_4063_9981_A39996328FAC_.wvu.PrintArea" localSheetId="11" hidden="1">'Sch-5 After Discount'!$A$1:$D$32</definedName>
    <definedName name="Z_97EFF801_2C6F_4063_9981_A39996328FAC_.wvu.PrintArea" localSheetId="12" hidden="1">'Sch-6'!$A$1:$J$25</definedName>
    <definedName name="Z_97EFF801_2C6F_4063_9981_A39996328FAC_.wvu.PrintArea" localSheetId="13" hidden="1">'Sch-6 Dis'!$A$1:$F$28</definedName>
    <definedName name="Z_97EFF801_2C6F_4063_9981_A39996328FAC_.wvu.PrintArea" localSheetId="20" hidden="1">'T &amp; D'!$A$1:$E$12</definedName>
    <definedName name="Z_97EFF801_2C6F_4063_9981_A39996328FAC_.wvu.PrintTitles" localSheetId="3" hidden="1">'Sch-1'!$15:$17</definedName>
    <definedName name="Z_97EFF801_2C6F_4063_9981_A39996328FAC_.wvu.PrintTitles" localSheetId="4" hidden="1">'Sch-1 Dis'!$15:$17</definedName>
    <definedName name="Z_97EFF801_2C6F_4063_9981_A39996328FAC_.wvu.PrintTitles" localSheetId="5" hidden="1">'Sch-2'!$13:$15</definedName>
    <definedName name="Z_97EFF801_2C6F_4063_9981_A39996328FAC_.wvu.PrintTitles" localSheetId="6" hidden="1">'Sch-2 Dis'!$13:$15</definedName>
    <definedName name="Z_97EFF801_2C6F_4063_9981_A39996328FAC_.wvu.PrintTitles" localSheetId="7" hidden="1">'Sch-3 '!$14:$16</definedName>
    <definedName name="Z_97EFF801_2C6F_4063_9981_A39996328FAC_.wvu.PrintTitles" localSheetId="8" hidden="1">'Sch-4'!$3:$13</definedName>
    <definedName name="Z_97EFF801_2C6F_4063_9981_A39996328FAC_.wvu.PrintTitles" localSheetId="9" hidden="1">'Sch-4 Dis'!$3:$13</definedName>
    <definedName name="Z_97EFF801_2C6F_4063_9981_A39996328FAC_.wvu.PrintTitles" localSheetId="10" hidden="1">'Sch-5'!$3:$13</definedName>
    <definedName name="Z_97EFF801_2C6F_4063_9981_A39996328FAC_.wvu.PrintTitles" localSheetId="11" hidden="1">'Sch-5 After Discount'!$3:$13</definedName>
    <definedName name="Z_97EFF801_2C6F_4063_9981_A39996328FAC_.wvu.PrintTitles" localSheetId="12" hidden="1">'Sch-6'!$14:$14</definedName>
    <definedName name="Z_97EFF801_2C6F_4063_9981_A39996328FAC_.wvu.PrintTitles" localSheetId="13" hidden="1">'Sch-6 Dis'!$14:$14</definedName>
    <definedName name="Z_97EFF801_2C6F_4063_9981_A39996328FAC_.wvu.Rows" localSheetId="0" hidden="1">'Basic Data'!$11:$12</definedName>
    <definedName name="Z_97EFF801_2C6F_4063_9981_A39996328FAC_.wvu.Rows" localSheetId="18" hidden="1">'Bid Form 2nd Envelope'!$23:$23,'Bid Form 2nd Envelope'!$34:$34</definedName>
    <definedName name="Z_97EFF801_2C6F_4063_9981_A39996328FAC_.wvu.Rows" localSheetId="1" hidden="1">Cover!$7:$7,Cover!$10:$10</definedName>
    <definedName name="Z_97EFF801_2C6F_4063_9981_A39996328FAC_.wvu.Rows" localSheetId="14" hidden="1">Discount!$19:$19,Discount!$21:$21,Discount!$25:$25,Discount!$27:$27,Discount!$29:$33</definedName>
    <definedName name="Z_97EFF801_2C6F_4063_9981_A39996328FAC_.wvu.Rows" localSheetId="2" hidden="1">'Names of Bidder'!$6:$6</definedName>
    <definedName name="Z_97EFF801_2C6F_4063_9981_A39996328FAC_.wvu.Rows" localSheetId="12" hidden="1">'Sch-6'!$17:$22</definedName>
    <definedName name="Z_9C0E3A54_A1E4_4406_967B_FE168F751196_.wvu.Cols" localSheetId="14" hidden="1">Discount!$I:$O</definedName>
    <definedName name="Z_9C0E3A54_A1E4_4406_967B_FE168F751196_.wvu.Cols" localSheetId="3" hidden="1">'Sch-1'!$Q:$U</definedName>
    <definedName name="Z_9C0E3A54_A1E4_4406_967B_FE168F751196_.wvu.Cols" localSheetId="4" hidden="1">'Sch-1 Dis'!$K:$K</definedName>
    <definedName name="Z_9C0E3A54_A1E4_4406_967B_FE168F751196_.wvu.Cols" localSheetId="5" hidden="1">'Sch-2'!$L:$M</definedName>
    <definedName name="Z_9C0E3A54_A1E4_4406_967B_FE168F751196_.wvu.Cols" localSheetId="12" hidden="1">'Sch-6'!$L:$L</definedName>
    <definedName name="Z_9C0E3A54_A1E4_4406_967B_FE168F751196_.wvu.PrintArea" localSheetId="18" hidden="1">'Bid Form 2nd Envelope'!$A$1:$F$52</definedName>
    <definedName name="Z_9C0E3A54_A1E4_4406_967B_FE168F751196_.wvu.PrintArea" localSheetId="1" hidden="1">Cover!$B$1:$E$15</definedName>
    <definedName name="Z_9C0E3A54_A1E4_4406_967B_FE168F751196_.wvu.PrintArea" localSheetId="14" hidden="1">Discount!$A$2:$G$43</definedName>
    <definedName name="Z_9C0E3A54_A1E4_4406_967B_FE168F751196_.wvu.PrintArea" localSheetId="16" hidden="1">'Entry Tax'!$A$1:$E$16</definedName>
    <definedName name="Z_9C0E3A54_A1E4_4406_967B_FE168F751196_.wvu.PrintArea" localSheetId="2" hidden="1">'Names of Bidder'!$B$1:$D$22</definedName>
    <definedName name="Z_9C0E3A54_A1E4_4406_967B_FE168F751196_.wvu.PrintArea" localSheetId="15" hidden="1">Octroi!$A$1:$E$16</definedName>
    <definedName name="Z_9C0E3A54_A1E4_4406_967B_FE168F751196_.wvu.PrintArea" localSheetId="17" hidden="1">'Other Taxes &amp; Duties'!$A$1:$F$16</definedName>
    <definedName name="Z_9C0E3A54_A1E4_4406_967B_FE168F751196_.wvu.PrintArea" localSheetId="19" hidden="1">'Q &amp; C'!$A$1:$F$43</definedName>
    <definedName name="Z_9C0E3A54_A1E4_4406_967B_FE168F751196_.wvu.PrintArea" localSheetId="3" hidden="1">'Sch-1'!$A$1:$O$30</definedName>
    <definedName name="Z_9C0E3A54_A1E4_4406_967B_FE168F751196_.wvu.PrintArea" localSheetId="4" hidden="1">'Sch-1 Dis'!$A$1:$H$32</definedName>
    <definedName name="Z_9C0E3A54_A1E4_4406_967B_FE168F751196_.wvu.PrintArea" localSheetId="5" hidden="1">'Sch-2'!$A$1:$J$25</definedName>
    <definedName name="Z_9C0E3A54_A1E4_4406_967B_FE168F751196_.wvu.PrintArea" localSheetId="6" hidden="1">'Sch-2 Dis'!$A$1:$G$24</definedName>
    <definedName name="Z_9C0E3A54_A1E4_4406_967B_FE168F751196_.wvu.PrintArea" localSheetId="7" hidden="1">'Sch-3 '!$A$1:$G$28</definedName>
    <definedName name="Z_9C0E3A54_A1E4_4406_967B_FE168F751196_.wvu.PrintArea" localSheetId="8" hidden="1">'Sch-4'!$A$1:$E$24</definedName>
    <definedName name="Z_9C0E3A54_A1E4_4406_967B_FE168F751196_.wvu.PrintArea" localSheetId="9" hidden="1">'Sch-4 Dis'!$A$1:$E$44</definedName>
    <definedName name="Z_9C0E3A54_A1E4_4406_967B_FE168F751196_.wvu.PrintArea" localSheetId="10" hidden="1">'Sch-5'!$A$1:$D$28</definedName>
    <definedName name="Z_9C0E3A54_A1E4_4406_967B_FE168F751196_.wvu.PrintArea" localSheetId="11" hidden="1">'Sch-5 After Discount'!$A$1:$D$32</definedName>
    <definedName name="Z_9C0E3A54_A1E4_4406_967B_FE168F751196_.wvu.PrintArea" localSheetId="12" hidden="1">'Sch-6'!$A$1:$J$25</definedName>
    <definedName name="Z_9C0E3A54_A1E4_4406_967B_FE168F751196_.wvu.PrintArea" localSheetId="13" hidden="1">'Sch-6 Dis'!$A$1:$F$28</definedName>
    <definedName name="Z_9C0E3A54_A1E4_4406_967B_FE168F751196_.wvu.PrintArea" localSheetId="20" hidden="1">'T &amp; D'!$A$1:$E$12</definedName>
    <definedName name="Z_9C0E3A54_A1E4_4406_967B_FE168F751196_.wvu.PrintTitles" localSheetId="3" hidden="1">'Sch-1'!$15:$17</definedName>
    <definedName name="Z_9C0E3A54_A1E4_4406_967B_FE168F751196_.wvu.PrintTitles" localSheetId="4" hidden="1">'Sch-1 Dis'!$15:$17</definedName>
    <definedName name="Z_9C0E3A54_A1E4_4406_967B_FE168F751196_.wvu.PrintTitles" localSheetId="5" hidden="1">'Sch-2'!$13:$15</definedName>
    <definedName name="Z_9C0E3A54_A1E4_4406_967B_FE168F751196_.wvu.PrintTitles" localSheetId="6" hidden="1">'Sch-2 Dis'!$13:$15</definedName>
    <definedName name="Z_9C0E3A54_A1E4_4406_967B_FE168F751196_.wvu.PrintTitles" localSheetId="7" hidden="1">'Sch-3 '!$14:$16</definedName>
    <definedName name="Z_9C0E3A54_A1E4_4406_967B_FE168F751196_.wvu.PrintTitles" localSheetId="8" hidden="1">'Sch-4'!$3:$13</definedName>
    <definedName name="Z_9C0E3A54_A1E4_4406_967B_FE168F751196_.wvu.PrintTitles" localSheetId="9" hidden="1">'Sch-4 Dis'!$3:$13</definedName>
    <definedName name="Z_9C0E3A54_A1E4_4406_967B_FE168F751196_.wvu.PrintTitles" localSheetId="10" hidden="1">'Sch-5'!$3:$13</definedName>
    <definedName name="Z_9C0E3A54_A1E4_4406_967B_FE168F751196_.wvu.PrintTitles" localSheetId="11" hidden="1">'Sch-5 After Discount'!$3:$13</definedName>
    <definedName name="Z_9C0E3A54_A1E4_4406_967B_FE168F751196_.wvu.PrintTitles" localSheetId="12" hidden="1">'Sch-6'!$14:$14</definedName>
    <definedName name="Z_9C0E3A54_A1E4_4406_967B_FE168F751196_.wvu.PrintTitles" localSheetId="13" hidden="1">'Sch-6 Dis'!$14:$14</definedName>
    <definedName name="Z_9C0E3A54_A1E4_4406_967B_FE168F751196_.wvu.Rows" localSheetId="0" hidden="1">'Basic Data'!$11:$12</definedName>
    <definedName name="Z_9C0E3A54_A1E4_4406_967B_FE168F751196_.wvu.Rows" localSheetId="18" hidden="1">'Bid Form 2nd Envelope'!$23:$23</definedName>
    <definedName name="Z_9C0E3A54_A1E4_4406_967B_FE168F751196_.wvu.Rows" localSheetId="1" hidden="1">Cover!$7:$7,Cover!$10:$10</definedName>
    <definedName name="Z_9C0E3A54_A1E4_4406_967B_FE168F751196_.wvu.Rows" localSheetId="14" hidden="1">Discount!$19:$19,Discount!$21:$21,Discount!$25:$25,Discount!$27:$27,Discount!$32:$33</definedName>
    <definedName name="Z_9C0E3A54_A1E4_4406_967B_FE168F751196_.wvu.Rows" localSheetId="3" hidden="1">'Sch-1'!#REF!</definedName>
    <definedName name="Z_9CA44E70_650F_49CD_967F_298619682CA2_.wvu.Cols" localSheetId="14" hidden="1">Discount!$I:$O</definedName>
    <definedName name="Z_9CA44E70_650F_49CD_967F_298619682CA2_.wvu.Cols" localSheetId="3" hidden="1">'Sch-1'!$Q:$U</definedName>
    <definedName name="Z_9CA44E70_650F_49CD_967F_298619682CA2_.wvu.Cols" localSheetId="4" hidden="1">'Sch-1 Dis'!$K:$K</definedName>
    <definedName name="Z_9CA44E70_650F_49CD_967F_298619682CA2_.wvu.Cols" localSheetId="5" hidden="1">'Sch-2'!$L:$M</definedName>
    <definedName name="Z_9CA44E70_650F_49CD_967F_298619682CA2_.wvu.Cols" localSheetId="12" hidden="1">'Sch-6'!$L:$L</definedName>
    <definedName name="Z_9CA44E70_650F_49CD_967F_298619682CA2_.wvu.PrintArea" localSheetId="18" hidden="1">'Bid Form 2nd Envelope'!$A$1:$F$52</definedName>
    <definedName name="Z_9CA44E70_650F_49CD_967F_298619682CA2_.wvu.PrintArea" localSheetId="1" hidden="1">Cover!$B$1:$E$15</definedName>
    <definedName name="Z_9CA44E70_650F_49CD_967F_298619682CA2_.wvu.PrintArea" localSheetId="14" hidden="1">Discount!$A$2:$G$43</definedName>
    <definedName name="Z_9CA44E70_650F_49CD_967F_298619682CA2_.wvu.PrintArea" localSheetId="16" hidden="1">'Entry Tax'!$A$1:$E$16</definedName>
    <definedName name="Z_9CA44E70_650F_49CD_967F_298619682CA2_.wvu.PrintArea" localSheetId="2" hidden="1">'Names of Bidder'!$B$1:$D$22</definedName>
    <definedName name="Z_9CA44E70_650F_49CD_967F_298619682CA2_.wvu.PrintArea" localSheetId="15" hidden="1">Octroi!$A$1:$E$16</definedName>
    <definedName name="Z_9CA44E70_650F_49CD_967F_298619682CA2_.wvu.PrintArea" localSheetId="17" hidden="1">'Other Taxes &amp; Duties'!$A$1:$F$16</definedName>
    <definedName name="Z_9CA44E70_650F_49CD_967F_298619682CA2_.wvu.PrintArea" localSheetId="19" hidden="1">'Q &amp; C'!$A$1:$F$43</definedName>
    <definedName name="Z_9CA44E70_650F_49CD_967F_298619682CA2_.wvu.PrintArea" localSheetId="3" hidden="1">'Sch-1'!$A$1:$O$30</definedName>
    <definedName name="Z_9CA44E70_650F_49CD_967F_298619682CA2_.wvu.PrintArea" localSheetId="4" hidden="1">'Sch-1 Dis'!$A$1:$H$32</definedName>
    <definedName name="Z_9CA44E70_650F_49CD_967F_298619682CA2_.wvu.PrintArea" localSheetId="5" hidden="1">'Sch-2'!$A$1:$J$25</definedName>
    <definedName name="Z_9CA44E70_650F_49CD_967F_298619682CA2_.wvu.PrintArea" localSheetId="6" hidden="1">'Sch-2 Dis'!$A$1:$G$24</definedName>
    <definedName name="Z_9CA44E70_650F_49CD_967F_298619682CA2_.wvu.PrintArea" localSheetId="7" hidden="1">'Sch-3 '!$A$1:$G$28</definedName>
    <definedName name="Z_9CA44E70_650F_49CD_967F_298619682CA2_.wvu.PrintArea" localSheetId="8" hidden="1">'Sch-4'!$A$1:$E$24</definedName>
    <definedName name="Z_9CA44E70_650F_49CD_967F_298619682CA2_.wvu.PrintArea" localSheetId="9" hidden="1">'Sch-4 Dis'!$A$1:$E$44</definedName>
    <definedName name="Z_9CA44E70_650F_49CD_967F_298619682CA2_.wvu.PrintArea" localSheetId="10" hidden="1">'Sch-5'!$A$1:$D$28</definedName>
    <definedName name="Z_9CA44E70_650F_49CD_967F_298619682CA2_.wvu.PrintArea" localSheetId="11" hidden="1">'Sch-5 After Discount'!$A$1:$D$32</definedName>
    <definedName name="Z_9CA44E70_650F_49CD_967F_298619682CA2_.wvu.PrintArea" localSheetId="12" hidden="1">'Sch-6'!$A$1:$J$25</definedName>
    <definedName name="Z_9CA44E70_650F_49CD_967F_298619682CA2_.wvu.PrintArea" localSheetId="13" hidden="1">'Sch-6 Dis'!$A$1:$F$28</definedName>
    <definedName name="Z_9CA44E70_650F_49CD_967F_298619682CA2_.wvu.PrintArea" localSheetId="20" hidden="1">'T &amp; D'!$A$1:$E$12</definedName>
    <definedName name="Z_9CA44E70_650F_49CD_967F_298619682CA2_.wvu.PrintTitles" localSheetId="3" hidden="1">'Sch-1'!$15:$17</definedName>
    <definedName name="Z_9CA44E70_650F_49CD_967F_298619682CA2_.wvu.PrintTitles" localSheetId="4" hidden="1">'Sch-1 Dis'!$15:$17</definedName>
    <definedName name="Z_9CA44E70_650F_49CD_967F_298619682CA2_.wvu.PrintTitles" localSheetId="5" hidden="1">'Sch-2'!$13:$15</definedName>
    <definedName name="Z_9CA44E70_650F_49CD_967F_298619682CA2_.wvu.PrintTitles" localSheetId="6" hidden="1">'Sch-2 Dis'!$13:$15</definedName>
    <definedName name="Z_9CA44E70_650F_49CD_967F_298619682CA2_.wvu.PrintTitles" localSheetId="7" hidden="1">'Sch-3 '!$14:$16</definedName>
    <definedName name="Z_9CA44E70_650F_49CD_967F_298619682CA2_.wvu.PrintTitles" localSheetId="8" hidden="1">'Sch-4'!$3:$13</definedName>
    <definedName name="Z_9CA44E70_650F_49CD_967F_298619682CA2_.wvu.PrintTitles" localSheetId="9" hidden="1">'Sch-4 Dis'!$3:$13</definedName>
    <definedName name="Z_9CA44E70_650F_49CD_967F_298619682CA2_.wvu.PrintTitles" localSheetId="10" hidden="1">'Sch-5'!$3:$13</definedName>
    <definedName name="Z_9CA44E70_650F_49CD_967F_298619682CA2_.wvu.PrintTitles" localSheetId="11" hidden="1">'Sch-5 After Discount'!$3:$13</definedName>
    <definedName name="Z_9CA44E70_650F_49CD_967F_298619682CA2_.wvu.PrintTitles" localSheetId="12" hidden="1">'Sch-6'!$14:$14</definedName>
    <definedName name="Z_9CA44E70_650F_49CD_967F_298619682CA2_.wvu.PrintTitles" localSheetId="13" hidden="1">'Sch-6 Dis'!$14:$14</definedName>
    <definedName name="Z_9CA44E70_650F_49CD_967F_298619682CA2_.wvu.Rows" localSheetId="0" hidden="1">'Basic Data'!$11:$12</definedName>
    <definedName name="Z_9CA44E70_650F_49CD_967F_298619682CA2_.wvu.Rows" localSheetId="18" hidden="1">'Bid Form 2nd Envelope'!$23:$23</definedName>
    <definedName name="Z_9CA44E70_650F_49CD_967F_298619682CA2_.wvu.Rows" localSheetId="1" hidden="1">Cover!$7:$7,Cover!$10:$10</definedName>
    <definedName name="Z_9CA44E70_650F_49CD_967F_298619682CA2_.wvu.Rows" localSheetId="14" hidden="1">Discount!$19:$19,Discount!$21:$21,Discount!$25:$25,Discount!$27:$27,Discount!$32:$33</definedName>
    <definedName name="Z_9CA44E70_650F_49CD_967F_298619682CA2_.wvu.Rows" localSheetId="3" hidden="1">'Sch-1'!#REF!</definedName>
    <definedName name="Z_A8D67B77_0FCD_43C6_B55F_10F11F3996C9_.wvu.Cols" localSheetId="14" hidden="1">Discount!$I:$O</definedName>
    <definedName name="Z_A8D67B77_0FCD_43C6_B55F_10F11F3996C9_.wvu.Cols" localSheetId="3" hidden="1">'Sch-1'!$O:$X</definedName>
    <definedName name="Z_A8D67B77_0FCD_43C6_B55F_10F11F3996C9_.wvu.Cols" localSheetId="4" hidden="1">'Sch-1 Dis'!$K:$K</definedName>
    <definedName name="Z_A8D67B77_0FCD_43C6_B55F_10F11F3996C9_.wvu.Cols" localSheetId="5" hidden="1">'Sch-2'!$L:$M</definedName>
    <definedName name="Z_A8D67B77_0FCD_43C6_B55F_10F11F3996C9_.wvu.Cols" localSheetId="7" hidden="1">'Sch-3 '!$H:$S</definedName>
    <definedName name="Z_A8D67B77_0FCD_43C6_B55F_10F11F3996C9_.wvu.Cols" localSheetId="8" hidden="1">'Sch-4'!$F:$K</definedName>
    <definedName name="Z_A8D67B77_0FCD_43C6_B55F_10F11F3996C9_.wvu.Cols" localSheetId="12" hidden="1">'Sch-6'!$E:$E,'Sch-6'!$L:$L,'Sch-6'!$O:$R</definedName>
    <definedName name="Z_A8D67B77_0FCD_43C6_B55F_10F11F3996C9_.wvu.PrintArea" localSheetId="18" hidden="1">'Bid Form 2nd Envelope'!$A$1:$F$52</definedName>
    <definedName name="Z_A8D67B77_0FCD_43C6_B55F_10F11F3996C9_.wvu.PrintArea" localSheetId="1" hidden="1">Cover!$B$1:$E$15</definedName>
    <definedName name="Z_A8D67B77_0FCD_43C6_B55F_10F11F3996C9_.wvu.PrintArea" localSheetId="14" hidden="1">Discount!$A$2:$G$43</definedName>
    <definedName name="Z_A8D67B77_0FCD_43C6_B55F_10F11F3996C9_.wvu.PrintArea" localSheetId="16" hidden="1">'Entry Tax'!$A$1:$E$16</definedName>
    <definedName name="Z_A8D67B77_0FCD_43C6_B55F_10F11F3996C9_.wvu.PrintArea" localSheetId="2" hidden="1">'Names of Bidder'!$B$1:$D$22</definedName>
    <definedName name="Z_A8D67B77_0FCD_43C6_B55F_10F11F3996C9_.wvu.PrintArea" localSheetId="15" hidden="1">Octroi!$A$1:$E$16</definedName>
    <definedName name="Z_A8D67B77_0FCD_43C6_B55F_10F11F3996C9_.wvu.PrintArea" localSheetId="17" hidden="1">'Other Taxes &amp; Duties'!$A$1:$F$16</definedName>
    <definedName name="Z_A8D67B77_0FCD_43C6_B55F_10F11F3996C9_.wvu.PrintArea" localSheetId="19" hidden="1">'Q &amp; C'!$A$1:$F$43</definedName>
    <definedName name="Z_A8D67B77_0FCD_43C6_B55F_10F11F3996C9_.wvu.PrintArea" localSheetId="3" hidden="1">'Sch-1'!$A$1:$O$28</definedName>
    <definedName name="Z_A8D67B77_0FCD_43C6_B55F_10F11F3996C9_.wvu.PrintArea" localSheetId="4" hidden="1">'Sch-1 Dis'!$A$1:$H$32</definedName>
    <definedName name="Z_A8D67B77_0FCD_43C6_B55F_10F11F3996C9_.wvu.PrintArea" localSheetId="5" hidden="1">'Sch-2'!$A$1:$J$25</definedName>
    <definedName name="Z_A8D67B77_0FCD_43C6_B55F_10F11F3996C9_.wvu.PrintArea" localSheetId="6" hidden="1">'Sch-2 Dis'!$A$1:$G$24</definedName>
    <definedName name="Z_A8D67B77_0FCD_43C6_B55F_10F11F3996C9_.wvu.PrintArea" localSheetId="7" hidden="1">'Sch-3 '!$A$1:$G$27</definedName>
    <definedName name="Z_A8D67B77_0FCD_43C6_B55F_10F11F3996C9_.wvu.PrintArea" localSheetId="8" hidden="1">'Sch-4'!$A$1:$E$24</definedName>
    <definedName name="Z_A8D67B77_0FCD_43C6_B55F_10F11F3996C9_.wvu.PrintArea" localSheetId="9" hidden="1">'Sch-4 Dis'!$A$1:$E$44</definedName>
    <definedName name="Z_A8D67B77_0FCD_43C6_B55F_10F11F3996C9_.wvu.PrintArea" localSheetId="10" hidden="1">'Sch-5'!$A$1:$D$27</definedName>
    <definedName name="Z_A8D67B77_0FCD_43C6_B55F_10F11F3996C9_.wvu.PrintArea" localSheetId="11" hidden="1">'Sch-5 After Discount'!$A$1:$D$32</definedName>
    <definedName name="Z_A8D67B77_0FCD_43C6_B55F_10F11F3996C9_.wvu.PrintArea" localSheetId="12" hidden="1">'Sch-6'!$A$1:$J$25</definedName>
    <definedName name="Z_A8D67B77_0FCD_43C6_B55F_10F11F3996C9_.wvu.PrintArea" localSheetId="13" hidden="1">'Sch-6 Dis'!$A$1:$F$28</definedName>
    <definedName name="Z_A8D67B77_0FCD_43C6_B55F_10F11F3996C9_.wvu.PrintArea" localSheetId="20" hidden="1">'T &amp; D'!$A$1:$E$12</definedName>
    <definedName name="Z_A8D67B77_0FCD_43C6_B55F_10F11F3996C9_.wvu.PrintTitles" localSheetId="3" hidden="1">'Sch-1'!$15:$17</definedName>
    <definedName name="Z_A8D67B77_0FCD_43C6_B55F_10F11F3996C9_.wvu.PrintTitles" localSheetId="4" hidden="1">'Sch-1 Dis'!$15:$17</definedName>
    <definedName name="Z_A8D67B77_0FCD_43C6_B55F_10F11F3996C9_.wvu.PrintTitles" localSheetId="5" hidden="1">'Sch-2'!$13:$15</definedName>
    <definedName name="Z_A8D67B77_0FCD_43C6_B55F_10F11F3996C9_.wvu.PrintTitles" localSheetId="6" hidden="1">'Sch-2 Dis'!$13:$15</definedName>
    <definedName name="Z_A8D67B77_0FCD_43C6_B55F_10F11F3996C9_.wvu.PrintTitles" localSheetId="7" hidden="1">'Sch-3 '!$14:$16</definedName>
    <definedName name="Z_A8D67B77_0FCD_43C6_B55F_10F11F3996C9_.wvu.PrintTitles" localSheetId="8" hidden="1">'Sch-4'!$3:$13</definedName>
    <definedName name="Z_A8D67B77_0FCD_43C6_B55F_10F11F3996C9_.wvu.PrintTitles" localSheetId="9" hidden="1">'Sch-4 Dis'!$3:$13</definedName>
    <definedName name="Z_A8D67B77_0FCD_43C6_B55F_10F11F3996C9_.wvu.PrintTitles" localSheetId="10" hidden="1">'Sch-5'!$3:$13</definedName>
    <definedName name="Z_A8D67B77_0FCD_43C6_B55F_10F11F3996C9_.wvu.PrintTitles" localSheetId="11" hidden="1">'Sch-5 After Discount'!$3:$13</definedName>
    <definedName name="Z_A8D67B77_0FCD_43C6_B55F_10F11F3996C9_.wvu.PrintTitles" localSheetId="12" hidden="1">'Sch-6'!$14:$14</definedName>
    <definedName name="Z_A8D67B77_0FCD_43C6_B55F_10F11F3996C9_.wvu.PrintTitles" localSheetId="13" hidden="1">'Sch-6 Dis'!$14:$14</definedName>
    <definedName name="Z_A8D67B77_0FCD_43C6_B55F_10F11F3996C9_.wvu.Rows" localSheetId="0" hidden="1">'Basic Data'!$11:$12</definedName>
    <definedName name="Z_A8D67B77_0FCD_43C6_B55F_10F11F3996C9_.wvu.Rows" localSheetId="18" hidden="1">'Bid Form 2nd Envelope'!$23:$23,'Bid Form 2nd Envelope'!$34:$34</definedName>
    <definedName name="Z_A8D67B77_0FCD_43C6_B55F_10F11F3996C9_.wvu.Rows" localSheetId="1" hidden="1">Cover!$7:$7,Cover!$10:$10</definedName>
    <definedName name="Z_A8D67B77_0FCD_43C6_B55F_10F11F3996C9_.wvu.Rows" localSheetId="14" hidden="1">Discount!$19:$19,Discount!$21:$21,Discount!$25:$25,Discount!$27:$27,Discount!$29:$33</definedName>
    <definedName name="Z_A8D67B77_0FCD_43C6_B55F_10F11F3996C9_.wvu.Rows" localSheetId="2" hidden="1">'Names of Bidder'!$6:$6</definedName>
    <definedName name="Z_A8D67B77_0FCD_43C6_B55F_10F11F3996C9_.wvu.Rows" localSheetId="12" hidden="1">'Sch-6'!$17:$22</definedName>
    <definedName name="Z_B0EE7D76_5806_4718_BDAD_3A3EA691E5E4_.wvu.Cols" localSheetId="14" hidden="1">Discount!$I:$P</definedName>
    <definedName name="Z_B0EE7D76_5806_4718_BDAD_3A3EA691E5E4_.wvu.Cols" localSheetId="3" hidden="1">'Sch-1'!$Q:$U</definedName>
    <definedName name="Z_B0EE7D76_5806_4718_BDAD_3A3EA691E5E4_.wvu.Cols" localSheetId="4" hidden="1">'Sch-1 Dis'!$K:$K</definedName>
    <definedName name="Z_B0EE7D76_5806_4718_BDAD_3A3EA691E5E4_.wvu.Cols" localSheetId="5" hidden="1">'Sch-2'!$L:$M</definedName>
    <definedName name="Z_B0EE7D76_5806_4718_BDAD_3A3EA691E5E4_.wvu.Cols" localSheetId="12" hidden="1">'Sch-6'!$L:$L</definedName>
    <definedName name="Z_B0EE7D76_5806_4718_BDAD_3A3EA691E5E4_.wvu.PrintArea" localSheetId="18" hidden="1">'Bid Form 2nd Envelope'!$A$1:$F$54</definedName>
    <definedName name="Z_B0EE7D76_5806_4718_BDAD_3A3EA691E5E4_.wvu.PrintArea" localSheetId="1" hidden="1">Cover!$B$1:$E$15</definedName>
    <definedName name="Z_B0EE7D76_5806_4718_BDAD_3A3EA691E5E4_.wvu.PrintArea" localSheetId="14" hidden="1">Discount!$A$2:$G$43</definedName>
    <definedName name="Z_B0EE7D76_5806_4718_BDAD_3A3EA691E5E4_.wvu.PrintArea" localSheetId="16" hidden="1">'Entry Tax'!$A$1:$E$16</definedName>
    <definedName name="Z_B0EE7D76_5806_4718_BDAD_3A3EA691E5E4_.wvu.PrintArea" localSheetId="2" hidden="1">'Names of Bidder'!$B$1:$E$20</definedName>
    <definedName name="Z_B0EE7D76_5806_4718_BDAD_3A3EA691E5E4_.wvu.PrintArea" localSheetId="15" hidden="1">Octroi!$A$1:$E$16</definedName>
    <definedName name="Z_B0EE7D76_5806_4718_BDAD_3A3EA691E5E4_.wvu.PrintArea" localSheetId="17" hidden="1">'Other Taxes &amp; Duties'!$A$1:$F$16</definedName>
    <definedName name="Z_B0EE7D76_5806_4718_BDAD_3A3EA691E5E4_.wvu.PrintArea" localSheetId="3" hidden="1">'Sch-1'!$A$1:$O$30</definedName>
    <definedName name="Z_B0EE7D76_5806_4718_BDAD_3A3EA691E5E4_.wvu.PrintArea" localSheetId="4" hidden="1">'Sch-1 Dis'!$A$1:$H$32</definedName>
    <definedName name="Z_B0EE7D76_5806_4718_BDAD_3A3EA691E5E4_.wvu.PrintArea" localSheetId="5" hidden="1">'Sch-2'!$A$1:$J$25</definedName>
    <definedName name="Z_B0EE7D76_5806_4718_BDAD_3A3EA691E5E4_.wvu.PrintArea" localSheetId="6" hidden="1">'Sch-2 Dis'!$A$1:$G$24</definedName>
    <definedName name="Z_B0EE7D76_5806_4718_BDAD_3A3EA691E5E4_.wvu.PrintArea" localSheetId="7" hidden="1">'Sch-3 '!$A$1:$G$28</definedName>
    <definedName name="Z_B0EE7D76_5806_4718_BDAD_3A3EA691E5E4_.wvu.PrintArea" localSheetId="8" hidden="1">'Sch-4'!$A$1:$E$24</definedName>
    <definedName name="Z_B0EE7D76_5806_4718_BDAD_3A3EA691E5E4_.wvu.PrintArea" localSheetId="9" hidden="1">'Sch-4 Dis'!$A$1:$E$44</definedName>
    <definedName name="Z_B0EE7D76_5806_4718_BDAD_3A3EA691E5E4_.wvu.PrintArea" localSheetId="10" hidden="1">'Sch-5'!$A$1:$D$28</definedName>
    <definedName name="Z_B0EE7D76_5806_4718_BDAD_3A3EA691E5E4_.wvu.PrintArea" localSheetId="11" hidden="1">'Sch-5 After Discount'!$A$1:$D$32</definedName>
    <definedName name="Z_B0EE7D76_5806_4718_BDAD_3A3EA691E5E4_.wvu.PrintArea" localSheetId="12" hidden="1">'Sch-6'!$A$1:$J$25</definedName>
    <definedName name="Z_B0EE7D76_5806_4718_BDAD_3A3EA691E5E4_.wvu.PrintArea" localSheetId="13" hidden="1">'Sch-6 Dis'!$A$1:$F$28</definedName>
    <definedName name="Z_B0EE7D76_5806_4718_BDAD_3A3EA691E5E4_.wvu.PrintTitles" localSheetId="3" hidden="1">'Sch-1'!$15:$17</definedName>
    <definedName name="Z_B0EE7D76_5806_4718_BDAD_3A3EA691E5E4_.wvu.PrintTitles" localSheetId="4" hidden="1">'Sch-1 Dis'!$15:$17</definedName>
    <definedName name="Z_B0EE7D76_5806_4718_BDAD_3A3EA691E5E4_.wvu.PrintTitles" localSheetId="5" hidden="1">'Sch-2'!$13:$15</definedName>
    <definedName name="Z_B0EE7D76_5806_4718_BDAD_3A3EA691E5E4_.wvu.PrintTitles" localSheetId="6" hidden="1">'Sch-2 Dis'!$13:$15</definedName>
    <definedName name="Z_B0EE7D76_5806_4718_BDAD_3A3EA691E5E4_.wvu.PrintTitles" localSheetId="7" hidden="1">'Sch-3 '!$14:$16</definedName>
    <definedName name="Z_B0EE7D76_5806_4718_BDAD_3A3EA691E5E4_.wvu.PrintTitles" localSheetId="8" hidden="1">'Sch-4'!$3:$13</definedName>
    <definedName name="Z_B0EE7D76_5806_4718_BDAD_3A3EA691E5E4_.wvu.PrintTitles" localSheetId="9" hidden="1">'Sch-4 Dis'!$3:$13</definedName>
    <definedName name="Z_B0EE7D76_5806_4718_BDAD_3A3EA691E5E4_.wvu.PrintTitles" localSheetId="10" hidden="1">'Sch-5'!$3:$13</definedName>
    <definedName name="Z_B0EE7D76_5806_4718_BDAD_3A3EA691E5E4_.wvu.PrintTitles" localSheetId="11" hidden="1">'Sch-5 After Discount'!$3:$13</definedName>
    <definedName name="Z_B0EE7D76_5806_4718_BDAD_3A3EA691E5E4_.wvu.PrintTitles" localSheetId="12" hidden="1">'Sch-6'!$14:$14</definedName>
    <definedName name="Z_B0EE7D76_5806_4718_BDAD_3A3EA691E5E4_.wvu.PrintTitles" localSheetId="13" hidden="1">'Sch-6 Dis'!$14:$14</definedName>
    <definedName name="Z_B0EE7D76_5806_4718_BDAD_3A3EA691E5E4_.wvu.Rows" localSheetId="0" hidden="1">'Basic Data'!$11:$12</definedName>
    <definedName name="Z_B0EE7D76_5806_4718_BDAD_3A3EA691E5E4_.wvu.Rows" localSheetId="18" hidden="1">'Bid Form 2nd Envelope'!$23:$23</definedName>
    <definedName name="Z_B0EE7D76_5806_4718_BDAD_3A3EA691E5E4_.wvu.Rows" localSheetId="1" hidden="1">Cover!$7:$7,Cover!$10:$10</definedName>
    <definedName name="Z_B0EE7D76_5806_4718_BDAD_3A3EA691E5E4_.wvu.Rows" localSheetId="14" hidden="1">Discount!$21:$21,Discount!$27:$27</definedName>
    <definedName name="Z_B0EE7D76_5806_4718_BDAD_3A3EA691E5E4_.wvu.Rows" localSheetId="3" hidden="1">'Sch-1'!#REF!</definedName>
    <definedName name="Z_B1277D53_29D6_4226_81E2_084FB62977B6_.wvu.Cols" localSheetId="14" hidden="1">Discount!$I:$P</definedName>
    <definedName name="Z_B1277D53_29D6_4226_81E2_084FB62977B6_.wvu.Cols" localSheetId="3" hidden="1">'Sch-1'!$Q:$U</definedName>
    <definedName name="Z_B1277D53_29D6_4226_81E2_084FB62977B6_.wvu.Cols" localSheetId="4" hidden="1">'Sch-1 Dis'!$K:$K</definedName>
    <definedName name="Z_B1277D53_29D6_4226_81E2_084FB62977B6_.wvu.Cols" localSheetId="5" hidden="1">'Sch-2'!$L:$M</definedName>
    <definedName name="Z_B1277D53_29D6_4226_81E2_084FB62977B6_.wvu.Cols" localSheetId="12" hidden="1">'Sch-6'!$L:$L</definedName>
    <definedName name="Z_B1277D53_29D6_4226_81E2_084FB62977B6_.wvu.PrintArea" localSheetId="18" hidden="1">'Bid Form 2nd Envelope'!$A$1:$F$52</definedName>
    <definedName name="Z_B1277D53_29D6_4226_81E2_084FB62977B6_.wvu.PrintArea" localSheetId="1" hidden="1">Cover!$B$1:$E$15</definedName>
    <definedName name="Z_B1277D53_29D6_4226_81E2_084FB62977B6_.wvu.PrintArea" localSheetId="14" hidden="1">Discount!$A$2:$G$43</definedName>
    <definedName name="Z_B1277D53_29D6_4226_81E2_084FB62977B6_.wvu.PrintArea" localSheetId="16" hidden="1">'Entry Tax'!$A$1:$E$16</definedName>
    <definedName name="Z_B1277D53_29D6_4226_81E2_084FB62977B6_.wvu.PrintArea" localSheetId="2" hidden="1">'Names of Bidder'!$B$1:$D$22</definedName>
    <definedName name="Z_B1277D53_29D6_4226_81E2_084FB62977B6_.wvu.PrintArea" localSheetId="15" hidden="1">Octroi!$A$1:$E$16</definedName>
    <definedName name="Z_B1277D53_29D6_4226_81E2_084FB62977B6_.wvu.PrintArea" localSheetId="17" hidden="1">'Other Taxes &amp; Duties'!$A$1:$F$16</definedName>
    <definedName name="Z_B1277D53_29D6_4226_81E2_084FB62977B6_.wvu.PrintArea" localSheetId="19" hidden="1">'Q &amp; C'!$A$1:$F$43</definedName>
    <definedName name="Z_B1277D53_29D6_4226_81E2_084FB62977B6_.wvu.PrintArea" localSheetId="3" hidden="1">'Sch-1'!$A$1:$O$30</definedName>
    <definedName name="Z_B1277D53_29D6_4226_81E2_084FB62977B6_.wvu.PrintArea" localSheetId="4" hidden="1">'Sch-1 Dis'!$A$1:$H$32</definedName>
    <definedName name="Z_B1277D53_29D6_4226_81E2_084FB62977B6_.wvu.PrintArea" localSheetId="5" hidden="1">'Sch-2'!$A$1:$J$25</definedName>
    <definedName name="Z_B1277D53_29D6_4226_81E2_084FB62977B6_.wvu.PrintArea" localSheetId="6" hidden="1">'Sch-2 Dis'!$A$1:$G$24</definedName>
    <definedName name="Z_B1277D53_29D6_4226_81E2_084FB62977B6_.wvu.PrintArea" localSheetId="7" hidden="1">'Sch-3 '!$A$1:$G$28</definedName>
    <definedName name="Z_B1277D53_29D6_4226_81E2_084FB62977B6_.wvu.PrintArea" localSheetId="8" hidden="1">'Sch-4'!$A$1:$E$24</definedName>
    <definedName name="Z_B1277D53_29D6_4226_81E2_084FB62977B6_.wvu.PrintArea" localSheetId="9" hidden="1">'Sch-4 Dis'!$A$1:$E$44</definedName>
    <definedName name="Z_B1277D53_29D6_4226_81E2_084FB62977B6_.wvu.PrintArea" localSheetId="10" hidden="1">'Sch-5'!$A$1:$D$28</definedName>
    <definedName name="Z_B1277D53_29D6_4226_81E2_084FB62977B6_.wvu.PrintArea" localSheetId="11" hidden="1">'Sch-5 After Discount'!$A$1:$D$32</definedName>
    <definedName name="Z_B1277D53_29D6_4226_81E2_084FB62977B6_.wvu.PrintArea" localSheetId="12" hidden="1">'Sch-6'!$A$1:$J$25</definedName>
    <definedName name="Z_B1277D53_29D6_4226_81E2_084FB62977B6_.wvu.PrintArea" localSheetId="13" hidden="1">'Sch-6 Dis'!$A$1:$F$28</definedName>
    <definedName name="Z_B1277D53_29D6_4226_81E2_084FB62977B6_.wvu.PrintArea" localSheetId="20" hidden="1">'T &amp; D'!$A$1:$E$12</definedName>
    <definedName name="Z_B1277D53_29D6_4226_81E2_084FB62977B6_.wvu.PrintTitles" localSheetId="3" hidden="1">'Sch-1'!$15:$17</definedName>
    <definedName name="Z_B1277D53_29D6_4226_81E2_084FB62977B6_.wvu.PrintTitles" localSheetId="4" hidden="1">'Sch-1 Dis'!$15:$17</definedName>
    <definedName name="Z_B1277D53_29D6_4226_81E2_084FB62977B6_.wvu.PrintTitles" localSheetId="5" hidden="1">'Sch-2'!$13:$15</definedName>
    <definedName name="Z_B1277D53_29D6_4226_81E2_084FB62977B6_.wvu.PrintTitles" localSheetId="6" hidden="1">'Sch-2 Dis'!$13:$15</definedName>
    <definedName name="Z_B1277D53_29D6_4226_81E2_084FB62977B6_.wvu.PrintTitles" localSheetId="7" hidden="1">'Sch-3 '!$14:$16</definedName>
    <definedName name="Z_B1277D53_29D6_4226_81E2_084FB62977B6_.wvu.PrintTitles" localSheetId="8" hidden="1">'Sch-4'!$3:$13</definedName>
    <definedName name="Z_B1277D53_29D6_4226_81E2_084FB62977B6_.wvu.PrintTitles" localSheetId="9" hidden="1">'Sch-4 Dis'!$3:$13</definedName>
    <definedName name="Z_B1277D53_29D6_4226_81E2_084FB62977B6_.wvu.PrintTitles" localSheetId="10" hidden="1">'Sch-5'!$3:$13</definedName>
    <definedName name="Z_B1277D53_29D6_4226_81E2_084FB62977B6_.wvu.PrintTitles" localSheetId="11" hidden="1">'Sch-5 After Discount'!$3:$13</definedName>
    <definedName name="Z_B1277D53_29D6_4226_81E2_084FB62977B6_.wvu.PrintTitles" localSheetId="12" hidden="1">'Sch-6'!$14:$14</definedName>
    <definedName name="Z_B1277D53_29D6_4226_81E2_084FB62977B6_.wvu.PrintTitles" localSheetId="13" hidden="1">'Sch-6 Dis'!$14:$14</definedName>
    <definedName name="Z_B1277D53_29D6_4226_81E2_084FB62977B6_.wvu.Rows" localSheetId="0" hidden="1">'Basic Data'!$11:$12</definedName>
    <definedName name="Z_B1277D53_29D6_4226_81E2_084FB62977B6_.wvu.Rows" localSheetId="18" hidden="1">'Bid Form 2nd Envelope'!$23:$23</definedName>
    <definedName name="Z_B1277D53_29D6_4226_81E2_084FB62977B6_.wvu.Rows" localSheetId="1" hidden="1">Cover!$7:$7,Cover!$10:$10</definedName>
    <definedName name="Z_B1277D53_29D6_4226_81E2_084FB62977B6_.wvu.Rows" localSheetId="14" hidden="1">Discount!$21:$21,Discount!$27:$27</definedName>
    <definedName name="Z_B1277D53_29D6_4226_81E2_084FB62977B6_.wvu.Rows" localSheetId="3" hidden="1">'Sch-1'!#REF!</definedName>
    <definedName name="Z_BE00177C_666B_4CCB_B6AF_EE8409A04F15_.wvu.Cols" localSheetId="14" hidden="1">Discount!$I:$O</definedName>
    <definedName name="Z_BE00177C_666B_4CCB_B6AF_EE8409A04F15_.wvu.Cols" localSheetId="3" hidden="1">'Sch-1'!$Q:$U</definedName>
    <definedName name="Z_BE00177C_666B_4CCB_B6AF_EE8409A04F15_.wvu.Cols" localSheetId="4" hidden="1">'Sch-1 Dis'!$K:$K</definedName>
    <definedName name="Z_BE00177C_666B_4CCB_B6AF_EE8409A04F15_.wvu.Cols" localSheetId="5" hidden="1">'Sch-2'!$L:$M</definedName>
    <definedName name="Z_BE00177C_666B_4CCB_B6AF_EE8409A04F15_.wvu.Cols" localSheetId="7" hidden="1">'Sch-3 '!$H:$S</definedName>
    <definedName name="Z_BE00177C_666B_4CCB_B6AF_EE8409A04F15_.wvu.Cols" localSheetId="12" hidden="1">'Sch-6'!$L:$L</definedName>
    <definedName name="Z_BE00177C_666B_4CCB_B6AF_EE8409A04F15_.wvu.PrintArea" localSheetId="18" hidden="1">'Bid Form 2nd Envelope'!$A$1:$F$52</definedName>
    <definedName name="Z_BE00177C_666B_4CCB_B6AF_EE8409A04F15_.wvu.PrintArea" localSheetId="1" hidden="1">Cover!$B$1:$E$15</definedName>
    <definedName name="Z_BE00177C_666B_4CCB_B6AF_EE8409A04F15_.wvu.PrintArea" localSheetId="14" hidden="1">Discount!$A$2:$G$43</definedName>
    <definedName name="Z_BE00177C_666B_4CCB_B6AF_EE8409A04F15_.wvu.PrintArea" localSheetId="16" hidden="1">'Entry Tax'!$A$1:$E$16</definedName>
    <definedName name="Z_BE00177C_666B_4CCB_B6AF_EE8409A04F15_.wvu.PrintArea" localSheetId="2" hidden="1">'Names of Bidder'!$B$1:$D$22</definedName>
    <definedName name="Z_BE00177C_666B_4CCB_B6AF_EE8409A04F15_.wvu.PrintArea" localSheetId="15" hidden="1">Octroi!$A$1:$E$16</definedName>
    <definedName name="Z_BE00177C_666B_4CCB_B6AF_EE8409A04F15_.wvu.PrintArea" localSheetId="17" hidden="1">'Other Taxes &amp; Duties'!$A$1:$F$16</definedName>
    <definedName name="Z_BE00177C_666B_4CCB_B6AF_EE8409A04F15_.wvu.PrintArea" localSheetId="19" hidden="1">'Q &amp; C'!$A$1:$F$43</definedName>
    <definedName name="Z_BE00177C_666B_4CCB_B6AF_EE8409A04F15_.wvu.PrintArea" localSheetId="3" hidden="1">'Sch-1'!$A$1:$O$30</definedName>
    <definedName name="Z_BE00177C_666B_4CCB_B6AF_EE8409A04F15_.wvu.PrintArea" localSheetId="4" hidden="1">'Sch-1 Dis'!$A$1:$H$32</definedName>
    <definedName name="Z_BE00177C_666B_4CCB_B6AF_EE8409A04F15_.wvu.PrintArea" localSheetId="5" hidden="1">'Sch-2'!$A$1:$J$25</definedName>
    <definedName name="Z_BE00177C_666B_4CCB_B6AF_EE8409A04F15_.wvu.PrintArea" localSheetId="6" hidden="1">'Sch-2 Dis'!$A$1:$G$24</definedName>
    <definedName name="Z_BE00177C_666B_4CCB_B6AF_EE8409A04F15_.wvu.PrintArea" localSheetId="7" hidden="1">'Sch-3 '!$A$1:$G$28</definedName>
    <definedName name="Z_BE00177C_666B_4CCB_B6AF_EE8409A04F15_.wvu.PrintArea" localSheetId="8" hidden="1">'Sch-4'!$A$1:$E$24</definedName>
    <definedName name="Z_BE00177C_666B_4CCB_B6AF_EE8409A04F15_.wvu.PrintArea" localSheetId="9" hidden="1">'Sch-4 Dis'!$A$1:$E$44</definedName>
    <definedName name="Z_BE00177C_666B_4CCB_B6AF_EE8409A04F15_.wvu.PrintArea" localSheetId="10" hidden="1">'Sch-5'!$A$1:$D$28</definedName>
    <definedName name="Z_BE00177C_666B_4CCB_B6AF_EE8409A04F15_.wvu.PrintArea" localSheetId="11" hidden="1">'Sch-5 After Discount'!$A$1:$D$32</definedName>
    <definedName name="Z_BE00177C_666B_4CCB_B6AF_EE8409A04F15_.wvu.PrintArea" localSheetId="12" hidden="1">'Sch-6'!$A$1:$J$25</definedName>
    <definedName name="Z_BE00177C_666B_4CCB_B6AF_EE8409A04F15_.wvu.PrintArea" localSheetId="13" hidden="1">'Sch-6 Dis'!$A$1:$F$28</definedName>
    <definedName name="Z_BE00177C_666B_4CCB_B6AF_EE8409A04F15_.wvu.PrintArea" localSheetId="20" hidden="1">'T &amp; D'!$A$1:$E$12</definedName>
    <definedName name="Z_BE00177C_666B_4CCB_B6AF_EE8409A04F15_.wvu.PrintTitles" localSheetId="3" hidden="1">'Sch-1'!$15:$17</definedName>
    <definedName name="Z_BE00177C_666B_4CCB_B6AF_EE8409A04F15_.wvu.PrintTitles" localSheetId="4" hidden="1">'Sch-1 Dis'!$15:$17</definedName>
    <definedName name="Z_BE00177C_666B_4CCB_B6AF_EE8409A04F15_.wvu.PrintTitles" localSheetId="5" hidden="1">'Sch-2'!$13:$15</definedName>
    <definedName name="Z_BE00177C_666B_4CCB_B6AF_EE8409A04F15_.wvu.PrintTitles" localSheetId="6" hidden="1">'Sch-2 Dis'!$13:$15</definedName>
    <definedName name="Z_BE00177C_666B_4CCB_B6AF_EE8409A04F15_.wvu.PrintTitles" localSheetId="7" hidden="1">'Sch-3 '!$14:$16</definedName>
    <definedName name="Z_BE00177C_666B_4CCB_B6AF_EE8409A04F15_.wvu.PrintTitles" localSheetId="8" hidden="1">'Sch-4'!$3:$13</definedName>
    <definedName name="Z_BE00177C_666B_4CCB_B6AF_EE8409A04F15_.wvu.PrintTitles" localSheetId="9" hidden="1">'Sch-4 Dis'!$3:$13</definedName>
    <definedName name="Z_BE00177C_666B_4CCB_B6AF_EE8409A04F15_.wvu.PrintTitles" localSheetId="10" hidden="1">'Sch-5'!$3:$13</definedName>
    <definedName name="Z_BE00177C_666B_4CCB_B6AF_EE8409A04F15_.wvu.PrintTitles" localSheetId="11" hidden="1">'Sch-5 After Discount'!$3:$13</definedName>
    <definedName name="Z_BE00177C_666B_4CCB_B6AF_EE8409A04F15_.wvu.PrintTitles" localSheetId="12" hidden="1">'Sch-6'!$14:$14</definedName>
    <definedName name="Z_BE00177C_666B_4CCB_B6AF_EE8409A04F15_.wvu.PrintTitles" localSheetId="13" hidden="1">'Sch-6 Dis'!$14:$14</definedName>
    <definedName name="Z_BE00177C_666B_4CCB_B6AF_EE8409A04F15_.wvu.Rows" localSheetId="0" hidden="1">'Basic Data'!$11:$12</definedName>
    <definedName name="Z_BE00177C_666B_4CCB_B6AF_EE8409A04F15_.wvu.Rows" localSheetId="18" hidden="1">'Bid Form 2nd Envelope'!$23:$23</definedName>
    <definedName name="Z_BE00177C_666B_4CCB_B6AF_EE8409A04F15_.wvu.Rows" localSheetId="1" hidden="1">Cover!$7:$7,Cover!$10:$10</definedName>
    <definedName name="Z_BE00177C_666B_4CCB_B6AF_EE8409A04F15_.wvu.Rows" localSheetId="14" hidden="1">Discount!$19:$19,Discount!$21:$21,Discount!$25:$25,Discount!$27:$27,Discount!$29:$33</definedName>
    <definedName name="Z_BE00177C_666B_4CCB_B6AF_EE8409A04F15_.wvu.Rows" localSheetId="3" hidden="1">'Sch-1'!#REF!</definedName>
    <definedName name="Z_BE00177C_666B_4CCB_B6AF_EE8409A04F15_.wvu.Rows" localSheetId="12" hidden="1">'Sch-6'!#REF!,'Sch-6'!#REF!</definedName>
    <definedName name="Z_C39F923C_6CD3_45D8_86F8_6C4D806DDD7E_.wvu.Cols" localSheetId="14" hidden="1">Discount!$I:$P</definedName>
    <definedName name="Z_C39F923C_6CD3_45D8_86F8_6C4D806DDD7E_.wvu.Cols" localSheetId="3" hidden="1">'Sch-1'!$Q:$U</definedName>
    <definedName name="Z_C39F923C_6CD3_45D8_86F8_6C4D806DDD7E_.wvu.Cols" localSheetId="4" hidden="1">'Sch-1 Dis'!$K:$K</definedName>
    <definedName name="Z_C39F923C_6CD3_45D8_86F8_6C4D806DDD7E_.wvu.Cols" localSheetId="5" hidden="1">'Sch-2'!$L:$M</definedName>
    <definedName name="Z_C39F923C_6CD3_45D8_86F8_6C4D806DDD7E_.wvu.Cols" localSheetId="12" hidden="1">'Sch-6'!$L:$L</definedName>
    <definedName name="Z_C39F923C_6CD3_45D8_86F8_6C4D806DDD7E_.wvu.PrintArea" localSheetId="18" hidden="1">'Bid Form 2nd Envelope'!$A$1:$F$52</definedName>
    <definedName name="Z_C39F923C_6CD3_45D8_86F8_6C4D806DDD7E_.wvu.PrintArea" localSheetId="1" hidden="1">Cover!$B$1:$E$15</definedName>
    <definedName name="Z_C39F923C_6CD3_45D8_86F8_6C4D806DDD7E_.wvu.PrintArea" localSheetId="14" hidden="1">Discount!$A$2:$G$43</definedName>
    <definedName name="Z_C39F923C_6CD3_45D8_86F8_6C4D806DDD7E_.wvu.PrintArea" localSheetId="16" hidden="1">'Entry Tax'!$A$1:$E$16</definedName>
    <definedName name="Z_C39F923C_6CD3_45D8_86F8_6C4D806DDD7E_.wvu.PrintArea" localSheetId="2" hidden="1">'Names of Bidder'!$B$1:$D$22</definedName>
    <definedName name="Z_C39F923C_6CD3_45D8_86F8_6C4D806DDD7E_.wvu.PrintArea" localSheetId="15" hidden="1">Octroi!$A$1:$E$16</definedName>
    <definedName name="Z_C39F923C_6CD3_45D8_86F8_6C4D806DDD7E_.wvu.PrintArea" localSheetId="17" hidden="1">'Other Taxes &amp; Duties'!$A$1:$F$16</definedName>
    <definedName name="Z_C39F923C_6CD3_45D8_86F8_6C4D806DDD7E_.wvu.PrintArea" localSheetId="19" hidden="1">'Q &amp; C'!$A$1:$F$43</definedName>
    <definedName name="Z_C39F923C_6CD3_45D8_86F8_6C4D806DDD7E_.wvu.PrintArea" localSheetId="3" hidden="1">'Sch-1'!$A$1:$O$30</definedName>
    <definedName name="Z_C39F923C_6CD3_45D8_86F8_6C4D806DDD7E_.wvu.PrintArea" localSheetId="4" hidden="1">'Sch-1 Dis'!$A$1:$H$32</definedName>
    <definedName name="Z_C39F923C_6CD3_45D8_86F8_6C4D806DDD7E_.wvu.PrintArea" localSheetId="5" hidden="1">'Sch-2'!$A$1:$J$25</definedName>
    <definedName name="Z_C39F923C_6CD3_45D8_86F8_6C4D806DDD7E_.wvu.PrintArea" localSheetId="6" hidden="1">'Sch-2 Dis'!$A$1:$G$24</definedName>
    <definedName name="Z_C39F923C_6CD3_45D8_86F8_6C4D806DDD7E_.wvu.PrintArea" localSheetId="7" hidden="1">'Sch-3 '!$A$1:$G$28</definedName>
    <definedName name="Z_C39F923C_6CD3_45D8_86F8_6C4D806DDD7E_.wvu.PrintArea" localSheetId="8" hidden="1">'Sch-4'!$A$1:$E$24</definedName>
    <definedName name="Z_C39F923C_6CD3_45D8_86F8_6C4D806DDD7E_.wvu.PrintArea" localSheetId="9" hidden="1">'Sch-4 Dis'!$A$1:$E$44</definedName>
    <definedName name="Z_C39F923C_6CD3_45D8_86F8_6C4D806DDD7E_.wvu.PrintArea" localSheetId="10" hidden="1">'Sch-5'!$A$1:$D$28</definedName>
    <definedName name="Z_C39F923C_6CD3_45D8_86F8_6C4D806DDD7E_.wvu.PrintArea" localSheetId="11" hidden="1">'Sch-5 After Discount'!$A$1:$D$32</definedName>
    <definedName name="Z_C39F923C_6CD3_45D8_86F8_6C4D806DDD7E_.wvu.PrintArea" localSheetId="12" hidden="1">'Sch-6'!$A$1:$J$25</definedName>
    <definedName name="Z_C39F923C_6CD3_45D8_86F8_6C4D806DDD7E_.wvu.PrintArea" localSheetId="13" hidden="1">'Sch-6 Dis'!$A$1:$F$28</definedName>
    <definedName name="Z_C39F923C_6CD3_45D8_86F8_6C4D806DDD7E_.wvu.PrintArea" localSheetId="20" hidden="1">'T &amp; D'!$A$1:$E$12</definedName>
    <definedName name="Z_C39F923C_6CD3_45D8_86F8_6C4D806DDD7E_.wvu.PrintTitles" localSheetId="3" hidden="1">'Sch-1'!$15:$17</definedName>
    <definedName name="Z_C39F923C_6CD3_45D8_86F8_6C4D806DDD7E_.wvu.PrintTitles" localSheetId="4" hidden="1">'Sch-1 Dis'!$15:$17</definedName>
    <definedName name="Z_C39F923C_6CD3_45D8_86F8_6C4D806DDD7E_.wvu.PrintTitles" localSheetId="5" hidden="1">'Sch-2'!$13:$15</definedName>
    <definedName name="Z_C39F923C_6CD3_45D8_86F8_6C4D806DDD7E_.wvu.PrintTitles" localSheetId="6" hidden="1">'Sch-2 Dis'!$13:$15</definedName>
    <definedName name="Z_C39F923C_6CD3_45D8_86F8_6C4D806DDD7E_.wvu.PrintTitles" localSheetId="7" hidden="1">'Sch-3 '!$14:$16</definedName>
    <definedName name="Z_C39F923C_6CD3_45D8_86F8_6C4D806DDD7E_.wvu.PrintTitles" localSheetId="8" hidden="1">'Sch-4'!$3:$13</definedName>
    <definedName name="Z_C39F923C_6CD3_45D8_86F8_6C4D806DDD7E_.wvu.PrintTitles" localSheetId="9" hidden="1">'Sch-4 Dis'!$3:$13</definedName>
    <definedName name="Z_C39F923C_6CD3_45D8_86F8_6C4D806DDD7E_.wvu.PrintTitles" localSheetId="10" hidden="1">'Sch-5'!$3:$13</definedName>
    <definedName name="Z_C39F923C_6CD3_45D8_86F8_6C4D806DDD7E_.wvu.PrintTitles" localSheetId="11" hidden="1">'Sch-5 After Discount'!$3:$13</definedName>
    <definedName name="Z_C39F923C_6CD3_45D8_86F8_6C4D806DDD7E_.wvu.PrintTitles" localSheetId="12" hidden="1">'Sch-6'!$14:$14</definedName>
    <definedName name="Z_C39F923C_6CD3_45D8_86F8_6C4D806DDD7E_.wvu.PrintTitles" localSheetId="13" hidden="1">'Sch-6 Dis'!$14:$14</definedName>
    <definedName name="Z_C39F923C_6CD3_45D8_86F8_6C4D806DDD7E_.wvu.Rows" localSheetId="0" hidden="1">'Basic Data'!$11:$12</definedName>
    <definedName name="Z_C39F923C_6CD3_45D8_86F8_6C4D806DDD7E_.wvu.Rows" localSheetId="18" hidden="1">'Bid Form 2nd Envelope'!$23:$23</definedName>
    <definedName name="Z_C39F923C_6CD3_45D8_86F8_6C4D806DDD7E_.wvu.Rows" localSheetId="1" hidden="1">Cover!$7:$7,Cover!$10:$10</definedName>
    <definedName name="Z_C39F923C_6CD3_45D8_86F8_6C4D806DDD7E_.wvu.Rows" localSheetId="14" hidden="1">Discount!$21:$21,Discount!$27:$27</definedName>
    <definedName name="Z_C39F923C_6CD3_45D8_86F8_6C4D806DDD7E_.wvu.Rows" localSheetId="3" hidden="1">'Sch-1'!#REF!</definedName>
    <definedName name="Z_D39E83F3_4061_47C5_8153_10B7C21D208A_.wvu.Cols" localSheetId="14" hidden="1">Discount!$I:$O</definedName>
    <definedName name="Z_D39E83F3_4061_47C5_8153_10B7C21D208A_.wvu.Cols" localSheetId="3" hidden="1">'Sch-1'!#REF!,'Sch-1'!$Q:$U</definedName>
    <definedName name="Z_D39E83F3_4061_47C5_8153_10B7C21D208A_.wvu.Cols" localSheetId="4" hidden="1">'Sch-1 Dis'!$K:$K</definedName>
    <definedName name="Z_D39E83F3_4061_47C5_8153_10B7C21D208A_.wvu.Cols" localSheetId="5" hidden="1">'Sch-2'!$E:$E,'Sch-2'!$L:$M</definedName>
    <definedName name="Z_D39E83F3_4061_47C5_8153_10B7C21D208A_.wvu.Cols" localSheetId="7" hidden="1">'Sch-3 '!$H:$S</definedName>
    <definedName name="Z_D39E83F3_4061_47C5_8153_10B7C21D208A_.wvu.Cols" localSheetId="12" hidden="1">'Sch-6'!$L:$L</definedName>
    <definedName name="Z_D39E83F3_4061_47C5_8153_10B7C21D208A_.wvu.PrintArea" localSheetId="18" hidden="1">'Bid Form 2nd Envelope'!$A$1:$F$52</definedName>
    <definedName name="Z_D39E83F3_4061_47C5_8153_10B7C21D208A_.wvu.PrintArea" localSheetId="1" hidden="1">Cover!$B$1:$E$15</definedName>
    <definedName name="Z_D39E83F3_4061_47C5_8153_10B7C21D208A_.wvu.PrintArea" localSheetId="14" hidden="1">Discount!$A$2:$G$43</definedName>
    <definedName name="Z_D39E83F3_4061_47C5_8153_10B7C21D208A_.wvu.PrintArea" localSheetId="16" hidden="1">'Entry Tax'!$A$1:$E$16</definedName>
    <definedName name="Z_D39E83F3_4061_47C5_8153_10B7C21D208A_.wvu.PrintArea" localSheetId="2" hidden="1">'Names of Bidder'!$B$1:$D$22</definedName>
    <definedName name="Z_D39E83F3_4061_47C5_8153_10B7C21D208A_.wvu.PrintArea" localSheetId="15" hidden="1">Octroi!$A$1:$E$16</definedName>
    <definedName name="Z_D39E83F3_4061_47C5_8153_10B7C21D208A_.wvu.PrintArea" localSheetId="17" hidden="1">'Other Taxes &amp; Duties'!$A$1:$F$16</definedName>
    <definedName name="Z_D39E83F3_4061_47C5_8153_10B7C21D208A_.wvu.PrintArea" localSheetId="19" hidden="1">'Q &amp; C'!$A$1:$F$43</definedName>
    <definedName name="Z_D39E83F3_4061_47C5_8153_10B7C21D208A_.wvu.PrintArea" localSheetId="3" hidden="1">'Sch-1'!$A$1:$O$28</definedName>
    <definedName name="Z_D39E83F3_4061_47C5_8153_10B7C21D208A_.wvu.PrintArea" localSheetId="4" hidden="1">'Sch-1 Dis'!$A$1:$H$32</definedName>
    <definedName name="Z_D39E83F3_4061_47C5_8153_10B7C21D208A_.wvu.PrintArea" localSheetId="5" hidden="1">'Sch-2'!$A$1:$J$25</definedName>
    <definedName name="Z_D39E83F3_4061_47C5_8153_10B7C21D208A_.wvu.PrintArea" localSheetId="6" hidden="1">'Sch-2 Dis'!$A$1:$G$24</definedName>
    <definedName name="Z_D39E83F3_4061_47C5_8153_10B7C21D208A_.wvu.PrintArea" localSheetId="7" hidden="1">'Sch-3 '!$A$1:$G$28</definedName>
    <definedName name="Z_D39E83F3_4061_47C5_8153_10B7C21D208A_.wvu.PrintArea" localSheetId="8" hidden="1">'Sch-4'!$A$1:$E$24</definedName>
    <definedName name="Z_D39E83F3_4061_47C5_8153_10B7C21D208A_.wvu.PrintArea" localSheetId="9" hidden="1">'Sch-4 Dis'!$A$1:$E$44</definedName>
    <definedName name="Z_D39E83F3_4061_47C5_8153_10B7C21D208A_.wvu.PrintArea" localSheetId="10" hidden="1">'Sch-5'!$A$1:$D$27</definedName>
    <definedName name="Z_D39E83F3_4061_47C5_8153_10B7C21D208A_.wvu.PrintArea" localSheetId="11" hidden="1">'Sch-5 After Discount'!$A$1:$D$32</definedName>
    <definedName name="Z_D39E83F3_4061_47C5_8153_10B7C21D208A_.wvu.PrintArea" localSheetId="12" hidden="1">'Sch-6'!$A$1:$J$25</definedName>
    <definedName name="Z_D39E83F3_4061_47C5_8153_10B7C21D208A_.wvu.PrintArea" localSheetId="13" hidden="1">'Sch-6 Dis'!$A$1:$F$28</definedName>
    <definedName name="Z_D39E83F3_4061_47C5_8153_10B7C21D208A_.wvu.PrintArea" localSheetId="20" hidden="1">'T &amp; D'!$A$1:$E$12</definedName>
    <definedName name="Z_D39E83F3_4061_47C5_8153_10B7C21D208A_.wvu.PrintTitles" localSheetId="3" hidden="1">'Sch-1'!$15:$17</definedName>
    <definedName name="Z_D39E83F3_4061_47C5_8153_10B7C21D208A_.wvu.PrintTitles" localSheetId="4" hidden="1">'Sch-1 Dis'!$15:$17</definedName>
    <definedName name="Z_D39E83F3_4061_47C5_8153_10B7C21D208A_.wvu.PrintTitles" localSheetId="5" hidden="1">'Sch-2'!$13:$15</definedName>
    <definedName name="Z_D39E83F3_4061_47C5_8153_10B7C21D208A_.wvu.PrintTitles" localSheetId="6" hidden="1">'Sch-2 Dis'!$13:$15</definedName>
    <definedName name="Z_D39E83F3_4061_47C5_8153_10B7C21D208A_.wvu.PrintTitles" localSheetId="7" hidden="1">'Sch-3 '!$14:$16</definedName>
    <definedName name="Z_D39E83F3_4061_47C5_8153_10B7C21D208A_.wvu.PrintTitles" localSheetId="8" hidden="1">'Sch-4'!$3:$13</definedName>
    <definedName name="Z_D39E83F3_4061_47C5_8153_10B7C21D208A_.wvu.PrintTitles" localSheetId="9" hidden="1">'Sch-4 Dis'!$3:$13</definedName>
    <definedName name="Z_D39E83F3_4061_47C5_8153_10B7C21D208A_.wvu.PrintTitles" localSheetId="10" hidden="1">'Sch-5'!$3:$13</definedName>
    <definedName name="Z_D39E83F3_4061_47C5_8153_10B7C21D208A_.wvu.PrintTitles" localSheetId="11" hidden="1">'Sch-5 After Discount'!$3:$13</definedName>
    <definedName name="Z_D39E83F3_4061_47C5_8153_10B7C21D208A_.wvu.PrintTitles" localSheetId="12" hidden="1">'Sch-6'!$14:$14</definedName>
    <definedName name="Z_D39E83F3_4061_47C5_8153_10B7C21D208A_.wvu.PrintTitles" localSheetId="13" hidden="1">'Sch-6 Dis'!$14:$14</definedName>
    <definedName name="Z_D39E83F3_4061_47C5_8153_10B7C21D208A_.wvu.Rows" localSheetId="0" hidden="1">'Basic Data'!$11:$12</definedName>
    <definedName name="Z_D39E83F3_4061_47C5_8153_10B7C21D208A_.wvu.Rows" localSheetId="18" hidden="1">'Bid Form 2nd Envelope'!$23:$23</definedName>
    <definedName name="Z_D39E83F3_4061_47C5_8153_10B7C21D208A_.wvu.Rows" localSheetId="1" hidden="1">Cover!$7:$7,Cover!$10:$10</definedName>
    <definedName name="Z_D39E83F3_4061_47C5_8153_10B7C21D208A_.wvu.Rows" localSheetId="14" hidden="1">Discount!$19:$19,Discount!$21:$21,Discount!$25:$25,Discount!$27:$27</definedName>
    <definedName name="Z_D39E83F3_4061_47C5_8153_10B7C21D208A_.wvu.Rows" localSheetId="12" hidden="1">'Sch-6'!#REF!</definedName>
    <definedName name="Z_D545044E_B7FF_408B_A291_2187C526EC3D_.wvu.Cols" localSheetId="14" hidden="1">Discount!$I:$N</definedName>
    <definedName name="Z_D545044E_B7FF_408B_A291_2187C526EC3D_.wvu.Cols" localSheetId="3" hidden="1">'Sch-1'!$O:$O,'Sch-1'!$Q:$T,'Sch-1'!$V:$V</definedName>
    <definedName name="Z_D545044E_B7FF_408B_A291_2187C526EC3D_.wvu.Cols" localSheetId="4" hidden="1">'Sch-1 Dis'!$K:$K</definedName>
    <definedName name="Z_D545044E_B7FF_408B_A291_2187C526EC3D_.wvu.Cols" localSheetId="5" hidden="1">'Sch-2'!$L:$M</definedName>
    <definedName name="Z_D545044E_B7FF_408B_A291_2187C526EC3D_.wvu.Cols" localSheetId="7" hidden="1">'Sch-3 '!$H:$S</definedName>
    <definedName name="Z_D545044E_B7FF_408B_A291_2187C526EC3D_.wvu.Cols" localSheetId="12" hidden="1">'Sch-6'!$E:$E,'Sch-6'!$L:$L</definedName>
    <definedName name="Z_D545044E_B7FF_408B_A291_2187C526EC3D_.wvu.FilterData" localSheetId="3" hidden="1">'Sch-1'!#REF!</definedName>
    <definedName name="Z_D545044E_B7FF_408B_A291_2187C526EC3D_.wvu.PrintArea" localSheetId="18" hidden="1">'Bid Form 2nd Envelope'!$A$1:$F$52</definedName>
    <definedName name="Z_D545044E_B7FF_408B_A291_2187C526EC3D_.wvu.PrintArea" localSheetId="1" hidden="1">Cover!$B$1:$E$15</definedName>
    <definedName name="Z_D545044E_B7FF_408B_A291_2187C526EC3D_.wvu.PrintArea" localSheetId="14" hidden="1">Discount!$A$2:$G$43</definedName>
    <definedName name="Z_D545044E_B7FF_408B_A291_2187C526EC3D_.wvu.PrintArea" localSheetId="16" hidden="1">'Entry Tax'!$A$1:$E$16</definedName>
    <definedName name="Z_D545044E_B7FF_408B_A291_2187C526EC3D_.wvu.PrintArea" localSheetId="2" hidden="1">'Names of Bidder'!$B$1:$D$22</definedName>
    <definedName name="Z_D545044E_B7FF_408B_A291_2187C526EC3D_.wvu.PrintArea" localSheetId="15" hidden="1">Octroi!$A$1:$E$16</definedName>
    <definedName name="Z_D545044E_B7FF_408B_A291_2187C526EC3D_.wvu.PrintArea" localSheetId="17" hidden="1">'Other Taxes &amp; Duties'!$A$1:$F$16</definedName>
    <definedName name="Z_D545044E_B7FF_408B_A291_2187C526EC3D_.wvu.PrintArea" localSheetId="19" hidden="1">'Q &amp; C'!$A$1:$F$43</definedName>
    <definedName name="Z_D545044E_B7FF_408B_A291_2187C526EC3D_.wvu.PrintArea" localSheetId="3" hidden="1">'Sch-1'!$A$1:$O$28</definedName>
    <definedName name="Z_D545044E_B7FF_408B_A291_2187C526EC3D_.wvu.PrintArea" localSheetId="4" hidden="1">'Sch-1 Dis'!$A$1:$H$32</definedName>
    <definedName name="Z_D545044E_B7FF_408B_A291_2187C526EC3D_.wvu.PrintArea" localSheetId="5" hidden="1">'Sch-2'!$A$1:$J$25</definedName>
    <definedName name="Z_D545044E_B7FF_408B_A291_2187C526EC3D_.wvu.PrintArea" localSheetId="6" hidden="1">'Sch-2 Dis'!$A$1:$G$24</definedName>
    <definedName name="Z_D545044E_B7FF_408B_A291_2187C526EC3D_.wvu.PrintArea" localSheetId="7" hidden="1">'Sch-3 '!$A$1:$G$28</definedName>
    <definedName name="Z_D545044E_B7FF_408B_A291_2187C526EC3D_.wvu.PrintArea" localSheetId="8" hidden="1">'Sch-4'!$A$1:$E$24</definedName>
    <definedName name="Z_D545044E_B7FF_408B_A291_2187C526EC3D_.wvu.PrintArea" localSheetId="9" hidden="1">'Sch-4 Dis'!$A$1:$E$44</definedName>
    <definedName name="Z_D545044E_B7FF_408B_A291_2187C526EC3D_.wvu.PrintArea" localSheetId="10" hidden="1">'Sch-5'!$A$1:$D$27</definedName>
    <definedName name="Z_D545044E_B7FF_408B_A291_2187C526EC3D_.wvu.PrintArea" localSheetId="11" hidden="1">'Sch-5 After Discount'!$A$1:$D$32</definedName>
    <definedName name="Z_D545044E_B7FF_408B_A291_2187C526EC3D_.wvu.PrintArea" localSheetId="12" hidden="1">'Sch-6'!$A$1:$J$25</definedName>
    <definedName name="Z_D545044E_B7FF_408B_A291_2187C526EC3D_.wvu.PrintArea" localSheetId="13" hidden="1">'Sch-6 Dis'!$A$1:$F$28</definedName>
    <definedName name="Z_D545044E_B7FF_408B_A291_2187C526EC3D_.wvu.PrintArea" localSheetId="20" hidden="1">'T &amp; D'!$A$1:$E$12</definedName>
    <definedName name="Z_D545044E_B7FF_408B_A291_2187C526EC3D_.wvu.PrintTitles" localSheetId="3" hidden="1">'Sch-1'!$15:$17</definedName>
    <definedName name="Z_D545044E_B7FF_408B_A291_2187C526EC3D_.wvu.PrintTitles" localSheetId="4" hidden="1">'Sch-1 Dis'!$15:$17</definedName>
    <definedName name="Z_D545044E_B7FF_408B_A291_2187C526EC3D_.wvu.PrintTitles" localSheetId="5" hidden="1">'Sch-2'!$13:$15</definedName>
    <definedName name="Z_D545044E_B7FF_408B_A291_2187C526EC3D_.wvu.PrintTitles" localSheetId="6" hidden="1">'Sch-2 Dis'!$13:$15</definedName>
    <definedName name="Z_D545044E_B7FF_408B_A291_2187C526EC3D_.wvu.PrintTitles" localSheetId="7" hidden="1">'Sch-3 '!$14:$16</definedName>
    <definedName name="Z_D545044E_B7FF_408B_A291_2187C526EC3D_.wvu.PrintTitles" localSheetId="8" hidden="1">'Sch-4'!$3:$13</definedName>
    <definedName name="Z_D545044E_B7FF_408B_A291_2187C526EC3D_.wvu.PrintTitles" localSheetId="9" hidden="1">'Sch-4 Dis'!$3:$13</definedName>
    <definedName name="Z_D545044E_B7FF_408B_A291_2187C526EC3D_.wvu.PrintTitles" localSheetId="10" hidden="1">'Sch-5'!$3:$13</definedName>
    <definedName name="Z_D545044E_B7FF_408B_A291_2187C526EC3D_.wvu.PrintTitles" localSheetId="11" hidden="1">'Sch-5 After Discount'!$3:$13</definedName>
    <definedName name="Z_D545044E_B7FF_408B_A291_2187C526EC3D_.wvu.PrintTitles" localSheetId="12" hidden="1">'Sch-6'!$14:$14</definedName>
    <definedName name="Z_D545044E_B7FF_408B_A291_2187C526EC3D_.wvu.PrintTitles" localSheetId="13" hidden="1">'Sch-6 Dis'!$14:$14</definedName>
    <definedName name="Z_D545044E_B7FF_408B_A291_2187C526EC3D_.wvu.Rows" localSheetId="0" hidden="1">'Basic Data'!$11:$12</definedName>
    <definedName name="Z_D545044E_B7FF_408B_A291_2187C526EC3D_.wvu.Rows" localSheetId="18" hidden="1">'Bid Form 2nd Envelope'!$23:$23,'Bid Form 2nd Envelope'!$34:$34</definedName>
    <definedName name="Z_D545044E_B7FF_408B_A291_2187C526EC3D_.wvu.Rows" localSheetId="1" hidden="1">Cover!$7:$7,Cover!$10:$10</definedName>
    <definedName name="Z_D545044E_B7FF_408B_A291_2187C526EC3D_.wvu.Rows" localSheetId="14" hidden="1">Discount!$19:$19,Discount!$21:$21,Discount!$25:$25,Discount!$27:$27,Discount!$29:$33</definedName>
    <definedName name="Z_D545044E_B7FF_408B_A291_2187C526EC3D_.wvu.Rows" localSheetId="2" hidden="1">'Names of Bidder'!$6:$6</definedName>
    <definedName name="Z_D545044E_B7FF_408B_A291_2187C526EC3D_.wvu.Rows" localSheetId="12" hidden="1">'Sch-6'!$17:$22</definedName>
    <definedName name="Z_D963BE1A_1920_4E18_8F54_07F354CCE224_.wvu.Cols" localSheetId="14" hidden="1">Discount!$I:$O</definedName>
    <definedName name="Z_D963BE1A_1920_4E18_8F54_07F354CCE224_.wvu.Cols" localSheetId="3" hidden="1">'Sch-1'!$Q:$U</definedName>
    <definedName name="Z_D963BE1A_1920_4E18_8F54_07F354CCE224_.wvu.Cols" localSheetId="4" hidden="1">'Sch-1 Dis'!$K:$K</definedName>
    <definedName name="Z_D963BE1A_1920_4E18_8F54_07F354CCE224_.wvu.Cols" localSheetId="5" hidden="1">'Sch-2'!$L:$M</definedName>
    <definedName name="Z_D963BE1A_1920_4E18_8F54_07F354CCE224_.wvu.Cols" localSheetId="7" hidden="1">'Sch-3 '!$H:$S</definedName>
    <definedName name="Z_D963BE1A_1920_4E18_8F54_07F354CCE224_.wvu.Cols" localSheetId="12" hidden="1">'Sch-6'!$E:$E,'Sch-6'!$L:$L</definedName>
    <definedName name="Z_D963BE1A_1920_4E18_8F54_07F354CCE224_.wvu.PrintArea" localSheetId="18" hidden="1">'Bid Form 2nd Envelope'!$A$1:$F$52</definedName>
    <definedName name="Z_D963BE1A_1920_4E18_8F54_07F354CCE224_.wvu.PrintArea" localSheetId="1" hidden="1">Cover!$B$1:$E$15</definedName>
    <definedName name="Z_D963BE1A_1920_4E18_8F54_07F354CCE224_.wvu.PrintArea" localSheetId="14" hidden="1">Discount!$A$2:$G$43</definedName>
    <definedName name="Z_D963BE1A_1920_4E18_8F54_07F354CCE224_.wvu.PrintArea" localSheetId="16" hidden="1">'Entry Tax'!$A$1:$E$16</definedName>
    <definedName name="Z_D963BE1A_1920_4E18_8F54_07F354CCE224_.wvu.PrintArea" localSheetId="2" hidden="1">'Names of Bidder'!$B$1:$D$22</definedName>
    <definedName name="Z_D963BE1A_1920_4E18_8F54_07F354CCE224_.wvu.PrintArea" localSheetId="15" hidden="1">Octroi!$A$1:$E$16</definedName>
    <definedName name="Z_D963BE1A_1920_4E18_8F54_07F354CCE224_.wvu.PrintArea" localSheetId="17" hidden="1">'Other Taxes &amp; Duties'!$A$1:$F$16</definedName>
    <definedName name="Z_D963BE1A_1920_4E18_8F54_07F354CCE224_.wvu.PrintArea" localSheetId="19" hidden="1">'Q &amp; C'!$A$1:$F$43</definedName>
    <definedName name="Z_D963BE1A_1920_4E18_8F54_07F354CCE224_.wvu.PrintArea" localSheetId="3" hidden="1">'Sch-1'!$A$1:$O$28</definedName>
    <definedName name="Z_D963BE1A_1920_4E18_8F54_07F354CCE224_.wvu.PrintArea" localSheetId="4" hidden="1">'Sch-1 Dis'!$A$1:$H$32</definedName>
    <definedName name="Z_D963BE1A_1920_4E18_8F54_07F354CCE224_.wvu.PrintArea" localSheetId="5" hidden="1">'Sch-2'!$A$1:$J$25</definedName>
    <definedName name="Z_D963BE1A_1920_4E18_8F54_07F354CCE224_.wvu.PrintArea" localSheetId="6" hidden="1">'Sch-2 Dis'!$A$1:$G$24</definedName>
    <definedName name="Z_D963BE1A_1920_4E18_8F54_07F354CCE224_.wvu.PrintArea" localSheetId="7" hidden="1">'Sch-3 '!$A$1:$G$28</definedName>
    <definedName name="Z_D963BE1A_1920_4E18_8F54_07F354CCE224_.wvu.PrintArea" localSheetId="8" hidden="1">'Sch-4'!$A$1:$E$24</definedName>
    <definedName name="Z_D963BE1A_1920_4E18_8F54_07F354CCE224_.wvu.PrintArea" localSheetId="9" hidden="1">'Sch-4 Dis'!$A$1:$E$44</definedName>
    <definedName name="Z_D963BE1A_1920_4E18_8F54_07F354CCE224_.wvu.PrintArea" localSheetId="10" hidden="1">'Sch-5'!$A$1:$D$27</definedName>
    <definedName name="Z_D963BE1A_1920_4E18_8F54_07F354CCE224_.wvu.PrintArea" localSheetId="11" hidden="1">'Sch-5 After Discount'!$A$1:$D$32</definedName>
    <definedName name="Z_D963BE1A_1920_4E18_8F54_07F354CCE224_.wvu.PrintArea" localSheetId="12" hidden="1">'Sch-6'!$A$1:$J$25</definedName>
    <definedName name="Z_D963BE1A_1920_4E18_8F54_07F354CCE224_.wvu.PrintArea" localSheetId="13" hidden="1">'Sch-6 Dis'!$A$1:$F$28</definedName>
    <definedName name="Z_D963BE1A_1920_4E18_8F54_07F354CCE224_.wvu.PrintArea" localSheetId="20" hidden="1">'T &amp; D'!$A$1:$E$12</definedName>
    <definedName name="Z_D963BE1A_1920_4E18_8F54_07F354CCE224_.wvu.PrintTitles" localSheetId="3" hidden="1">'Sch-1'!$15:$17</definedName>
    <definedName name="Z_D963BE1A_1920_4E18_8F54_07F354CCE224_.wvu.PrintTitles" localSheetId="4" hidden="1">'Sch-1 Dis'!$15:$17</definedName>
    <definedName name="Z_D963BE1A_1920_4E18_8F54_07F354CCE224_.wvu.PrintTitles" localSheetId="5" hidden="1">'Sch-2'!$13:$15</definedName>
    <definedName name="Z_D963BE1A_1920_4E18_8F54_07F354CCE224_.wvu.PrintTitles" localSheetId="6" hidden="1">'Sch-2 Dis'!$13:$15</definedName>
    <definedName name="Z_D963BE1A_1920_4E18_8F54_07F354CCE224_.wvu.PrintTitles" localSheetId="7" hidden="1">'Sch-3 '!$14:$16</definedName>
    <definedName name="Z_D963BE1A_1920_4E18_8F54_07F354CCE224_.wvu.PrintTitles" localSheetId="8" hidden="1">'Sch-4'!$3:$13</definedName>
    <definedName name="Z_D963BE1A_1920_4E18_8F54_07F354CCE224_.wvu.PrintTitles" localSheetId="9" hidden="1">'Sch-4 Dis'!$3:$13</definedName>
    <definedName name="Z_D963BE1A_1920_4E18_8F54_07F354CCE224_.wvu.PrintTitles" localSheetId="10" hidden="1">'Sch-5'!$3:$13</definedName>
    <definedName name="Z_D963BE1A_1920_4E18_8F54_07F354CCE224_.wvu.PrintTitles" localSheetId="11" hidden="1">'Sch-5 After Discount'!$3:$13</definedName>
    <definedName name="Z_D963BE1A_1920_4E18_8F54_07F354CCE224_.wvu.PrintTitles" localSheetId="12" hidden="1">'Sch-6'!$14:$14</definedName>
    <definedName name="Z_D963BE1A_1920_4E18_8F54_07F354CCE224_.wvu.PrintTitles" localSheetId="13" hidden="1">'Sch-6 Dis'!$14:$14</definedName>
    <definedName name="Z_D963BE1A_1920_4E18_8F54_07F354CCE224_.wvu.Rows" localSheetId="0" hidden="1">'Basic Data'!$11:$12</definedName>
    <definedName name="Z_D963BE1A_1920_4E18_8F54_07F354CCE224_.wvu.Rows" localSheetId="18" hidden="1">'Bid Form 2nd Envelope'!$23:$23</definedName>
    <definedName name="Z_D963BE1A_1920_4E18_8F54_07F354CCE224_.wvu.Rows" localSheetId="1" hidden="1">Cover!$7:$7,Cover!$10:$10</definedName>
    <definedName name="Z_D963BE1A_1920_4E18_8F54_07F354CCE224_.wvu.Rows" localSheetId="14" hidden="1">Discount!$19:$19,Discount!$21:$21,Discount!$25:$25,Discount!$27:$27,Discount!$29:$33</definedName>
    <definedName name="Z_D963BE1A_1920_4E18_8F54_07F354CCE224_.wvu.Rows" localSheetId="2" hidden="1">'Names of Bidder'!$6:$6</definedName>
    <definedName name="Z_D963BE1A_1920_4E18_8F54_07F354CCE224_.wvu.Rows" localSheetId="12" hidden="1">'Sch-6'!$17:$22</definedName>
    <definedName name="Z_E95B21C1_D936_4435_AF6F_90CF0B6A7506_.wvu.Cols" localSheetId="14" hidden="1">Discount!$I:$P</definedName>
    <definedName name="Z_E95B21C1_D936_4435_AF6F_90CF0B6A7506_.wvu.Cols" localSheetId="3" hidden="1">'Sch-1'!$Q:$U</definedName>
    <definedName name="Z_E95B21C1_D936_4435_AF6F_90CF0B6A7506_.wvu.Cols" localSheetId="4" hidden="1">'Sch-1 Dis'!$K:$K</definedName>
    <definedName name="Z_E95B21C1_D936_4435_AF6F_90CF0B6A7506_.wvu.Cols" localSheetId="5" hidden="1">'Sch-2'!$L:$M</definedName>
    <definedName name="Z_E95B21C1_D936_4435_AF6F_90CF0B6A7506_.wvu.Cols" localSheetId="12" hidden="1">'Sch-6'!$L:$L</definedName>
    <definedName name="Z_E95B21C1_D936_4435_AF6F_90CF0B6A7506_.wvu.PrintArea" localSheetId="18" hidden="1">'Bid Form 2nd Envelope'!$A$1:$F$52</definedName>
    <definedName name="Z_E95B21C1_D936_4435_AF6F_90CF0B6A7506_.wvu.PrintArea" localSheetId="1" hidden="1">Cover!$B$1:$E$15</definedName>
    <definedName name="Z_E95B21C1_D936_4435_AF6F_90CF0B6A7506_.wvu.PrintArea" localSheetId="14" hidden="1">Discount!$A$2:$G$43</definedName>
    <definedName name="Z_E95B21C1_D936_4435_AF6F_90CF0B6A7506_.wvu.PrintArea" localSheetId="16" hidden="1">'Entry Tax'!$A$1:$E$16</definedName>
    <definedName name="Z_E95B21C1_D936_4435_AF6F_90CF0B6A7506_.wvu.PrintArea" localSheetId="2" hidden="1">'Names of Bidder'!$B$1:$D$22</definedName>
    <definedName name="Z_E95B21C1_D936_4435_AF6F_90CF0B6A7506_.wvu.PrintArea" localSheetId="15" hidden="1">Octroi!$A$1:$E$16</definedName>
    <definedName name="Z_E95B21C1_D936_4435_AF6F_90CF0B6A7506_.wvu.PrintArea" localSheetId="17" hidden="1">'Other Taxes &amp; Duties'!$A$1:$F$16</definedName>
    <definedName name="Z_E95B21C1_D936_4435_AF6F_90CF0B6A7506_.wvu.PrintArea" localSheetId="19" hidden="1">'Q &amp; C'!$A$1:$F$43</definedName>
    <definedName name="Z_E95B21C1_D936_4435_AF6F_90CF0B6A7506_.wvu.PrintArea" localSheetId="3" hidden="1">'Sch-1'!$A$1:$O$30</definedName>
    <definedName name="Z_E95B21C1_D936_4435_AF6F_90CF0B6A7506_.wvu.PrintArea" localSheetId="4" hidden="1">'Sch-1 Dis'!$A$1:$H$32</definedName>
    <definedName name="Z_E95B21C1_D936_4435_AF6F_90CF0B6A7506_.wvu.PrintArea" localSheetId="5" hidden="1">'Sch-2'!$A$1:$J$25</definedName>
    <definedName name="Z_E95B21C1_D936_4435_AF6F_90CF0B6A7506_.wvu.PrintArea" localSheetId="6" hidden="1">'Sch-2 Dis'!$A$1:$G$24</definedName>
    <definedName name="Z_E95B21C1_D936_4435_AF6F_90CF0B6A7506_.wvu.PrintArea" localSheetId="7" hidden="1">'Sch-3 '!$A$1:$G$28</definedName>
    <definedName name="Z_E95B21C1_D936_4435_AF6F_90CF0B6A7506_.wvu.PrintArea" localSheetId="8" hidden="1">'Sch-4'!$A$1:$E$24</definedName>
    <definedName name="Z_E95B21C1_D936_4435_AF6F_90CF0B6A7506_.wvu.PrintArea" localSheetId="9" hidden="1">'Sch-4 Dis'!$A$1:$E$44</definedName>
    <definedName name="Z_E95B21C1_D936_4435_AF6F_90CF0B6A7506_.wvu.PrintArea" localSheetId="10" hidden="1">'Sch-5'!$A$1:$D$28</definedName>
    <definedName name="Z_E95B21C1_D936_4435_AF6F_90CF0B6A7506_.wvu.PrintArea" localSheetId="11" hidden="1">'Sch-5 After Discount'!$A$1:$D$32</definedName>
    <definedName name="Z_E95B21C1_D936_4435_AF6F_90CF0B6A7506_.wvu.PrintArea" localSheetId="12" hidden="1">'Sch-6'!$A$1:$J$25</definedName>
    <definedName name="Z_E95B21C1_D936_4435_AF6F_90CF0B6A7506_.wvu.PrintArea" localSheetId="13" hidden="1">'Sch-6 Dis'!$A$1:$F$28</definedName>
    <definedName name="Z_E95B21C1_D936_4435_AF6F_90CF0B6A7506_.wvu.PrintArea" localSheetId="20" hidden="1">'T &amp; D'!$A$1:$E$12</definedName>
    <definedName name="Z_E95B21C1_D936_4435_AF6F_90CF0B6A7506_.wvu.PrintTitles" localSheetId="3" hidden="1">'Sch-1'!$15:$17</definedName>
    <definedName name="Z_E95B21C1_D936_4435_AF6F_90CF0B6A7506_.wvu.PrintTitles" localSheetId="4" hidden="1">'Sch-1 Dis'!$15:$17</definedName>
    <definedName name="Z_E95B21C1_D936_4435_AF6F_90CF0B6A7506_.wvu.PrintTitles" localSheetId="5" hidden="1">'Sch-2'!$13:$15</definedName>
    <definedName name="Z_E95B21C1_D936_4435_AF6F_90CF0B6A7506_.wvu.PrintTitles" localSheetId="6" hidden="1">'Sch-2 Dis'!$13:$15</definedName>
    <definedName name="Z_E95B21C1_D936_4435_AF6F_90CF0B6A7506_.wvu.PrintTitles" localSheetId="7" hidden="1">'Sch-3 '!$14:$16</definedName>
    <definedName name="Z_E95B21C1_D936_4435_AF6F_90CF0B6A7506_.wvu.PrintTitles" localSheetId="8" hidden="1">'Sch-4'!$3:$13</definedName>
    <definedName name="Z_E95B21C1_D936_4435_AF6F_90CF0B6A7506_.wvu.PrintTitles" localSheetId="9" hidden="1">'Sch-4 Dis'!$3:$13</definedName>
    <definedName name="Z_E95B21C1_D936_4435_AF6F_90CF0B6A7506_.wvu.PrintTitles" localSheetId="10" hidden="1">'Sch-5'!$3:$13</definedName>
    <definedName name="Z_E95B21C1_D936_4435_AF6F_90CF0B6A7506_.wvu.PrintTitles" localSheetId="11" hidden="1">'Sch-5 After Discount'!$3:$13</definedName>
    <definedName name="Z_E95B21C1_D936_4435_AF6F_90CF0B6A7506_.wvu.PrintTitles" localSheetId="12" hidden="1">'Sch-6'!$14:$14</definedName>
    <definedName name="Z_E95B21C1_D936_4435_AF6F_90CF0B6A7506_.wvu.PrintTitles" localSheetId="13" hidden="1">'Sch-6 Dis'!$14:$14</definedName>
    <definedName name="Z_E95B21C1_D936_4435_AF6F_90CF0B6A7506_.wvu.Rows" localSheetId="0" hidden="1">'Basic Data'!$11:$12</definedName>
    <definedName name="Z_E95B21C1_D936_4435_AF6F_90CF0B6A7506_.wvu.Rows" localSheetId="18" hidden="1">'Bid Form 2nd Envelope'!$23:$23</definedName>
    <definedName name="Z_E95B21C1_D936_4435_AF6F_90CF0B6A7506_.wvu.Rows" localSheetId="1" hidden="1">Cover!$7:$7,Cover!$10:$10</definedName>
    <definedName name="Z_E95B21C1_D936_4435_AF6F_90CF0B6A7506_.wvu.Rows" localSheetId="14" hidden="1">Discount!$21:$21,Discount!$27:$27</definedName>
    <definedName name="Z_E95B21C1_D936_4435_AF6F_90CF0B6A7506_.wvu.Rows" localSheetId="3" hidden="1">'Sch-1'!#REF!</definedName>
    <definedName name="Z_EF525F2E_18DE_47FD_A864_6F2A2CA91061_.wvu.Cols" localSheetId="14" hidden="1">Discount!$I:$O</definedName>
    <definedName name="Z_EF525F2E_18DE_47FD_A864_6F2A2CA91061_.wvu.Cols" localSheetId="3" hidden="1">'Sch-1'!$Q:$U</definedName>
    <definedName name="Z_EF525F2E_18DE_47FD_A864_6F2A2CA91061_.wvu.Cols" localSheetId="4" hidden="1">'Sch-1 Dis'!$K:$K</definedName>
    <definedName name="Z_EF525F2E_18DE_47FD_A864_6F2A2CA91061_.wvu.Cols" localSheetId="5" hidden="1">'Sch-2'!$L:$M</definedName>
    <definedName name="Z_EF525F2E_18DE_47FD_A864_6F2A2CA91061_.wvu.Cols" localSheetId="12" hidden="1">'Sch-6'!$L:$L</definedName>
    <definedName name="Z_EF525F2E_18DE_47FD_A864_6F2A2CA91061_.wvu.PrintArea" localSheetId="18" hidden="1">'Bid Form 2nd Envelope'!$A$1:$F$52</definedName>
    <definedName name="Z_EF525F2E_18DE_47FD_A864_6F2A2CA91061_.wvu.PrintArea" localSheetId="1" hidden="1">Cover!$B$1:$E$15</definedName>
    <definedName name="Z_EF525F2E_18DE_47FD_A864_6F2A2CA91061_.wvu.PrintArea" localSheetId="14" hidden="1">Discount!$A$2:$G$43</definedName>
    <definedName name="Z_EF525F2E_18DE_47FD_A864_6F2A2CA91061_.wvu.PrintArea" localSheetId="16" hidden="1">'Entry Tax'!$A$1:$E$16</definedName>
    <definedName name="Z_EF525F2E_18DE_47FD_A864_6F2A2CA91061_.wvu.PrintArea" localSheetId="2" hidden="1">'Names of Bidder'!$B$1:$D$22</definedName>
    <definedName name="Z_EF525F2E_18DE_47FD_A864_6F2A2CA91061_.wvu.PrintArea" localSheetId="15" hidden="1">Octroi!$A$1:$E$16</definedName>
    <definedName name="Z_EF525F2E_18DE_47FD_A864_6F2A2CA91061_.wvu.PrintArea" localSheetId="17" hidden="1">'Other Taxes &amp; Duties'!$A$1:$F$16</definedName>
    <definedName name="Z_EF525F2E_18DE_47FD_A864_6F2A2CA91061_.wvu.PrintArea" localSheetId="19" hidden="1">'Q &amp; C'!$A$1:$F$43</definedName>
    <definedName name="Z_EF525F2E_18DE_47FD_A864_6F2A2CA91061_.wvu.PrintArea" localSheetId="3" hidden="1">'Sch-1'!$A$1:$O$30</definedName>
    <definedName name="Z_EF525F2E_18DE_47FD_A864_6F2A2CA91061_.wvu.PrintArea" localSheetId="4" hidden="1">'Sch-1 Dis'!$A$1:$H$32</definedName>
    <definedName name="Z_EF525F2E_18DE_47FD_A864_6F2A2CA91061_.wvu.PrintArea" localSheetId="5" hidden="1">'Sch-2'!$A$1:$J$25</definedName>
    <definedName name="Z_EF525F2E_18DE_47FD_A864_6F2A2CA91061_.wvu.PrintArea" localSheetId="6" hidden="1">'Sch-2 Dis'!$A$1:$G$24</definedName>
    <definedName name="Z_EF525F2E_18DE_47FD_A864_6F2A2CA91061_.wvu.PrintArea" localSheetId="7" hidden="1">'Sch-3 '!$A$1:$G$28</definedName>
    <definedName name="Z_EF525F2E_18DE_47FD_A864_6F2A2CA91061_.wvu.PrintArea" localSheetId="8" hidden="1">'Sch-4'!$A$1:$E$24</definedName>
    <definedName name="Z_EF525F2E_18DE_47FD_A864_6F2A2CA91061_.wvu.PrintArea" localSheetId="9" hidden="1">'Sch-4 Dis'!$A$1:$E$44</definedName>
    <definedName name="Z_EF525F2E_18DE_47FD_A864_6F2A2CA91061_.wvu.PrintArea" localSheetId="10" hidden="1">'Sch-5'!$A$1:$D$28</definedName>
    <definedName name="Z_EF525F2E_18DE_47FD_A864_6F2A2CA91061_.wvu.PrintArea" localSheetId="11" hidden="1">'Sch-5 After Discount'!$A$1:$D$32</definedName>
    <definedName name="Z_EF525F2E_18DE_47FD_A864_6F2A2CA91061_.wvu.PrintArea" localSheetId="12" hidden="1">'Sch-6'!$A$1:$J$25</definedName>
    <definedName name="Z_EF525F2E_18DE_47FD_A864_6F2A2CA91061_.wvu.PrintArea" localSheetId="13" hidden="1">'Sch-6 Dis'!$A$1:$F$28</definedName>
    <definedName name="Z_EF525F2E_18DE_47FD_A864_6F2A2CA91061_.wvu.PrintArea" localSheetId="20" hidden="1">'T &amp; D'!$A$1:$E$12</definedName>
    <definedName name="Z_EF525F2E_18DE_47FD_A864_6F2A2CA91061_.wvu.PrintTitles" localSheetId="3" hidden="1">'Sch-1'!$15:$17</definedName>
    <definedName name="Z_EF525F2E_18DE_47FD_A864_6F2A2CA91061_.wvu.PrintTitles" localSheetId="4" hidden="1">'Sch-1 Dis'!$15:$17</definedName>
    <definedName name="Z_EF525F2E_18DE_47FD_A864_6F2A2CA91061_.wvu.PrintTitles" localSheetId="5" hidden="1">'Sch-2'!$13:$15</definedName>
    <definedName name="Z_EF525F2E_18DE_47FD_A864_6F2A2CA91061_.wvu.PrintTitles" localSheetId="6" hidden="1">'Sch-2 Dis'!$13:$15</definedName>
    <definedName name="Z_EF525F2E_18DE_47FD_A864_6F2A2CA91061_.wvu.PrintTitles" localSheetId="7" hidden="1">'Sch-3 '!$14:$16</definedName>
    <definedName name="Z_EF525F2E_18DE_47FD_A864_6F2A2CA91061_.wvu.PrintTitles" localSheetId="8" hidden="1">'Sch-4'!$3:$13</definedName>
    <definedName name="Z_EF525F2E_18DE_47FD_A864_6F2A2CA91061_.wvu.PrintTitles" localSheetId="9" hidden="1">'Sch-4 Dis'!$3:$13</definedName>
    <definedName name="Z_EF525F2E_18DE_47FD_A864_6F2A2CA91061_.wvu.PrintTitles" localSheetId="10" hidden="1">'Sch-5'!$3:$13</definedName>
    <definedName name="Z_EF525F2E_18DE_47FD_A864_6F2A2CA91061_.wvu.PrintTitles" localSheetId="11" hidden="1">'Sch-5 After Discount'!$3:$13</definedName>
    <definedName name="Z_EF525F2E_18DE_47FD_A864_6F2A2CA91061_.wvu.PrintTitles" localSheetId="12" hidden="1">'Sch-6'!$14:$14</definedName>
    <definedName name="Z_EF525F2E_18DE_47FD_A864_6F2A2CA91061_.wvu.PrintTitles" localSheetId="13" hidden="1">'Sch-6 Dis'!$14:$14</definedName>
    <definedName name="Z_EF525F2E_18DE_47FD_A864_6F2A2CA91061_.wvu.Rows" localSheetId="0" hidden="1">'Basic Data'!$11:$12</definedName>
    <definedName name="Z_EF525F2E_18DE_47FD_A864_6F2A2CA91061_.wvu.Rows" localSheetId="18" hidden="1">'Bid Form 2nd Envelope'!$23:$23</definedName>
    <definedName name="Z_EF525F2E_18DE_47FD_A864_6F2A2CA91061_.wvu.Rows" localSheetId="1" hidden="1">Cover!$7:$7,Cover!$10:$10</definedName>
    <definedName name="Z_EF525F2E_18DE_47FD_A864_6F2A2CA91061_.wvu.Rows" localSheetId="14" hidden="1">Discount!$19:$19,Discount!$21:$21,Discount!$25:$25,Discount!$27:$27,Discount!$32:$33</definedName>
    <definedName name="Z_EF525F2E_18DE_47FD_A864_6F2A2CA91061_.wvu.Rows" localSheetId="3" hidden="1">'Sch-1'!#REF!</definedName>
    <definedName name="Z_EF525F2E_18DE_47FD_A864_6F2A2CA91061_.wvu.Rows" localSheetId="5" hidden="1">'Sch-2'!#REF!</definedName>
    <definedName name="Z_EF525F2E_18DE_47FD_A864_6F2A2CA91061_.wvu.Rows" localSheetId="12" hidden="1">'Sch-6'!$16:$20</definedName>
    <definedName name="Z_EFF9997F_F423_457E_8339_C5D06689EC0D_.wvu.Cols" localSheetId="14" hidden="1">Discount!$I:$O</definedName>
    <definedName name="Z_EFF9997F_F423_457E_8339_C5D06689EC0D_.wvu.Cols" localSheetId="3" hidden="1">'Sch-1'!$Q:$U</definedName>
    <definedName name="Z_EFF9997F_F423_457E_8339_C5D06689EC0D_.wvu.Cols" localSheetId="4" hidden="1">'Sch-1 Dis'!$K:$K</definedName>
    <definedName name="Z_EFF9997F_F423_457E_8339_C5D06689EC0D_.wvu.Cols" localSheetId="5" hidden="1">'Sch-2'!$L:$M</definedName>
    <definedName name="Z_EFF9997F_F423_457E_8339_C5D06689EC0D_.wvu.Cols" localSheetId="7" hidden="1">'Sch-3 '!$H:$S</definedName>
    <definedName name="Z_EFF9997F_F423_457E_8339_C5D06689EC0D_.wvu.Cols" localSheetId="12" hidden="1">'Sch-6'!$L:$L</definedName>
    <definedName name="Z_EFF9997F_F423_457E_8339_C5D06689EC0D_.wvu.PrintArea" localSheetId="18" hidden="1">'Bid Form 2nd Envelope'!$A$1:$F$52</definedName>
    <definedName name="Z_EFF9997F_F423_457E_8339_C5D06689EC0D_.wvu.PrintArea" localSheetId="1" hidden="1">Cover!$B$1:$E$15</definedName>
    <definedName name="Z_EFF9997F_F423_457E_8339_C5D06689EC0D_.wvu.PrintArea" localSheetId="14" hidden="1">Discount!$A$2:$G$43</definedName>
    <definedName name="Z_EFF9997F_F423_457E_8339_C5D06689EC0D_.wvu.PrintArea" localSheetId="16" hidden="1">'Entry Tax'!$A$1:$E$16</definedName>
    <definedName name="Z_EFF9997F_F423_457E_8339_C5D06689EC0D_.wvu.PrintArea" localSheetId="2" hidden="1">'Names of Bidder'!$B$1:$D$22</definedName>
    <definedName name="Z_EFF9997F_F423_457E_8339_C5D06689EC0D_.wvu.PrintArea" localSheetId="15" hidden="1">Octroi!$A$1:$E$16</definedName>
    <definedName name="Z_EFF9997F_F423_457E_8339_C5D06689EC0D_.wvu.PrintArea" localSheetId="17" hidden="1">'Other Taxes &amp; Duties'!$A$1:$F$16</definedName>
    <definedName name="Z_EFF9997F_F423_457E_8339_C5D06689EC0D_.wvu.PrintArea" localSheetId="19" hidden="1">'Q &amp; C'!$A$1:$F$43</definedName>
    <definedName name="Z_EFF9997F_F423_457E_8339_C5D06689EC0D_.wvu.PrintArea" localSheetId="3" hidden="1">'Sch-1'!$A$1:$O$28</definedName>
    <definedName name="Z_EFF9997F_F423_457E_8339_C5D06689EC0D_.wvu.PrintArea" localSheetId="4" hidden="1">'Sch-1 Dis'!$A$1:$H$32</definedName>
    <definedName name="Z_EFF9997F_F423_457E_8339_C5D06689EC0D_.wvu.PrintArea" localSheetId="5" hidden="1">'Sch-2'!$A$1:$J$25</definedName>
    <definedName name="Z_EFF9997F_F423_457E_8339_C5D06689EC0D_.wvu.PrintArea" localSheetId="6" hidden="1">'Sch-2 Dis'!$A$1:$G$24</definedName>
    <definedName name="Z_EFF9997F_F423_457E_8339_C5D06689EC0D_.wvu.PrintArea" localSheetId="7" hidden="1">'Sch-3 '!$A$1:$G$28</definedName>
    <definedName name="Z_EFF9997F_F423_457E_8339_C5D06689EC0D_.wvu.PrintArea" localSheetId="8" hidden="1">'Sch-4'!$A$1:$E$24</definedName>
    <definedName name="Z_EFF9997F_F423_457E_8339_C5D06689EC0D_.wvu.PrintArea" localSheetId="9" hidden="1">'Sch-4 Dis'!$A$1:$E$44</definedName>
    <definedName name="Z_EFF9997F_F423_457E_8339_C5D06689EC0D_.wvu.PrintArea" localSheetId="10" hidden="1">'Sch-5'!$A$1:$D$27</definedName>
    <definedName name="Z_EFF9997F_F423_457E_8339_C5D06689EC0D_.wvu.PrintArea" localSheetId="11" hidden="1">'Sch-5 After Discount'!$A$1:$D$32</definedName>
    <definedName name="Z_EFF9997F_F423_457E_8339_C5D06689EC0D_.wvu.PrintArea" localSheetId="12" hidden="1">'Sch-6'!$A$1:$J$25</definedName>
    <definedName name="Z_EFF9997F_F423_457E_8339_C5D06689EC0D_.wvu.PrintArea" localSheetId="13" hidden="1">'Sch-6 Dis'!$A$1:$F$28</definedName>
    <definedName name="Z_EFF9997F_F423_457E_8339_C5D06689EC0D_.wvu.PrintArea" localSheetId="20" hidden="1">'T &amp; D'!$A$1:$E$12</definedName>
    <definedName name="Z_EFF9997F_F423_457E_8339_C5D06689EC0D_.wvu.PrintTitles" localSheetId="3" hidden="1">'Sch-1'!$15:$17</definedName>
    <definedName name="Z_EFF9997F_F423_457E_8339_C5D06689EC0D_.wvu.PrintTitles" localSheetId="4" hidden="1">'Sch-1 Dis'!$15:$17</definedName>
    <definedName name="Z_EFF9997F_F423_457E_8339_C5D06689EC0D_.wvu.PrintTitles" localSheetId="5" hidden="1">'Sch-2'!$13:$15</definedName>
    <definedName name="Z_EFF9997F_F423_457E_8339_C5D06689EC0D_.wvu.PrintTitles" localSheetId="6" hidden="1">'Sch-2 Dis'!$13:$15</definedName>
    <definedName name="Z_EFF9997F_F423_457E_8339_C5D06689EC0D_.wvu.PrintTitles" localSheetId="7" hidden="1">'Sch-3 '!$14:$16</definedName>
    <definedName name="Z_EFF9997F_F423_457E_8339_C5D06689EC0D_.wvu.PrintTitles" localSheetId="8" hidden="1">'Sch-4'!$3:$13</definedName>
    <definedName name="Z_EFF9997F_F423_457E_8339_C5D06689EC0D_.wvu.PrintTitles" localSheetId="9" hidden="1">'Sch-4 Dis'!$3:$13</definedName>
    <definedName name="Z_EFF9997F_F423_457E_8339_C5D06689EC0D_.wvu.PrintTitles" localSheetId="10" hidden="1">'Sch-5'!$3:$13</definedName>
    <definedName name="Z_EFF9997F_F423_457E_8339_C5D06689EC0D_.wvu.PrintTitles" localSheetId="11" hidden="1">'Sch-5 After Discount'!$3:$13</definedName>
    <definedName name="Z_EFF9997F_F423_457E_8339_C5D06689EC0D_.wvu.PrintTitles" localSheetId="12" hidden="1">'Sch-6'!$14:$14</definedName>
    <definedName name="Z_EFF9997F_F423_457E_8339_C5D06689EC0D_.wvu.PrintTitles" localSheetId="13" hidden="1">'Sch-6 Dis'!$14:$14</definedName>
    <definedName name="Z_EFF9997F_F423_457E_8339_C5D06689EC0D_.wvu.Rows" localSheetId="0" hidden="1">'Basic Data'!$11:$12</definedName>
    <definedName name="Z_EFF9997F_F423_457E_8339_C5D06689EC0D_.wvu.Rows" localSheetId="18" hidden="1">'Bid Form 2nd Envelope'!$23:$23</definedName>
    <definedName name="Z_EFF9997F_F423_457E_8339_C5D06689EC0D_.wvu.Rows" localSheetId="1" hidden="1">Cover!$7:$7,Cover!$10:$10</definedName>
    <definedName name="Z_EFF9997F_F423_457E_8339_C5D06689EC0D_.wvu.Rows" localSheetId="14" hidden="1">Discount!$19:$19,Discount!$21:$21,Discount!$25:$25,Discount!$27:$27</definedName>
    <definedName name="Z_EFF9997F_F423_457E_8339_C5D06689EC0D_.wvu.Rows" localSheetId="12" hidden="1">'Sch-6'!#REF!</definedName>
    <definedName name="Z_FA8C7114_2E15_4727_B4B0_927BCE12D1A6_.wvu.Cols" localSheetId="14" hidden="1">Discount!$I:$O</definedName>
    <definedName name="Z_FA8C7114_2E15_4727_B4B0_927BCE12D1A6_.wvu.Cols" localSheetId="3" hidden="1">'Sch-1'!$O:$X</definedName>
    <definedName name="Z_FA8C7114_2E15_4727_B4B0_927BCE12D1A6_.wvu.Cols" localSheetId="4" hidden="1">'Sch-1 Dis'!$K:$K</definedName>
    <definedName name="Z_FA8C7114_2E15_4727_B4B0_927BCE12D1A6_.wvu.Cols" localSheetId="5" hidden="1">'Sch-2'!$L:$M</definedName>
    <definedName name="Z_FA8C7114_2E15_4727_B4B0_927BCE12D1A6_.wvu.Cols" localSheetId="7" hidden="1">'Sch-3 '!$H:$S</definedName>
    <definedName name="Z_FA8C7114_2E15_4727_B4B0_927BCE12D1A6_.wvu.Cols" localSheetId="8" hidden="1">'Sch-4'!$F:$K</definedName>
    <definedName name="Z_FA8C7114_2E15_4727_B4B0_927BCE12D1A6_.wvu.Cols" localSheetId="12" hidden="1">'Sch-6'!$E:$E,'Sch-6'!$L:$L,'Sch-6'!$O:$R</definedName>
    <definedName name="Z_FA8C7114_2E15_4727_B4B0_927BCE12D1A6_.wvu.PrintArea" localSheetId="18" hidden="1">'Bid Form 2nd Envelope'!$A$1:$F$52</definedName>
    <definedName name="Z_FA8C7114_2E15_4727_B4B0_927BCE12D1A6_.wvu.PrintArea" localSheetId="1" hidden="1">Cover!$B$1:$E$15</definedName>
    <definedName name="Z_FA8C7114_2E15_4727_B4B0_927BCE12D1A6_.wvu.PrintArea" localSheetId="14" hidden="1">Discount!$A$2:$G$43</definedName>
    <definedName name="Z_FA8C7114_2E15_4727_B4B0_927BCE12D1A6_.wvu.PrintArea" localSheetId="16" hidden="1">'Entry Tax'!$A$1:$E$16</definedName>
    <definedName name="Z_FA8C7114_2E15_4727_B4B0_927BCE12D1A6_.wvu.PrintArea" localSheetId="2" hidden="1">'Names of Bidder'!$B$1:$D$22</definedName>
    <definedName name="Z_FA8C7114_2E15_4727_B4B0_927BCE12D1A6_.wvu.PrintArea" localSheetId="15" hidden="1">Octroi!$A$1:$E$16</definedName>
    <definedName name="Z_FA8C7114_2E15_4727_B4B0_927BCE12D1A6_.wvu.PrintArea" localSheetId="17" hidden="1">'Other Taxes &amp; Duties'!$A$1:$F$16</definedName>
    <definedName name="Z_FA8C7114_2E15_4727_B4B0_927BCE12D1A6_.wvu.PrintArea" localSheetId="19" hidden="1">'Q &amp; C'!$A$1:$F$43</definedName>
    <definedName name="Z_FA8C7114_2E15_4727_B4B0_927BCE12D1A6_.wvu.PrintArea" localSheetId="3" hidden="1">'Sch-1'!$A$1:$O$28</definedName>
    <definedName name="Z_FA8C7114_2E15_4727_B4B0_927BCE12D1A6_.wvu.PrintArea" localSheetId="4" hidden="1">'Sch-1 Dis'!$A$1:$H$32</definedName>
    <definedName name="Z_FA8C7114_2E15_4727_B4B0_927BCE12D1A6_.wvu.PrintArea" localSheetId="5" hidden="1">'Sch-2'!$A$1:$J$25</definedName>
    <definedName name="Z_FA8C7114_2E15_4727_B4B0_927BCE12D1A6_.wvu.PrintArea" localSheetId="6" hidden="1">'Sch-2 Dis'!$A$1:$G$24</definedName>
    <definedName name="Z_FA8C7114_2E15_4727_B4B0_927BCE12D1A6_.wvu.PrintArea" localSheetId="7" hidden="1">'Sch-3 '!$A$1:$G$27</definedName>
    <definedName name="Z_FA8C7114_2E15_4727_B4B0_927BCE12D1A6_.wvu.PrintArea" localSheetId="8" hidden="1">'Sch-4'!$A$1:$E$24</definedName>
    <definedName name="Z_FA8C7114_2E15_4727_B4B0_927BCE12D1A6_.wvu.PrintArea" localSheetId="9" hidden="1">'Sch-4 Dis'!$A$1:$E$44</definedName>
    <definedName name="Z_FA8C7114_2E15_4727_B4B0_927BCE12D1A6_.wvu.PrintArea" localSheetId="10" hidden="1">'Sch-5'!$A$1:$D$27</definedName>
    <definedName name="Z_FA8C7114_2E15_4727_B4B0_927BCE12D1A6_.wvu.PrintArea" localSheetId="11" hidden="1">'Sch-5 After Discount'!$A$1:$D$32</definedName>
    <definedName name="Z_FA8C7114_2E15_4727_B4B0_927BCE12D1A6_.wvu.PrintArea" localSheetId="12" hidden="1">'Sch-6'!$A$1:$J$25</definedName>
    <definedName name="Z_FA8C7114_2E15_4727_B4B0_927BCE12D1A6_.wvu.PrintArea" localSheetId="13" hidden="1">'Sch-6 Dis'!$A$1:$F$28</definedName>
    <definedName name="Z_FA8C7114_2E15_4727_B4B0_927BCE12D1A6_.wvu.PrintArea" localSheetId="20" hidden="1">'T &amp; D'!$A$1:$E$12</definedName>
    <definedName name="Z_FA8C7114_2E15_4727_B4B0_927BCE12D1A6_.wvu.PrintTitles" localSheetId="3" hidden="1">'Sch-1'!$15:$17</definedName>
    <definedName name="Z_FA8C7114_2E15_4727_B4B0_927BCE12D1A6_.wvu.PrintTitles" localSheetId="4" hidden="1">'Sch-1 Dis'!$15:$17</definedName>
    <definedName name="Z_FA8C7114_2E15_4727_B4B0_927BCE12D1A6_.wvu.PrintTitles" localSheetId="5" hidden="1">'Sch-2'!$13:$15</definedName>
    <definedName name="Z_FA8C7114_2E15_4727_B4B0_927BCE12D1A6_.wvu.PrintTitles" localSheetId="6" hidden="1">'Sch-2 Dis'!$13:$15</definedName>
    <definedName name="Z_FA8C7114_2E15_4727_B4B0_927BCE12D1A6_.wvu.PrintTitles" localSheetId="7" hidden="1">'Sch-3 '!$14:$16</definedName>
    <definedName name="Z_FA8C7114_2E15_4727_B4B0_927BCE12D1A6_.wvu.PrintTitles" localSheetId="8" hidden="1">'Sch-4'!$3:$13</definedName>
    <definedName name="Z_FA8C7114_2E15_4727_B4B0_927BCE12D1A6_.wvu.PrintTitles" localSheetId="9" hidden="1">'Sch-4 Dis'!$3:$13</definedName>
    <definedName name="Z_FA8C7114_2E15_4727_B4B0_927BCE12D1A6_.wvu.PrintTitles" localSheetId="10" hidden="1">'Sch-5'!$3:$13</definedName>
    <definedName name="Z_FA8C7114_2E15_4727_B4B0_927BCE12D1A6_.wvu.PrintTitles" localSheetId="11" hidden="1">'Sch-5 After Discount'!$3:$13</definedName>
    <definedName name="Z_FA8C7114_2E15_4727_B4B0_927BCE12D1A6_.wvu.PrintTitles" localSheetId="12" hidden="1">'Sch-6'!$14:$14</definedName>
    <definedName name="Z_FA8C7114_2E15_4727_B4B0_927BCE12D1A6_.wvu.PrintTitles" localSheetId="13" hidden="1">'Sch-6 Dis'!$14:$14</definedName>
    <definedName name="Z_FA8C7114_2E15_4727_B4B0_927BCE12D1A6_.wvu.Rows" localSheetId="0" hidden="1">'Basic Data'!$11:$12</definedName>
    <definedName name="Z_FA8C7114_2E15_4727_B4B0_927BCE12D1A6_.wvu.Rows" localSheetId="18" hidden="1">'Bid Form 2nd Envelope'!$23:$23,'Bid Form 2nd Envelope'!$34:$34</definedName>
    <definedName name="Z_FA8C7114_2E15_4727_B4B0_927BCE12D1A6_.wvu.Rows" localSheetId="1" hidden="1">Cover!$7:$7,Cover!$10:$10</definedName>
    <definedName name="Z_FA8C7114_2E15_4727_B4B0_927BCE12D1A6_.wvu.Rows" localSheetId="14" hidden="1">Discount!$19:$19,Discount!$21:$21,Discount!$25:$25,Discount!$27:$27,Discount!$29:$33</definedName>
    <definedName name="Z_FA8C7114_2E15_4727_B4B0_927BCE12D1A6_.wvu.Rows" localSheetId="2" hidden="1">'Names of Bidder'!$6:$6</definedName>
    <definedName name="Z_FA8C7114_2E15_4727_B4B0_927BCE12D1A6_.wvu.Rows" localSheetId="12" hidden="1">'Sch-6'!$17:$22</definedName>
    <definedName name="Z_FE49A1A8_589E_4C61_B5F2_2DC8472D06ED_.wvu.Cols" localSheetId="14" hidden="1">Discount!$I:$O</definedName>
    <definedName name="Z_FE49A1A8_589E_4C61_B5F2_2DC8472D06ED_.wvu.Cols" localSheetId="3" hidden="1">'Sch-1'!$Q:$U</definedName>
    <definedName name="Z_FE49A1A8_589E_4C61_B5F2_2DC8472D06ED_.wvu.Cols" localSheetId="4" hidden="1">'Sch-1 Dis'!$K:$K</definedName>
    <definedName name="Z_FE49A1A8_589E_4C61_B5F2_2DC8472D06ED_.wvu.Cols" localSheetId="5" hidden="1">'Sch-2'!$L:$M</definedName>
    <definedName name="Z_FE49A1A8_589E_4C61_B5F2_2DC8472D06ED_.wvu.Cols" localSheetId="7" hidden="1">'Sch-3 '!$H:$S</definedName>
    <definedName name="Z_FE49A1A8_589E_4C61_B5F2_2DC8472D06ED_.wvu.Cols" localSheetId="12" hidden="1">'Sch-6'!$L:$L</definedName>
    <definedName name="Z_FE49A1A8_589E_4C61_B5F2_2DC8472D06ED_.wvu.PrintArea" localSheetId="18" hidden="1">'Bid Form 2nd Envelope'!$A$1:$F$52</definedName>
    <definedName name="Z_FE49A1A8_589E_4C61_B5F2_2DC8472D06ED_.wvu.PrintArea" localSheetId="1" hidden="1">Cover!$B$1:$E$15</definedName>
    <definedName name="Z_FE49A1A8_589E_4C61_B5F2_2DC8472D06ED_.wvu.PrintArea" localSheetId="14" hidden="1">Discount!$A$2:$G$43</definedName>
    <definedName name="Z_FE49A1A8_589E_4C61_B5F2_2DC8472D06ED_.wvu.PrintArea" localSheetId="16" hidden="1">'Entry Tax'!$A$1:$E$16</definedName>
    <definedName name="Z_FE49A1A8_589E_4C61_B5F2_2DC8472D06ED_.wvu.PrintArea" localSheetId="2" hidden="1">'Names of Bidder'!$B$1:$D$22</definedName>
    <definedName name="Z_FE49A1A8_589E_4C61_B5F2_2DC8472D06ED_.wvu.PrintArea" localSheetId="15" hidden="1">Octroi!$A$1:$E$16</definedName>
    <definedName name="Z_FE49A1A8_589E_4C61_B5F2_2DC8472D06ED_.wvu.PrintArea" localSheetId="17" hidden="1">'Other Taxes &amp; Duties'!$A$1:$F$16</definedName>
    <definedName name="Z_FE49A1A8_589E_4C61_B5F2_2DC8472D06ED_.wvu.PrintArea" localSheetId="19" hidden="1">'Q &amp; C'!$A$1:$F$43</definedName>
    <definedName name="Z_FE49A1A8_589E_4C61_B5F2_2DC8472D06ED_.wvu.PrintArea" localSheetId="3" hidden="1">'Sch-1'!$A$1:$O$30</definedName>
    <definedName name="Z_FE49A1A8_589E_4C61_B5F2_2DC8472D06ED_.wvu.PrintArea" localSheetId="4" hidden="1">'Sch-1 Dis'!$A$1:$H$32</definedName>
    <definedName name="Z_FE49A1A8_589E_4C61_B5F2_2DC8472D06ED_.wvu.PrintArea" localSheetId="5" hidden="1">'Sch-2'!$A$1:$J$25</definedName>
    <definedName name="Z_FE49A1A8_589E_4C61_B5F2_2DC8472D06ED_.wvu.PrintArea" localSheetId="6" hidden="1">'Sch-2 Dis'!$A$1:$G$24</definedName>
    <definedName name="Z_FE49A1A8_589E_4C61_B5F2_2DC8472D06ED_.wvu.PrintArea" localSheetId="7" hidden="1">'Sch-3 '!$A$1:$G$28</definedName>
    <definedName name="Z_FE49A1A8_589E_4C61_B5F2_2DC8472D06ED_.wvu.PrintArea" localSheetId="8" hidden="1">'Sch-4'!$A$1:$E$24</definedName>
    <definedName name="Z_FE49A1A8_589E_4C61_B5F2_2DC8472D06ED_.wvu.PrintArea" localSheetId="9" hidden="1">'Sch-4 Dis'!$A$1:$E$44</definedName>
    <definedName name="Z_FE49A1A8_589E_4C61_B5F2_2DC8472D06ED_.wvu.PrintArea" localSheetId="10" hidden="1">'Sch-5'!$A$1:$D$28</definedName>
    <definedName name="Z_FE49A1A8_589E_4C61_B5F2_2DC8472D06ED_.wvu.PrintArea" localSheetId="11" hidden="1">'Sch-5 After Discount'!$A$1:$D$32</definedName>
    <definedName name="Z_FE49A1A8_589E_4C61_B5F2_2DC8472D06ED_.wvu.PrintArea" localSheetId="12" hidden="1">'Sch-6'!$A$1:$J$25</definedName>
    <definedName name="Z_FE49A1A8_589E_4C61_B5F2_2DC8472D06ED_.wvu.PrintArea" localSheetId="13" hidden="1">'Sch-6 Dis'!$A$1:$F$28</definedName>
    <definedName name="Z_FE49A1A8_589E_4C61_B5F2_2DC8472D06ED_.wvu.PrintArea" localSheetId="20" hidden="1">'T &amp; D'!$A$1:$E$12</definedName>
    <definedName name="Z_FE49A1A8_589E_4C61_B5F2_2DC8472D06ED_.wvu.PrintTitles" localSheetId="3" hidden="1">'Sch-1'!$15:$17</definedName>
    <definedName name="Z_FE49A1A8_589E_4C61_B5F2_2DC8472D06ED_.wvu.PrintTitles" localSheetId="4" hidden="1">'Sch-1 Dis'!$15:$17</definedName>
    <definedName name="Z_FE49A1A8_589E_4C61_B5F2_2DC8472D06ED_.wvu.PrintTitles" localSheetId="5" hidden="1">'Sch-2'!$13:$15</definedName>
    <definedName name="Z_FE49A1A8_589E_4C61_B5F2_2DC8472D06ED_.wvu.PrintTitles" localSheetId="6" hidden="1">'Sch-2 Dis'!$13:$15</definedName>
    <definedName name="Z_FE49A1A8_589E_4C61_B5F2_2DC8472D06ED_.wvu.PrintTitles" localSheetId="7" hidden="1">'Sch-3 '!$14:$16</definedName>
    <definedName name="Z_FE49A1A8_589E_4C61_B5F2_2DC8472D06ED_.wvu.PrintTitles" localSheetId="8" hidden="1">'Sch-4'!$3:$13</definedName>
    <definedName name="Z_FE49A1A8_589E_4C61_B5F2_2DC8472D06ED_.wvu.PrintTitles" localSheetId="9" hidden="1">'Sch-4 Dis'!$3:$13</definedName>
    <definedName name="Z_FE49A1A8_589E_4C61_B5F2_2DC8472D06ED_.wvu.PrintTitles" localSheetId="10" hidden="1">'Sch-5'!$3:$13</definedName>
    <definedName name="Z_FE49A1A8_589E_4C61_B5F2_2DC8472D06ED_.wvu.PrintTitles" localSheetId="11" hidden="1">'Sch-5 After Discount'!$3:$13</definedName>
    <definedName name="Z_FE49A1A8_589E_4C61_B5F2_2DC8472D06ED_.wvu.PrintTitles" localSheetId="12" hidden="1">'Sch-6'!$14:$14</definedName>
    <definedName name="Z_FE49A1A8_589E_4C61_B5F2_2DC8472D06ED_.wvu.PrintTitles" localSheetId="13" hidden="1">'Sch-6 Dis'!$14:$14</definedName>
    <definedName name="Z_FE49A1A8_589E_4C61_B5F2_2DC8472D06ED_.wvu.Rows" localSheetId="0" hidden="1">'Basic Data'!$11:$12</definedName>
    <definedName name="Z_FE49A1A8_589E_4C61_B5F2_2DC8472D06ED_.wvu.Rows" localSheetId="18" hidden="1">'Bid Form 2nd Envelope'!$23:$23</definedName>
    <definedName name="Z_FE49A1A8_589E_4C61_B5F2_2DC8472D06ED_.wvu.Rows" localSheetId="1" hidden="1">Cover!$7:$7,Cover!$10:$10</definedName>
    <definedName name="Z_FE49A1A8_589E_4C61_B5F2_2DC8472D06ED_.wvu.Rows" localSheetId="14" hidden="1">Discount!$19:$19,Discount!$21:$21,Discount!$25:$25,Discount!$27:$27,Discount!$32:$33</definedName>
    <definedName name="Z_FE49A1A8_589E_4C61_B5F2_2DC8472D06ED_.wvu.Rows" localSheetId="3" hidden="1">'Sch-1'!#REF!</definedName>
    <definedName name="Z_FE49A1A8_589E_4C61_B5F2_2DC8472D06ED_.wvu.Rows" localSheetId="5" hidden="1">'Sch-2'!#REF!</definedName>
    <definedName name="Z_FE49A1A8_589E_4C61_B5F2_2DC8472D06ED_.wvu.Rows" localSheetId="12" hidden="1">'Sch-6'!$16:$20</definedName>
  </definedNames>
  <calcPr calcId="191029"/>
  <customWorkbookViews>
    <customWorkbookView name="Ankit Vaishnav {अंकित वैष्णव} - Personal View" guid="{87981F99-33D2-48F3-9138-10E7D5F1DFD3}" mergeInterval="0" personalView="1" maximized="1" xWindow="-8" yWindow="-8" windowWidth="1936" windowHeight="1048" tabRatio="875" activeSheetId="19"/>
    <customWorkbookView name="Venkatesh Karri {वेंकटेश कर्री} - Personal View" guid="{5C772B04-11E1-4A74-9F43-9A74EF38E5E2}" mergeInterval="0" personalView="1" maximized="1" xWindow="-8" yWindow="-8" windowWidth="1936" windowHeight="1056" tabRatio="875" activeSheetId="12"/>
    <customWorkbookView name="Rahul Mendhe {Rahul Mendhe} - Personal View" guid="{804C0530-632A-4E06-A9A2-093B6503F55F}" mergeInterval="0" personalView="1" maximized="1" xWindow="-8" yWindow="-8" windowWidth="1936" windowHeight="1056" tabRatio="875" activeSheetId="2"/>
    <customWorkbookView name="Kapil Mandil {कपिल मंडिल} - Personal View" guid="{585A669F-29FF-4D0D-B50C-5C677FB93FEB}" mergeInterval="0" personalView="1" maximized="1" xWindow="-9" yWindow="-9" windowWidth="1938" windowHeight="1048" tabRatio="875" activeSheetId="19"/>
    <customWorkbookView name="Ram Lal - Personal View" guid="{97EFF801-2C6F-4063-9981-A39996328FAC}" mergeInterval="0" personalView="1" maximized="1" windowWidth="1362" windowHeight="542" tabRatio="875" activeSheetId="8"/>
    <customWorkbookView name="Rahul {Rahul} - Personal View" guid="{483DCDBB-D1CA-4B11-85F4-FA65A96DCE29}" mergeInterval="0" personalView="1" maximized="1" windowWidth="1916" windowHeight="774" tabRatio="875" activeSheetId="19"/>
    <customWorkbookView name="Umesh Kumar Yadav {उमेश कुमार यादव} - Personal View" guid="{FA8C7114-2E15-4727-B4B0-927BCE12D1A6}" mergeInterval="0" personalView="1" maximized="1" windowWidth="1916" windowHeight="814" tabRatio="875" activeSheetId="4" showComments="commIndAndComment"/>
    <customWorkbookView name="Akhilesh Kumar Singh {अखिलेश कुमार सिंह} - Personal View" guid="{883F4F4D-A630-4132-B676-8201FF751979}" mergeInterval="0" personalView="1" maximized="1" windowWidth="1916" windowHeight="854" tabRatio="875" activeSheetId="4"/>
    <customWorkbookView name="Prashanth Kumar Gade {प्रशांत जि} - Personal View" guid="{D545044E-B7FF-408B-A291-2187C526EC3D}" mergeInterval="0" personalView="1" maximized="1" windowWidth="1916" windowHeight="794" tabRatio="875" activeSheetId="15" showComments="commIndAndComment"/>
    <customWorkbookView name="A K Singh - Personal View" guid="{D963BE1A-1920-4E18-8F54-07F354CCE224}" mergeInterval="0" personalView="1" maximized="1" windowWidth="1276" windowHeight="798" tabRatio="875" activeSheetId="13" showComments="commIndAndComment"/>
    <customWorkbookView name="Kaushalendra Singh - Personal View" guid="{D39E83F3-4061-47C5-8153-10B7C21D208A}" mergeInterval="0" personalView="1" maximized="1" windowWidth="1020" windowHeight="409" tabRatio="875" activeSheetId="12"/>
    <customWorkbookView name="60001855 - Personal View" guid="{EFF9997F-F423-457E-8339-C5D06689EC0D}" mergeInterval="0" personalView="1" maximized="1" windowWidth="1362" windowHeight="489" tabRatio="875" activeSheetId="2"/>
    <customWorkbookView name="60001290 - Personal View" guid="{8020169D-1904-4071-9010-34C6BAD35472}" mergeInterval="0" personalView="1" maximized="1" xWindow="1" yWindow="1" windowWidth="1360" windowHeight="538" tabRatio="875" activeSheetId="19"/>
    <customWorkbookView name="60001209 - Personal View" guid="{BE00177C-666B-4CCB-B6AF-EE8409A04F15}" mergeInterval="0" personalView="1" maximized="1" xWindow="1" yWindow="1" windowWidth="1362" windowHeight="538" tabRatio="875" activeSheetId="2"/>
    <customWorkbookView name="01758 - Personal View" guid="{5A07DBA2-29FE-46EA-8A64-6BF1FB7295C8}" mergeInterval="0" personalView="1" maximized="1" windowWidth="1020" windowHeight="596" tabRatio="875" activeSheetId="16"/>
    <customWorkbookView name="00863 - Personal View" guid="{42E48991-4351-4471-8AF6-A35D24AE57E4}" mergeInterval="0" personalView="1" maximized="1" xWindow="1" yWindow="1" windowWidth="1366" windowHeight="577" tabRatio="875" activeSheetId="19"/>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5"/>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1"/>
    <customWorkbookView name="01487 - Personal View" guid="{E95B21C1-D936-4435-AF6F-90CF0B6A7506}" mergeInterval="0" personalView="1" maximized="1" windowWidth="1362" windowHeight="509" activeSheetId="19"/>
    <customWorkbookView name="Arun Tiwari         - Personal View" guid="{9C0E3A54-A1E4-4406-967B-FE168F751196}" mergeInterval="0" personalView="1" maximized="1" xWindow="1" yWindow="1" windowWidth="1362" windowHeight="496" tabRatio="875" activeSheetId="4" showComments="commIndAndComment"/>
    <customWorkbookView name="02405 - Personal View" guid="{EF525F2E-18DE-47FD-A864-6F2A2CA91061}" mergeInterval="0" personalView="1" maximized="1" xWindow="1" yWindow="1" windowWidth="1362" windowHeight="538" tabRatio="875" activeSheetId="2"/>
    <customWorkbookView name="MANUJI CHAUBEY - Personal View" guid="{FE49A1A8-589E-4C61-B5F2-2DC8472D06ED}" mergeInterval="0" personalView="1" maximized="1" windowWidth="1362" windowHeight="556" tabRatio="875" activeSheetId="13"/>
    <customWorkbookView name="Parveen Saluja - Personal View" guid="{7781E931-9022-448B-8CEA-16A952A0B08B}" mergeInterval="0" personalView="1" maximized="1" windowWidth="1362" windowHeight="543" tabRatio="875" activeSheetId="9"/>
    <customWorkbookView name="Parveen Kumar {प्रवीन सलूजा} - Personal View" guid="{2B22B4D9-734E-466D-B6F8-DF61D532EF69}" mergeInterval="0" personalView="1" maximized="1" windowWidth="1916" windowHeight="803" tabRatio="875" activeSheetId="9"/>
    <customWorkbookView name="Ram Lal {Ram Lal} - Personal View" guid="{A8D67B77-0FCD-43C6-B55F-10F11F3996C9}" mergeInterval="0" personalView="1" maximized="1" xWindow="-8" yWindow="-8" windowWidth="1936" windowHeight="1056" tabRatio="875" activeSheetId="19"/>
    <customWorkbookView name="Himanshu Mittal {Himanshu Mittal} - Personal View" guid="{88CDEBAE-8E08-4224-B529-C4120559940A}" mergeInterval="0" personalView="1" maximized="1" xWindow="-9" yWindow="-9" windowWidth="1938" windowHeight="1048" tabRatio="875" activeSheetId="4"/>
    <customWorkbookView name="Kamal  Kumar Rathore {कमल कुमार राठौर} - Personal View" guid="{2BA1F3A4-7362-4C75-9E02-FB6308B23F40}" mergeInterval="0" personalView="1" maximized="1" xWindow="-8" yWindow="-8" windowWidth="1936" windowHeight="1056" tabRatio="875" activeSheetId="2"/>
  </customWorkbookViews>
</workbook>
</file>

<file path=xl/calcChain.xml><?xml version="1.0" encoding="utf-8"?>
<calcChain xmlns="http://schemas.openxmlformats.org/spreadsheetml/2006/main">
  <c r="J17" i="6" l="1"/>
  <c r="N18" i="4" l="1"/>
  <c r="V18" i="4" s="1"/>
  <c r="T18" i="4" l="1"/>
  <c r="R18" i="4"/>
  <c r="J18" i="6" l="1"/>
  <c r="N19" i="4" l="1"/>
  <c r="V19" i="4" l="1"/>
  <c r="H1" i="21"/>
  <c r="H2" i="21"/>
  <c r="H3" i="21"/>
  <c r="H4" i="21"/>
  <c r="H5" i="21"/>
  <c r="D8" i="20"/>
  <c r="F8" i="20" s="1"/>
  <c r="F9" i="20"/>
  <c r="D18" i="20"/>
  <c r="L28" i="20" s="1"/>
  <c r="K28" i="20" s="1"/>
  <c r="D21" i="20"/>
  <c r="F21" i="20" s="1"/>
  <c r="J24" i="20"/>
  <c r="J1" i="21" s="1"/>
  <c r="G25" i="20"/>
  <c r="G2" i="21" s="1"/>
  <c r="J25" i="20"/>
  <c r="J2" i="21" s="1"/>
  <c r="G26" i="20"/>
  <c r="J26" i="20"/>
  <c r="J3" i="21" s="1"/>
  <c r="G27" i="20"/>
  <c r="G4" i="21" s="1"/>
  <c r="G28" i="20"/>
  <c r="G5" i="21" s="1"/>
  <c r="Z1" i="19"/>
  <c r="A8" i="19"/>
  <c r="A9" i="19"/>
  <c r="A10" i="19"/>
  <c r="A11" i="19"/>
  <c r="A12" i="19"/>
  <c r="A13" i="19"/>
  <c r="B21" i="19"/>
  <c r="B22" i="19"/>
  <c r="B23" i="19"/>
  <c r="H23" i="19"/>
  <c r="B24" i="19"/>
  <c r="B25" i="19"/>
  <c r="B26" i="19"/>
  <c r="B37"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J16" i="15"/>
  <c r="I19" i="15"/>
  <c r="J19" i="15" s="1"/>
  <c r="J21" i="15"/>
  <c r="I22" i="15"/>
  <c r="J22" i="15" s="1"/>
  <c r="J24" i="15"/>
  <c r="I25" i="15"/>
  <c r="J25" i="15"/>
  <c r="J26" i="15"/>
  <c r="J27" i="15"/>
  <c r="I28" i="15"/>
  <c r="J28" i="15"/>
  <c r="J33" i="15"/>
  <c r="O4" i="14"/>
  <c r="O5" i="14"/>
  <c r="A6" i="14"/>
  <c r="O6" i="14"/>
  <c r="O8" i="14"/>
  <c r="A16" i="14"/>
  <c r="B16" i="14"/>
  <c r="C16" i="14"/>
  <c r="D16" i="14"/>
  <c r="A17" i="14"/>
  <c r="B17" i="14"/>
  <c r="C17" i="14"/>
  <c r="D17" i="14"/>
  <c r="A18" i="14"/>
  <c r="B18" i="14"/>
  <c r="C18" i="14"/>
  <c r="D18" i="14"/>
  <c r="A19" i="14"/>
  <c r="B19" i="14"/>
  <c r="C19" i="14"/>
  <c r="D19" i="14"/>
  <c r="A20" i="14"/>
  <c r="B20" i="14"/>
  <c r="C20" i="14"/>
  <c r="D20" i="14"/>
  <c r="N21" i="14"/>
  <c r="O22" i="14" s="1"/>
  <c r="A6" i="13"/>
  <c r="J17" i="13"/>
  <c r="J18" i="13"/>
  <c r="J19" i="13"/>
  <c r="J20" i="13"/>
  <c r="A6" i="12"/>
  <c r="B15" i="12"/>
  <c r="B17" i="12"/>
  <c r="A6" i="11"/>
  <c r="A6" i="10"/>
  <c r="C16" i="10"/>
  <c r="K14" i="10" s="1"/>
  <c r="C21" i="10"/>
  <c r="C26" i="10"/>
  <c r="D27" i="10"/>
  <c r="D17" i="20" s="1"/>
  <c r="L27" i="20" s="1"/>
  <c r="D30" i="10"/>
  <c r="D33" i="10"/>
  <c r="A6" i="9"/>
  <c r="K14" i="9"/>
  <c r="K16" i="9"/>
  <c r="A6" i="8"/>
  <c r="N22" i="8"/>
  <c r="N23" i="8" s="1"/>
  <c r="A6" i="7"/>
  <c r="A16" i="7"/>
  <c r="B16" i="7"/>
  <c r="C16" i="7"/>
  <c r="D16" i="7"/>
  <c r="E16" i="7"/>
  <c r="F16" i="7"/>
  <c r="G16" i="7" s="1"/>
  <c r="G17" i="7" s="1"/>
  <c r="A17" i="7"/>
  <c r="A6" i="6"/>
  <c r="A7" i="5"/>
  <c r="B8" i="5"/>
  <c r="B9" i="5"/>
  <c r="B10" i="5"/>
  <c r="B11" i="5"/>
  <c r="A18" i="5"/>
  <c r="B18" i="5"/>
  <c r="C18" i="5"/>
  <c r="D18" i="5"/>
  <c r="E18" i="5"/>
  <c r="F18" i="5"/>
  <c r="G18" i="5" s="1"/>
  <c r="H18" i="5"/>
  <c r="K18" i="5"/>
  <c r="G19" i="5" s="1"/>
  <c r="B29" i="5"/>
  <c r="B30" i="5"/>
  <c r="G30" i="5"/>
  <c r="G31" i="5"/>
  <c r="A7" i="4"/>
  <c r="A7" i="13" s="1"/>
  <c r="C8" i="4"/>
  <c r="G39" i="15" s="1"/>
  <c r="C9" i="4"/>
  <c r="B9" i="9" s="1"/>
  <c r="C10" i="4"/>
  <c r="B10" i="12" s="1"/>
  <c r="C11" i="4"/>
  <c r="B11" i="14" s="1"/>
  <c r="B27" i="4"/>
  <c r="B6" i="19" s="1"/>
  <c r="N27" i="4"/>
  <c r="D26" i="11" s="1"/>
  <c r="B28" i="4"/>
  <c r="C42" i="15" s="1"/>
  <c r="N28" i="4"/>
  <c r="F27" i="14" s="1"/>
  <c r="AA6" i="3"/>
  <c r="Z2" i="19" s="1"/>
  <c r="B8" i="3"/>
  <c r="B13" i="3"/>
  <c r="B2" i="2"/>
  <c r="A43" i="20" s="1"/>
  <c r="B3" i="2"/>
  <c r="G20" i="5" l="1"/>
  <c r="G21" i="5" s="1"/>
  <c r="A2" i="15"/>
  <c r="A1" i="11"/>
  <c r="A1" i="12"/>
  <c r="A1" i="9"/>
  <c r="A1" i="19"/>
  <c r="D15" i="9"/>
  <c r="B2" i="3"/>
  <c r="I24" i="15"/>
  <c r="D9" i="6"/>
  <c r="B26" i="8"/>
  <c r="A1" i="8"/>
  <c r="F16" i="18"/>
  <c r="I26" i="20"/>
  <c r="I3" i="21" s="1"/>
  <c r="B8" i="9"/>
  <c r="A1" i="4"/>
  <c r="B26" i="11"/>
  <c r="I24" i="20"/>
  <c r="I1" i="21" s="1"/>
  <c r="B22" i="6"/>
  <c r="B21" i="7"/>
  <c r="B8" i="8"/>
  <c r="E16" i="17"/>
  <c r="E16" i="16"/>
  <c r="K5" i="21"/>
  <c r="B28" i="20"/>
  <c r="AG6" i="19"/>
  <c r="AG7" i="19"/>
  <c r="AG8" i="19" s="1"/>
  <c r="AG9" i="19"/>
  <c r="I26" i="15"/>
  <c r="I20" i="15"/>
  <c r="J20" i="15" s="1"/>
  <c r="D17" i="11"/>
  <c r="L4" i="21"/>
  <c r="K27" i="20"/>
  <c r="B22" i="9"/>
  <c r="B41" i="10"/>
  <c r="B9" i="10"/>
  <c r="A3" i="10"/>
  <c r="B10" i="11"/>
  <c r="D29" i="12"/>
  <c r="B9" i="12"/>
  <c r="A3" i="12"/>
  <c r="J23" i="13"/>
  <c r="F10" i="13"/>
  <c r="F26" i="14"/>
  <c r="B10" i="14"/>
  <c r="B8" i="14"/>
  <c r="A3" i="14"/>
  <c r="F41" i="15"/>
  <c r="F43" i="19"/>
  <c r="F40" i="19"/>
  <c r="C15" i="19"/>
  <c r="G3" i="21"/>
  <c r="A3" i="5"/>
  <c r="J21" i="6"/>
  <c r="D8" i="6"/>
  <c r="A1" i="6"/>
  <c r="B20" i="7"/>
  <c r="B9" i="7"/>
  <c r="A3" i="7"/>
  <c r="G25" i="8"/>
  <c r="B11" i="8"/>
  <c r="A7" i="8"/>
  <c r="E24" i="9"/>
  <c r="B11" i="9"/>
  <c r="A7" i="9"/>
  <c r="E43" i="10"/>
  <c r="D14" i="10"/>
  <c r="B8" i="10"/>
  <c r="A1" i="10"/>
  <c r="B25" i="11"/>
  <c r="B9" i="11"/>
  <c r="A3" i="11"/>
  <c r="B29" i="12"/>
  <c r="B8" i="12"/>
  <c r="B23" i="13"/>
  <c r="F9" i="13"/>
  <c r="A3" i="13"/>
  <c r="B26" i="14"/>
  <c r="A1" i="14"/>
  <c r="C41" i="15"/>
  <c r="C12" i="15"/>
  <c r="B43" i="19"/>
  <c r="D4" i="20"/>
  <c r="L5" i="21"/>
  <c r="D8" i="21" s="1"/>
  <c r="A1" i="5"/>
  <c r="B21" i="6"/>
  <c r="D11" i="6"/>
  <c r="A7" i="6"/>
  <c r="G22" i="7"/>
  <c r="B8" i="7"/>
  <c r="A1" i="7"/>
  <c r="B25" i="8"/>
  <c r="B10" i="8"/>
  <c r="E23" i="9"/>
  <c r="B10" i="9"/>
  <c r="E42" i="10"/>
  <c r="B11" i="10"/>
  <c r="A7" i="10"/>
  <c r="D27" i="11"/>
  <c r="B8" i="11"/>
  <c r="B28" i="12"/>
  <c r="B11" i="12"/>
  <c r="A7" i="12"/>
  <c r="J24" i="13"/>
  <c r="F8" i="13"/>
  <c r="B25" i="14"/>
  <c r="B9" i="14"/>
  <c r="A7" i="14"/>
  <c r="F42" i="15"/>
  <c r="F42" i="19"/>
  <c r="F36" i="20"/>
  <c r="F18" i="20" s="1"/>
  <c r="I25" i="20"/>
  <c r="A3" i="4"/>
  <c r="A3" i="6"/>
  <c r="B10" i="7"/>
  <c r="B1" i="3"/>
  <c r="J22" i="6"/>
  <c r="D10" i="6"/>
  <c r="G21" i="7"/>
  <c r="B11" i="7"/>
  <c r="A7" i="7"/>
  <c r="G26" i="8"/>
  <c r="B9" i="8"/>
  <c r="A3" i="8"/>
  <c r="B23" i="9"/>
  <c r="A3" i="9"/>
  <c r="B42" i="10"/>
  <c r="B10" i="10"/>
  <c r="B11" i="11"/>
  <c r="A7" i="11"/>
  <c r="D30" i="12"/>
  <c r="B24" i="13"/>
  <c r="F11" i="13"/>
  <c r="B42" i="19"/>
  <c r="D18" i="9" l="1"/>
  <c r="D21" i="11" s="1"/>
  <c r="G24" i="20"/>
  <c r="G1" i="21" s="1"/>
  <c r="I18" i="15"/>
  <c r="J18" i="15" s="1"/>
  <c r="N21" i="4"/>
  <c r="D15" i="11" s="1"/>
  <c r="I33" i="15"/>
  <c r="I16" i="15"/>
  <c r="I31" i="15"/>
  <c r="J31" i="15" s="1"/>
  <c r="F31" i="20"/>
  <c r="F32" i="20" s="1"/>
  <c r="F14" i="20" s="1"/>
  <c r="I15" i="15"/>
  <c r="J15" i="15" s="1"/>
  <c r="O19" i="15" s="1"/>
  <c r="T16" i="4" s="1"/>
  <c r="D7" i="20"/>
  <c r="F7" i="20" s="1"/>
  <c r="I2" i="21"/>
  <c r="D14" i="20"/>
  <c r="D36" i="10"/>
  <c r="K4" i="21"/>
  <c r="D7" i="21" s="1"/>
  <c r="B27" i="20"/>
  <c r="O20" i="15" l="1"/>
  <c r="L15" i="6" s="1"/>
  <c r="O22" i="15"/>
  <c r="L16" i="13" s="1"/>
  <c r="O18" i="15"/>
  <c r="L24" i="20"/>
  <c r="D19" i="20"/>
  <c r="O3" i="14"/>
  <c r="O9" i="14" s="1"/>
  <c r="N17" i="14" s="1"/>
  <c r="D24" i="11"/>
  <c r="O7" i="14"/>
  <c r="D6" i="20"/>
  <c r="D15" i="12" l="1"/>
  <c r="D17" i="12"/>
  <c r="D21" i="12"/>
  <c r="T15" i="4"/>
  <c r="L1" i="21"/>
  <c r="K24" i="20"/>
  <c r="F6" i="20"/>
  <c r="F10" i="20" s="1"/>
  <c r="D10" i="20"/>
  <c r="L18" i="13"/>
  <c r="E18" i="14" s="1"/>
  <c r="F18" i="14" s="1"/>
  <c r="L20" i="13"/>
  <c r="E20" i="14" s="1"/>
  <c r="F20" i="14" s="1"/>
  <c r="L17" i="13"/>
  <c r="E17" i="14" s="1"/>
  <c r="F17" i="14" s="1"/>
  <c r="L19" i="13"/>
  <c r="E19" i="14" s="1"/>
  <c r="F19" i="14" s="1"/>
  <c r="C19" i="10" l="1"/>
  <c r="C24" i="10" s="1"/>
  <c r="C25" i="10" s="1"/>
  <c r="D22" i="10" s="1"/>
  <c r="D25" i="12"/>
  <c r="AB17" i="19" s="1"/>
  <c r="A1" i="22" s="1"/>
  <c r="F21" i="14"/>
  <c r="G22" i="5" s="1"/>
  <c r="G23" i="5" s="1"/>
  <c r="H11" i="20" s="1"/>
  <c r="D11" i="20" s="1"/>
  <c r="F11" i="20" s="1"/>
  <c r="F12" i="20" s="1"/>
  <c r="K1" i="21"/>
  <c r="D4" i="21" s="1"/>
  <c r="B24" i="20"/>
  <c r="D20" i="20"/>
  <c r="C20" i="10" l="1"/>
  <c r="D17" i="10" s="1"/>
  <c r="K17" i="10" s="1"/>
  <c r="D33" i="20"/>
  <c r="F33" i="20" s="1"/>
  <c r="F34" i="20" s="1"/>
  <c r="F37" i="20" s="1"/>
  <c r="F38" i="20" s="1"/>
  <c r="F17" i="20" s="1"/>
  <c r="D12" i="20"/>
  <c r="D16" i="20"/>
  <c r="L26" i="20" s="1"/>
  <c r="K22" i="10"/>
  <c r="A7" i="22"/>
  <c r="B7" i="22" s="1"/>
  <c r="D7" i="22" s="1"/>
  <c r="A11" i="22"/>
  <c r="B11" i="22" s="1"/>
  <c r="D11" i="22" s="1"/>
  <c r="A10" i="22"/>
  <c r="B10" i="22" s="1"/>
  <c r="D10" i="22" s="1"/>
  <c r="A6" i="22"/>
  <c r="B6" i="22" s="1"/>
  <c r="A9" i="22"/>
  <c r="B9" i="22" s="1"/>
  <c r="D9" i="22" s="1"/>
  <c r="A8" i="22"/>
  <c r="B8" i="22" s="1"/>
  <c r="D8" i="22" s="1"/>
  <c r="F15" i="20" l="1"/>
  <c r="F19" i="20" s="1"/>
  <c r="F20" i="20" s="1"/>
  <c r="D15" i="20"/>
  <c r="L25" i="20" s="1"/>
  <c r="K25" i="20" s="1"/>
  <c r="K2" i="21" s="1"/>
  <c r="F35" i="20"/>
  <c r="F16" i="20" s="1"/>
  <c r="A4" i="22"/>
  <c r="AC17" i="19" s="1"/>
  <c r="B17" i="19" s="1"/>
  <c r="L3" i="21"/>
  <c r="K26" i="20"/>
  <c r="B25" i="20" l="1"/>
  <c r="L2" i="21"/>
  <c r="D5" i="21" s="1"/>
  <c r="K3" i="21"/>
  <c r="D6" i="21" s="1"/>
  <c r="B26" i="20"/>
</calcChain>
</file>

<file path=xl/sharedStrings.xml><?xml version="1.0" encoding="utf-8"?>
<sst xmlns="http://schemas.openxmlformats.org/spreadsheetml/2006/main" count="798" uniqueCount="485">
  <si>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</si>
  <si>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</si>
  <si>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</si>
  <si>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</si>
  <si>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</si>
  <si>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</si>
  <si>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</si>
  <si>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</si>
  <si>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</si>
  <si>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</si>
  <si>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</si>
  <si>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</si>
  <si>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</si>
  <si>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</si>
  <si>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</si>
  <si>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</si>
  <si>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</si>
  <si>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</si>
  <si>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</si>
  <si>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</si>
  <si>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</si>
  <si>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</si>
  <si>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</si>
  <si>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</si>
  <si>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</si>
  <si>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</si>
  <si>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</si>
  <si>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</si>
  <si>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</si>
  <si>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</si>
  <si>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</si>
  <si>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</si>
  <si>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</si>
  <si>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</si>
  <si>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</si>
  <si>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</si>
  <si>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</si>
  <si>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</si>
  <si>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</si>
  <si>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</si>
  <si>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</si>
  <si>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</si>
  <si>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</si>
  <si>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</si>
  <si>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</si>
  <si>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</si>
  <si>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</si>
  <si>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</si>
  <si>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</si>
  <si>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</si>
  <si>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</si>
  <si>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</si>
  <si>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</si>
  <si>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</si>
  <si>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</si>
  <si>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</si>
  <si>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</si>
  <si>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</si>
  <si>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</si>
  <si>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</si>
  <si>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</si>
  <si>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</si>
  <si>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</si>
  <si>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</si>
  <si>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</si>
  <si>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</si>
  <si>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</si>
  <si>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</si>
  <si>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</si>
  <si>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</si>
  <si>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</si>
  <si>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</si>
  <si>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</si>
  <si>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</si>
  <si>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</si>
  <si>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</si>
  <si>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</si>
  <si>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</si>
  <si>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</si>
  <si>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</si>
  <si>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</si>
  <si>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</si>
  <si>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</si>
  <si>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</si>
  <si>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</si>
  <si>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</si>
  <si>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</si>
  <si>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</si>
  <si>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</si>
  <si>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</si>
  <si>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</si>
  <si>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</si>
  <si>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</si>
  <si>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</si>
  <si>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</si>
  <si>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</si>
  <si>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</si>
  <si>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</si>
  <si>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</si>
  <si>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</si>
  <si>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</si>
  <si>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</si>
  <si>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</si>
  <si>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</si>
  <si>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</si>
  <si>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</si>
  <si>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</si>
  <si>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</si>
  <si>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</si>
  <si>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</si>
  <si>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</si>
  <si>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</si>
  <si>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</si>
  <si>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</si>
  <si>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</si>
  <si>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</si>
  <si>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</si>
  <si>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</si>
  <si>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</si>
  <si>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</si>
  <si>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</si>
  <si>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</si>
  <si>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</si>
  <si>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</si>
  <si>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</si>
  <si>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</si>
  <si>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</si>
  <si>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Schedule-3 : Erection Charges</t>
  </si>
  <si>
    <t>Please consider this letter of discount as the integral part of our price bid.</t>
  </si>
  <si>
    <t>Letter of Discount</t>
  </si>
  <si>
    <t>After Discount</t>
  </si>
  <si>
    <t>Sales Tax</t>
  </si>
  <si>
    <t>Vat</t>
  </si>
  <si>
    <t>Discount Sch-3</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</si>
  <si>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</si>
  <si>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</si>
  <si>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</si>
  <si>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</si>
  <si>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</si>
  <si>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</si>
  <si>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</si>
  <si>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</si>
  <si>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</si>
  <si>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</si>
  <si>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</si>
  <si>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</si>
  <si>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</si>
  <si>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</si>
  <si>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</si>
  <si>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</si>
  <si>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</si>
  <si>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</si>
  <si>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</si>
  <si>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</si>
  <si>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</si>
  <si>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</si>
  <si>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</si>
  <si>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</si>
  <si>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</si>
  <si>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</si>
  <si>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</si>
  <si>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</si>
  <si>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</si>
  <si>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</si>
  <si>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</si>
  <si>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</si>
  <si>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</si>
  <si>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</si>
  <si>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</si>
  <si>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</si>
  <si>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</si>
  <si>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</si>
  <si>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</si>
  <si>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</si>
  <si>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</si>
  <si>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</si>
  <si>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</si>
  <si>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</si>
  <si>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</si>
  <si>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</si>
  <si>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</si>
  <si>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</si>
  <si>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</si>
  <si>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</si>
  <si>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</si>
  <si>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</si>
  <si>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Sch-3</t>
  </si>
  <si>
    <t>As per Percent on Sch-3</t>
  </si>
  <si>
    <t>As per lum-sum on Sch-7</t>
  </si>
  <si>
    <t>As per Percent on Sch-7</t>
  </si>
  <si>
    <t>Unit</t>
  </si>
  <si>
    <t>All values are in Indian Rupees.</t>
  </si>
  <si>
    <t>SI. No.</t>
  </si>
  <si>
    <t>Qty.</t>
  </si>
  <si>
    <t>Unit Ex-works price</t>
  </si>
  <si>
    <t>Total Ex-works price</t>
  </si>
  <si>
    <t>Description</t>
  </si>
  <si>
    <t>Unit Erection Charges</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</si>
  <si>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</si>
  <si>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</si>
  <si>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</si>
  <si>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</si>
  <si>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</si>
  <si>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</si>
  <si>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</si>
  <si>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</si>
  <si>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</si>
  <si>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</si>
  <si>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</si>
  <si>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</si>
  <si>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</si>
  <si>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</si>
  <si>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</si>
  <si>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</si>
  <si>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</si>
  <si>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</si>
  <si>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</si>
  <si>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</si>
  <si>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</si>
  <si>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</si>
  <si>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</si>
  <si>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</si>
  <si>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</si>
  <si>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</si>
  <si>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</si>
  <si>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</si>
  <si>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</si>
  <si>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</si>
  <si>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</si>
  <si>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</si>
  <si>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</si>
  <si>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</si>
  <si>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</si>
  <si>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</si>
  <si>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</si>
  <si>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</si>
  <si>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Total Erection Charges</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</si>
  <si>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</si>
  <si>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</si>
  <si>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</si>
  <si>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</si>
  <si>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</si>
  <si>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</si>
  <si>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</si>
  <si>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</si>
  <si>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</si>
  <si>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</si>
  <si>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</si>
  <si>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</si>
  <si>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</si>
  <si>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</si>
  <si>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</si>
  <si>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</si>
  <si>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</si>
  <si>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</si>
  <si>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</si>
  <si>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 xml:space="preserve">Grand Total </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</si>
  <si>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</si>
  <si>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</si>
  <si>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</si>
  <si>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</si>
  <si>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</si>
  <si>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</si>
  <si>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</si>
  <si>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</si>
  <si>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</si>
  <si>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</si>
  <si>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</si>
  <si>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</si>
  <si>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</si>
  <si>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</si>
  <si>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</si>
  <si>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</si>
  <si>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</si>
  <si>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</si>
  <si>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</si>
  <si>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</si>
  <si>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</si>
  <si>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</si>
  <si>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</si>
  <si>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</si>
  <si>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</si>
  <si>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</si>
  <si>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</si>
  <si>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</si>
  <si>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</si>
  <si>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</si>
  <si>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</si>
  <si>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</si>
  <si>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</si>
  <si>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</si>
  <si>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</si>
  <si>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</si>
  <si>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</si>
  <si>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</si>
  <si>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</si>
  <si>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</si>
  <si>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</si>
  <si>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</si>
  <si>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</si>
  <si>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</si>
  <si>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</si>
  <si>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</si>
  <si>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</si>
  <si>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</si>
  <si>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</si>
  <si>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</si>
  <si>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</si>
  <si>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</si>
  <si>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</si>
  <si>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</si>
  <si>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</si>
  <si>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</si>
  <si>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</si>
  <si>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</si>
  <si>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</si>
  <si>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</si>
  <si>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</si>
  <si>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</si>
  <si>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Supervision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</si>
  <si>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</si>
  <si>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</si>
  <si>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</si>
  <si>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</si>
  <si>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</si>
  <si>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</si>
  <si>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</si>
  <si>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</si>
  <si>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</si>
  <si>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</si>
  <si>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</si>
  <si>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t>Schedule-6 : Type Test Charges</t>
  </si>
  <si>
    <t>Eq Weightage of Rs/ %</t>
  </si>
  <si>
    <t>Final Discount Factor</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</si>
  <si>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</si>
  <si>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</si>
  <si>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</si>
  <si>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</si>
  <si>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</si>
  <si>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</si>
  <si>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</si>
  <si>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</si>
  <si>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</si>
  <si>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</si>
  <si>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</si>
  <si>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</si>
  <si>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</si>
  <si>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</si>
  <si>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</si>
  <si>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</si>
  <si>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</si>
  <si>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</si>
  <si>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</si>
  <si>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</si>
  <si>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</si>
  <si>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</si>
  <si>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</si>
  <si>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</si>
  <si>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</si>
  <si>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</si>
  <si>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</si>
  <si>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</si>
  <si>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</si>
  <si>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</si>
  <si>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</si>
  <si>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</si>
  <si>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</si>
  <si>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</si>
  <si>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</si>
  <si>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</si>
  <si>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</si>
  <si>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</si>
  <si>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</si>
  <si>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</si>
  <si>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</si>
  <si>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</si>
  <si>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</si>
  <si>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</si>
  <si>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</si>
  <si>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</si>
  <si>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</si>
  <si>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</si>
  <si>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</si>
  <si>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</si>
  <si>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</si>
  <si>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</si>
  <si>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</si>
  <si>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</si>
  <si>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</si>
  <si>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</si>
  <si>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</si>
  <si>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</si>
  <si>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</si>
  <si>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</si>
  <si>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</si>
  <si>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</si>
  <si>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</si>
  <si>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</si>
  <si>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</si>
  <si>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</si>
  <si>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</si>
  <si>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</si>
  <si>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</si>
  <si>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</si>
  <si>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</si>
  <si>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</si>
  <si>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</si>
  <si>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</si>
  <si>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</si>
  <si>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</si>
  <si>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</si>
  <si>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</si>
  <si>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</si>
  <si>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</si>
  <si>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</si>
  <si>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7 = 5 X 6</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</si>
  <si>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</si>
  <si>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</si>
  <si>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</si>
  <si>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</si>
  <si>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</si>
  <si>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</si>
  <si>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</si>
  <si>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</si>
  <si>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11 = 9 X 10</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</si>
  <si>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</si>
  <si>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</si>
  <si>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</si>
  <si>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</si>
  <si>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</si>
  <si>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</si>
  <si>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</si>
  <si>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</si>
  <si>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</si>
  <si>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</si>
  <si>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</si>
  <si>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</si>
  <si>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</si>
  <si>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</si>
  <si>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</si>
  <si>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</si>
  <si>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</si>
  <si>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</si>
  <si>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</si>
  <si>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</si>
  <si>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</si>
  <si>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</si>
  <si>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</si>
  <si>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(SCHEDULE OF RATES AND PRICES : Local Transportation, In-transit Insurance and loading )</t>
  </si>
  <si>
    <t xml:space="preserve">Unit Freight, In –transit Insurance &amp; loading Charges </t>
  </si>
  <si>
    <t xml:space="preserve">Total Freight, In –transit Insurance &amp; loading Charges </t>
  </si>
  <si>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</si>
  <si>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</si>
  <si>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</si>
  <si>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GRAND TOTAL [1+2]</t>
  </si>
  <si>
    <t>Total GST for Supervision Charges, if, any between the Contractor and the Employer (identified in Schedule 3') which are not included in the Supervision Charges as per the provision of the Bidding Documents, as applicable.</t>
  </si>
  <si>
    <t>Whether  rate of GST in column ‘4C’ is confirmed. If not,  indicate applicable rate of GST (in %) #</t>
  </si>
  <si>
    <t>GST on Item</t>
  </si>
  <si>
    <r>
      <t>100% of applicable Taxes and Duties,</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</si>
  <si>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t>
    </r>
    <r>
      <rPr>
        <b/>
        <sz val="12"/>
        <rFont val="Book Antiqua"/>
        <family val="1"/>
      </rPr>
      <t>of</t>
    </r>
    <r>
      <rPr>
        <sz val="12"/>
        <rFont val="Book Antiqua"/>
        <family val="1"/>
      </rPr>
      <t xml:space="preserve"> the Price Schedule in this Second Envelope; by the Indian Laws.</t>
    </r>
  </si>
  <si>
    <t xml:space="preserve">We confirm that we have also registered/we shall also get registered in the GST Network with a GSTIN, in all the states from which we shall make our supply of goods. </t>
  </si>
  <si>
    <t xml:space="preserve">Local Transportation, In-transit Insurance and loading </t>
  </si>
  <si>
    <t xml:space="preserve">Schedule-1 : Ex works prices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</si>
  <si>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</si>
  <si>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</si>
  <si>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</si>
  <si>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</si>
  <si>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</si>
  <si>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:Local Transportation, In-transit Insurance and loading</t>
  </si>
  <si>
    <t>Schedule-2 : Local Transportation, In-transit Insurance and loading</t>
  </si>
  <si>
    <t>i</t>
  </si>
  <si>
    <t xml:space="preserve">Total for Local Transportation, In-transit Insurance and loading </t>
  </si>
  <si>
    <t>AABABBBABBAZ</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</si>
  <si>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</si>
  <si>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t>GRAND TOTAL [1+2+4]</t>
  </si>
  <si>
    <t xml:space="preserve">KM </t>
  </si>
  <si>
    <r>
      <t>Discount on percent basis on total price quoted by us without Taxes &amp; Duties.</t>
    </r>
    <r>
      <rPr>
        <sz val="11"/>
        <rFont val="Book Antiqua"/>
        <family val="1"/>
      </rPr>
      <t xml:space="preserve"> [The discount shall be applicable on all the items of all the Schdules i.e. Sch-1 (without type test charges), Sch-2 &amp; Sch-6]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</si>
  <si>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</si>
  <si>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Goods to be supplied, including Type Test Charges for Tests to be conducted &amp; Supervision Charges.</t>
  </si>
  <si>
    <t>Ex-works price of Plant and Equipment including Type Test Charges &amp; Supervision charges</t>
  </si>
  <si>
    <t>ACSR ZEBRA CONDUCTOR</t>
  </si>
  <si>
    <t xml:space="preserve">Supply OF ACSR Zebra Conductor          </t>
  </si>
  <si>
    <t xml:space="preserve">Conductor Package CD02 for supply of ACSR Zebra Conductor for transmission lines associated with Transmission Scheme for evacuation of power from RE sources in Kurnool Wind Energy Zone (3000 MW) / Solar Energy Zone (1500 MW) Part-A and Part-B. </t>
  </si>
  <si>
    <t>CC/NT/G-COND/DOM/A02/23/00652</t>
  </si>
  <si>
    <t>CD02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</si>
</sst>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0.0"/>
    <numFmt numFmtId="166" formatCode="0.000"/>
    <numFmt numFmtId="167" formatCode="_(* #,##0_);_(* \(#,##0\);_(* \-??_);_(@_)"/>
    <numFmt numFmtId="168" formatCode="_(* #,##0.0_);_(* \(#,##0.0\);_(* \-??_);_(@_)"/>
    <numFmt numFmtId="169" formatCode="#,##0.0"/>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0.00&quot;  &quot;"/>
    <numFmt numFmtId="177" formatCode="[$-409]dd\-mmm\-yy;@"/>
    <numFmt numFmtId="178" formatCode="_(* #,##0_);_(* \(#,##0\);_(* &quot;-&quot;??_);_(@_)"/>
    <numFmt numFmtId="179" formatCode="0.0000000000%"/>
    <numFmt numFmtId="180" formatCode="#,##0.00;[Red]#,##0.00"/>
  </numFmts>
  <fonts count="64">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2"/>
      <name val="Times New Roman"/>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0.5"/>
      <name val="Book Antiqua"/>
      <family val="1"/>
    </font>
    <font>
      <sz val="11"/>
      <color rgb="FFFF0000"/>
      <name val="Cambria"/>
      <family val="1"/>
    </font>
    <font>
      <sz val="14"/>
      <name val="Book Antiqua"/>
      <family val="1"/>
    </font>
    <font>
      <b/>
      <sz val="14"/>
      <name val="Book Antiqua"/>
      <family val="1"/>
    </font>
    <font>
      <b/>
      <sz val="16"/>
      <name val="Book Antiqua"/>
      <family val="1"/>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42">
    <xf numFmtId="0" fontId="0" fillId="0" borderId="0"/>
    <xf numFmtId="9" fontId="7" fillId="0" borderId="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8" fillId="0" borderId="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4" fontId="38" fillId="0" borderId="0" applyFont="0" applyFill="0" applyBorder="0" applyAlignment="0" applyProtection="0"/>
    <xf numFmtId="169"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6" fontId="1" fillId="0" borderId="0"/>
    <xf numFmtId="0" fontId="35" fillId="0" borderId="0"/>
    <xf numFmtId="0" fontId="16" fillId="0" borderId="0"/>
    <xf numFmtId="0" fontId="35"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38"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809">
    <xf numFmtId="0" fontId="0" fillId="0" borderId="0" xfId="0"/>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vertical="center"/>
    </xf>
    <xf numFmtId="0" fontId="15" fillId="0" borderId="4" xfId="0" applyNumberFormat="1" applyFont="1" applyFill="1" applyBorder="1" applyAlignment="1" applyProtection="1">
      <alignment horizontal="right"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justify" vertical="center"/>
    </xf>
    <xf numFmtId="0" fontId="19" fillId="0" borderId="0" xfId="32" applyFont="1" applyBorder="1" applyAlignment="1" applyProtection="1">
      <alignment vertical="center"/>
      <protection hidden="1"/>
    </xf>
    <xf numFmtId="0" fontId="4" fillId="0" borderId="0" xfId="32" applyFont="1" applyBorder="1" applyAlignment="1" applyProtection="1">
      <alignment vertical="center"/>
      <protection hidden="1"/>
    </xf>
    <xf numFmtId="0" fontId="20" fillId="0" borderId="0" xfId="32" applyFont="1" applyBorder="1" applyAlignment="1" applyProtection="1">
      <alignment vertical="center"/>
      <protection hidden="1"/>
    </xf>
    <xf numFmtId="0" fontId="20" fillId="0" borderId="0" xfId="32" applyFont="1" applyAlignment="1" applyProtection="1">
      <alignment vertical="center"/>
      <protection hidden="1"/>
    </xf>
    <xf numFmtId="0" fontId="20" fillId="0" borderId="0" xfId="32" applyFont="1" applyProtection="1">
      <protection hidden="1"/>
    </xf>
    <xf numFmtId="0" fontId="1" fillId="0" borderId="0" xfId="32" applyProtection="1">
      <protection hidden="1"/>
    </xf>
    <xf numFmtId="0" fontId="5" fillId="0" borderId="0" xfId="32" applyFont="1" applyBorder="1" applyAlignment="1" applyProtection="1">
      <alignment vertical="center"/>
      <protection hidden="1"/>
    </xf>
    <xf numFmtId="0" fontId="5" fillId="0" borderId="5" xfId="32" applyFont="1" applyBorder="1" applyAlignment="1" applyProtection="1">
      <alignment vertical="center"/>
      <protection hidden="1"/>
    </xf>
    <xf numFmtId="0" fontId="5" fillId="0" borderId="6" xfId="32" applyFont="1" applyBorder="1" applyAlignment="1" applyProtection="1">
      <alignment vertical="center"/>
      <protection hidden="1"/>
    </xf>
    <xf numFmtId="0" fontId="1" fillId="0" borderId="0" xfId="32"/>
    <xf numFmtId="0" fontId="5" fillId="0" borderId="7" xfId="32" applyFont="1" applyBorder="1" applyAlignment="1" applyProtection="1">
      <alignment vertical="center"/>
      <protection hidden="1"/>
    </xf>
    <xf numFmtId="0" fontId="24" fillId="0" borderId="6" xfId="32" applyFont="1" applyBorder="1" applyAlignment="1" applyProtection="1">
      <alignment vertical="center"/>
      <protection hidden="1"/>
    </xf>
    <xf numFmtId="0" fontId="1" fillId="0" borderId="0" xfId="32" applyAlignment="1" applyProtection="1">
      <alignment vertical="center"/>
      <protection hidden="1"/>
    </xf>
    <xf numFmtId="0" fontId="19" fillId="0" borderId="6" xfId="32" applyFont="1" applyBorder="1" applyAlignment="1" applyProtection="1">
      <alignment vertical="center"/>
      <protection hidden="1"/>
    </xf>
    <xf numFmtId="0" fontId="1" fillId="0" borderId="0" xfId="32" applyBorder="1" applyAlignment="1" applyProtection="1">
      <alignment vertical="center"/>
      <protection hidden="1"/>
    </xf>
    <xf numFmtId="0" fontId="26" fillId="0" borderId="5" xfId="32" applyFont="1" applyBorder="1" applyAlignment="1" applyProtection="1">
      <alignment vertical="center"/>
      <protection hidden="1"/>
    </xf>
    <xf numFmtId="0" fontId="26" fillId="0" borderId="0" xfId="32" applyFont="1" applyBorder="1" applyAlignment="1" applyProtection="1">
      <alignment vertical="center"/>
      <protection hidden="1"/>
    </xf>
    <xf numFmtId="0" fontId="19" fillId="0" borderId="7" xfId="32" applyFont="1" applyBorder="1" applyAlignment="1" applyProtection="1">
      <alignment vertical="center"/>
      <protection hidden="1"/>
    </xf>
    <xf numFmtId="0" fontId="5" fillId="0" borderId="0" xfId="32" applyFont="1" applyAlignment="1" applyProtection="1">
      <alignment vertical="center"/>
      <protection hidden="1"/>
    </xf>
    <xf numFmtId="0" fontId="5" fillId="0" borderId="8" xfId="32" applyFont="1" applyBorder="1" applyAlignment="1" applyProtection="1">
      <alignment vertical="center"/>
      <protection hidden="1"/>
    </xf>
    <xf numFmtId="0" fontId="19" fillId="0" borderId="0" xfId="32" applyFont="1" applyAlignment="1" applyProtection="1">
      <alignment vertical="center"/>
      <protection hidden="1"/>
    </xf>
    <xf numFmtId="0" fontId="15" fillId="0" borderId="0" xfId="33" applyFont="1" applyAlignment="1" applyProtection="1">
      <alignment vertical="center"/>
      <protection hidden="1"/>
    </xf>
    <xf numFmtId="0" fontId="16" fillId="0" borderId="0" xfId="33" applyFont="1" applyAlignment="1" applyProtection="1">
      <alignment vertical="center"/>
      <protection hidden="1"/>
    </xf>
    <xf numFmtId="0" fontId="15" fillId="0" borderId="0" xfId="33" applyFont="1" applyFill="1" applyAlignment="1" applyProtection="1">
      <alignment vertical="top"/>
      <protection hidden="1"/>
    </xf>
    <xf numFmtId="0" fontId="16" fillId="0" borderId="0" xfId="33" applyFont="1" applyBorder="1" applyAlignment="1" applyProtection="1">
      <alignment vertical="center"/>
      <protection hidden="1"/>
    </xf>
    <xf numFmtId="0" fontId="16" fillId="0" borderId="0" xfId="0" applyFont="1" applyBorder="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16" fillId="0" borderId="0" xfId="0" applyFont="1" applyBorder="1" applyAlignment="1">
      <alignment horizontal="right" vertical="center"/>
    </xf>
    <xf numFmtId="0" fontId="5" fillId="0" borderId="0" xfId="32" applyFont="1" applyAlignment="1" applyProtection="1">
      <alignment vertical="top"/>
      <protection hidden="1"/>
    </xf>
    <xf numFmtId="0" fontId="27" fillId="0" borderId="0" xfId="32" applyFont="1" applyFill="1" applyAlignment="1" applyProtection="1">
      <alignment horizontal="center" vertical="center"/>
      <protection hidden="1"/>
    </xf>
    <xf numFmtId="0" fontId="15" fillId="0" borderId="0" xfId="32" applyFont="1" applyAlignment="1" applyProtection="1">
      <alignment vertical="center"/>
      <protection hidden="1"/>
    </xf>
    <xf numFmtId="0" fontId="16" fillId="0" borderId="0" xfId="32" applyFont="1" applyAlignment="1" applyProtection="1">
      <alignment vertical="center"/>
      <protection hidden="1"/>
    </xf>
    <xf numFmtId="0" fontId="15" fillId="0" borderId="0" xfId="35" applyFont="1" applyFill="1" applyAlignment="1" applyProtection="1">
      <alignment vertical="top"/>
      <protection hidden="1"/>
    </xf>
    <xf numFmtId="0" fontId="16" fillId="0" borderId="0" xfId="32" applyFont="1" applyFill="1" applyAlignment="1" applyProtection="1">
      <alignment vertical="top"/>
      <protection hidden="1"/>
    </xf>
    <xf numFmtId="0" fontId="27" fillId="0" borderId="0" xfId="32" applyFont="1" applyFill="1" applyAlignment="1" applyProtection="1">
      <alignment vertical="center"/>
      <protection hidden="1"/>
    </xf>
    <xf numFmtId="175" fontId="15" fillId="0" borderId="9" xfId="32" applyNumberFormat="1" applyFont="1" applyBorder="1" applyAlignment="1" applyProtection="1">
      <alignment horizontal="center" vertical="center"/>
      <protection hidden="1"/>
    </xf>
    <xf numFmtId="0" fontId="16" fillId="0" borderId="10" xfId="32" applyFont="1" applyBorder="1" applyAlignment="1" applyProtection="1">
      <alignment horizontal="center" vertical="center"/>
      <protection hidden="1"/>
    </xf>
    <xf numFmtId="0" fontId="16" fillId="0" borderId="11" xfId="32" applyFont="1" applyBorder="1" applyAlignment="1" applyProtection="1">
      <alignment horizontal="justify" vertical="center" wrapText="1"/>
      <protection hidden="1"/>
    </xf>
    <xf numFmtId="0" fontId="15" fillId="2" borderId="11" xfId="32" applyFont="1" applyFill="1" applyBorder="1" applyAlignment="1" applyProtection="1">
      <alignment vertical="center" wrapText="1"/>
      <protection hidden="1"/>
    </xf>
    <xf numFmtId="0" fontId="16" fillId="0" borderId="0" xfId="0" applyFont="1" applyBorder="1" applyAlignment="1">
      <alignment horizontal="left" vertical="center"/>
    </xf>
    <xf numFmtId="0" fontId="16" fillId="0" borderId="11" xfId="32" applyNumberFormat="1" applyFont="1" applyBorder="1" applyAlignment="1" applyProtection="1">
      <alignment horizontal="justify" vertical="center" wrapText="1"/>
      <protection hidden="1"/>
    </xf>
    <xf numFmtId="0" fontId="16" fillId="0" borderId="10" xfId="32" applyFont="1" applyBorder="1" applyAlignment="1" applyProtection="1">
      <alignment vertical="center"/>
      <protection hidden="1"/>
    </xf>
    <xf numFmtId="0" fontId="16" fillId="0" borderId="12" xfId="32" applyFont="1" applyBorder="1" applyAlignment="1" applyProtection="1">
      <alignment vertical="center"/>
      <protection hidden="1"/>
    </xf>
    <xf numFmtId="0" fontId="16" fillId="0" borderId="0" xfId="32" applyFont="1" applyBorder="1" applyAlignment="1" applyProtection="1">
      <alignment vertical="center"/>
      <protection hidden="1"/>
    </xf>
    <xf numFmtId="0" fontId="15" fillId="0" borderId="0" xfId="32" applyFont="1" applyFill="1" applyBorder="1" applyAlignment="1" applyProtection="1">
      <alignment vertical="center" wrapText="1"/>
      <protection hidden="1"/>
    </xf>
    <xf numFmtId="4" fontId="15" fillId="0" borderId="0" xfId="32" applyNumberFormat="1" applyFont="1" applyBorder="1" applyAlignment="1" applyProtection="1">
      <alignment vertical="center"/>
      <protection hidden="1"/>
    </xf>
    <xf numFmtId="0" fontId="16" fillId="0" borderId="0" xfId="32" applyFont="1" applyAlignment="1" applyProtection="1">
      <alignment horizontal="left" vertical="center" wrapText="1"/>
      <protection hidden="1"/>
    </xf>
    <xf numFmtId="0" fontId="16" fillId="0" borderId="0" xfId="32" applyFont="1" applyAlignment="1" applyProtection="1">
      <alignment horizontal="right" vertical="center"/>
      <protection hidden="1"/>
    </xf>
    <xf numFmtId="0" fontId="16" fillId="0" borderId="0" xfId="32" applyFont="1" applyBorder="1" applyAlignment="1" applyProtection="1">
      <alignment horizontal="left" vertical="center"/>
      <protection hidden="1"/>
    </xf>
    <xf numFmtId="0" fontId="6" fillId="0" borderId="0" xfId="32" applyFont="1" applyAlignment="1" applyProtection="1">
      <alignment horizontal="center" vertical="top"/>
      <protection hidden="1"/>
    </xf>
    <xf numFmtId="0" fontId="15" fillId="0" borderId="4" xfId="32" applyFont="1" applyFill="1" applyBorder="1" applyAlignment="1" applyProtection="1">
      <alignment vertical="top"/>
      <protection hidden="1"/>
    </xf>
    <xf numFmtId="0" fontId="15" fillId="0" borderId="9" xfId="32" applyFont="1" applyBorder="1" applyAlignment="1" applyProtection="1">
      <alignment horizontal="justify" vertical="top" wrapText="1"/>
      <protection hidden="1"/>
    </xf>
    <xf numFmtId="0" fontId="15" fillId="0" borderId="9" xfId="32" applyFont="1" applyBorder="1" applyAlignment="1" applyProtection="1">
      <alignment horizontal="right" vertical="center" wrapText="1" indent="5"/>
      <protection hidden="1"/>
    </xf>
    <xf numFmtId="0" fontId="16" fillId="0" borderId="12" xfId="32" applyFont="1" applyBorder="1" applyAlignment="1" applyProtection="1">
      <alignment horizontal="center" vertical="center"/>
      <protection hidden="1"/>
    </xf>
    <xf numFmtId="0" fontId="16" fillId="0" borderId="0" xfId="32" applyFont="1" applyAlignment="1" applyProtection="1">
      <alignment horizontal="left" vertical="center"/>
      <protection hidden="1"/>
    </xf>
    <xf numFmtId="0" fontId="5" fillId="0" borderId="0" xfId="32" applyFont="1" applyAlignment="1" applyProtection="1">
      <alignment horizontal="right"/>
      <protection hidden="1"/>
    </xf>
    <xf numFmtId="0" fontId="15"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justify" vertical="center"/>
    </xf>
    <xf numFmtId="0" fontId="15" fillId="0" borderId="4" xfId="0" applyNumberFormat="1" applyFont="1" applyFill="1" applyBorder="1" applyAlignment="1" applyProtection="1">
      <alignment horizontal="center" vertical="center"/>
    </xf>
    <xf numFmtId="0" fontId="16" fillId="0" borderId="0" xfId="33"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32" applyNumberFormat="1" applyFont="1" applyFill="1" applyBorder="1" applyAlignment="1" applyProtection="1">
      <alignment horizontal="left" vertical="center" indent="1"/>
      <protection hidden="1"/>
    </xf>
    <xf numFmtId="0" fontId="16" fillId="0" borderId="0" xfId="35" applyFont="1" applyAlignment="1" applyProtection="1">
      <alignment horizontal="left" vertical="center" indent="1"/>
      <protection hidden="1"/>
    </xf>
    <xf numFmtId="0" fontId="16" fillId="0" borderId="0" xfId="32" applyFont="1" applyAlignment="1" applyProtection="1">
      <alignment horizontal="left" vertical="center" indent="1"/>
      <protection hidden="1"/>
    </xf>
    <xf numFmtId="0" fontId="16" fillId="0" borderId="0" xfId="0" applyNumberFormat="1" applyFont="1" applyFill="1" applyBorder="1" applyAlignment="1" applyProtection="1">
      <alignment horizontal="left" vertical="center"/>
      <protection hidden="1"/>
    </xf>
    <xf numFmtId="0" fontId="15" fillId="0" borderId="0" xfId="33" applyFont="1" applyFill="1" applyAlignment="1" applyProtection="1">
      <alignment vertical="center"/>
      <protection hidden="1"/>
    </xf>
    <xf numFmtId="0" fontId="16" fillId="0" borderId="0" xfId="33" applyFont="1" applyBorder="1" applyAlignment="1" applyProtection="1">
      <alignment horizontal="left" vertical="center"/>
      <protection hidden="1"/>
    </xf>
    <xf numFmtId="0" fontId="16" fillId="0" borderId="0" xfId="33" applyFont="1" applyFill="1" applyAlignment="1" applyProtection="1">
      <alignment vertical="center"/>
      <protection hidden="1"/>
    </xf>
    <xf numFmtId="0" fontId="16" fillId="0" borderId="0" xfId="33" applyFont="1" applyFill="1" applyBorder="1" applyAlignment="1" applyProtection="1">
      <alignment vertical="center"/>
      <protection hidden="1"/>
    </xf>
    <xf numFmtId="0" fontId="15" fillId="0" borderId="0" xfId="33" applyFont="1" applyAlignment="1" applyProtection="1">
      <alignment horizontal="left" vertical="center"/>
      <protection hidden="1"/>
    </xf>
    <xf numFmtId="0" fontId="15" fillId="0" borderId="6" xfId="32" applyNumberFormat="1" applyFont="1" applyFill="1" applyBorder="1" applyAlignment="1" applyProtection="1">
      <alignment horizontal="right" vertical="center" indent="5"/>
      <protection hidden="1"/>
    </xf>
    <xf numFmtId="4" fontId="15" fillId="0" borderId="9" xfId="32" applyNumberFormat="1" applyFont="1" applyFill="1" applyBorder="1" applyAlignment="1" applyProtection="1">
      <alignment vertical="center"/>
      <protection hidden="1"/>
    </xf>
    <xf numFmtId="176" fontId="15" fillId="0" borderId="9" xfId="32" applyNumberFormat="1" applyFont="1" applyFill="1" applyBorder="1" applyAlignment="1" applyProtection="1">
      <alignment vertical="center"/>
      <protection hidden="1"/>
    </xf>
    <xf numFmtId="0" fontId="15" fillId="0" borderId="9" xfId="32" applyFont="1" applyFill="1" applyBorder="1" applyAlignment="1" applyProtection="1">
      <alignment vertical="center"/>
      <protection hidden="1"/>
    </xf>
    <xf numFmtId="0" fontId="16" fillId="0" borderId="0" xfId="33" applyFont="1" applyFill="1" applyAlignment="1" applyProtection="1">
      <alignment horizontal="left" vertical="center"/>
      <protection hidden="1"/>
    </xf>
    <xf numFmtId="0" fontId="15" fillId="0" borderId="0" xfId="32" applyFont="1" applyAlignment="1" applyProtection="1">
      <alignment horizontal="left" vertical="top" wrapText="1"/>
      <protection hidden="1"/>
    </xf>
    <xf numFmtId="0" fontId="15" fillId="0" borderId="12" xfId="32" applyNumberFormat="1" applyFont="1" applyFill="1" applyBorder="1" applyAlignment="1" applyProtection="1">
      <alignment horizontal="right" vertical="center"/>
      <protection hidden="1"/>
    </xf>
    <xf numFmtId="0" fontId="15" fillId="0" borderId="9" xfId="32" applyFont="1" applyBorder="1" applyAlignment="1" applyProtection="1">
      <alignment horizontal="center" vertical="center" wrapText="1"/>
      <protection hidden="1"/>
    </xf>
    <xf numFmtId="0" fontId="16" fillId="0" borderId="0" xfId="32" applyFont="1" applyBorder="1" applyAlignment="1" applyProtection="1">
      <alignment horizontal="center" vertical="center"/>
      <protection hidden="1"/>
    </xf>
    <xf numFmtId="0" fontId="15" fillId="0" borderId="12" xfId="32" applyNumberFormat="1" applyFont="1" applyFill="1" applyBorder="1" applyAlignment="1" applyProtection="1">
      <alignment horizontal="right" vertical="center" wrapText="1"/>
      <protection hidden="1"/>
    </xf>
    <xf numFmtId="0" fontId="15" fillId="0" borderId="0" xfId="32" applyFont="1" applyFill="1" applyBorder="1" applyAlignment="1" applyProtection="1">
      <alignment horizontal="left" vertical="center" wrapText="1"/>
      <protection hidden="1"/>
    </xf>
    <xf numFmtId="0" fontId="15" fillId="0" borderId="0" xfId="32" applyNumberFormat="1" applyFont="1" applyFill="1" applyBorder="1" applyAlignment="1" applyProtection="1">
      <alignment horizontal="right" vertical="center" wrapText="1"/>
      <protection hidden="1"/>
    </xf>
    <xf numFmtId="0" fontId="0" fillId="0" borderId="0" xfId="0" applyProtection="1">
      <protection hidden="1"/>
    </xf>
    <xf numFmtId="0" fontId="16" fillId="0" borderId="0" xfId="0" applyFont="1" applyAlignment="1" applyProtection="1">
      <alignment vertical="center"/>
      <protection hidden="1"/>
    </xf>
    <xf numFmtId="0" fontId="15" fillId="0" borderId="4" xfId="0" applyNumberFormat="1" applyFont="1" applyFill="1" applyBorder="1" applyAlignment="1" applyProtection="1">
      <alignment horizontal="left" vertical="center"/>
      <protection hidden="1"/>
    </xf>
    <xf numFmtId="0" fontId="15" fillId="0" borderId="4" xfId="0" applyNumberFormat="1" applyFont="1" applyFill="1" applyBorder="1" applyAlignment="1" applyProtection="1">
      <alignment horizontal="justify" vertical="center"/>
      <protection hidden="1"/>
    </xf>
    <xf numFmtId="0" fontId="15" fillId="0" borderId="4"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vertical="center"/>
      <protection hidden="1"/>
    </xf>
    <xf numFmtId="0" fontId="15" fillId="0" borderId="4" xfId="0" applyNumberFormat="1" applyFont="1" applyFill="1" applyBorder="1" applyAlignment="1" applyProtection="1">
      <alignment horizontal="right" vertical="center"/>
      <protection hidden="1"/>
    </xf>
    <xf numFmtId="0" fontId="1" fillId="0" borderId="0" xfId="31" applyNumberFormat="1" applyFont="1" applyFill="1" applyBorder="1" applyAlignment="1" applyProtection="1">
      <alignment vertical="top"/>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wrapText="1"/>
      <protection hidden="1"/>
    </xf>
    <xf numFmtId="0" fontId="15" fillId="0" borderId="0" xfId="0" applyNumberFormat="1" applyFont="1" applyFill="1" applyBorder="1" applyAlignment="1" applyProtection="1">
      <alignment horizontal="justify" vertical="center"/>
      <protection hidden="1"/>
    </xf>
    <xf numFmtId="14" fontId="16" fillId="0" borderId="0" xfId="0" applyNumberFormat="1" applyFont="1" applyFill="1" applyBorder="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5"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left" vertical="center" indent="1"/>
    </xf>
    <xf numFmtId="0" fontId="15" fillId="0" borderId="0" xfId="32" applyFont="1" applyAlignment="1" applyProtection="1">
      <alignment horizontal="left" vertical="center" indent="1"/>
      <protection hidden="1"/>
    </xf>
    <xf numFmtId="0" fontId="15" fillId="0" borderId="0" xfId="33" applyFont="1" applyFill="1" applyBorder="1" applyAlignment="1" applyProtection="1">
      <alignment vertical="center"/>
      <protection hidden="1"/>
    </xf>
    <xf numFmtId="0" fontId="0" fillId="0" borderId="0" xfId="0" applyAlignment="1" applyProtection="1">
      <alignment vertical="center"/>
      <protection hidden="1"/>
    </xf>
    <xf numFmtId="0" fontId="15" fillId="0" borderId="0" xfId="33" applyFont="1" applyAlignment="1" applyProtection="1">
      <alignment horizontal="center" vertical="center"/>
      <protection hidden="1"/>
    </xf>
    <xf numFmtId="0" fontId="15" fillId="0" borderId="0" xfId="33" applyFont="1" applyFill="1" applyBorder="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33" applyFont="1" applyBorder="1" applyAlignment="1" applyProtection="1">
      <alignment horizontal="center" vertical="center"/>
      <protection hidden="1"/>
    </xf>
    <xf numFmtId="0" fontId="0" fillId="0" borderId="0" xfId="0" applyFill="1" applyProtection="1">
      <protection hidden="1"/>
    </xf>
    <xf numFmtId="0" fontId="16" fillId="0" borderId="11" xfId="33" applyFont="1" applyBorder="1" applyAlignment="1" applyProtection="1">
      <alignment horizontal="left" vertical="center" wrapText="1"/>
      <protection hidden="1"/>
    </xf>
    <xf numFmtId="0" fontId="16" fillId="0" borderId="0" xfId="33" applyFont="1" applyBorder="1" applyAlignment="1" applyProtection="1">
      <alignment horizontal="left" vertical="center" wrapText="1"/>
      <protection hidden="1"/>
    </xf>
    <xf numFmtId="0" fontId="15" fillId="0" borderId="0" xfId="0" applyFont="1" applyBorder="1" applyAlignment="1" applyProtection="1">
      <alignment vertical="center" wrapText="1"/>
      <protection hidden="1"/>
    </xf>
    <xf numFmtId="0" fontId="15" fillId="0" borderId="0" xfId="33" applyFont="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indent="1"/>
      <protection hidden="1"/>
    </xf>
    <xf numFmtId="0" fontId="16" fillId="0" borderId="0" xfId="33" applyFont="1" applyAlignment="1" applyProtection="1">
      <alignment horizontal="left" vertical="center"/>
      <protection hidden="1"/>
    </xf>
    <xf numFmtId="0" fontId="15" fillId="0" borderId="4" xfId="24" applyFont="1" applyBorder="1" applyAlignment="1" applyProtection="1">
      <alignment vertical="center"/>
      <protection hidden="1"/>
    </xf>
    <xf numFmtId="0" fontId="16" fillId="0" borderId="4" xfId="24" applyFont="1" applyBorder="1" applyAlignment="1" applyProtection="1">
      <alignment vertical="center"/>
      <protection hidden="1"/>
    </xf>
    <xf numFmtId="0" fontId="35" fillId="0" borderId="0" xfId="24" applyAlignment="1" applyProtection="1">
      <alignment vertical="center"/>
      <protection hidden="1"/>
    </xf>
    <xf numFmtId="0" fontId="35" fillId="0" borderId="0" xfId="24" applyProtection="1">
      <protection hidden="1"/>
    </xf>
    <xf numFmtId="0" fontId="15" fillId="0" borderId="0" xfId="24" applyFont="1" applyAlignment="1" applyProtection="1">
      <alignment horizontal="center" vertical="center"/>
      <protection hidden="1"/>
    </xf>
    <xf numFmtId="0" fontId="16" fillId="0" borderId="0" xfId="24" applyFont="1" applyAlignment="1" applyProtection="1">
      <alignment vertical="center"/>
      <protection hidden="1"/>
    </xf>
    <xf numFmtId="0" fontId="15" fillId="0" borderId="0" xfId="25" applyNumberFormat="1" applyFont="1" applyFill="1" applyBorder="1" applyAlignment="1" applyProtection="1">
      <alignment horizontal="left" vertical="center"/>
      <protection hidden="1"/>
    </xf>
    <xf numFmtId="0" fontId="16" fillId="0" borderId="0" xfId="34" applyFont="1" applyBorder="1" applyAlignment="1" applyProtection="1">
      <alignment horizontal="left" vertical="center"/>
      <protection hidden="1"/>
    </xf>
    <xf numFmtId="0" fontId="16" fillId="0" borderId="0" xfId="24" applyFont="1" applyAlignment="1" applyProtection="1">
      <alignment horizontal="left" vertical="center"/>
      <protection hidden="1"/>
    </xf>
    <xf numFmtId="0" fontId="16" fillId="0" borderId="0" xfId="24" applyFont="1" applyAlignment="1" applyProtection="1">
      <alignment horizontal="justify" vertical="center"/>
      <protection hidden="1"/>
    </xf>
    <xf numFmtId="0" fontId="15" fillId="0" borderId="0" xfId="24" applyFont="1" applyAlignment="1" applyProtection="1">
      <alignment horizontal="right" vertical="center"/>
      <protection hidden="1"/>
    </xf>
    <xf numFmtId="0" fontId="15" fillId="0" borderId="4" xfId="24" applyFont="1" applyBorder="1" applyAlignment="1" applyProtection="1">
      <alignment horizontal="right" vertical="center"/>
      <protection hidden="1"/>
    </xf>
    <xf numFmtId="177" fontId="16" fillId="0" borderId="0" xfId="24" applyNumberFormat="1" applyFont="1" applyFill="1" applyAlignment="1" applyProtection="1">
      <alignment horizontal="left" vertical="center"/>
      <protection hidden="1"/>
    </xf>
    <xf numFmtId="0" fontId="16" fillId="0" borderId="0" xfId="0" applyFont="1" applyBorder="1" applyAlignment="1" applyProtection="1">
      <alignment horizontal="center" vertical="center" wrapText="1"/>
      <protection hidden="1"/>
    </xf>
    <xf numFmtId="0" fontId="16" fillId="0" borderId="0" xfId="0" applyFont="1" applyAlignment="1" applyProtection="1">
      <alignment horizontal="justify" vertical="center"/>
      <protection hidden="1"/>
    </xf>
    <xf numFmtId="165"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177" fontId="15" fillId="0" borderId="0" xfId="0" applyNumberFormat="1" applyFont="1" applyFill="1" applyBorder="1" applyAlignment="1" applyProtection="1">
      <alignment horizontal="left" vertical="center" indent="1"/>
    </xf>
    <xf numFmtId="177" fontId="15" fillId="0" borderId="0" xfId="0" applyNumberFormat="1" applyFont="1" applyFill="1" applyBorder="1" applyAlignment="1" applyProtection="1">
      <alignment horizontal="justify" vertical="center"/>
      <protection hidden="1"/>
    </xf>
    <xf numFmtId="177" fontId="15" fillId="0" borderId="0" xfId="0" applyNumberFormat="1" applyFont="1" applyFill="1" applyBorder="1" applyAlignment="1" applyProtection="1">
      <alignment horizontal="left" vertical="center" indent="1"/>
      <protection hidden="1"/>
    </xf>
    <xf numFmtId="177" fontId="15" fillId="0" borderId="0" xfId="24" applyNumberFormat="1" applyFont="1" applyAlignment="1" applyProtection="1">
      <alignment vertical="center"/>
      <protection hidden="1"/>
    </xf>
    <xf numFmtId="0" fontId="15" fillId="0" borderId="0" xfId="24" applyFont="1" applyAlignment="1" applyProtection="1">
      <alignment horizontal="left" vertical="center" indent="1"/>
      <protection hidden="1"/>
    </xf>
    <xf numFmtId="0" fontId="16" fillId="0" borderId="0" xfId="24" applyFont="1" applyAlignment="1" applyProtection="1">
      <alignment horizontal="left" vertical="center" indent="1"/>
      <protection hidden="1"/>
    </xf>
    <xf numFmtId="165" fontId="5" fillId="0" borderId="0" xfId="24" applyNumberFormat="1" applyFont="1" applyAlignment="1" applyProtection="1">
      <alignment horizontal="center" vertical="top"/>
      <protection hidden="1"/>
    </xf>
    <xf numFmtId="165" fontId="5" fillId="0" borderId="0" xfId="24" applyNumberFormat="1" applyFont="1" applyAlignment="1" applyProtection="1">
      <alignment horizontal="center" vertical="center"/>
      <protection hidden="1"/>
    </xf>
    <xf numFmtId="0" fontId="5" fillId="0" borderId="0" xfId="24" applyFont="1" applyAlignment="1" applyProtection="1">
      <alignment horizontal="center" vertical="top"/>
      <protection hidden="1"/>
    </xf>
    <xf numFmtId="0" fontId="5" fillId="0" borderId="0" xfId="24" applyFont="1" applyAlignment="1" applyProtection="1">
      <alignment horizontal="left" vertical="center"/>
      <protection hidden="1"/>
    </xf>
    <xf numFmtId="0" fontId="38" fillId="0" borderId="0" xfId="27" applyFont="1" applyFill="1" applyBorder="1" applyAlignment="1" applyProtection="1">
      <alignment horizontal="center" vertical="center"/>
      <protection hidden="1"/>
    </xf>
    <xf numFmtId="0" fontId="38"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8" fillId="0" borderId="0" xfId="27" applyFont="1" applyFill="1" applyBorder="1" applyAlignment="1" applyProtection="1">
      <alignment vertical="center"/>
      <protection hidden="1"/>
    </xf>
    <xf numFmtId="0" fontId="1" fillId="0" borderId="0" xfId="27" applyProtection="1">
      <protection hidden="1"/>
    </xf>
    <xf numFmtId="0" fontId="1" fillId="0" borderId="0" xfId="27" applyAlignment="1" applyProtection="1">
      <alignment horizontal="left"/>
      <protection hidden="1"/>
    </xf>
    <xf numFmtId="0" fontId="1" fillId="0" borderId="0" xfId="27" applyAlignment="1" applyProtection="1">
      <alignment horizontal="center"/>
      <protection hidden="1"/>
    </xf>
    <xf numFmtId="0" fontId="1" fillId="0" borderId="0" xfId="38" applyAlignment="1" applyProtection="1">
      <alignment horizontal="center"/>
      <protection hidden="1"/>
    </xf>
    <xf numFmtId="0" fontId="1" fillId="0" borderId="0" xfId="38" applyFont="1" applyProtection="1">
      <protection hidden="1"/>
    </xf>
    <xf numFmtId="0" fontId="1" fillId="0" borderId="0" xfId="38" applyProtection="1">
      <protection hidden="1"/>
    </xf>
    <xf numFmtId="0" fontId="16" fillId="0" borderId="0" xfId="0" applyFont="1" applyFill="1" applyAlignment="1" applyProtection="1">
      <alignment horizontal="left" vertical="center" indent="2"/>
      <protection hidden="1"/>
    </xf>
    <xf numFmtId="0" fontId="15" fillId="0" borderId="0" xfId="0" applyFont="1" applyFill="1" applyAlignment="1" applyProtection="1">
      <alignment horizontal="left" vertical="center"/>
      <protection hidden="1"/>
    </xf>
    <xf numFmtId="177" fontId="15" fillId="0" borderId="0" xfId="0" applyNumberFormat="1" applyFont="1" applyFill="1" applyAlignment="1" applyProtection="1">
      <alignment horizontal="left" vertical="center" indent="1"/>
      <protection hidden="1"/>
    </xf>
    <xf numFmtId="0" fontId="16" fillId="0" borderId="0" xfId="0" applyFont="1" applyFill="1" applyAlignment="1" applyProtection="1">
      <alignment vertical="center"/>
      <protection hidden="1"/>
    </xf>
    <xf numFmtId="0" fontId="16" fillId="0" borderId="0" xfId="0" applyFont="1" applyFill="1" applyAlignment="1" applyProtection="1">
      <alignment horizontal="right" vertical="center"/>
      <protection hidden="1"/>
    </xf>
    <xf numFmtId="0" fontId="16" fillId="0" borderId="0" xfId="0" applyFont="1" applyFill="1" applyAlignment="1" applyProtection="1">
      <alignment vertical="center"/>
      <protection locked="0"/>
    </xf>
    <xf numFmtId="0" fontId="16" fillId="0" borderId="13" xfId="0" applyFont="1" applyFill="1" applyBorder="1" applyAlignment="1" applyProtection="1">
      <alignment horizontal="left" vertical="center"/>
      <protection hidden="1"/>
    </xf>
    <xf numFmtId="0" fontId="15" fillId="0" borderId="0" xfId="24" applyFont="1" applyAlignment="1" applyProtection="1">
      <alignment horizontal="left" vertical="center" indent="2"/>
      <protection hidden="1"/>
    </xf>
    <xf numFmtId="0" fontId="39" fillId="0" borderId="0" xfId="31" applyNumberFormat="1" applyFont="1" applyFill="1" applyBorder="1" applyAlignment="1" applyProtection="1">
      <alignment horizontal="center" vertical="top"/>
      <protection hidden="1"/>
    </xf>
    <xf numFmtId="0" fontId="15" fillId="0" borderId="0" xfId="0" applyFont="1" applyFill="1" applyAlignment="1" applyProtection="1">
      <alignment horizontal="center" vertical="center"/>
      <protection hidden="1"/>
    </xf>
    <xf numFmtId="0" fontId="15" fillId="0" borderId="0" xfId="31" applyFont="1" applyAlignment="1" applyProtection="1">
      <alignment horizontal="center" vertical="center" wrapText="1"/>
      <protection hidden="1"/>
    </xf>
    <xf numFmtId="0" fontId="40" fillId="0" borderId="0" xfId="31" applyNumberFormat="1" applyFont="1" applyFill="1" applyBorder="1" applyAlignment="1" applyProtection="1">
      <alignment vertical="top"/>
      <protection hidden="1"/>
    </xf>
    <xf numFmtId="0" fontId="16" fillId="0" borderId="0" xfId="31" applyNumberFormat="1" applyFont="1" applyFill="1" applyBorder="1" applyAlignment="1" applyProtection="1">
      <alignment vertical="center" wrapText="1"/>
      <protection hidden="1"/>
    </xf>
    <xf numFmtId="0" fontId="16" fillId="0" borderId="0" xfId="31" applyFont="1" applyAlignment="1" applyProtection="1">
      <alignment vertical="center"/>
      <protection hidden="1"/>
    </xf>
    <xf numFmtId="0" fontId="41" fillId="0" borderId="0" xfId="0" applyNumberFormat="1" applyFont="1" applyFill="1" applyBorder="1" applyAlignment="1" applyProtection="1">
      <alignment horizontal="left" vertical="center"/>
      <protection hidden="1"/>
    </xf>
    <xf numFmtId="0" fontId="41" fillId="0" borderId="0" xfId="0" applyNumberFormat="1" applyFont="1" applyFill="1" applyBorder="1" applyAlignment="1" applyProtection="1">
      <alignment horizontal="justify" vertical="center"/>
      <protection hidden="1"/>
    </xf>
    <xf numFmtId="0" fontId="41"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vertical="center"/>
      <protection hidden="1"/>
    </xf>
    <xf numFmtId="0" fontId="41" fillId="0" borderId="0" xfId="0" applyNumberFormat="1" applyFont="1" applyFill="1" applyBorder="1" applyAlignment="1" applyProtection="1">
      <alignment horizontal="left" vertical="center" indent="1"/>
      <protection hidden="1"/>
    </xf>
    <xf numFmtId="0" fontId="41" fillId="0" borderId="0" xfId="33" applyFont="1" applyBorder="1" applyAlignment="1" applyProtection="1">
      <alignment horizontal="left" vertical="center" indent="1"/>
      <protection hidden="1"/>
    </xf>
    <xf numFmtId="0" fontId="41" fillId="0" borderId="0" xfId="31" applyFont="1" applyAlignment="1" applyProtection="1">
      <alignment vertical="center"/>
      <protection hidden="1"/>
    </xf>
    <xf numFmtId="0" fontId="41" fillId="0" borderId="0" xfId="31" applyFont="1" applyAlignment="1" applyProtection="1">
      <alignment vertical="center" wrapText="1"/>
      <protection hidden="1"/>
    </xf>
    <xf numFmtId="0" fontId="41" fillId="0" borderId="0" xfId="31" applyNumberFormat="1" applyFont="1" applyFill="1" applyBorder="1" applyAlignment="1" applyProtection="1">
      <alignment vertical="center"/>
      <protection hidden="1"/>
    </xf>
    <xf numFmtId="0" fontId="16" fillId="0" borderId="0" xfId="31" applyNumberFormat="1" applyFont="1" applyFill="1" applyBorder="1" applyAlignment="1" applyProtection="1">
      <alignment horizontal="left" vertical="center" indent="6"/>
      <protection hidden="1"/>
    </xf>
    <xf numFmtId="0" fontId="40" fillId="0" borderId="14" xfId="31" applyNumberFormat="1" applyFont="1" applyFill="1" applyBorder="1" applyAlignment="1" applyProtection="1">
      <alignment vertical="top"/>
      <protection hidden="1"/>
    </xf>
    <xf numFmtId="0" fontId="40" fillId="0" borderId="15" xfId="31" applyNumberFormat="1" applyFont="1" applyFill="1" applyBorder="1" applyAlignment="1" applyProtection="1">
      <alignment vertical="top"/>
      <protection hidden="1"/>
    </xf>
    <xf numFmtId="0" fontId="15" fillId="0" borderId="10" xfId="31" applyFont="1" applyBorder="1" applyAlignment="1" applyProtection="1">
      <alignment horizontal="center" vertical="center" wrapText="1"/>
      <protection hidden="1"/>
    </xf>
    <xf numFmtId="0" fontId="15" fillId="0" borderId="12" xfId="31" applyFont="1" applyBorder="1" applyAlignment="1" applyProtection="1">
      <alignment horizontal="center" vertical="center" wrapText="1"/>
      <protection hidden="1"/>
    </xf>
    <xf numFmtId="0" fontId="16" fillId="0" borderId="11" xfId="31" applyFont="1" applyBorder="1" applyAlignment="1" applyProtection="1">
      <alignment horizontal="center" vertical="top"/>
      <protection hidden="1"/>
    </xf>
    <xf numFmtId="0" fontId="16" fillId="0" borderId="9" xfId="31" applyFont="1" applyBorder="1" applyAlignment="1" applyProtection="1">
      <alignment horizontal="center" vertical="top"/>
      <protection hidden="1"/>
    </xf>
    <xf numFmtId="0" fontId="15" fillId="0" borderId="0" xfId="31" applyFont="1" applyBorder="1" applyAlignment="1" applyProtection="1">
      <alignment horizontal="center" vertical="center" wrapText="1"/>
      <protection hidden="1"/>
    </xf>
    <xf numFmtId="0" fontId="16" fillId="0" borderId="0" xfId="31" applyFont="1" applyBorder="1" applyAlignment="1" applyProtection="1">
      <alignment horizontal="justify" vertical="center"/>
      <protection hidden="1"/>
    </xf>
    <xf numFmtId="0" fontId="40" fillId="0" borderId="16" xfId="31" applyNumberFormat="1" applyFont="1" applyFill="1" applyBorder="1" applyAlignment="1" applyProtection="1">
      <alignment horizontal="right" vertical="top"/>
      <protection hidden="1"/>
    </xf>
    <xf numFmtId="0" fontId="16" fillId="0" borderId="14" xfId="31" applyFont="1" applyBorder="1" applyAlignment="1" applyProtection="1">
      <alignment horizontal="center" vertical="center"/>
      <protection hidden="1"/>
    </xf>
    <xf numFmtId="10" fontId="16" fillId="3" borderId="11" xfId="31" applyNumberFormat="1" applyFont="1" applyFill="1" applyBorder="1" applyAlignment="1" applyProtection="1">
      <alignment horizontal="right" vertical="center"/>
      <protection locked="0"/>
    </xf>
    <xf numFmtId="167" fontId="15" fillId="0" borderId="0" xfId="0" applyNumberFormat="1" applyFont="1" applyFill="1" applyBorder="1" applyAlignment="1" applyProtection="1">
      <alignment horizontal="center" vertical="center" wrapText="1"/>
      <protection hidden="1"/>
    </xf>
    <xf numFmtId="0" fontId="0" fillId="0" borderId="0" xfId="0" applyFill="1" applyBorder="1" applyProtection="1">
      <protection hidden="1"/>
    </xf>
    <xf numFmtId="0" fontId="15" fillId="0" borderId="0" xfId="33" applyFont="1" applyFill="1" applyBorder="1" applyAlignment="1" applyProtection="1">
      <alignment horizontal="center" vertical="center"/>
      <protection hidden="1"/>
    </xf>
    <xf numFmtId="3" fontId="15" fillId="0" borderId="12" xfId="32" applyNumberFormat="1" applyFont="1" applyFill="1" applyBorder="1" applyAlignment="1" applyProtection="1">
      <alignment horizontal="right" vertical="center" wrapText="1"/>
      <protection hidden="1"/>
    </xf>
    <xf numFmtId="0" fontId="16" fillId="3" borderId="14" xfId="0" applyFont="1" applyFill="1" applyBorder="1" applyAlignment="1" applyProtection="1">
      <alignment horizontal="left" vertical="center"/>
      <protection locked="0"/>
    </xf>
    <xf numFmtId="0" fontId="35" fillId="0" borderId="0" xfId="26" applyProtection="1">
      <protection hidden="1"/>
    </xf>
    <xf numFmtId="0" fontId="43" fillId="0" borderId="0" xfId="26" applyFont="1" applyAlignment="1" applyProtection="1">
      <alignment vertical="center" wrapText="1"/>
      <protection hidden="1"/>
    </xf>
    <xf numFmtId="0" fontId="43" fillId="0" borderId="0" xfId="26" applyFont="1" applyAlignment="1" applyProtection="1">
      <alignment horizontal="center" vertical="center" wrapText="1"/>
      <protection hidden="1"/>
    </xf>
    <xf numFmtId="0" fontId="15" fillId="0" borderId="0" xfId="26" applyFont="1" applyBorder="1" applyAlignment="1" applyProtection="1">
      <alignment vertical="center"/>
      <protection hidden="1"/>
    </xf>
    <xf numFmtId="0" fontId="16" fillId="0" borderId="0" xfId="26" applyFont="1" applyAlignment="1" applyProtection="1">
      <alignment vertical="center"/>
      <protection hidden="1"/>
    </xf>
    <xf numFmtId="0" fontId="15" fillId="0" borderId="0" xfId="26" applyFont="1" applyBorder="1" applyAlignment="1" applyProtection="1">
      <alignment horizontal="center" vertical="center"/>
      <protection hidden="1"/>
    </xf>
    <xf numFmtId="0" fontId="16" fillId="0" borderId="0" xfId="26" applyFont="1" applyAlignment="1" applyProtection="1">
      <alignment horizontal="justify" vertical="center"/>
      <protection hidden="1"/>
    </xf>
    <xf numFmtId="0" fontId="35" fillId="0" borderId="0" xfId="26" applyAlignment="1" applyProtection="1">
      <alignment vertical="center"/>
      <protection hidden="1"/>
    </xf>
    <xf numFmtId="0" fontId="16" fillId="0" borderId="17"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22" xfId="26" applyFont="1" applyBorder="1" applyAlignment="1" applyProtection="1">
      <alignment vertical="center"/>
      <protection hidden="1"/>
    </xf>
    <xf numFmtId="0" fontId="16" fillId="0" borderId="23" xfId="26" applyFont="1" applyBorder="1" applyAlignment="1" applyProtection="1">
      <alignment vertical="center"/>
      <protection hidden="1"/>
    </xf>
    <xf numFmtId="0" fontId="16" fillId="0" borderId="24"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25" xfId="26" applyFont="1" applyBorder="1" applyAlignment="1" applyProtection="1">
      <alignment horizontal="left" vertical="center"/>
      <protection hidden="1"/>
    </xf>
    <xf numFmtId="0" fontId="16" fillId="0" borderId="17" xfId="26" applyFont="1" applyBorder="1" applyAlignment="1" applyProtection="1">
      <alignment horizontal="left" vertical="center"/>
      <protection hidden="1"/>
    </xf>
    <xf numFmtId="0" fontId="16" fillId="0" borderId="0"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15" fillId="0" borderId="0" xfId="33" applyFont="1" applyFill="1" applyBorder="1" applyAlignment="1" applyProtection="1">
      <alignment vertical="top"/>
      <protection hidden="1"/>
    </xf>
    <xf numFmtId="0" fontId="15" fillId="0" borderId="0" xfId="32" applyFont="1" applyFill="1" applyBorder="1" applyAlignment="1" applyProtection="1">
      <alignment vertical="top"/>
      <protection hidden="1"/>
    </xf>
    <xf numFmtId="0" fontId="44" fillId="0" borderId="0" xfId="24" applyFont="1" applyAlignment="1" applyProtection="1">
      <alignment vertical="center"/>
      <protection hidden="1"/>
    </xf>
    <xf numFmtId="0" fontId="16" fillId="0" borderId="20" xfId="31" applyNumberFormat="1" applyFont="1" applyFill="1" applyBorder="1" applyAlignment="1" applyProtection="1">
      <alignment horizontal="left" vertical="center" indent="3"/>
      <protection hidden="1"/>
    </xf>
    <xf numFmtId="0" fontId="16" fillId="0" borderId="14" xfId="31" applyFont="1" applyBorder="1" applyAlignment="1" applyProtection="1">
      <alignment horizontal="right" vertical="center"/>
      <protection hidden="1"/>
    </xf>
    <xf numFmtId="0" fontId="16" fillId="0" borderId="21" xfId="31" applyFont="1" applyBorder="1" applyAlignment="1" applyProtection="1">
      <alignment horizontal="right" vertical="center"/>
      <protection hidden="1"/>
    </xf>
    <xf numFmtId="0" fontId="16" fillId="0" borderId="26" xfId="31" applyFont="1" applyBorder="1" applyAlignment="1" applyProtection="1">
      <alignment horizontal="right" vertical="center"/>
      <protection hidden="1"/>
    </xf>
    <xf numFmtId="0" fontId="16" fillId="0" borderId="15" xfId="31" applyFont="1" applyBorder="1" applyAlignment="1" applyProtection="1">
      <alignment horizontal="right" vertical="center"/>
      <protection hidden="1"/>
    </xf>
    <xf numFmtId="0" fontId="45" fillId="0" borderId="20" xfId="32" applyFont="1" applyBorder="1" applyAlignment="1" applyProtection="1">
      <alignment horizontal="center" vertical="center"/>
      <protection hidden="1"/>
    </xf>
    <xf numFmtId="0" fontId="45" fillId="0" borderId="20" xfId="32" applyFont="1" applyBorder="1" applyAlignment="1" applyProtection="1">
      <alignment horizontal="center" vertical="top"/>
      <protection hidden="1"/>
    </xf>
    <xf numFmtId="0" fontId="16" fillId="0" borderId="0" xfId="0" applyFont="1" applyFill="1" applyBorder="1" applyAlignment="1" applyProtection="1">
      <alignment horizontal="left" vertical="center" indent="2"/>
      <protection hidden="1"/>
    </xf>
    <xf numFmtId="0" fontId="15" fillId="0" borderId="0" xfId="26" applyFont="1" applyFill="1" applyAlignment="1" applyProtection="1">
      <alignment horizontal="left" vertical="center"/>
      <protection hidden="1"/>
    </xf>
    <xf numFmtId="10" fontId="16" fillId="3" borderId="27" xfId="31" applyNumberFormat="1" applyFont="1" applyFill="1" applyBorder="1" applyAlignment="1" applyProtection="1">
      <alignment horizontal="right" vertical="center" wrapText="1"/>
      <protection locked="0"/>
    </xf>
    <xf numFmtId="0" fontId="15" fillId="0" borderId="0" xfId="0" applyNumberFormat="1" applyFont="1" applyFill="1" applyBorder="1" applyAlignment="1" applyProtection="1">
      <alignment horizontal="center" vertical="center" wrapText="1"/>
      <protection hidden="1"/>
    </xf>
    <xf numFmtId="0" fontId="46" fillId="0" borderId="0" xfId="26" applyFont="1" applyAlignment="1" applyProtection="1">
      <alignment vertical="center"/>
      <protection hidden="1"/>
    </xf>
    <xf numFmtId="0" fontId="46" fillId="0" borderId="0" xfId="26" applyFont="1" applyProtection="1">
      <protection hidden="1"/>
    </xf>
    <xf numFmtId="0" fontId="46" fillId="0" borderId="0" xfId="26" applyFont="1" applyAlignment="1" applyProtection="1">
      <alignment horizontal="center"/>
      <protection hidden="1"/>
    </xf>
    <xf numFmtId="0" fontId="27" fillId="0" borderId="0" xfId="0" applyNumberFormat="1" applyFont="1" applyFill="1" applyBorder="1" applyAlignment="1" applyProtection="1">
      <alignment horizontal="center" vertical="center"/>
      <protection hidden="1"/>
    </xf>
    <xf numFmtId="0" fontId="27" fillId="0" borderId="0" xfId="28" applyNumberFormat="1" applyFont="1" applyFill="1" applyBorder="1" applyAlignment="1" applyProtection="1">
      <alignment horizontal="center" vertical="center" wrapText="1"/>
      <protection hidden="1"/>
    </xf>
    <xf numFmtId="2" fontId="34" fillId="0" borderId="0" xfId="28" applyNumberFormat="1" applyFont="1" applyFill="1" applyBorder="1" applyAlignment="1" applyProtection="1">
      <alignment horizontal="right" vertical="center"/>
      <protection hidden="1"/>
    </xf>
    <xf numFmtId="2" fontId="27" fillId="0" borderId="0" xfId="28" applyNumberFormat="1" applyFont="1" applyFill="1" applyBorder="1" applyAlignment="1" applyProtection="1">
      <alignment horizontal="right" vertical="center"/>
      <protection hidden="1"/>
    </xf>
    <xf numFmtId="4" fontId="34" fillId="0" borderId="0" xfId="28" applyNumberFormat="1" applyFont="1" applyFill="1" applyBorder="1" applyAlignment="1" applyProtection="1">
      <alignment vertical="center"/>
      <protection hidden="1"/>
    </xf>
    <xf numFmtId="2" fontId="27" fillId="0" borderId="0" xfId="28" applyNumberFormat="1" applyFont="1" applyFill="1" applyBorder="1" applyAlignment="1" applyProtection="1">
      <alignment horizontal="right" vertical="center" indent="2"/>
      <protection hidden="1"/>
    </xf>
    <xf numFmtId="0" fontId="42" fillId="0" borderId="0" xfId="32" applyFont="1" applyBorder="1" applyAlignment="1" applyProtection="1">
      <alignment vertical="top"/>
      <protection hidden="1"/>
    </xf>
    <xf numFmtId="2" fontId="42" fillId="0" borderId="0" xfId="32" applyNumberFormat="1" applyFont="1" applyBorder="1" applyAlignment="1" applyProtection="1">
      <alignment vertical="top"/>
      <protection hidden="1"/>
    </xf>
    <xf numFmtId="0" fontId="34" fillId="0" borderId="0" xfId="0" applyFont="1" applyBorder="1" applyProtection="1">
      <protection hidden="1"/>
    </xf>
    <xf numFmtId="2" fontId="34" fillId="0" borderId="0" xfId="33" applyNumberFormat="1" applyFont="1" applyFill="1" applyBorder="1" applyAlignment="1" applyProtection="1">
      <alignment vertical="center"/>
      <protection hidden="1"/>
    </xf>
    <xf numFmtId="0" fontId="34" fillId="0" borderId="0" xfId="0" applyFont="1" applyBorder="1" applyAlignment="1" applyProtection="1">
      <alignment horizontal="right"/>
      <protection hidden="1"/>
    </xf>
    <xf numFmtId="2" fontId="34" fillId="0" borderId="0" xfId="0" applyNumberFormat="1" applyFont="1" applyBorder="1" applyProtection="1">
      <protection hidden="1"/>
    </xf>
    <xf numFmtId="0" fontId="46" fillId="0" borderId="0" xfId="24" applyFont="1" applyBorder="1" applyProtection="1">
      <protection hidden="1"/>
    </xf>
    <xf numFmtId="0" fontId="46" fillId="0" borderId="0" xfId="24" applyFont="1" applyBorder="1" applyAlignment="1" applyProtection="1">
      <alignment horizontal="center" vertical="center"/>
      <protection hidden="1"/>
    </xf>
    <xf numFmtId="0" fontId="46" fillId="0" borderId="0" xfId="24" applyFont="1" applyBorder="1" applyAlignment="1" applyProtection="1">
      <alignment horizontal="center"/>
      <protection hidden="1"/>
    </xf>
    <xf numFmtId="0" fontId="46" fillId="0" borderId="0" xfId="24" applyNumberFormat="1" applyFont="1" applyBorder="1" applyAlignment="1" applyProtection="1">
      <alignment horizontal="justify"/>
      <protection hidden="1"/>
    </xf>
    <xf numFmtId="0" fontId="46" fillId="0" borderId="0" xfId="24" quotePrefix="1" applyNumberFormat="1" applyFont="1" applyBorder="1" applyAlignment="1" applyProtection="1">
      <alignment horizontal="justify"/>
      <protection hidden="1"/>
    </xf>
    <xf numFmtId="4" fontId="47" fillId="0" borderId="0" xfId="24" applyNumberFormat="1" applyFont="1" applyBorder="1" applyAlignment="1" applyProtection="1">
      <alignment vertical="center"/>
      <protection hidden="1"/>
    </xf>
    <xf numFmtId="0" fontId="47" fillId="0" borderId="0" xfId="24" applyFont="1" applyBorder="1" applyAlignment="1" applyProtection="1">
      <alignment horizontal="justify" vertical="center"/>
      <protection hidden="1"/>
    </xf>
    <xf numFmtId="0" fontId="46" fillId="0" borderId="0" xfId="24" applyFont="1" applyBorder="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5" xfId="0" applyNumberFormat="1" applyFont="1" applyFill="1" applyBorder="1" applyAlignment="1" applyProtection="1">
      <alignment horizontal="center" vertical="center"/>
      <protection hidden="1"/>
    </xf>
    <xf numFmtId="0" fontId="35" fillId="0" borderId="0" xfId="26" applyFont="1" applyAlignment="1" applyProtection="1">
      <alignment vertical="center"/>
      <protection hidden="1"/>
    </xf>
    <xf numFmtId="0" fontId="35" fillId="0" borderId="0" xfId="26" applyFont="1" applyProtection="1">
      <protection hidden="1"/>
    </xf>
    <xf numFmtId="0" fontId="51" fillId="0" borderId="0" xfId="26" applyFont="1" applyAlignment="1" applyProtection="1">
      <alignment horizontal="center" vertical="center"/>
      <protection hidden="1"/>
    </xf>
    <xf numFmtId="0" fontId="5" fillId="3" borderId="11" xfId="26" applyFont="1" applyFill="1" applyBorder="1" applyAlignment="1" applyProtection="1">
      <alignment horizontal="left" vertical="center"/>
      <protection locked="0"/>
    </xf>
    <xf numFmtId="0" fontId="34" fillId="0" borderId="0" xfId="0" applyFont="1" applyBorder="1" applyAlignment="1" applyProtection="1">
      <alignment horizontal="left" vertical="center"/>
      <protection hidden="1"/>
    </xf>
    <xf numFmtId="10" fontId="34" fillId="0" borderId="0" xfId="0" applyNumberFormat="1" applyFont="1" applyFill="1" applyBorder="1" applyAlignment="1" applyProtection="1">
      <alignment horizontal="center" vertical="center"/>
      <protection hidden="1"/>
    </xf>
    <xf numFmtId="10" fontId="34" fillId="0" borderId="0" xfId="0" applyNumberFormat="1" applyFont="1" applyBorder="1" applyAlignment="1" applyProtection="1">
      <alignment horizontal="center" vertical="center"/>
      <protection hidden="1"/>
    </xf>
    <xf numFmtId="0" fontId="30" fillId="0" borderId="0" xfId="28" applyNumberFormat="1" applyFont="1" applyFill="1" applyBorder="1" applyAlignment="1" applyProtection="1">
      <alignment vertical="center"/>
      <protection hidden="1"/>
    </xf>
    <xf numFmtId="0" fontId="30" fillId="0" borderId="0" xfId="28" applyNumberFormat="1" applyFont="1" applyFill="1" applyBorder="1" applyAlignment="1" applyProtection="1">
      <alignment vertical="center" wrapText="1"/>
      <protection hidden="1"/>
    </xf>
    <xf numFmtId="0" fontId="15" fillId="0" borderId="0" xfId="28" applyNumberFormat="1" applyFont="1" applyFill="1" applyBorder="1" applyAlignment="1" applyProtection="1">
      <alignment horizontal="left" vertical="center"/>
      <protection hidden="1"/>
    </xf>
    <xf numFmtId="0" fontId="16" fillId="0" borderId="0" xfId="28" applyNumberFormat="1" applyFont="1" applyFill="1" applyBorder="1" applyAlignment="1" applyProtection="1">
      <alignment horizontal="left" vertical="center" wrapText="1"/>
      <protection hidden="1"/>
    </xf>
    <xf numFmtId="0" fontId="15" fillId="0" borderId="11" xfId="0" applyNumberFormat="1" applyFont="1" applyFill="1" applyBorder="1" applyAlignment="1" applyProtection="1">
      <alignment horizontal="center" vertical="center" wrapText="1"/>
      <protection hidden="1"/>
    </xf>
    <xf numFmtId="0" fontId="15" fillId="0" borderId="11" xfId="0" applyNumberFormat="1" applyFont="1" applyFill="1" applyBorder="1" applyAlignment="1" applyProtection="1">
      <alignment horizontal="center" vertical="center"/>
      <protection hidden="1"/>
    </xf>
    <xf numFmtId="0" fontId="16" fillId="0" borderId="0" xfId="0" applyFont="1" applyProtection="1">
      <protection hidden="1"/>
    </xf>
    <xf numFmtId="0" fontId="15" fillId="0" borderId="28" xfId="0" applyNumberFormat="1" applyFont="1" applyFill="1" applyBorder="1" applyAlignment="1" applyProtection="1">
      <alignment horizontal="center" vertical="center"/>
      <protection hidden="1"/>
    </xf>
    <xf numFmtId="0" fontId="15" fillId="0" borderId="8" xfId="0" applyNumberFormat="1" applyFont="1" applyFill="1" applyBorder="1" applyAlignment="1" applyProtection="1">
      <alignment horizontal="center" vertical="center"/>
      <protection hidden="1"/>
    </xf>
    <xf numFmtId="0" fontId="15" fillId="0" borderId="29" xfId="0" applyNumberFormat="1" applyFont="1" applyFill="1" applyBorder="1" applyAlignment="1" applyProtection="1">
      <alignment horizontal="center" vertical="center"/>
      <protection hidden="1"/>
    </xf>
    <xf numFmtId="0" fontId="15" fillId="0" borderId="24" xfId="0" applyNumberFormat="1" applyFont="1" applyFill="1" applyBorder="1" applyAlignment="1" applyProtection="1">
      <alignment horizontal="center" vertical="center"/>
      <protection hidden="1"/>
    </xf>
    <xf numFmtId="0" fontId="15" fillId="0" borderId="7" xfId="0" applyNumberFormat="1" applyFont="1" applyFill="1" applyBorder="1" applyAlignment="1" applyProtection="1">
      <alignment horizontal="center" vertical="center"/>
      <protection hidden="1"/>
    </xf>
    <xf numFmtId="0" fontId="29" fillId="0" borderId="11" xfId="30" applyNumberFormat="1" applyFont="1" applyFill="1" applyBorder="1" applyAlignment="1" applyProtection="1">
      <alignment vertical="center"/>
      <protection hidden="1"/>
    </xf>
    <xf numFmtId="0" fontId="28" fillId="0" borderId="11" xfId="30" applyNumberFormat="1" applyFont="1" applyFill="1" applyBorder="1" applyAlignment="1" applyProtection="1">
      <alignment vertical="center" wrapText="1"/>
      <protection hidden="1"/>
    </xf>
    <xf numFmtId="4" fontId="16" fillId="0" borderId="11" xfId="28" applyNumberFormat="1" applyFont="1" applyFill="1" applyBorder="1" applyAlignment="1" applyProtection="1">
      <alignment vertical="center"/>
      <protection hidden="1"/>
    </xf>
    <xf numFmtId="2" fontId="15" fillId="0" borderId="11" xfId="28" applyNumberFormat="1" applyFont="1" applyFill="1" applyBorder="1" applyAlignment="1" applyProtection="1">
      <alignment horizontal="right" vertical="center" indent="2"/>
      <protection hidden="1"/>
    </xf>
    <xf numFmtId="0" fontId="16" fillId="0" borderId="0" xfId="0" applyFont="1" applyBorder="1" applyAlignment="1" applyProtection="1">
      <alignment horizontal="justify" vertical="center" wrapText="1"/>
      <protection hidden="1"/>
    </xf>
    <xf numFmtId="0" fontId="16" fillId="0" borderId="0" xfId="28" applyNumberFormat="1" applyFont="1" applyFill="1" applyBorder="1" applyAlignment="1" applyProtection="1">
      <alignment horizontal="center" vertical="center"/>
      <protection hidden="1"/>
    </xf>
    <xf numFmtId="4" fontId="16" fillId="0" borderId="0" xfId="28" applyNumberFormat="1" applyFont="1" applyFill="1" applyBorder="1" applyAlignment="1" applyProtection="1">
      <alignment vertical="center"/>
      <protection hidden="1"/>
    </xf>
    <xf numFmtId="0" fontId="15" fillId="0" borderId="0" xfId="28" applyNumberFormat="1" applyFont="1" applyFill="1" applyBorder="1" applyAlignment="1" applyProtection="1">
      <alignment vertical="center" wrapText="1"/>
      <protection hidden="1"/>
    </xf>
    <xf numFmtId="177" fontId="15" fillId="0" borderId="0" xfId="0" applyNumberFormat="1" applyFont="1" applyFill="1" applyBorder="1" applyAlignment="1" applyProtection="1">
      <alignment horizontal="left" vertical="center"/>
      <protection hidden="1"/>
    </xf>
    <xf numFmtId="0" fontId="0" fillId="0" borderId="0" xfId="0" applyAlignment="1" applyProtection="1">
      <protection hidden="1"/>
    </xf>
    <xf numFmtId="0" fontId="34" fillId="0" borderId="0" xfId="0" applyFont="1" applyBorder="1" applyAlignment="1" applyProtection="1">
      <protection hidden="1"/>
    </xf>
    <xf numFmtId="0" fontId="0" fillId="0" borderId="0" xfId="0" applyAlignment="1" applyProtection="1">
      <alignment horizontal="center"/>
      <protection hidden="1"/>
    </xf>
    <xf numFmtId="0" fontId="34" fillId="0" borderId="0" xfId="0" applyFont="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protection hidden="1"/>
    </xf>
    <xf numFmtId="0" fontId="41" fillId="0" borderId="0" xfId="33" applyFont="1" applyFill="1" applyBorder="1" applyAlignment="1" applyProtection="1">
      <alignment vertical="center"/>
      <protection hidden="1"/>
    </xf>
    <xf numFmtId="0" fontId="41" fillId="0" borderId="0" xfId="0" applyFont="1" applyProtection="1">
      <protection hidden="1"/>
    </xf>
    <xf numFmtId="0" fontId="41" fillId="0" borderId="11" xfId="0" applyFont="1" applyBorder="1" applyAlignment="1" applyProtection="1">
      <alignment vertical="center" wrapText="1"/>
      <protection hidden="1"/>
    </xf>
    <xf numFmtId="0" fontId="41" fillId="0" borderId="0" xfId="0" applyFont="1" applyBorder="1" applyAlignment="1" applyProtection="1">
      <alignment vertical="center"/>
      <protection hidden="1"/>
    </xf>
    <xf numFmtId="0" fontId="16" fillId="0" borderId="0" xfId="0" applyFont="1" applyAlignment="1" applyProtection="1">
      <alignment horizontal="justify" vertical="center" wrapText="1"/>
      <protection hidden="1"/>
    </xf>
    <xf numFmtId="165" fontId="16" fillId="0" borderId="11" xfId="33" applyNumberFormat="1" applyFont="1" applyBorder="1" applyAlignment="1" applyProtection="1">
      <alignment horizontal="center" vertical="center"/>
      <protection hidden="1"/>
    </xf>
    <xf numFmtId="2" fontId="16" fillId="2" borderId="11" xfId="33" applyNumberFormat="1" applyFont="1" applyFill="1" applyBorder="1" applyAlignment="1" applyProtection="1">
      <alignment vertical="center"/>
      <protection hidden="1"/>
    </xf>
    <xf numFmtId="2" fontId="34" fillId="0" borderId="0" xfId="0" applyNumberFormat="1" applyFont="1" applyBorder="1" applyAlignment="1" applyProtection="1">
      <protection hidden="1"/>
    </xf>
    <xf numFmtId="0" fontId="0" fillId="0" borderId="0" xfId="0" applyFill="1" applyBorder="1" applyAlignment="1" applyProtection="1">
      <protection hidden="1"/>
    </xf>
    <xf numFmtId="167" fontId="15" fillId="0" borderId="11" xfId="0" applyNumberFormat="1" applyFont="1" applyFill="1" applyBorder="1" applyAlignment="1" applyProtection="1">
      <alignment vertical="center" wrapText="1"/>
      <protection hidden="1"/>
    </xf>
    <xf numFmtId="0" fontId="16" fillId="0" borderId="11" xfId="33" applyFont="1" applyBorder="1" applyAlignment="1" applyProtection="1">
      <alignment vertical="center"/>
      <protection hidden="1"/>
    </xf>
    <xf numFmtId="0" fontId="16" fillId="0" borderId="4"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wrapText="1"/>
      <protection hidden="1"/>
    </xf>
    <xf numFmtId="165" fontId="16" fillId="0" borderId="11" xfId="37" applyNumberFormat="1" applyFont="1" applyFill="1" applyBorder="1" applyAlignment="1" applyProtection="1">
      <alignment horizontal="center" vertical="center" wrapText="1"/>
      <protection hidden="1"/>
    </xf>
    <xf numFmtId="0" fontId="16" fillId="0" borderId="11" xfId="0" applyNumberFormat="1" applyFont="1" applyFill="1" applyBorder="1" applyAlignment="1" applyProtection="1">
      <alignment horizontal="center" vertical="center"/>
      <protection hidden="1"/>
    </xf>
    <xf numFmtId="2" fontId="16" fillId="0" borderId="27" xfId="0" applyNumberFormat="1" applyFont="1" applyFill="1" applyBorder="1" applyAlignment="1" applyProtection="1">
      <alignment vertical="center"/>
      <protection hidden="1"/>
    </xf>
    <xf numFmtId="0" fontId="18" fillId="0" borderId="11" xfId="37" applyFont="1" applyFill="1" applyBorder="1" applyAlignment="1" applyProtection="1">
      <alignment horizontal="center" vertical="center" wrapText="1"/>
      <protection hidden="1"/>
    </xf>
    <xf numFmtId="2" fontId="16" fillId="0" borderId="11" xfId="0" applyNumberFormat="1" applyFont="1" applyFill="1" applyBorder="1" applyAlignment="1" applyProtection="1">
      <alignment vertical="center"/>
      <protection hidden="1"/>
    </xf>
    <xf numFmtId="0" fontId="16" fillId="0" borderId="11" xfId="0" applyNumberFormat="1" applyFont="1" applyFill="1" applyBorder="1" applyAlignment="1" applyProtection="1">
      <alignment vertical="center"/>
      <protection hidden="1"/>
    </xf>
    <xf numFmtId="0" fontId="16" fillId="0" borderId="11" xfId="37" applyNumberFormat="1" applyFont="1" applyFill="1" applyBorder="1" applyAlignment="1" applyProtection="1">
      <alignment horizontal="center" vertical="center"/>
      <protection hidden="1"/>
    </xf>
    <xf numFmtId="0" fontId="16" fillId="0" borderId="8" xfId="37" applyNumberFormat="1" applyFont="1" applyFill="1" applyBorder="1" applyAlignment="1" applyProtection="1">
      <alignment horizontal="center" vertical="center"/>
      <protection hidden="1"/>
    </xf>
    <xf numFmtId="0" fontId="15" fillId="0" borderId="8" xfId="37" applyNumberFormat="1" applyFont="1" applyFill="1" applyBorder="1" applyAlignment="1" applyProtection="1">
      <alignment horizontal="left" vertical="center" wrapText="1"/>
      <protection hidden="1"/>
    </xf>
    <xf numFmtId="0" fontId="16" fillId="0" borderId="8" xfId="0" applyNumberFormat="1" applyFont="1" applyFill="1" applyBorder="1" applyAlignment="1" applyProtection="1">
      <alignment horizontal="center" vertical="center"/>
      <protection hidden="1"/>
    </xf>
    <xf numFmtId="1" fontId="16" fillId="0" borderId="8" xfId="0" applyNumberFormat="1" applyFont="1" applyFill="1" applyBorder="1" applyAlignment="1" applyProtection="1">
      <alignment vertical="center"/>
      <protection hidden="1"/>
    </xf>
    <xf numFmtId="0" fontId="16" fillId="0" borderId="8"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wrapText="1"/>
      <protection hidden="1"/>
    </xf>
    <xf numFmtId="0" fontId="15" fillId="0" borderId="0" xfId="0" applyFont="1" applyAlignment="1" applyProtection="1">
      <alignment horizontal="left" vertical="top"/>
      <protection hidden="1"/>
    </xf>
    <xf numFmtId="0" fontId="15" fillId="0" borderId="0" xfId="0" applyFont="1" applyAlignment="1" applyProtection="1">
      <alignment horizontal="center" vertical="center"/>
      <protection hidden="1"/>
    </xf>
    <xf numFmtId="0" fontId="30" fillId="0" borderId="0" xfId="0" applyFont="1" applyAlignment="1" applyProtection="1">
      <alignment horizontal="justify" vertical="center" wrapText="1"/>
      <protection hidden="1"/>
    </xf>
    <xf numFmtId="0" fontId="30" fillId="0" borderId="0" xfId="0" applyNumberFormat="1" applyFont="1" applyFill="1" applyBorder="1" applyAlignment="1" applyProtection="1">
      <alignment horizontal="justify" vertical="center"/>
      <protection hidden="1"/>
    </xf>
    <xf numFmtId="0" fontId="27" fillId="0" borderId="0" xfId="0" applyFont="1" applyFill="1" applyAlignment="1" applyProtection="1">
      <alignment vertical="center"/>
      <protection hidden="1"/>
    </xf>
    <xf numFmtId="0" fontId="30" fillId="0" borderId="0" xfId="28"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vertical="center"/>
      <protection hidden="1"/>
    </xf>
    <xf numFmtId="165" fontId="16" fillId="0" borderId="11" xfId="37" quotePrefix="1" applyNumberFormat="1" applyFont="1" applyFill="1" applyBorder="1" applyAlignment="1" applyProtection="1">
      <alignment horizontal="center" vertical="center" wrapText="1"/>
      <protection hidden="1"/>
    </xf>
    <xf numFmtId="2" fontId="16" fillId="0" borderId="11" xfId="28" applyNumberFormat="1" applyFont="1" applyFill="1" applyBorder="1" applyAlignment="1" applyProtection="1">
      <alignment horizontal="right" vertical="center"/>
      <protection hidden="1"/>
    </xf>
    <xf numFmtId="0" fontId="18" fillId="0" borderId="11" xfId="29" applyNumberFormat="1" applyFont="1" applyFill="1" applyBorder="1" applyAlignment="1" applyProtection="1">
      <alignment vertical="center" wrapText="1"/>
      <protection hidden="1"/>
    </xf>
    <xf numFmtId="0" fontId="15" fillId="0" borderId="11" xfId="29" applyNumberFormat="1" applyFont="1" applyFill="1" applyBorder="1" applyAlignment="1" applyProtection="1">
      <alignment vertical="center" wrapText="1"/>
      <protection hidden="1"/>
    </xf>
    <xf numFmtId="3" fontId="17" fillId="0" borderId="11" xfId="37" applyNumberFormat="1" applyFont="1" applyBorder="1" applyAlignment="1" applyProtection="1">
      <alignment horizontal="center" vertical="center" wrapText="1"/>
      <protection hidden="1"/>
    </xf>
    <xf numFmtId="3" fontId="18" fillId="0" borderId="11" xfId="37" applyNumberFormat="1" applyFont="1" applyFill="1" applyBorder="1" applyAlignment="1" applyProtection="1">
      <alignment horizontal="center" vertical="center" wrapText="1"/>
      <protection hidden="1"/>
    </xf>
    <xf numFmtId="2" fontId="18" fillId="0" borderId="11" xfId="28" applyNumberFormat="1" applyFont="1" applyFill="1" applyBorder="1" applyAlignment="1" applyProtection="1">
      <alignment horizontal="right" vertical="center"/>
      <protection hidden="1"/>
    </xf>
    <xf numFmtId="2" fontId="15" fillId="0" borderId="11" xfId="28" applyNumberFormat="1" applyFont="1" applyFill="1" applyBorder="1" applyAlignment="1" applyProtection="1">
      <alignment horizontal="right" vertical="center"/>
      <protection hidden="1"/>
    </xf>
    <xf numFmtId="0" fontId="18" fillId="0" borderId="0" xfId="28" applyNumberFormat="1" applyFont="1" applyFill="1" applyBorder="1" applyAlignment="1" applyProtection="1">
      <alignment horizontal="center" vertical="center"/>
      <protection hidden="1"/>
    </xf>
    <xf numFmtId="2" fontId="34" fillId="0" borderId="0" xfId="0" applyNumberFormat="1" applyFont="1" applyBorder="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1" fontId="41" fillId="0" borderId="11" xfId="33" applyNumberFormat="1" applyFont="1" applyFill="1" applyBorder="1" applyAlignment="1" applyProtection="1">
      <alignment horizontal="center" vertical="center"/>
      <protection hidden="1"/>
    </xf>
    <xf numFmtId="2" fontId="41" fillId="3" borderId="11" xfId="33" applyNumberFormat="1" applyFont="1" applyFill="1" applyBorder="1" applyAlignment="1" applyProtection="1">
      <alignment vertical="center"/>
      <protection locked="0"/>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8"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Border="1" applyAlignment="1" applyProtection="1">
      <alignment vertical="top"/>
      <protection hidden="1"/>
    </xf>
    <xf numFmtId="0" fontId="15" fillId="4" borderId="0" xfId="0" applyFont="1" applyFill="1" applyAlignment="1" applyProtection="1">
      <alignment vertical="center"/>
      <protection hidden="1"/>
    </xf>
    <xf numFmtId="0" fontId="49" fillId="4" borderId="0" xfId="0" applyFont="1" applyFill="1" applyAlignment="1" applyProtection="1">
      <alignment vertical="center"/>
      <protection hidden="1"/>
    </xf>
    <xf numFmtId="0" fontId="15" fillId="4" borderId="30" xfId="0" applyFont="1" applyFill="1" applyBorder="1" applyAlignment="1" applyProtection="1">
      <alignment vertical="center"/>
      <protection hidden="1"/>
    </xf>
    <xf numFmtId="0" fontId="49" fillId="0" borderId="31" xfId="0" applyFont="1" applyFill="1" applyBorder="1" applyAlignment="1" applyProtection="1">
      <alignment horizontal="center" vertical="center"/>
      <protection locked="0"/>
    </xf>
    <xf numFmtId="0" fontId="49" fillId="0" borderId="32" xfId="0" applyFont="1" applyFill="1" applyBorder="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35" xfId="0" applyFont="1" applyFill="1" applyBorder="1" applyAlignment="1" applyProtection="1">
      <alignment vertical="center"/>
      <protection locked="0"/>
    </xf>
    <xf numFmtId="0" fontId="49" fillId="0" borderId="36"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9" fillId="0" borderId="38" xfId="0" applyFont="1" applyFill="1" applyBorder="1" applyAlignment="1" applyProtection="1">
      <alignment vertical="center"/>
      <protection locked="0"/>
    </xf>
    <xf numFmtId="0" fontId="49" fillId="0" borderId="39"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horizontal="center"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5" fillId="0" borderId="0" xfId="0" quotePrefix="1" applyFont="1" applyAlignment="1" applyProtection="1">
      <alignment horizontal="center" vertical="center"/>
      <protection hidden="1"/>
    </xf>
    <xf numFmtId="0" fontId="0" fillId="0" borderId="11" xfId="0" applyNumberFormat="1" applyFill="1" applyBorder="1" applyAlignment="1" applyProtection="1">
      <alignment horizontal="center" vertical="center"/>
      <protection hidden="1"/>
    </xf>
    <xf numFmtId="0" fontId="18" fillId="0" borderId="0" xfId="29" applyNumberFormat="1" applyFont="1" applyFill="1" applyBorder="1" applyAlignment="1" applyProtection="1">
      <alignment vertical="center" wrapText="1"/>
      <protection hidden="1"/>
    </xf>
    <xf numFmtId="0" fontId="15" fillId="0" borderId="0" xfId="29" applyNumberFormat="1" applyFont="1" applyFill="1" applyBorder="1" applyAlignment="1" applyProtection="1">
      <alignment vertical="center" wrapText="1"/>
      <protection hidden="1"/>
    </xf>
    <xf numFmtId="3" fontId="17" fillId="0" borderId="0" xfId="37" applyNumberFormat="1" applyFont="1" applyBorder="1" applyAlignment="1" applyProtection="1">
      <alignment horizontal="center" vertical="center" wrapText="1"/>
      <protection hidden="1"/>
    </xf>
    <xf numFmtId="3" fontId="18" fillId="0" borderId="0" xfId="37" applyNumberFormat="1" applyFont="1" applyFill="1" applyBorder="1" applyAlignment="1" applyProtection="1">
      <alignment horizontal="center" vertical="center" wrapText="1"/>
      <protection hidden="1"/>
    </xf>
    <xf numFmtId="2" fontId="18" fillId="0" borderId="0" xfId="28" applyNumberFormat="1" applyFont="1" applyFill="1" applyBorder="1" applyAlignment="1" applyProtection="1">
      <alignment horizontal="right" vertical="center"/>
      <protection hidden="1"/>
    </xf>
    <xf numFmtId="2" fontId="15" fillId="0" borderId="0" xfId="28" applyNumberFormat="1" applyFont="1" applyFill="1" applyBorder="1" applyAlignment="1" applyProtection="1">
      <alignment horizontal="right" vertical="center"/>
      <protection hidden="1"/>
    </xf>
    <xf numFmtId="3" fontId="16" fillId="0" borderId="11" xfId="0" applyNumberFormat="1" applyFont="1" applyFill="1" applyBorder="1" applyAlignment="1" applyProtection="1">
      <alignment horizontal="center" vertical="center"/>
      <protection hidden="1"/>
    </xf>
    <xf numFmtId="0" fontId="0" fillId="0" borderId="11" xfId="0" applyNumberFormat="1" applyFill="1" applyBorder="1" applyAlignment="1" applyProtection="1">
      <alignment vertical="center"/>
      <protection hidden="1"/>
    </xf>
    <xf numFmtId="0" fontId="0" fillId="0" borderId="0" xfId="0" applyFont="1" applyBorder="1" applyProtection="1">
      <protection hidden="1"/>
    </xf>
    <xf numFmtId="0" fontId="0" fillId="0" borderId="0" xfId="0" applyFont="1" applyProtection="1">
      <protection hidden="1"/>
    </xf>
    <xf numFmtId="0" fontId="0" fillId="0" borderId="0" xfId="0" applyFont="1" applyBorder="1" applyAlignment="1" applyProtection="1">
      <alignment vertical="center"/>
      <protection hidden="1"/>
    </xf>
    <xf numFmtId="0" fontId="0" fillId="0" borderId="0" xfId="0" applyFont="1" applyAlignment="1" applyProtection="1">
      <alignment vertical="center"/>
      <protection hidden="1"/>
    </xf>
    <xf numFmtId="2" fontId="16" fillId="0" borderId="27" xfId="0" applyNumberFormat="1" applyFont="1" applyFill="1" applyBorder="1" applyAlignment="1" applyProtection="1">
      <alignment horizontal="right" vertical="center"/>
      <protection hidden="1"/>
    </xf>
    <xf numFmtId="2" fontId="15" fillId="2" borderId="11" xfId="33" applyNumberFormat="1" applyFont="1" applyFill="1" applyBorder="1" applyAlignment="1" applyProtection="1">
      <alignment vertical="center"/>
      <protection hidden="1"/>
    </xf>
    <xf numFmtId="0" fontId="38"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1" applyNumberFormat="1" applyFont="1" applyFill="1" applyBorder="1" applyAlignment="1" applyProtection="1">
      <alignment horizontal="left" vertical="center" indent="3"/>
      <protection hidden="1"/>
    </xf>
    <xf numFmtId="0" fontId="52"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top"/>
      <protection hidden="1"/>
    </xf>
    <xf numFmtId="0" fontId="54"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top"/>
      <protection hidden="1"/>
    </xf>
    <xf numFmtId="0" fontId="54" fillId="0" borderId="0" xfId="31" applyNumberFormat="1" applyFont="1" applyFill="1" applyBorder="1" applyAlignment="1" applyProtection="1">
      <alignment vertical="top"/>
      <protection hidden="1"/>
    </xf>
    <xf numFmtId="0" fontId="54" fillId="0" borderId="0" xfId="0" applyFont="1" applyAlignment="1" applyProtection="1">
      <alignment horizontal="justify" vertical="center"/>
      <protection hidden="1"/>
    </xf>
    <xf numFmtId="0" fontId="54" fillId="0" borderId="0" xfId="24" applyFont="1" applyAlignment="1" applyProtection="1">
      <alignment horizontal="left" vertical="center"/>
      <protection hidden="1"/>
    </xf>
    <xf numFmtId="0" fontId="54" fillId="0" borderId="0" xfId="24" applyFont="1" applyAlignment="1" applyProtection="1">
      <alignment vertical="center"/>
      <protection hidden="1"/>
    </xf>
    <xf numFmtId="4" fontId="16" fillId="3" borderId="11" xfId="31" applyNumberFormat="1" applyFont="1" applyFill="1" applyBorder="1" applyAlignment="1" applyProtection="1">
      <alignment horizontal="right" vertical="center"/>
      <protection locked="0"/>
    </xf>
    <xf numFmtId="4" fontId="16" fillId="3" borderId="27" xfId="31" applyNumberFormat="1" applyFont="1" applyFill="1" applyBorder="1" applyAlignment="1" applyProtection="1">
      <alignment horizontal="right" vertical="center" wrapText="1"/>
      <protection locked="0"/>
    </xf>
    <xf numFmtId="2" fontId="55" fillId="0" borderId="0" xfId="31" applyNumberFormat="1" applyFont="1" applyFill="1" applyBorder="1" applyAlignment="1" applyProtection="1">
      <alignment vertical="center"/>
      <protection hidden="1"/>
    </xf>
    <xf numFmtId="2" fontId="54" fillId="0" borderId="0" xfId="31" applyNumberFormat="1" applyFont="1" applyFill="1" applyBorder="1" applyAlignment="1" applyProtection="1">
      <alignment vertical="center"/>
      <protection hidden="1"/>
    </xf>
    <xf numFmtId="10" fontId="55" fillId="0" borderId="0" xfId="31" applyNumberFormat="1" applyFont="1" applyFill="1" applyBorder="1" applyAlignment="1" applyProtection="1">
      <alignment vertical="top"/>
      <protection hidden="1"/>
    </xf>
    <xf numFmtId="10" fontId="54" fillId="0" borderId="0" xfId="31" applyNumberFormat="1" applyFont="1" applyFill="1" applyBorder="1" applyAlignment="1" applyProtection="1">
      <alignment vertical="top"/>
      <protection hidden="1"/>
    </xf>
    <xf numFmtId="0" fontId="55" fillId="0" borderId="0" xfId="31" applyNumberFormat="1" applyFont="1" applyFill="1" applyBorder="1" applyAlignment="1" applyProtection="1">
      <alignment vertical="top" wrapText="1"/>
      <protection hidden="1"/>
    </xf>
    <xf numFmtId="0" fontId="16" fillId="0" borderId="11" xfId="0" applyNumberFormat="1" applyFont="1" applyFill="1" applyBorder="1" applyAlignment="1" applyProtection="1">
      <alignment horizontal="center" vertical="center"/>
    </xf>
    <xf numFmtId="2" fontId="41" fillId="3" borderId="11" xfId="33" applyNumberFormat="1" applyFont="1" applyFill="1" applyBorder="1" applyAlignment="1" applyProtection="1">
      <alignment vertical="center"/>
    </xf>
    <xf numFmtId="1" fontId="16" fillId="0" borderId="11" xfId="37" quotePrefix="1" applyNumberFormat="1" applyFont="1" applyFill="1" applyBorder="1" applyAlignment="1" applyProtection="1">
      <alignment horizontal="center" vertical="center" wrapText="1"/>
      <protection hidden="1"/>
    </xf>
    <xf numFmtId="0" fontId="16" fillId="0" borderId="11" xfId="37" quotePrefix="1" applyNumberFormat="1" applyFont="1" applyFill="1" applyBorder="1" applyAlignment="1" applyProtection="1">
      <alignment horizontal="center" vertical="center" wrapText="1"/>
      <protection hidden="1"/>
    </xf>
    <xf numFmtId="165" fontId="16" fillId="0" borderId="11" xfId="33" applyNumberFormat="1" applyFont="1" applyBorder="1" applyAlignment="1" applyProtection="1">
      <alignment horizontal="left" vertical="center"/>
      <protection hidden="1"/>
    </xf>
    <xf numFmtId="0" fontId="16" fillId="0" borderId="11" xfId="37" applyNumberFormat="1" applyFont="1" applyFill="1" applyBorder="1" applyAlignment="1" applyProtection="1">
      <alignment horizontal="center" vertical="center" wrapText="1"/>
      <protection hidden="1"/>
    </xf>
    <xf numFmtId="10" fontId="15" fillId="3" borderId="11" xfId="32" applyNumberFormat="1" applyFont="1" applyFill="1" applyBorder="1" applyAlignment="1" applyProtection="1">
      <alignment horizontal="center" vertical="center" wrapText="1"/>
      <protection hidden="1"/>
    </xf>
    <xf numFmtId="0" fontId="15" fillId="3" borderId="11" xfId="32"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0" fillId="0" borderId="0" xfId="33" applyFont="1" applyBorder="1" applyAlignment="1" applyProtection="1">
      <alignment horizontal="left" vertical="center" indent="1"/>
      <protection hidden="1"/>
    </xf>
    <xf numFmtId="0" fontId="16" fillId="0" borderId="7" xfId="32" applyFont="1" applyBorder="1" applyAlignment="1" applyProtection="1">
      <alignment horizontal="justify" vertical="center" wrapText="1"/>
      <protection hidden="1"/>
    </xf>
    <xf numFmtId="0" fontId="5" fillId="0" borderId="0" xfId="24" applyFont="1" applyFill="1" applyAlignment="1" applyProtection="1">
      <alignment vertical="top"/>
      <protection hidden="1"/>
    </xf>
    <xf numFmtId="0" fontId="16" fillId="0" borderId="0" xfId="24" applyFont="1" applyFill="1" applyAlignment="1" applyProtection="1">
      <alignment vertical="top"/>
      <protection hidden="1"/>
    </xf>
    <xf numFmtId="0" fontId="0" fillId="0" borderId="0" xfId="24" applyFont="1" applyFill="1" applyAlignment="1" applyProtection="1">
      <alignment vertical="top"/>
      <protection hidden="1"/>
    </xf>
    <xf numFmtId="0" fontId="35" fillId="0" borderId="0" xfId="24" applyFill="1" applyAlignment="1" applyProtection="1">
      <alignment vertical="top"/>
      <protection hidden="1"/>
    </xf>
    <xf numFmtId="0" fontId="0" fillId="0" borderId="20" xfId="31"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9" fontId="54" fillId="0" borderId="0" xfId="31" applyNumberFormat="1" applyFont="1" applyFill="1" applyBorder="1" applyAlignment="1" applyProtection="1">
      <alignment vertical="top"/>
      <protection hidden="1"/>
    </xf>
    <xf numFmtId="4" fontId="5" fillId="0" borderId="0" xfId="32" applyNumberFormat="1" applyFont="1" applyAlignment="1" applyProtection="1">
      <alignment vertical="top"/>
      <protection hidden="1"/>
    </xf>
    <xf numFmtId="179" fontId="54" fillId="0" borderId="0" xfId="31" applyNumberFormat="1" applyFont="1" applyFill="1" applyBorder="1" applyAlignment="1" applyProtection="1">
      <alignment vertical="center"/>
      <protection hidden="1"/>
    </xf>
    <xf numFmtId="2" fontId="16" fillId="0" borderId="11" xfId="32" applyNumberFormat="1" applyFont="1" applyBorder="1" applyAlignment="1" applyProtection="1">
      <alignment horizontal="justify" vertical="center" wrapText="1"/>
      <protection hidden="1"/>
    </xf>
    <xf numFmtId="1" fontId="16" fillId="0" borderId="0" xfId="36" applyNumberFormat="1" applyFont="1" applyBorder="1" applyAlignment="1" applyProtection="1">
      <alignment vertical="center"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0" fontId="38" fillId="0" borderId="0" xfId="36" applyProtection="1">
      <protection hidden="1"/>
    </xf>
    <xf numFmtId="4" fontId="15" fillId="0" borderId="0" xfId="36" applyNumberFormat="1" applyFont="1" applyBorder="1" applyAlignment="1" applyProtection="1">
      <alignment horizontal="center" vertical="center" wrapText="1"/>
      <protection hidden="1"/>
    </xf>
    <xf numFmtId="0" fontId="19" fillId="0" borderId="0" xfId="36" applyFont="1" applyProtection="1">
      <protection hidden="1"/>
    </xf>
    <xf numFmtId="4" fontId="15" fillId="0" borderId="11" xfId="36" applyNumberFormat="1" applyFont="1" applyBorder="1" applyAlignment="1" applyProtection="1">
      <alignment horizontal="center" vertical="center" wrapText="1"/>
      <protection hidden="1"/>
    </xf>
    <xf numFmtId="1" fontId="15" fillId="0" borderId="11" xfId="36" applyNumberFormat="1" applyFont="1" applyBorder="1" applyAlignment="1" applyProtection="1">
      <alignment vertical="center" wrapText="1"/>
      <protection hidden="1"/>
    </xf>
    <xf numFmtId="4" fontId="15" fillId="0" borderId="11" xfId="3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9" fillId="0" borderId="0" xfId="36" applyFont="1" applyAlignment="1" applyProtection="1">
      <alignment vertical="center"/>
      <protection hidden="1"/>
    </xf>
    <xf numFmtId="1" fontId="16" fillId="0" borderId="11" xfId="36" applyNumberFormat="1" applyFont="1" applyBorder="1" applyAlignment="1" applyProtection="1">
      <alignment horizontal="center" vertical="center" wrapText="1"/>
      <protection hidden="1"/>
    </xf>
    <xf numFmtId="0" fontId="15" fillId="0" borderId="25" xfId="36" applyFont="1" applyBorder="1" applyAlignment="1" applyProtection="1">
      <alignment vertical="center" wrapText="1"/>
      <protection hidden="1"/>
    </xf>
    <xf numFmtId="0" fontId="15" fillId="0" borderId="17" xfId="36" applyFont="1" applyBorder="1" applyAlignment="1" applyProtection="1">
      <alignment vertical="center" wrapText="1"/>
      <protection hidden="1"/>
    </xf>
    <xf numFmtId="4" fontId="16" fillId="0" borderId="11" xfId="36" applyNumberFormat="1" applyFont="1" applyFill="1" applyBorder="1" applyAlignment="1" applyProtection="1">
      <alignment vertical="center" wrapText="1"/>
      <protection hidden="1"/>
    </xf>
    <xf numFmtId="4" fontId="15" fillId="0" borderId="25" xfId="36" applyNumberFormat="1" applyFont="1" applyBorder="1" applyAlignment="1" applyProtection="1">
      <alignment vertical="center" wrapText="1"/>
      <protection hidden="1"/>
    </xf>
    <xf numFmtId="4" fontId="16" fillId="0" borderId="17" xfId="36" applyNumberFormat="1" applyFont="1" applyBorder="1" applyAlignment="1" applyProtection="1">
      <alignment vertical="center" wrapText="1"/>
      <protection hidden="1"/>
    </xf>
    <xf numFmtId="3" fontId="19" fillId="0" borderId="0" xfId="36" applyNumberFormat="1" applyFont="1" applyProtection="1">
      <protection hidden="1"/>
    </xf>
    <xf numFmtId="4" fontId="16" fillId="0" borderId="11" xfId="36" applyNumberFormat="1" applyFont="1" applyFill="1" applyBorder="1" applyAlignment="1" applyProtection="1">
      <alignment horizontal="right" vertical="center" wrapText="1"/>
      <protection hidden="1"/>
    </xf>
    <xf numFmtId="4" fontId="16" fillId="0" borderId="11" xfId="36" applyNumberFormat="1" applyFont="1" applyBorder="1" applyAlignment="1" applyProtection="1">
      <alignment horizontal="right" vertical="center" wrapText="1"/>
      <protection hidden="1"/>
    </xf>
    <xf numFmtId="4" fontId="15" fillId="0" borderId="11" xfId="36" applyNumberFormat="1" applyFont="1" applyBorder="1" applyAlignment="1" applyProtection="1">
      <alignment vertical="center" wrapText="1"/>
      <protection hidden="1"/>
    </xf>
    <xf numFmtId="4" fontId="15" fillId="0" borderId="17" xfId="36" applyNumberFormat="1" applyFont="1" applyBorder="1" applyAlignment="1" applyProtection="1">
      <alignment vertical="center" wrapText="1"/>
      <protection hidden="1"/>
    </xf>
    <xf numFmtId="0" fontId="15" fillId="5" borderId="25" xfId="36" applyFont="1" applyFill="1" applyBorder="1" applyAlignment="1" applyProtection="1">
      <alignment vertical="center" wrapText="1"/>
      <protection hidden="1"/>
    </xf>
    <xf numFmtId="0" fontId="16" fillId="0" borderId="17" xfId="36" applyFont="1" applyBorder="1" applyAlignment="1" applyProtection="1">
      <alignment vertical="center" wrapText="1"/>
      <protection hidden="1"/>
    </xf>
    <xf numFmtId="4" fontId="16" fillId="0" borderId="11" xfId="36" applyNumberFormat="1" applyFont="1" applyBorder="1" applyAlignment="1" applyProtection="1">
      <alignment vertical="center" wrapText="1"/>
      <protection hidden="1"/>
    </xf>
    <xf numFmtId="4" fontId="16" fillId="0" borderId="25" xfId="36" applyNumberFormat="1" applyFont="1" applyBorder="1" applyAlignment="1" applyProtection="1">
      <alignment vertical="center" wrapText="1"/>
      <protection hidden="1"/>
    </xf>
    <xf numFmtId="2" fontId="19" fillId="0" borderId="0" xfId="36" applyNumberFormat="1" applyFont="1" applyProtection="1">
      <protection hidden="1"/>
    </xf>
    <xf numFmtId="178" fontId="19" fillId="0" borderId="0" xfId="36" applyNumberFormat="1" applyFont="1" applyProtection="1">
      <protection hidden="1"/>
    </xf>
    <xf numFmtId="0" fontId="16" fillId="0" borderId="17" xfId="36" applyFont="1" applyFill="1" applyBorder="1" applyAlignment="1" applyProtection="1">
      <alignment horizontal="center" vertical="center" wrapText="1"/>
      <protection hidden="1"/>
    </xf>
    <xf numFmtId="3" fontId="16" fillId="0" borderId="11" xfId="36" applyNumberFormat="1" applyFont="1" applyFill="1" applyBorder="1" applyAlignment="1" applyProtection="1">
      <alignment horizontal="right" vertical="center" wrapText="1"/>
      <protection hidden="1"/>
    </xf>
    <xf numFmtId="3" fontId="16" fillId="0" borderId="25" xfId="36" applyNumberFormat="1" applyFont="1" applyFill="1" applyBorder="1" applyAlignment="1" applyProtection="1">
      <alignment horizontal="right" vertical="center" wrapText="1"/>
      <protection hidden="1"/>
    </xf>
    <xf numFmtId="3" fontId="15" fillId="0" borderId="25" xfId="36" applyNumberFormat="1" applyFont="1" applyBorder="1" applyAlignment="1" applyProtection="1">
      <alignment horizontal="right" vertical="center" wrapText="1"/>
      <protection hidden="1"/>
    </xf>
    <xf numFmtId="4" fontId="15" fillId="0" borderId="17" xfId="16" applyNumberFormat="1" applyFont="1" applyBorder="1" applyAlignment="1" applyProtection="1">
      <alignment horizontal="right" vertical="center" wrapText="1"/>
      <protection hidden="1"/>
    </xf>
    <xf numFmtId="3" fontId="15" fillId="0" borderId="11" xfId="16" applyNumberFormat="1" applyFont="1" applyBorder="1" applyAlignment="1" applyProtection="1">
      <alignment horizontal="right" vertical="center" wrapText="1"/>
      <protection hidden="1"/>
    </xf>
    <xf numFmtId="4" fontId="15" fillId="0" borderId="25" xfId="1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17" xfId="36" applyNumberFormat="1" applyFont="1" applyBorder="1" applyAlignment="1" applyProtection="1">
      <alignment horizontal="right" vertical="center" wrapText="1"/>
      <protection hidden="1"/>
    </xf>
    <xf numFmtId="1" fontId="16" fillId="0" borderId="28" xfId="36" applyNumberFormat="1" applyFont="1" applyBorder="1" applyAlignment="1" applyProtection="1">
      <alignment horizontal="center" vertical="center" wrapText="1"/>
      <protection hidden="1"/>
    </xf>
    <xf numFmtId="0" fontId="15" fillId="0" borderId="8" xfId="36" applyFont="1" applyBorder="1" applyAlignment="1" applyProtection="1">
      <alignment vertical="center" wrapText="1"/>
      <protection hidden="1"/>
    </xf>
    <xf numFmtId="4" fontId="16" fillId="0" borderId="8" xfId="36" applyNumberFormat="1" applyFont="1" applyBorder="1" applyAlignment="1" applyProtection="1">
      <alignment vertical="center" wrapText="1"/>
      <protection hidden="1"/>
    </xf>
    <xf numFmtId="4" fontId="15" fillId="0" borderId="8" xfId="36" applyNumberFormat="1" applyFont="1" applyBorder="1" applyAlignment="1" applyProtection="1">
      <alignment vertical="center" wrapText="1"/>
      <protection hidden="1"/>
    </xf>
    <xf numFmtId="4" fontId="16" fillId="0" borderId="29" xfId="36" applyNumberFormat="1" applyFont="1" applyBorder="1" applyAlignment="1" applyProtection="1">
      <alignment vertical="center" wrapText="1"/>
      <protection hidden="1"/>
    </xf>
    <xf numFmtId="0" fontId="19" fillId="0" borderId="0" xfId="36" applyFont="1" applyBorder="1" applyProtection="1">
      <protection hidden="1"/>
    </xf>
    <xf numFmtId="1" fontId="15" fillId="0" borderId="5"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justify" vertical="center" wrapText="1"/>
      <protection hidden="1"/>
    </xf>
    <xf numFmtId="2" fontId="0" fillId="0" borderId="5" xfId="36" applyNumberFormat="1" applyFont="1" applyBorder="1" applyAlignment="1" applyProtection="1">
      <alignment horizontal="left" vertical="center" wrapText="1" indent="3"/>
      <protection hidden="1"/>
    </xf>
    <xf numFmtId="0" fontId="0" fillId="0" borderId="0" xfId="36" applyFont="1" applyFill="1" applyBorder="1" applyAlignment="1" applyProtection="1">
      <alignment vertical="center" wrapText="1"/>
      <protection hidden="1"/>
    </xf>
    <xf numFmtId="2" fontId="16" fillId="0" borderId="0" xfId="36" applyNumberFormat="1" applyFont="1" applyFill="1" applyBorder="1" applyAlignment="1" applyProtection="1">
      <alignment horizontal="left" vertical="center" wrapText="1"/>
      <protection hidden="1"/>
    </xf>
    <xf numFmtId="0" fontId="0" fillId="0" borderId="0" xfId="36" applyFont="1" applyFill="1" applyBorder="1" applyAlignment="1" applyProtection="1">
      <alignment horizontal="justify" vertical="center" wrapText="1"/>
      <protection hidden="1"/>
    </xf>
    <xf numFmtId="3" fontId="16" fillId="0" borderId="6" xfId="36" applyNumberFormat="1" applyFont="1" applyFill="1" applyBorder="1" applyAlignment="1" applyProtection="1">
      <alignment horizontal="right" vertical="center" wrapText="1"/>
      <protection hidden="1"/>
    </xf>
    <xf numFmtId="10" fontId="16" fillId="0" borderId="0" xfId="36" applyNumberFormat="1" applyFont="1" applyFill="1" applyBorder="1" applyAlignment="1" applyProtection="1">
      <alignment horizontal="left" vertical="center" wrapText="1"/>
      <protection hidden="1"/>
    </xf>
    <xf numFmtId="4" fontId="16" fillId="0" borderId="6" xfId="36" applyNumberFormat="1" applyFont="1" applyFill="1" applyBorder="1" applyAlignment="1" applyProtection="1">
      <alignment horizontal="right" vertical="center" wrapText="1"/>
      <protection hidden="1"/>
    </xf>
    <xf numFmtId="1" fontId="15" fillId="0" borderId="5" xfId="36" applyNumberFormat="1" applyFont="1" applyFill="1" applyBorder="1" applyAlignment="1" applyProtection="1">
      <alignment horizontal="center" vertical="top" wrapText="1"/>
      <protection hidden="1"/>
    </xf>
    <xf numFmtId="0" fontId="38" fillId="0" borderId="0" xfId="36" applyFill="1" applyProtection="1">
      <protection hidden="1"/>
    </xf>
    <xf numFmtId="1" fontId="16" fillId="0" borderId="5" xfId="36" applyNumberFormat="1" applyFont="1" applyBorder="1" applyAlignment="1" applyProtection="1">
      <alignment horizontal="left" vertical="center" wrapText="1" indent="3"/>
      <protection hidden="1"/>
    </xf>
    <xf numFmtId="0" fontId="16" fillId="0" borderId="0" xfId="36" applyFont="1" applyFill="1" applyBorder="1" applyAlignment="1" applyProtection="1">
      <alignment vertical="center" wrapText="1"/>
      <protection hidden="1"/>
    </xf>
    <xf numFmtId="10" fontId="15" fillId="6" borderId="0" xfId="36" applyNumberFormat="1" applyFont="1" applyFill="1" applyBorder="1" applyAlignment="1" applyProtection="1">
      <alignment vertical="center" wrapText="1"/>
      <protection locked="0" hidden="1"/>
    </xf>
    <xf numFmtId="1" fontId="0" fillId="0" borderId="5" xfId="36" applyNumberFormat="1" applyFont="1" applyBorder="1" applyAlignment="1" applyProtection="1">
      <alignment horizontal="left" vertical="center" wrapText="1" indent="3"/>
      <protection hidden="1"/>
    </xf>
    <xf numFmtId="2" fontId="15" fillId="0" borderId="0" xfId="36" applyNumberFormat="1" applyFont="1" applyFill="1" applyBorder="1" applyAlignment="1" applyProtection="1">
      <alignment vertical="center" wrapText="1"/>
      <protection hidden="1"/>
    </xf>
    <xf numFmtId="4" fontId="16" fillId="6" borderId="6" xfId="36" applyNumberFormat="1" applyFont="1" applyFill="1" applyBorder="1" applyAlignment="1" applyProtection="1">
      <alignment horizontal="right" vertical="center" wrapText="1"/>
      <protection locked="0" hidden="1"/>
    </xf>
    <xf numFmtId="3" fontId="16" fillId="6" borderId="6" xfId="36" applyNumberFormat="1" applyFont="1" applyFill="1" applyBorder="1" applyAlignment="1" applyProtection="1">
      <alignment horizontal="right" vertical="center" wrapText="1"/>
      <protection locked="0" hidden="1"/>
    </xf>
    <xf numFmtId="4" fontId="16" fillId="0" borderId="6" xfId="36" applyNumberFormat="1" applyFont="1" applyFill="1" applyBorder="1" applyAlignment="1" applyProtection="1">
      <alignment horizontal="justify" vertical="center" wrapText="1"/>
      <protection hidden="1"/>
    </xf>
    <xf numFmtId="1" fontId="0" fillId="0" borderId="0" xfId="36" applyNumberFormat="1" applyFont="1" applyAlignment="1" applyProtection="1">
      <alignment vertical="center" wrapText="1"/>
      <protection hidden="1"/>
    </xf>
    <xf numFmtId="1" fontId="16" fillId="0" borderId="0" xfId="36" applyNumberFormat="1" applyFont="1" applyAlignment="1" applyProtection="1">
      <alignment vertical="center" wrapText="1"/>
      <protection hidden="1"/>
    </xf>
    <xf numFmtId="4" fontId="16" fillId="0" borderId="0" xfId="36" applyNumberFormat="1" applyFont="1" applyAlignment="1" applyProtection="1">
      <alignment vertical="center" wrapText="1"/>
      <protection hidden="1"/>
    </xf>
    <xf numFmtId="0" fontId="0" fillId="0" borderId="0" xfId="0" applyAlignment="1">
      <alignment vertical="top"/>
    </xf>
    <xf numFmtId="9" fontId="0" fillId="0" borderId="5" xfId="36"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5" fillId="0" borderId="0" xfId="0" applyFont="1" applyFill="1" applyBorder="1" applyAlignment="1" applyProtection="1">
      <alignment horizontal="left" vertical="center"/>
      <protection hidden="1"/>
    </xf>
    <xf numFmtId="4" fontId="15" fillId="0" borderId="12" xfId="32" applyNumberFormat="1" applyFont="1" applyFill="1" applyBorder="1" applyAlignment="1" applyProtection="1">
      <alignment vertical="center"/>
      <protection hidden="1"/>
    </xf>
    <xf numFmtId="0" fontId="16" fillId="0" borderId="24" xfId="32" applyFont="1" applyBorder="1" applyAlignment="1" applyProtection="1">
      <alignment horizontal="justify" vertical="center" wrapText="1"/>
      <protection hidden="1"/>
    </xf>
    <xf numFmtId="2" fontId="0" fillId="0" borderId="11" xfId="0" applyNumberFormat="1" applyFont="1" applyFill="1" applyBorder="1" applyAlignment="1" applyProtection="1">
      <alignment horizontal="right" vertical="center"/>
      <protection hidden="1"/>
    </xf>
    <xf numFmtId="0" fontId="0" fillId="0" borderId="11" xfId="0" applyNumberFormat="1" applyFont="1" applyFill="1" applyBorder="1" applyAlignment="1" applyProtection="1">
      <alignment vertical="center"/>
      <protection hidden="1"/>
    </xf>
    <xf numFmtId="4" fontId="15" fillId="0" borderId="9" xfId="32" applyNumberFormat="1" applyFont="1" applyFill="1" applyBorder="1" applyAlignment="1" applyProtection="1">
      <alignment vertical="center" wrapText="1"/>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vertical="center"/>
      <protection hidden="1"/>
    </xf>
    <xf numFmtId="14" fontId="0" fillId="0" borderId="0" xfId="0" applyNumberFormat="1" applyFont="1" applyFill="1" applyBorder="1" applyAlignment="1" applyProtection="1">
      <alignment horizontal="left" vertical="center"/>
    </xf>
    <xf numFmtId="0" fontId="0" fillId="0" borderId="0" xfId="32" applyFont="1" applyAlignment="1" applyProtection="1">
      <alignment vertical="center"/>
      <protection hidden="1"/>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justify" vertical="center"/>
      <protection hidden="1"/>
    </xf>
    <xf numFmtId="0" fontId="38" fillId="0" borderId="0" xfId="31" applyNumberFormat="1" applyFont="1" applyFill="1" applyBorder="1" applyAlignment="1" applyProtection="1">
      <alignment vertical="top"/>
      <protection hidden="1"/>
    </xf>
    <xf numFmtId="0" fontId="19" fillId="0" borderId="0" xfId="24" applyFont="1" applyProtection="1">
      <protection hidden="1"/>
    </xf>
    <xf numFmtId="0" fontId="0" fillId="0" borderId="11" xfId="31" applyFont="1" applyBorder="1" applyAlignment="1" applyProtection="1">
      <alignment horizontal="center" vertical="top" wrapText="1"/>
      <protection hidden="1"/>
    </xf>
    <xf numFmtId="2" fontId="15" fillId="0" borderId="11" xfId="33" applyNumberFormat="1" applyFont="1" applyBorder="1" applyAlignment="1" applyProtection="1">
      <alignment horizontal="right" vertical="center"/>
      <protection hidden="1"/>
    </xf>
    <xf numFmtId="164" fontId="0" fillId="0" borderId="11" xfId="7" applyFont="1" applyFill="1" applyBorder="1" applyAlignment="1" applyProtection="1">
      <alignment vertical="center"/>
      <protection hidden="1"/>
    </xf>
    <xf numFmtId="164" fontId="15" fillId="0" borderId="11" xfId="7" applyFont="1" applyFill="1" applyBorder="1" applyAlignment="1" applyProtection="1">
      <alignment vertical="center"/>
      <protection hidden="1"/>
    </xf>
    <xf numFmtId="164" fontId="15" fillId="0" borderId="11" xfId="7" applyFont="1" applyFill="1" applyBorder="1" applyAlignment="1" applyProtection="1">
      <alignment horizontal="right" vertical="center"/>
      <protection hidden="1"/>
    </xf>
    <xf numFmtId="2" fontId="5" fillId="0" borderId="0" xfId="32" applyNumberFormat="1" applyFont="1" applyAlignment="1" applyProtection="1">
      <alignment vertical="top"/>
      <protection hidden="1"/>
    </xf>
    <xf numFmtId="164" fontId="15" fillId="0" borderId="10" xfId="7" applyFont="1" applyFill="1" applyBorder="1" applyAlignment="1" applyProtection="1">
      <alignment horizontal="right" vertical="center"/>
      <protection hidden="1"/>
    </xf>
    <xf numFmtId="164" fontId="5" fillId="0" borderId="0" xfId="32" applyNumberFormat="1" applyFont="1" applyAlignment="1" applyProtection="1">
      <alignment vertical="top"/>
      <protection hidden="1"/>
    </xf>
    <xf numFmtId="164" fontId="55" fillId="0" borderId="0" xfId="7" applyFont="1" applyFill="1" applyBorder="1" applyAlignment="1" applyProtection="1">
      <alignment vertical="center"/>
      <protection hidden="1"/>
    </xf>
    <xf numFmtId="164" fontId="5" fillId="0" borderId="0" xfId="7" applyFont="1" applyAlignment="1" applyProtection="1">
      <alignment vertical="top"/>
      <protection hidden="1"/>
    </xf>
    <xf numFmtId="168" fontId="41" fillId="0" borderId="11" xfId="7" applyNumberFormat="1" applyFont="1" applyFill="1" applyBorder="1" applyAlignment="1" applyProtection="1">
      <alignment horizontal="center" vertical="center" wrapText="1"/>
      <protection hidden="1"/>
    </xf>
    <xf numFmtId="10" fontId="16" fillId="3" borderId="12" xfId="31" applyNumberFormat="1" applyFont="1" applyFill="1" applyBorder="1" applyAlignment="1" applyProtection="1">
      <alignment horizontal="right" vertical="center" wrapText="1"/>
      <protection locked="0"/>
    </xf>
    <xf numFmtId="164" fontId="0" fillId="0" borderId="11" xfId="7" applyFont="1" applyFill="1" applyBorder="1" applyAlignment="1" applyProtection="1">
      <alignment horizontal="right" vertical="center"/>
      <protection hidden="1"/>
    </xf>
    <xf numFmtId="0" fontId="0" fillId="0" borderId="11" xfId="0" applyNumberFormat="1" applyFont="1" applyFill="1" applyBorder="1" applyAlignment="1" applyProtection="1">
      <alignment horizontal="center" vertical="center"/>
      <protection hidden="1"/>
    </xf>
    <xf numFmtId="0" fontId="15" fillId="0" borderId="0" xfId="24" applyFont="1" applyAlignment="1" applyProtection="1">
      <alignment vertical="top"/>
      <protection hidden="1"/>
    </xf>
    <xf numFmtId="168" fontId="0" fillId="0" borderId="11" xfId="7" applyNumberFormat="1" applyFont="1" applyFill="1" applyBorder="1" applyAlignment="1" applyProtection="1">
      <alignment horizontal="center" vertical="center" wrapText="1"/>
      <protection hidden="1"/>
    </xf>
    <xf numFmtId="0" fontId="15" fillId="0" borderId="0" xfId="31" applyFont="1" applyAlignment="1" applyProtection="1">
      <alignment vertical="top"/>
      <protection hidden="1"/>
    </xf>
    <xf numFmtId="1" fontId="16" fillId="0" borderId="11" xfId="37" applyNumberFormat="1" applyFont="1" applyFill="1" applyBorder="1" applyAlignment="1" applyProtection="1">
      <alignment horizontal="center" vertical="top" wrapText="1"/>
      <protection hidden="1"/>
    </xf>
    <xf numFmtId="0" fontId="0" fillId="0" borderId="11" xfId="0" applyBorder="1" applyAlignment="1">
      <alignment horizontal="center" vertical="center"/>
    </xf>
    <xf numFmtId="0" fontId="0" fillId="0" borderId="11" xfId="0" applyFont="1" applyFill="1" applyBorder="1" applyAlignment="1" applyProtection="1">
      <alignment vertical="center" wrapText="1"/>
      <protection hidden="1"/>
    </xf>
    <xf numFmtId="0" fontId="0" fillId="0" borderId="11" xfId="0" applyBorder="1" applyAlignment="1">
      <alignment horizontal="center"/>
    </xf>
    <xf numFmtId="0" fontId="15" fillId="0" borderId="0" xfId="33" applyFont="1" applyFill="1" applyAlignment="1" applyProtection="1">
      <alignment horizontal="left" vertical="center" wrapText="1"/>
      <protection hidden="1"/>
    </xf>
    <xf numFmtId="0" fontId="15" fillId="0" borderId="0" xfId="33" applyFont="1" applyFill="1" applyBorder="1" applyAlignment="1" applyProtection="1">
      <alignment horizontal="lef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0" fontId="6" fillId="0" borderId="41" xfId="0" applyNumberFormat="1" applyFont="1" applyFill="1" applyBorder="1" applyAlignment="1" applyProtection="1">
      <alignment horizontal="center" vertical="center" wrapText="1"/>
    </xf>
    <xf numFmtId="177" fontId="15" fillId="0" borderId="0" xfId="24" applyNumberFormat="1" applyFont="1" applyAlignment="1" applyProtection="1">
      <alignment horizontal="left" vertical="center"/>
      <protection hidden="1"/>
    </xf>
    <xf numFmtId="0" fontId="16" fillId="0" borderId="11" xfId="32" applyFont="1" applyBorder="1" applyAlignment="1" applyProtection="1">
      <alignment horizontal="center" vertical="center"/>
      <protection hidden="1"/>
    </xf>
    <xf numFmtId="0" fontId="15" fillId="0" borderId="25" xfId="0" applyNumberFormat="1" applyFont="1" applyFill="1" applyBorder="1" applyAlignment="1" applyProtection="1">
      <alignment horizontal="center" vertical="center" wrapText="1"/>
      <protection hidden="1"/>
    </xf>
    <xf numFmtId="0" fontId="15" fillId="0" borderId="12" xfId="0" applyNumberFormat="1" applyFont="1" applyFill="1" applyBorder="1" applyAlignment="1" applyProtection="1">
      <alignment horizontal="center" vertical="center"/>
      <protection hidden="1"/>
    </xf>
    <xf numFmtId="0" fontId="6" fillId="0" borderId="11" xfId="0" applyNumberFormat="1" applyFont="1" applyFill="1" applyBorder="1" applyAlignment="1" applyProtection="1">
      <alignment horizontal="center" vertical="center" wrapText="1"/>
    </xf>
    <xf numFmtId="0" fontId="56" fillId="0" borderId="11" xfId="0" applyFont="1" applyBorder="1" applyAlignment="1">
      <alignment vertical="center" wrapText="1"/>
    </xf>
    <xf numFmtId="0" fontId="15" fillId="0" borderId="25" xfId="32" applyFont="1" applyFill="1" applyBorder="1" applyAlignment="1" applyProtection="1">
      <alignment vertical="center" wrapText="1"/>
      <protection hidden="1"/>
    </xf>
    <xf numFmtId="0" fontId="15" fillId="0" borderId="17" xfId="32" applyFont="1" applyFill="1" applyBorder="1" applyAlignment="1" applyProtection="1">
      <alignment vertical="center" wrapText="1"/>
      <protection hidden="1"/>
    </xf>
    <xf numFmtId="4" fontId="15" fillId="0" borderId="11" xfId="32" applyNumberFormat="1" applyFont="1" applyFill="1" applyBorder="1" applyAlignment="1" applyProtection="1">
      <alignment vertical="center"/>
      <protection hidden="1"/>
    </xf>
    <xf numFmtId="0" fontId="0" fillId="0" borderId="11" xfId="0" applyFont="1" applyBorder="1" applyAlignment="1" applyProtection="1">
      <alignment horizontal="center" vertical="center"/>
      <protection hidden="1"/>
    </xf>
    <xf numFmtId="0" fontId="0" fillId="0" borderId="11" xfId="0" applyFont="1" applyBorder="1" applyProtection="1">
      <protection hidden="1"/>
    </xf>
    <xf numFmtId="0" fontId="15" fillId="0" borderId="11" xfId="0" applyFont="1" applyBorder="1" applyProtection="1">
      <protection hidden="1"/>
    </xf>
    <xf numFmtId="179" fontId="60" fillId="0" borderId="0" xfId="31" applyNumberFormat="1" applyFont="1" applyFill="1" applyBorder="1" applyAlignment="1" applyProtection="1">
      <alignment vertical="top"/>
      <protection hidden="1"/>
    </xf>
    <xf numFmtId="0" fontId="15" fillId="0" borderId="0" xfId="0" applyFont="1" applyFill="1" applyBorder="1" applyAlignment="1" applyProtection="1">
      <alignment vertical="center"/>
      <protection hidden="1"/>
    </xf>
    <xf numFmtId="0" fontId="16" fillId="0" borderId="25" xfId="32" applyFont="1" applyBorder="1" applyAlignment="1" applyProtection="1">
      <alignment horizontal="center" vertical="center"/>
      <protection hidden="1"/>
    </xf>
    <xf numFmtId="0" fontId="15" fillId="0" borderId="3" xfId="32" applyFont="1" applyFill="1" applyBorder="1" applyAlignment="1" applyProtection="1">
      <alignment horizontal="left" vertical="center" wrapText="1"/>
      <protection hidden="1"/>
    </xf>
    <xf numFmtId="164" fontId="15" fillId="0" borderId="11" xfId="32" applyNumberFormat="1" applyFont="1" applyFill="1" applyBorder="1" applyAlignment="1" applyProtection="1">
      <alignment horizontal="right" vertical="center" wrapText="1"/>
      <protection hidden="1"/>
    </xf>
    <xf numFmtId="0" fontId="59" fillId="0" borderId="20" xfId="31" applyNumberFormat="1" applyFont="1" applyFill="1" applyBorder="1" applyAlignment="1" applyProtection="1">
      <alignment horizontal="left" vertical="center" indent="3"/>
      <protection hidden="1"/>
    </xf>
    <xf numFmtId="0" fontId="15" fillId="0" borderId="0" xfId="0" applyNumberFormat="1" applyFont="1" applyFill="1" applyBorder="1" applyAlignment="1" applyProtection="1">
      <alignment horizontal="center" vertical="center"/>
      <protection hidden="1"/>
    </xf>
    <xf numFmtId="180" fontId="0" fillId="3" borderId="11" xfId="0" applyNumberFormat="1" applyFill="1" applyBorder="1" applyAlignment="1" applyProtection="1">
      <alignment horizontal="center" vertical="top"/>
      <protection locked="0"/>
    </xf>
    <xf numFmtId="164" fontId="0" fillId="0" borderId="11" xfId="7" applyFont="1" applyFill="1" applyBorder="1" applyAlignment="1" applyProtection="1">
      <alignment horizontal="right" vertical="top"/>
      <protection hidden="1"/>
    </xf>
    <xf numFmtId="0" fontId="56" fillId="0" borderId="11" xfId="0" applyFont="1" applyBorder="1" applyAlignment="1">
      <alignment horizontal="center" vertical="center" wrapText="1"/>
    </xf>
    <xf numFmtId="1" fontId="61" fillId="0" borderId="11" xfId="37" applyNumberFormat="1" applyFont="1" applyFill="1" applyBorder="1" applyAlignment="1" applyProtection="1">
      <alignment horizontal="center" vertical="top" wrapText="1"/>
      <protection hidden="1"/>
    </xf>
    <xf numFmtId="0" fontId="61" fillId="10" borderId="11" xfId="0" applyFont="1" applyFill="1" applyBorder="1" applyAlignment="1">
      <alignment horizontal="center" vertical="top"/>
    </xf>
    <xf numFmtId="0" fontId="61" fillId="10" borderId="11" xfId="0" applyFont="1" applyFill="1" applyBorder="1" applyAlignment="1">
      <alignment horizontal="center" vertical="top" wrapText="1"/>
    </xf>
    <xf numFmtId="0" fontId="61" fillId="3" borderId="11" xfId="0" applyNumberFormat="1" applyFont="1" applyFill="1" applyBorder="1" applyAlignment="1" applyProtection="1">
      <alignment horizontal="center" vertical="top" wrapText="1"/>
      <protection locked="0"/>
    </xf>
    <xf numFmtId="0" fontId="61" fillId="0" borderId="11" xfId="0" applyNumberFormat="1" applyFont="1" applyFill="1" applyBorder="1" applyAlignment="1" applyProtection="1">
      <alignment horizontal="center" vertical="top"/>
      <protection hidden="1"/>
    </xf>
    <xf numFmtId="3" fontId="61" fillId="0" borderId="11" xfId="0" applyNumberFormat="1" applyFont="1" applyFill="1" applyBorder="1" applyAlignment="1" applyProtection="1">
      <alignment horizontal="center" vertical="top"/>
      <protection hidden="1"/>
    </xf>
    <xf numFmtId="0" fontId="6" fillId="0" borderId="3" xfId="0" applyNumberFormat="1" applyFont="1" applyFill="1" applyBorder="1" applyAlignment="1" applyProtection="1">
      <alignment vertical="center"/>
      <protection hidden="1"/>
    </xf>
    <xf numFmtId="0" fontId="6" fillId="0" borderId="17" xfId="0" applyNumberFormat="1" applyFont="1" applyFill="1" applyBorder="1" applyAlignment="1" applyProtection="1">
      <alignment vertical="center"/>
      <protection hidden="1"/>
    </xf>
    <xf numFmtId="0" fontId="56" fillId="0" borderId="0" xfId="0" applyFont="1" applyAlignment="1"/>
    <xf numFmtId="0" fontId="16" fillId="0" borderId="0" xfId="0" applyFont="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2" fontId="15" fillId="0" borderId="9" xfId="32" applyNumberFormat="1" applyFont="1" applyFill="1" applyBorder="1" applyAlignment="1" applyProtection="1">
      <alignment horizontal="right" vertical="center"/>
      <protection hidden="1"/>
    </xf>
    <xf numFmtId="164" fontId="15" fillId="0" borderId="6" xfId="7" applyFont="1" applyFill="1" applyBorder="1" applyAlignment="1" applyProtection="1">
      <alignment horizontal="right" vertical="center"/>
      <protection hidden="1"/>
    </xf>
    <xf numFmtId="0" fontId="61" fillId="10" borderId="11" xfId="0" applyFont="1" applyFill="1" applyBorder="1" applyAlignment="1">
      <alignment horizontal="justify" vertical="top" wrapText="1"/>
    </xf>
    <xf numFmtId="0" fontId="62" fillId="0" borderId="25" xfId="0" applyNumberFormat="1" applyFont="1" applyFill="1" applyBorder="1" applyAlignment="1" applyProtection="1">
      <alignment vertical="center"/>
      <protection hidden="1"/>
    </xf>
    <xf numFmtId="0" fontId="5" fillId="10" borderId="11" xfId="0" applyFont="1" applyFill="1" applyBorder="1" applyAlignment="1">
      <alignment horizontal="justify" vertical="top" wrapText="1"/>
    </xf>
    <xf numFmtId="2" fontId="16" fillId="3" borderId="11" xfId="28" applyNumberFormat="1" applyFont="1" applyFill="1" applyBorder="1" applyAlignment="1" applyProtection="1">
      <alignment horizontal="right" vertical="top"/>
      <protection locked="0" hidden="1"/>
    </xf>
    <xf numFmtId="0" fontId="33" fillId="7" borderId="0" xfId="0" applyFont="1" applyFill="1" applyAlignment="1" applyProtection="1">
      <alignment horizontal="center" vertical="center"/>
      <protection hidden="1"/>
    </xf>
    <xf numFmtId="0" fontId="5" fillId="0" borderId="43" xfId="32" applyFont="1" applyFill="1" applyBorder="1" applyAlignment="1" applyProtection="1">
      <alignment horizontal="justify" vertical="top" wrapText="1"/>
      <protection locked="0"/>
    </xf>
    <xf numFmtId="0" fontId="5" fillId="0" borderId="14" xfId="32" applyFont="1" applyFill="1" applyBorder="1" applyAlignment="1" applyProtection="1">
      <alignment horizontal="justify" vertical="top" wrapText="1"/>
      <protection locked="0"/>
    </xf>
    <xf numFmtId="0" fontId="5" fillId="0" borderId="44" xfId="32" applyFont="1" applyFill="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15" fillId="4" borderId="25" xfId="0" applyFont="1" applyFill="1" applyBorder="1" applyAlignment="1" applyProtection="1">
      <alignment horizontal="center" vertical="center"/>
      <protection hidden="1"/>
    </xf>
    <xf numFmtId="0" fontId="15" fillId="4" borderId="42" xfId="0" applyFont="1" applyFill="1" applyBorder="1" applyAlignment="1" applyProtection="1">
      <alignment horizontal="center" vertical="center"/>
      <protection hidden="1"/>
    </xf>
    <xf numFmtId="0" fontId="0" fillId="0" borderId="43" xfId="0" applyFill="1" applyBorder="1" applyAlignment="1" applyProtection="1">
      <alignment horizontal="left" vertical="center"/>
      <protection locked="0"/>
    </xf>
    <xf numFmtId="0" fontId="49" fillId="0" borderId="14" xfId="0" applyFont="1" applyFill="1" applyBorder="1" applyAlignment="1" applyProtection="1">
      <alignment horizontal="left" vertical="center"/>
      <protection locked="0"/>
    </xf>
    <xf numFmtId="0" fontId="49" fillId="0" borderId="44" xfId="0" applyFont="1" applyFill="1" applyBorder="1" applyAlignment="1" applyProtection="1">
      <alignment horizontal="left" vertical="center"/>
      <protection locked="0"/>
    </xf>
    <xf numFmtId="0" fontId="49" fillId="0" borderId="43" xfId="0" applyFont="1" applyFill="1" applyBorder="1" applyAlignment="1" applyProtection="1">
      <alignment horizontal="left" vertical="center"/>
      <protection locked="0"/>
    </xf>
    <xf numFmtId="0" fontId="23" fillId="0" borderId="5" xfId="32" applyFont="1" applyBorder="1" applyAlignment="1" applyProtection="1">
      <alignment horizontal="right" vertical="center"/>
      <protection hidden="1"/>
    </xf>
    <xf numFmtId="0" fontId="23" fillId="0" borderId="0" xfId="32" applyFont="1" applyBorder="1" applyAlignment="1" applyProtection="1">
      <alignment horizontal="right" vertical="center"/>
      <protection hidden="1"/>
    </xf>
    <xf numFmtId="0" fontId="25" fillId="0" borderId="24" xfId="32" applyFont="1" applyBorder="1" applyAlignment="1" applyProtection="1">
      <alignment horizontal="right" vertical="center"/>
      <protection hidden="1"/>
    </xf>
    <xf numFmtId="0" fontId="25" fillId="0" borderId="4" xfId="32" applyFont="1" applyBorder="1" applyAlignment="1" applyProtection="1">
      <alignment horizontal="right" vertical="center"/>
      <protection hidden="1"/>
    </xf>
    <xf numFmtId="0" fontId="6" fillId="8" borderId="25" xfId="32" applyFont="1" applyFill="1" applyBorder="1" applyAlignment="1" applyProtection="1">
      <alignment horizontal="center" vertical="center"/>
      <protection hidden="1"/>
    </xf>
    <xf numFmtId="0" fontId="6" fillId="8" borderId="3" xfId="32" applyFont="1" applyFill="1" applyBorder="1" applyAlignment="1" applyProtection="1">
      <alignment horizontal="center" vertical="center"/>
      <protection hidden="1"/>
    </xf>
    <xf numFmtId="0" fontId="6" fillId="8" borderId="17" xfId="32" applyFont="1" applyFill="1" applyBorder="1" applyAlignment="1" applyProtection="1">
      <alignment horizontal="center" vertical="center"/>
      <protection hidden="1"/>
    </xf>
    <xf numFmtId="0" fontId="45" fillId="0" borderId="14" xfId="32" applyFont="1" applyBorder="1" applyAlignment="1" applyProtection="1">
      <alignment horizontal="justify" vertical="center"/>
      <protection hidden="1"/>
    </xf>
    <xf numFmtId="0" fontId="45" fillId="0" borderId="21" xfId="32" applyFont="1" applyBorder="1" applyAlignment="1" applyProtection="1">
      <alignment horizontal="justify" vertical="center"/>
      <protection hidden="1"/>
    </xf>
    <xf numFmtId="0" fontId="21" fillId="0" borderId="5" xfId="32" applyFont="1" applyBorder="1" applyAlignment="1" applyProtection="1">
      <alignment horizontal="center" vertical="center" wrapText="1"/>
      <protection hidden="1"/>
    </xf>
    <xf numFmtId="0" fontId="21" fillId="0" borderId="0" xfId="32" applyFont="1" applyBorder="1" applyAlignment="1" applyProtection="1">
      <alignment horizontal="center" vertical="center" wrapText="1"/>
      <protection hidden="1"/>
    </xf>
    <xf numFmtId="0" fontId="21" fillId="0" borderId="6" xfId="32" applyFont="1" applyBorder="1" applyAlignment="1" applyProtection="1">
      <alignment horizontal="center" vertical="center" wrapText="1"/>
      <protection hidden="1"/>
    </xf>
    <xf numFmtId="0" fontId="22" fillId="0" borderId="5" xfId="32" applyFont="1" applyBorder="1" applyAlignment="1" applyProtection="1">
      <alignment horizontal="center" vertical="center"/>
      <protection hidden="1"/>
    </xf>
    <xf numFmtId="0" fontId="22" fillId="0" borderId="0" xfId="32" applyFont="1" applyBorder="1" applyAlignment="1" applyProtection="1">
      <alignment horizontal="center" vertical="center"/>
      <protection hidden="1"/>
    </xf>
    <xf numFmtId="0" fontId="22" fillId="0" borderId="6" xfId="32" applyFont="1" applyBorder="1" applyAlignment="1" applyProtection="1">
      <alignment horizontal="center" vertical="center"/>
      <protection hidden="1"/>
    </xf>
    <xf numFmtId="0" fontId="1" fillId="0" borderId="5" xfId="32" applyBorder="1"/>
    <xf numFmtId="0" fontId="1" fillId="0" borderId="0" xfId="32" applyBorder="1"/>
    <xf numFmtId="0" fontId="1" fillId="0" borderId="6" xfId="32" applyBorder="1"/>
    <xf numFmtId="0" fontId="25" fillId="0" borderId="5" xfId="32" applyFont="1" applyBorder="1" applyAlignment="1" applyProtection="1">
      <alignment horizontal="right" vertical="center"/>
      <protection hidden="1"/>
    </xf>
    <xf numFmtId="0" fontId="25" fillId="0" borderId="0" xfId="32" applyFont="1" applyBorder="1" applyAlignment="1" applyProtection="1">
      <alignment horizontal="right" vertical="center"/>
      <protection hidden="1"/>
    </xf>
    <xf numFmtId="0" fontId="27" fillId="7" borderId="0" xfId="26" applyFont="1" applyFill="1" applyBorder="1" applyAlignment="1" applyProtection="1">
      <alignment horizontal="center" vertical="center"/>
      <protection hidden="1"/>
    </xf>
    <xf numFmtId="0" fontId="43" fillId="0" borderId="4" xfId="26" applyFont="1" applyBorder="1" applyAlignment="1" applyProtection="1">
      <alignment horizontal="center" vertical="center" wrapText="1"/>
      <protection hidden="1"/>
    </xf>
    <xf numFmtId="0" fontId="15" fillId="0" borderId="3" xfId="26" applyFont="1" applyBorder="1" applyAlignment="1" applyProtection="1">
      <alignment horizontal="center" vertical="center"/>
      <protection hidden="1"/>
    </xf>
    <xf numFmtId="0" fontId="15" fillId="0" borderId="0" xfId="33" applyFont="1" applyFill="1" applyAlignment="1" applyProtection="1">
      <alignment horizontal="left" vertical="center" wrapText="1"/>
      <protection hidden="1"/>
    </xf>
    <xf numFmtId="0" fontId="63" fillId="0" borderId="0" xfId="0" applyNumberFormat="1" applyFont="1" applyFill="1" applyBorder="1" applyAlignment="1" applyProtection="1">
      <alignment horizontal="center" vertical="center" wrapText="1"/>
      <protection hidden="1"/>
    </xf>
    <xf numFmtId="0" fontId="27" fillId="7" borderId="0" xfId="0" applyFont="1" applyFill="1" applyAlignment="1" applyProtection="1">
      <alignment horizontal="center" vertical="center"/>
      <protection hidden="1"/>
    </xf>
    <xf numFmtId="0" fontId="16" fillId="0" borderId="11" xfId="37" applyNumberFormat="1" applyFont="1" applyFill="1" applyBorder="1" applyAlignment="1" applyProtection="1">
      <alignment horizontal="right" vertical="center"/>
      <protection hidden="1"/>
    </xf>
    <xf numFmtId="0" fontId="16"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justify" vertical="center" wrapText="1"/>
      <protection hidden="1"/>
    </xf>
    <xf numFmtId="0" fontId="16" fillId="0" borderId="11" xfId="37" applyFont="1" applyFill="1" applyBorder="1" applyAlignment="1" applyProtection="1">
      <alignment horizontal="right" vertical="center" wrapText="1"/>
      <protection hidden="1"/>
    </xf>
    <xf numFmtId="0" fontId="16" fillId="0" borderId="11" xfId="37" applyNumberFormat="1" applyFont="1" applyFill="1" applyBorder="1" applyAlignment="1" applyProtection="1">
      <alignment horizontal="right" vertical="center" wrapText="1"/>
      <protection hidden="1"/>
    </xf>
    <xf numFmtId="0" fontId="31" fillId="0" borderId="0" xfId="0" applyNumberFormat="1" applyFont="1" applyFill="1" applyBorder="1" applyAlignment="1" applyProtection="1">
      <alignment horizontal="justify" vertical="center" wrapText="1"/>
      <protection hidden="1"/>
    </xf>
    <xf numFmtId="0" fontId="57" fillId="0" borderId="0" xfId="0" applyFont="1" applyAlignment="1" applyProtection="1">
      <alignment horizontal="left" vertical="top" wrapText="1"/>
      <protection hidden="1"/>
    </xf>
    <xf numFmtId="0" fontId="15" fillId="0" borderId="0" xfId="0" applyFont="1" applyAlignment="1" applyProtection="1">
      <alignment horizontal="left" vertical="center" wrapText="1"/>
      <protection hidden="1"/>
    </xf>
    <xf numFmtId="0" fontId="15" fillId="0" borderId="0" xfId="0"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wrapText="1"/>
      <protection hidden="1"/>
    </xf>
    <xf numFmtId="0" fontId="16" fillId="0" borderId="0" xfId="0" applyFont="1" applyAlignment="1" applyProtection="1">
      <alignment horizontal="justify" vertical="center" wrapText="1"/>
      <protection hidden="1"/>
    </xf>
    <xf numFmtId="0" fontId="16" fillId="0" borderId="0" xfId="0" applyNumberFormat="1" applyFont="1" applyFill="1" applyBorder="1" applyAlignment="1" applyProtection="1">
      <alignment horizontal="justify" vertical="center" wrapText="1"/>
      <protection hidden="1"/>
    </xf>
    <xf numFmtId="0" fontId="15" fillId="0" borderId="11" xfId="37" applyFont="1" applyFill="1" applyBorder="1" applyAlignment="1" applyProtection="1">
      <alignment horizontal="left" vertical="center" wrapText="1"/>
      <protection hidden="1"/>
    </xf>
    <xf numFmtId="0" fontId="15" fillId="0" borderId="0" xfId="0" applyNumberFormat="1" applyFont="1" applyFill="1" applyBorder="1" applyAlignment="1" applyProtection="1">
      <alignment horizontal="center" vertical="center" wrapText="1"/>
      <protection hidden="1"/>
    </xf>
    <xf numFmtId="0" fontId="15" fillId="0" borderId="0" xfId="33" applyFont="1" applyFill="1" applyAlignment="1" applyProtection="1">
      <alignment horizontal="left" vertical="center"/>
      <protection hidden="1"/>
    </xf>
    <xf numFmtId="0" fontId="16" fillId="0" borderId="0" xfId="0" applyNumberFormat="1"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5" fillId="0" borderId="0" xfId="33" applyFont="1" applyFill="1" applyBorder="1" applyAlignment="1" applyProtection="1">
      <alignment horizontal="left" vertical="center" wrapText="1"/>
      <protection hidden="1"/>
    </xf>
    <xf numFmtId="0" fontId="16" fillId="0" borderId="25" xfId="29" applyNumberFormat="1" applyFont="1" applyFill="1" applyBorder="1" applyAlignment="1" applyProtection="1">
      <alignment horizontal="right" vertical="center" wrapText="1"/>
      <protection hidden="1"/>
    </xf>
    <xf numFmtId="0" fontId="16" fillId="0" borderId="3" xfId="29" applyNumberFormat="1" applyFont="1" applyFill="1" applyBorder="1" applyAlignment="1" applyProtection="1">
      <alignment horizontal="right" vertical="center" wrapText="1"/>
      <protection hidden="1"/>
    </xf>
    <xf numFmtId="0" fontId="16" fillId="0" borderId="17" xfId="29" applyNumberFormat="1" applyFont="1" applyFill="1" applyBorder="1" applyAlignment="1" applyProtection="1">
      <alignment horizontal="right" vertical="center" wrapText="1"/>
      <protection hidden="1"/>
    </xf>
    <xf numFmtId="0" fontId="15" fillId="0" borderId="0" xfId="33" applyFont="1" applyFill="1" applyBorder="1" applyAlignment="1" applyProtection="1">
      <alignment horizontal="left" vertical="center"/>
      <protection hidden="1"/>
    </xf>
    <xf numFmtId="0" fontId="15" fillId="0" borderId="5"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0" xfId="32" applyFont="1" applyBorder="1" applyAlignment="1" applyProtection="1">
      <alignment horizontal="center" vertical="center" wrapText="1"/>
      <protection hidden="1"/>
    </xf>
    <xf numFmtId="0" fontId="15" fillId="0" borderId="25" xfId="32" applyFont="1" applyBorder="1" applyAlignment="1" applyProtection="1">
      <alignment horizontal="center" vertical="center" wrapText="1"/>
      <protection hidden="1"/>
    </xf>
    <xf numFmtId="0" fontId="15" fillId="0" borderId="17" xfId="32" applyFont="1" applyBorder="1" applyAlignment="1" applyProtection="1">
      <alignment horizontal="center" vertical="center" wrapText="1"/>
      <protection hidden="1"/>
    </xf>
    <xf numFmtId="0" fontId="0" fillId="0" borderId="11" xfId="32" applyFont="1" applyBorder="1" applyAlignment="1" applyProtection="1">
      <alignment horizontal="left" vertical="top" wrapText="1"/>
      <protection hidden="1"/>
    </xf>
    <xf numFmtId="0" fontId="16" fillId="0" borderId="11" xfId="32" applyFont="1" applyBorder="1" applyAlignment="1" applyProtection="1">
      <alignment horizontal="left" vertical="top" wrapText="1"/>
      <protection hidden="1"/>
    </xf>
    <xf numFmtId="0" fontId="15" fillId="2" borderId="25" xfId="32" applyFont="1" applyFill="1" applyBorder="1" applyAlignment="1" applyProtection="1">
      <alignment horizontal="left" vertical="center" wrapText="1"/>
      <protection hidden="1"/>
    </xf>
    <xf numFmtId="0" fontId="15" fillId="2" borderId="3" xfId="32" applyFont="1" applyFill="1" applyBorder="1" applyAlignment="1" applyProtection="1">
      <alignment horizontal="left" vertical="center" wrapText="1"/>
      <protection hidden="1"/>
    </xf>
    <xf numFmtId="0" fontId="15" fillId="0" borderId="25" xfId="32" applyFont="1" applyBorder="1" applyAlignment="1" applyProtection="1">
      <alignment horizontal="left" vertical="center" wrapText="1"/>
      <protection hidden="1"/>
    </xf>
    <xf numFmtId="0" fontId="15" fillId="0" borderId="17" xfId="32" applyFont="1" applyBorder="1" applyAlignment="1" applyProtection="1">
      <alignment horizontal="left" vertical="center" wrapText="1"/>
      <protection hidden="1"/>
    </xf>
    <xf numFmtId="0" fontId="15" fillId="0" borderId="0" xfId="32" applyFont="1" applyFill="1" applyAlignment="1" applyProtection="1">
      <alignment horizontal="left" vertical="top" wrapText="1"/>
      <protection hidden="1"/>
    </xf>
    <xf numFmtId="164" fontId="15" fillId="0" borderId="25" xfId="7" applyFont="1" applyFill="1" applyBorder="1" applyAlignment="1" applyProtection="1">
      <alignment horizontal="left" vertical="center" wrapText="1"/>
      <protection hidden="1"/>
    </xf>
    <xf numFmtId="164" fontId="15" fillId="0" borderId="17" xfId="7" applyFont="1" applyFill="1" applyBorder="1" applyAlignment="1" applyProtection="1">
      <alignment horizontal="left" vertical="center" wrapText="1"/>
      <protection hidden="1"/>
    </xf>
    <xf numFmtId="0" fontId="27" fillId="7" borderId="0" xfId="32" applyFont="1" applyFill="1" applyAlignment="1" applyProtection="1">
      <alignment horizontal="center" vertical="center"/>
      <protection hidden="1"/>
    </xf>
    <xf numFmtId="0" fontId="15" fillId="2" borderId="17" xfId="32" applyFont="1" applyFill="1" applyBorder="1" applyAlignment="1" applyProtection="1">
      <alignment horizontal="left" vertical="center" wrapText="1"/>
      <protection hidden="1"/>
    </xf>
    <xf numFmtId="0" fontId="0" fillId="0" borderId="0" xfId="32" applyFont="1" applyAlignment="1" applyProtection="1">
      <alignment horizontal="justify" vertical="center" wrapText="1"/>
      <protection hidden="1"/>
    </xf>
    <xf numFmtId="0" fontId="16" fillId="0" borderId="0" xfId="32" applyFont="1" applyAlignment="1" applyProtection="1">
      <alignment horizontal="justify" vertical="center" wrapText="1"/>
      <protection hidden="1"/>
    </xf>
    <xf numFmtId="4" fontId="15" fillId="0" borderId="11" xfId="7" applyNumberFormat="1" applyFont="1" applyFill="1" applyBorder="1" applyAlignment="1" applyProtection="1">
      <alignment horizontal="right" vertical="center"/>
      <protection hidden="1"/>
    </xf>
    <xf numFmtId="164" fontId="15" fillId="0" borderId="11" xfId="7" applyFont="1" applyFill="1" applyBorder="1" applyAlignment="1" applyProtection="1">
      <alignment horizontal="right" vertical="center" wrapText="1"/>
      <protection hidden="1"/>
    </xf>
    <xf numFmtId="0" fontId="16" fillId="0" borderId="11" xfId="32" applyFont="1" applyBorder="1" applyAlignment="1" applyProtection="1">
      <alignment horizontal="center" vertical="center"/>
      <protection hidden="1"/>
    </xf>
    <xf numFmtId="0" fontId="15" fillId="0" borderId="11" xfId="32" applyFont="1" applyFill="1" applyBorder="1" applyAlignment="1" applyProtection="1">
      <alignment horizontal="left" vertical="center" wrapText="1"/>
      <protection hidden="1"/>
    </xf>
    <xf numFmtId="0" fontId="15" fillId="0" borderId="11" xfId="32" applyFont="1" applyFill="1" applyBorder="1" applyAlignment="1" applyProtection="1">
      <alignment horizontal="center" vertical="center" wrapText="1"/>
      <protection hidden="1"/>
    </xf>
    <xf numFmtId="2" fontId="15" fillId="0" borderId="11" xfId="32" applyNumberFormat="1" applyFont="1" applyFill="1" applyBorder="1" applyAlignment="1" applyProtection="1">
      <alignment horizontal="center" vertical="center"/>
      <protection hidden="1"/>
    </xf>
    <xf numFmtId="3" fontId="15" fillId="3" borderId="25" xfId="32" applyNumberFormat="1" applyFont="1" applyFill="1" applyBorder="1" applyAlignment="1" applyProtection="1">
      <alignment horizontal="right" vertical="center"/>
      <protection locked="0" hidden="1"/>
    </xf>
    <xf numFmtId="3" fontId="15" fillId="3" borderId="17" xfId="32" applyNumberFormat="1" applyFont="1" applyFill="1" applyBorder="1" applyAlignment="1" applyProtection="1">
      <alignment horizontal="right" vertical="center"/>
      <protection locked="0" hidden="1"/>
    </xf>
    <xf numFmtId="2" fontId="15" fillId="2" borderId="11" xfId="32" applyNumberFormat="1" applyFont="1" applyFill="1" applyBorder="1" applyAlignment="1" applyProtection="1">
      <alignment horizontal="center" vertical="center" wrapText="1"/>
      <protection hidden="1"/>
    </xf>
    <xf numFmtId="0" fontId="16" fillId="0" borderId="25" xfId="32" applyNumberFormat="1" applyFont="1" applyBorder="1" applyAlignment="1" applyProtection="1">
      <alignment horizontal="justify" vertical="center" wrapText="1"/>
      <protection hidden="1"/>
    </xf>
    <xf numFmtId="0" fontId="16" fillId="0" borderId="17" xfId="32" applyNumberFormat="1" applyFont="1" applyBorder="1" applyAlignment="1" applyProtection="1">
      <alignment horizontal="justify" vertical="center" wrapText="1"/>
      <protection hidden="1"/>
    </xf>
    <xf numFmtId="0" fontId="15" fillId="3" borderId="11" xfId="32" applyFont="1" applyFill="1" applyBorder="1" applyAlignment="1" applyProtection="1">
      <alignment horizontal="center" vertical="center" wrapText="1"/>
      <protection locked="0" hidden="1"/>
    </xf>
    <xf numFmtId="0" fontId="16" fillId="0" borderId="11" xfId="32" applyFont="1" applyBorder="1" applyAlignment="1" applyProtection="1">
      <alignment horizontal="justify" vertical="center" wrapText="1"/>
      <protection hidden="1"/>
    </xf>
    <xf numFmtId="0" fontId="15" fillId="3" borderId="28" xfId="32" applyFont="1" applyFill="1" applyBorder="1" applyAlignment="1" applyProtection="1">
      <alignment horizontal="center" vertical="center" wrapText="1"/>
      <protection locked="0" hidden="1"/>
    </xf>
    <xf numFmtId="0" fontId="15" fillId="3" borderId="29" xfId="32" applyFont="1" applyFill="1" applyBorder="1" applyAlignment="1" applyProtection="1">
      <alignment horizontal="center" vertical="center" wrapText="1"/>
      <protection locked="0" hidden="1"/>
    </xf>
    <xf numFmtId="0" fontId="15" fillId="3" borderId="5" xfId="32" applyFont="1" applyFill="1" applyBorder="1" applyAlignment="1" applyProtection="1">
      <alignment horizontal="center" vertical="center" wrapText="1"/>
      <protection locked="0" hidden="1"/>
    </xf>
    <xf numFmtId="0" fontId="15" fillId="3" borderId="6" xfId="32" applyFont="1" applyFill="1" applyBorder="1" applyAlignment="1" applyProtection="1">
      <alignment horizontal="center" vertical="center" wrapText="1"/>
      <protection locked="0" hidden="1"/>
    </xf>
    <xf numFmtId="0" fontId="15" fillId="3" borderId="24" xfId="32" applyFont="1" applyFill="1" applyBorder="1" applyAlignment="1" applyProtection="1">
      <alignment horizontal="center" vertical="center" wrapText="1"/>
      <protection locked="0" hidden="1"/>
    </xf>
    <xf numFmtId="0" fontId="15" fillId="3" borderId="7" xfId="32" applyFont="1" applyFill="1" applyBorder="1" applyAlignment="1" applyProtection="1">
      <alignment horizontal="center" vertical="center" wrapText="1"/>
      <protection locked="0" hidden="1"/>
    </xf>
    <xf numFmtId="0" fontId="16" fillId="0" borderId="11" xfId="32" applyNumberFormat="1" applyFont="1" applyBorder="1" applyAlignment="1" applyProtection="1">
      <alignment horizontal="justify" vertical="center" wrapText="1"/>
      <protection hidden="1"/>
    </xf>
    <xf numFmtId="2" fontId="15" fillId="0" borderId="25" xfId="32" applyNumberFormat="1" applyFont="1" applyFill="1" applyBorder="1" applyAlignment="1" applyProtection="1">
      <alignment horizontal="center" vertical="center" wrapText="1"/>
      <protection hidden="1"/>
    </xf>
    <xf numFmtId="2" fontId="15" fillId="0" borderId="17" xfId="32" applyNumberFormat="1" applyFont="1" applyFill="1" applyBorder="1" applyAlignment="1" applyProtection="1">
      <alignment horizontal="center" vertical="center" wrapText="1"/>
      <protection hidden="1"/>
    </xf>
    <xf numFmtId="9" fontId="15" fillId="3" borderId="11" xfId="32" applyNumberFormat="1" applyFont="1" applyFill="1" applyBorder="1" applyAlignment="1" applyProtection="1">
      <alignment horizontal="center" vertical="center" wrapText="1"/>
      <protection locked="0" hidden="1"/>
    </xf>
    <xf numFmtId="0" fontId="15" fillId="0" borderId="0" xfId="32" applyFont="1" applyFill="1" applyAlignment="1" applyProtection="1">
      <alignment horizontal="left" vertical="top"/>
      <protection hidden="1"/>
    </xf>
    <xf numFmtId="2" fontId="15" fillId="0" borderId="11" xfId="32" applyNumberFormat="1" applyFont="1" applyFill="1" applyBorder="1" applyAlignment="1" applyProtection="1">
      <alignment horizontal="center" vertical="center" wrapText="1"/>
      <protection hidden="1"/>
    </xf>
    <xf numFmtId="0" fontId="15" fillId="2" borderId="11" xfId="32" applyFont="1" applyFill="1" applyBorder="1" applyAlignment="1" applyProtection="1">
      <alignment horizontal="left" vertical="center" wrapText="1"/>
      <protection hidden="1"/>
    </xf>
    <xf numFmtId="0" fontId="0" fillId="0" borderId="25" xfId="32" applyFont="1" applyBorder="1" applyAlignment="1" applyProtection="1">
      <alignment horizontal="justify" vertical="top" wrapText="1"/>
      <protection hidden="1"/>
    </xf>
    <xf numFmtId="0" fontId="16" fillId="0" borderId="17" xfId="32" applyFont="1" applyBorder="1" applyAlignment="1" applyProtection="1">
      <alignment horizontal="justify" vertical="top" wrapText="1"/>
      <protection hidden="1"/>
    </xf>
    <xf numFmtId="0" fontId="0" fillId="0" borderId="25" xfId="32" applyFont="1" applyBorder="1" applyAlignment="1" applyProtection="1">
      <alignment horizontal="justify" vertical="center" wrapText="1"/>
      <protection hidden="1"/>
    </xf>
    <xf numFmtId="0" fontId="16" fillId="0" borderId="17" xfId="32" applyFont="1" applyBorder="1" applyAlignment="1" applyProtection="1">
      <alignment horizontal="justify" vertical="center" wrapText="1"/>
      <protection hidden="1"/>
    </xf>
    <xf numFmtId="0" fontId="0" fillId="0" borderId="25" xfId="32" applyFont="1" applyBorder="1" applyAlignment="1" applyProtection="1">
      <alignment horizontal="justify" vertical="center"/>
      <protection hidden="1"/>
    </xf>
    <xf numFmtId="0" fontId="16" fillId="0" borderId="17" xfId="32" applyFont="1" applyBorder="1" applyAlignment="1" applyProtection="1">
      <alignment horizontal="justify" vertical="center"/>
      <protection hidden="1"/>
    </xf>
    <xf numFmtId="0" fontId="16" fillId="0" borderId="28" xfId="32" applyFont="1" applyBorder="1" applyAlignment="1" applyProtection="1">
      <alignment horizontal="justify" vertical="center" wrapText="1"/>
      <protection hidden="1"/>
    </xf>
    <xf numFmtId="0" fontId="16" fillId="0" borderId="29" xfId="32" applyFont="1" applyBorder="1" applyAlignment="1" applyProtection="1">
      <alignment horizontal="justify" vertical="center" wrapText="1"/>
      <protection hidden="1"/>
    </xf>
    <xf numFmtId="0" fontId="16" fillId="0" borderId="28" xfId="32" applyFont="1" applyBorder="1" applyAlignment="1" applyProtection="1">
      <alignment horizontal="justify" vertical="center"/>
      <protection hidden="1"/>
    </xf>
    <xf numFmtId="0" fontId="16" fillId="0" borderId="29" xfId="32" applyFont="1" applyBorder="1" applyAlignment="1" applyProtection="1">
      <alignment horizontal="justify" vertical="center"/>
      <protection hidden="1"/>
    </xf>
    <xf numFmtId="0" fontId="0" fillId="0" borderId="28" xfId="32" applyFont="1" applyBorder="1" applyAlignment="1" applyProtection="1">
      <alignment horizontal="justify" vertical="center" wrapText="1"/>
      <protection hidden="1"/>
    </xf>
    <xf numFmtId="0" fontId="16" fillId="0" borderId="25" xfId="32" applyFont="1" applyBorder="1" applyAlignment="1" applyProtection="1">
      <alignment horizontal="justify" vertical="center" wrapText="1"/>
      <protection hidden="1"/>
    </xf>
    <xf numFmtId="0" fontId="15" fillId="0" borderId="0" xfId="33" applyFont="1" applyFill="1" applyBorder="1" applyAlignment="1" applyProtection="1">
      <alignment horizontal="center" vertical="center" wrapText="1"/>
      <protection hidden="1"/>
    </xf>
    <xf numFmtId="0" fontId="16" fillId="0" borderId="0" xfId="33" applyFont="1" applyBorder="1" applyAlignment="1" applyProtection="1">
      <alignment horizontal="justify" vertical="top"/>
      <protection hidden="1"/>
    </xf>
    <xf numFmtId="0" fontId="15" fillId="3" borderId="0" xfId="33" applyFont="1" applyFill="1" applyBorder="1" applyAlignment="1" applyProtection="1">
      <alignment horizontal="justify" vertical="top" wrapText="1"/>
      <protection locked="0"/>
    </xf>
    <xf numFmtId="0" fontId="15" fillId="0" borderId="11" xfId="0" applyFont="1" applyBorder="1" applyAlignment="1" applyProtection="1">
      <alignment vertical="center" wrapText="1"/>
      <protection hidden="1"/>
    </xf>
    <xf numFmtId="0" fontId="0" fillId="0" borderId="11" xfId="0" applyBorder="1" applyAlignment="1">
      <alignment vertical="center"/>
    </xf>
    <xf numFmtId="0" fontId="6" fillId="0" borderId="25"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2" fontId="34" fillId="0" borderId="0" xfId="33" applyNumberFormat="1" applyFont="1" applyFill="1" applyBorder="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5" fillId="3" borderId="0" xfId="33" applyFont="1" applyFill="1" applyBorder="1" applyAlignment="1" applyProtection="1">
      <alignment horizontal="justify" vertical="top"/>
      <protection locked="0"/>
    </xf>
    <xf numFmtId="2" fontId="34" fillId="0" borderId="0" xfId="33" applyNumberFormat="1" applyFont="1" applyFill="1" applyBorder="1" applyAlignment="1" applyProtection="1">
      <alignment vertical="center"/>
      <protection hidden="1"/>
    </xf>
    <xf numFmtId="167" fontId="27" fillId="0" borderId="0" xfId="0" applyNumberFormat="1" applyFont="1" applyFill="1" applyBorder="1" applyAlignment="1" applyProtection="1">
      <alignment horizontal="center" vertical="center" wrapText="1"/>
      <protection hidden="1"/>
    </xf>
    <xf numFmtId="0" fontId="27" fillId="0" borderId="0" xfId="33" applyFont="1" applyFill="1" applyBorder="1" applyAlignment="1" applyProtection="1">
      <alignment horizontal="center" vertical="center"/>
      <protection hidden="1"/>
    </xf>
    <xf numFmtId="0" fontId="34" fillId="0" borderId="0" xfId="33" applyFont="1" applyFill="1" applyBorder="1" applyAlignment="1" applyProtection="1">
      <alignment horizontal="center" vertical="center"/>
      <protection hidden="1"/>
    </xf>
    <xf numFmtId="0" fontId="15" fillId="0" borderId="0" xfId="24" applyFont="1" applyAlignment="1" applyProtection="1">
      <alignment horizontal="left" vertical="center" indent="2"/>
      <protection hidden="1"/>
    </xf>
    <xf numFmtId="0" fontId="15" fillId="0" borderId="25" xfId="31" applyFont="1" applyBorder="1" applyAlignment="1" applyProtection="1">
      <alignment horizontal="justify" vertical="top"/>
      <protection hidden="1"/>
    </xf>
    <xf numFmtId="0" fontId="16" fillId="0" borderId="3" xfId="31" applyFont="1" applyBorder="1" applyAlignment="1" applyProtection="1">
      <alignment horizontal="justify" vertical="top"/>
      <protection hidden="1"/>
    </xf>
    <xf numFmtId="0" fontId="16" fillId="0" borderId="17" xfId="31" applyFont="1" applyBorder="1" applyAlignment="1" applyProtection="1">
      <alignment horizontal="justify" vertical="top"/>
      <protection hidden="1"/>
    </xf>
    <xf numFmtId="0" fontId="15" fillId="0" borderId="18" xfId="31" applyFont="1" applyBorder="1" applyAlignment="1" applyProtection="1">
      <alignment horizontal="justify" vertical="top"/>
      <protection hidden="1"/>
    </xf>
    <xf numFmtId="0" fontId="16" fillId="0" borderId="45" xfId="31" applyFont="1" applyBorder="1" applyAlignment="1" applyProtection="1">
      <alignment horizontal="justify" vertical="top"/>
      <protection hidden="1"/>
    </xf>
    <xf numFmtId="0" fontId="16" fillId="0" borderId="19" xfId="31" applyFont="1" applyBorder="1" applyAlignment="1" applyProtection="1">
      <alignment horizontal="justify" vertical="top"/>
      <protection hidden="1"/>
    </xf>
    <xf numFmtId="0" fontId="15" fillId="0" borderId="18" xfId="31" applyFont="1" applyBorder="1" applyAlignment="1" applyProtection="1">
      <alignment horizontal="justify" vertical="center"/>
      <protection hidden="1"/>
    </xf>
    <xf numFmtId="0" fontId="16" fillId="0" borderId="45" xfId="31" applyFont="1" applyBorder="1" applyAlignment="1" applyProtection="1">
      <alignment horizontal="justify" vertical="center"/>
      <protection hidden="1"/>
    </xf>
    <xf numFmtId="0" fontId="16" fillId="0" borderId="19" xfId="31" applyFont="1" applyBorder="1" applyAlignment="1" applyProtection="1">
      <alignment horizontal="justify" vertical="center"/>
      <protection hidden="1"/>
    </xf>
    <xf numFmtId="0" fontId="0" fillId="0" borderId="8" xfId="31" applyFont="1" applyBorder="1" applyAlignment="1" applyProtection="1">
      <alignment horizontal="left" vertical="center" wrapText="1"/>
      <protection hidden="1"/>
    </xf>
    <xf numFmtId="0" fontId="16" fillId="0" borderId="8" xfId="31" applyFont="1" applyBorder="1" applyAlignment="1" applyProtection="1">
      <alignment horizontal="left" vertical="center" wrapText="1"/>
      <protection hidden="1"/>
    </xf>
    <xf numFmtId="0" fontId="0" fillId="0" borderId="25" xfId="31" applyNumberFormat="1" applyFont="1" applyFill="1" applyBorder="1" applyAlignment="1" applyProtection="1">
      <alignment horizontal="justify" vertical="center" wrapText="1"/>
      <protection hidden="1"/>
    </xf>
    <xf numFmtId="0" fontId="0" fillId="0" borderId="3" xfId="0" applyBorder="1" applyAlignment="1">
      <alignment horizontal="justify" wrapText="1"/>
    </xf>
    <xf numFmtId="0" fontId="0" fillId="0" borderId="17" xfId="0" applyBorder="1" applyAlignment="1">
      <alignment horizontal="justify" wrapText="1"/>
    </xf>
    <xf numFmtId="0" fontId="0" fillId="0" borderId="25" xfId="31" applyFont="1" applyBorder="1" applyAlignment="1" applyProtection="1">
      <alignment horizontal="justify" vertical="top" wrapText="1"/>
      <protection hidden="1"/>
    </xf>
    <xf numFmtId="0" fontId="16" fillId="0" borderId="3" xfId="31" applyFont="1" applyBorder="1" applyAlignment="1" applyProtection="1">
      <alignment horizontal="justify" vertical="top" wrapText="1"/>
      <protection hidden="1"/>
    </xf>
    <xf numFmtId="0" fontId="16" fillId="0" borderId="17" xfId="31" applyFont="1" applyBorder="1" applyAlignment="1" applyProtection="1">
      <alignment horizontal="justify" vertical="top" wrapText="1"/>
      <protection hidden="1"/>
    </xf>
    <xf numFmtId="0" fontId="0" fillId="0" borderId="25" xfId="31" applyFont="1" applyBorder="1" applyAlignment="1" applyProtection="1">
      <alignment horizontal="left" vertical="top" wrapText="1"/>
      <protection hidden="1"/>
    </xf>
    <xf numFmtId="0" fontId="16" fillId="0" borderId="3" xfId="31" applyFont="1" applyBorder="1" applyAlignment="1" applyProtection="1">
      <alignment horizontal="left" vertical="top" wrapText="1"/>
      <protection hidden="1"/>
    </xf>
    <xf numFmtId="0" fontId="16" fillId="0" borderId="17" xfId="31" applyFont="1" applyBorder="1" applyAlignment="1" applyProtection="1">
      <alignment horizontal="left" vertical="top" wrapText="1"/>
      <protection hidden="1"/>
    </xf>
    <xf numFmtId="10" fontId="16" fillId="3" borderId="25" xfId="31" applyNumberFormat="1" applyFont="1" applyFill="1" applyBorder="1" applyAlignment="1" applyProtection="1">
      <alignment horizontal="center" vertical="center"/>
      <protection locked="0"/>
    </xf>
    <xf numFmtId="10" fontId="16" fillId="3" borderId="3" xfId="31" applyNumberFormat="1" applyFont="1" applyFill="1" applyBorder="1" applyAlignment="1" applyProtection="1">
      <alignment horizontal="center" vertical="center"/>
      <protection locked="0"/>
    </xf>
    <xf numFmtId="10" fontId="16" fillId="3" borderId="17" xfId="31" applyNumberFormat="1" applyFont="1" applyFill="1" applyBorder="1" applyAlignment="1" applyProtection="1">
      <alignment horizontal="center" vertical="center"/>
      <protection locked="0"/>
    </xf>
    <xf numFmtId="0" fontId="15" fillId="9" borderId="0" xfId="3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justify" vertical="top" wrapText="1"/>
      <protection hidden="1"/>
    </xf>
    <xf numFmtId="0" fontId="41" fillId="0" borderId="0" xfId="31" applyFont="1" applyAlignment="1" applyProtection="1">
      <alignment horizontal="justify" vertical="center"/>
      <protection hidden="1"/>
    </xf>
    <xf numFmtId="0" fontId="15" fillId="0" borderId="0" xfId="0" applyFont="1" applyFill="1" applyAlignment="1" applyProtection="1">
      <alignment horizontal="center" vertical="center"/>
      <protection hidden="1"/>
    </xf>
    <xf numFmtId="0" fontId="55" fillId="0" borderId="0" xfId="31" applyNumberFormat="1" applyFont="1" applyFill="1" applyBorder="1" applyAlignment="1" applyProtection="1">
      <alignment horizontal="center" vertical="top" wrapText="1"/>
      <protection hidden="1"/>
    </xf>
    <xf numFmtId="0" fontId="33" fillId="7" borderId="0" xfId="0" applyFont="1" applyFill="1" applyAlignment="1" applyProtection="1">
      <alignment horizontal="center" vertical="center" wrapText="1"/>
      <protection hidden="1"/>
    </xf>
    <xf numFmtId="0" fontId="33" fillId="7" borderId="6" xfId="0" applyFont="1" applyFill="1" applyBorder="1" applyAlignment="1" applyProtection="1">
      <alignment horizontal="center" vertical="center" wrapText="1"/>
      <protection hidden="1"/>
    </xf>
    <xf numFmtId="0" fontId="16" fillId="0" borderId="46" xfId="0" applyFont="1" applyBorder="1" applyAlignment="1" applyProtection="1">
      <alignment horizontal="left" vertical="center" indent="2"/>
      <protection hidden="1"/>
    </xf>
    <xf numFmtId="0" fontId="5" fillId="0" borderId="0" xfId="24" applyFont="1" applyAlignment="1" applyProtection="1">
      <alignment horizontal="justify" vertical="top"/>
      <protection hidden="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locked="0"/>
    </xf>
    <xf numFmtId="0" fontId="16" fillId="0" borderId="0" xfId="0" applyFont="1" applyBorder="1" applyAlignment="1" applyProtection="1">
      <alignment horizontal="left" vertical="center" indent="2"/>
      <protection hidden="1"/>
    </xf>
    <xf numFmtId="0" fontId="16" fillId="0" borderId="14" xfId="0" applyFont="1" applyBorder="1" applyAlignment="1" applyProtection="1">
      <alignment horizontal="left" vertical="center" indent="2"/>
      <protection hidden="1"/>
    </xf>
    <xf numFmtId="0" fontId="15"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6" fillId="3" borderId="0" xfId="24" applyFont="1" applyFill="1" applyAlignment="1" applyProtection="1">
      <alignment horizontal="left" vertical="center"/>
      <protection locked="0"/>
    </xf>
    <xf numFmtId="177" fontId="16" fillId="0" borderId="0" xfId="24" applyNumberFormat="1" applyFont="1" applyFill="1" applyAlignment="1" applyProtection="1">
      <alignment horizontal="left" vertical="center"/>
      <protection hidden="1"/>
    </xf>
    <xf numFmtId="0" fontId="6" fillId="0" borderId="0" xfId="24" applyFont="1" applyAlignment="1" applyProtection="1">
      <alignment horizontal="justify" vertical="top"/>
      <protection hidden="1"/>
    </xf>
    <xf numFmtId="177" fontId="15" fillId="0" borderId="0" xfId="24" applyNumberFormat="1" applyFont="1" applyAlignment="1" applyProtection="1">
      <alignment horizontal="left" vertical="center" indent="1"/>
      <protection hidden="1"/>
    </xf>
    <xf numFmtId="0" fontId="5" fillId="0" borderId="0" xfId="24" applyFont="1" applyAlignment="1" applyProtection="1">
      <alignment horizontal="justify" vertical="center"/>
      <protection hidden="1"/>
    </xf>
    <xf numFmtId="0" fontId="6" fillId="0" borderId="0" xfId="24" applyFont="1" applyAlignment="1" applyProtection="1">
      <alignment horizontal="justify" vertical="center"/>
      <protection hidden="1"/>
    </xf>
    <xf numFmtId="0" fontId="0" fillId="0" borderId="0" xfId="24" applyFont="1" applyFill="1" applyAlignment="1" applyProtection="1">
      <alignment horizontal="justify" vertical="top"/>
      <protection hidden="1"/>
    </xf>
    <xf numFmtId="0" fontId="16" fillId="0" borderId="0" xfId="24" applyFont="1" applyFill="1" applyAlignment="1" applyProtection="1">
      <alignment horizontal="justify" vertical="top"/>
      <protection hidden="1"/>
    </xf>
    <xf numFmtId="0" fontId="0" fillId="0" borderId="0" xfId="24" applyFont="1" applyFill="1" applyAlignment="1" applyProtection="1">
      <alignment vertical="top" wrapText="1"/>
      <protection hidden="1"/>
    </xf>
    <xf numFmtId="0" fontId="0" fillId="0" borderId="0" xfId="0" applyFill="1" applyAlignment="1">
      <alignment vertical="top" wrapText="1"/>
    </xf>
    <xf numFmtId="0" fontId="16" fillId="0" borderId="0" xfId="36" applyFont="1" applyFill="1" applyBorder="1" applyAlignment="1" applyProtection="1">
      <alignment horizontal="justify" vertical="center" wrapText="1"/>
      <protection hidden="1"/>
    </xf>
    <xf numFmtId="1" fontId="24" fillId="0" borderId="11" xfId="36" applyNumberFormat="1" applyFont="1" applyFill="1" applyBorder="1" applyAlignment="1" applyProtection="1">
      <alignment horizontal="justify"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3"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6" fillId="0" borderId="0" xfId="36" applyNumberFormat="1" applyFont="1" applyFill="1" applyBorder="1" applyAlignment="1" applyProtection="1">
      <alignment horizontal="justify" vertical="top" wrapText="1"/>
      <protection hidden="1"/>
    </xf>
    <xf numFmtId="0" fontId="16" fillId="0" borderId="0" xfId="36" applyFont="1" applyFill="1" applyBorder="1" applyAlignment="1" applyProtection="1">
      <alignment horizontal="justify" vertical="top" wrapText="1"/>
      <protection hidden="1"/>
    </xf>
    <xf numFmtId="0" fontId="16" fillId="0" borderId="6" xfId="36" applyFont="1" applyFill="1" applyBorder="1" applyAlignment="1" applyProtection="1">
      <alignment horizontal="justify" vertical="top"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4" fontId="15" fillId="0" borderId="0" xfId="36" applyNumberFormat="1" applyFont="1" applyBorder="1" applyAlignment="1" applyProtection="1">
      <alignment horizontal="right" vertical="center" wrapText="1"/>
      <protection hidden="1"/>
    </xf>
    <xf numFmtId="1" fontId="15" fillId="0" borderId="11" xfId="36" applyNumberFormat="1" applyFont="1" applyBorder="1" applyAlignment="1" applyProtection="1">
      <alignment horizontal="center" vertical="center" wrapText="1"/>
      <protection hidden="1"/>
    </xf>
    <xf numFmtId="4" fontId="15" fillId="0" borderId="11" xfId="36" applyNumberFormat="1" applyFont="1" applyBorder="1" applyAlignment="1" applyProtection="1">
      <alignment horizontal="center" vertical="center" wrapText="1"/>
      <protection hidden="1"/>
    </xf>
    <xf numFmtId="0" fontId="19" fillId="0" borderId="0" xfId="36" applyFont="1" applyAlignment="1" applyProtection="1">
      <alignment horizontal="left"/>
      <protection hidden="1"/>
    </xf>
    <xf numFmtId="0" fontId="19" fillId="0" borderId="6" xfId="36" applyFont="1" applyBorder="1" applyAlignment="1" applyProtection="1">
      <alignment horizontal="left"/>
      <protection hidden="1"/>
    </xf>
    <xf numFmtId="1" fontId="15" fillId="0" borderId="25" xfId="36" applyNumberFormat="1" applyFont="1" applyBorder="1" applyAlignment="1" applyProtection="1">
      <alignment horizontal="center" vertical="center" wrapText="1"/>
      <protection hidden="1"/>
    </xf>
    <xf numFmtId="1" fontId="15" fillId="0" borderId="17" xfId="36" applyNumberFormat="1" applyFont="1" applyBorder="1" applyAlignment="1" applyProtection="1">
      <alignment horizontal="center"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6" fillId="0" borderId="6" xfId="36" applyFont="1" applyFill="1" applyBorder="1" applyAlignment="1" applyProtection="1">
      <alignment horizontal="justify" vertical="center" wrapText="1"/>
      <protection hidden="1"/>
    </xf>
    <xf numFmtId="2" fontId="37" fillId="0" borderId="0" xfId="27" applyNumberFormat="1" applyFont="1" applyFill="1" applyBorder="1" applyAlignment="1" applyProtection="1">
      <alignment horizontal="left" vertical="center"/>
      <protection hidden="1"/>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_Annexures TW 04"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gcil-tivim-pricesched_Sch-1" xfId="29" xr:uid="{00000000-0005-0000-0000-00001D000000}"/>
    <cellStyle name="Normal_pgcil-tivim-pricesched_Sch-3 " xfId="30" xr:uid="{00000000-0005-0000-0000-00001E000000}"/>
    <cellStyle name="Normal_PRICE SCHEDULE-4 to 6-A4" xfId="31" xr:uid="{00000000-0005-0000-0000-00001F000000}"/>
    <cellStyle name="Normal_Price_Schedules for Insulator Package Rev-01" xfId="32" xr:uid="{00000000-0005-0000-0000-000020000000}"/>
    <cellStyle name="Normal_PRICE-SCHE Bihar-Rev-2-corrections" xfId="33" xr:uid="{00000000-0005-0000-0000-000021000000}"/>
    <cellStyle name="Normal_PRICE-SCHE Bihar-Rev-2-corrections_Annexures TW 04" xfId="34" xr:uid="{00000000-0005-0000-0000-000022000000}"/>
    <cellStyle name="Normal_PRICE-SCHE Bihar-Rev-2-corrections_Price_Schedules for Insulator Package Rev-01" xfId="35" xr:uid="{00000000-0005-0000-0000-000023000000}"/>
    <cellStyle name="Normal_QUOTED CORRECTED 2" xfId="36" xr:uid="{00000000-0005-0000-0000-000024000000}"/>
    <cellStyle name="Normal_Sch-1" xfId="37" xr:uid="{00000000-0005-0000-0000-000025000000}"/>
    <cellStyle name="Normal_Sheet1" xfId="38" xr:uid="{00000000-0005-0000-0000-000026000000}"/>
    <cellStyle name="Popis" xfId="39" xr:uid="{00000000-0005-0000-0000-000027000000}"/>
    <cellStyle name="Sledovaný hypertextový odkaz" xfId="40" xr:uid="{00000000-0005-0000-0000-000028000000}"/>
    <cellStyle name="Standard_BS14" xfId="41" xr:uid="{00000000-0005-0000-0000-000029000000}"/>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Sch-2'!A1"/></Relationships>
</file>

<file path=xl/drawings/_rels/drawing4.xml.rels><?xml version="1.0" encoding="UTF-8" standalone="yes"?>
<Relationships xmlns="http://schemas.openxmlformats.org/package/2006/relationships"><Relationship Id="rId1" Type="http://schemas.openxmlformats.org/officeDocument/2006/relationships/hyperlink" Target="#'Sch-3 '!A1"/></Relationships>
</file>

<file path=xl/drawings/_rels/drawing5.xml.rels><?xml version="1.0" encoding="UTF-8" standalone="yes"?>
<Relationships xmlns="http://schemas.openxmlformats.org/package/2006/relationships"><Relationship Id="rId1" Type="http://schemas.openxmlformats.org/officeDocument/2006/relationships/hyperlink" Target="#'Sch-4'!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Discount!A1"/></Relationships>
</file>

<file path=xl/drawings/_rels/drawing11.xml.rels><?xml version="1.0" encoding="UTF-8" standalone="yes"?>
<Relationships xmlns="http://schemas.openxmlformats.org/package/2006/relationships"><Relationship Id="rId1" Type="http://schemas.openxmlformats.org/officeDocument/2006/relationships/hyperlink" Target="#Discount!A1"/></Relationships>
</file>

<file path=xl/drawings/_rels/drawing12.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Sch-4'!A1"/></Relationships>
</file>

<file path=xl/drawings/_rels/drawing1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114300</xdr:colOff>
      <xdr:row>10</xdr:row>
      <xdr:rowOff>123825</xdr:rowOff>
    </xdr:from>
    <xdr:to>
      <xdr:col>4</xdr:col>
      <xdr:colOff>733425</xdr:colOff>
      <xdr:row>13</xdr:row>
      <xdr:rowOff>57150</xdr:rowOff>
    </xdr:to>
    <xdr:pic>
      <xdr:nvPicPr>
        <xdr:cNvPr id="68674" name="Picture 1">
          <a:extLst>
            <a:ext uri="{FF2B5EF4-FFF2-40B4-BE49-F238E27FC236}">
              <a16:creationId xmlns:a16="http://schemas.microsoft.com/office/drawing/2014/main" id="{00000000-0008-0000-0100-0000420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3209925"/>
          <a:ext cx="6191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2"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id="{00000000-0008-0000-0200-0000D8DC0000}"/>
            </a:ext>
          </a:extLst>
        </xdr:cNvPr>
        <xdr:cNvGrpSpPr>
          <a:grpSpLocks/>
        </xdr:cNvGrpSpPr>
      </xdr:nvGrpSpPr>
      <xdr:grpSpPr bwMode="auto">
        <a:xfrm>
          <a:off x="8001000" y="209550"/>
          <a:ext cx="1104900" cy="847725"/>
          <a:chOff x="804" y="5"/>
          <a:chExt cx="116" cy="73"/>
        </a:xfrm>
      </xdr:grpSpPr>
      <xdr:sp macro="" textlink="">
        <xdr:nvSpPr>
          <xdr:cNvPr id="56537" name="AutoShape 2">
            <a:extLst>
              <a:ext uri="{FF2B5EF4-FFF2-40B4-BE49-F238E27FC236}">
                <a16:creationId xmlns:a16="http://schemas.microsoft.com/office/drawing/2014/main"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20</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id="{00000000-0008-0000-0300-0000DEE00000}"/>
            </a:ext>
          </a:extLst>
        </xdr:cNvPr>
        <xdr:cNvGrpSpPr>
          <a:grpSpLocks/>
        </xdr:cNvGrpSpPr>
      </xdr:nvGrpSpPr>
      <xdr:grpSpPr bwMode="auto">
        <a:xfrm>
          <a:off x="23145750" y="28575"/>
          <a:ext cx="0" cy="825500"/>
          <a:chOff x="804" y="5"/>
          <a:chExt cx="116" cy="73"/>
        </a:xfrm>
      </xdr:grpSpPr>
      <xdr:sp macro="" textlink="">
        <xdr:nvSpPr>
          <xdr:cNvPr id="57567" name="AutoShape 39">
            <a:extLst>
              <a:ext uri="{FF2B5EF4-FFF2-40B4-BE49-F238E27FC236}">
                <a16:creationId xmlns:a16="http://schemas.microsoft.com/office/drawing/2014/main" id="{00000000-0008-0000-03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3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13</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id="{00000000-0008-0000-0500-0000D8E40000}"/>
            </a:ext>
          </a:extLst>
        </xdr:cNvPr>
        <xdr:cNvGrpSpPr>
          <a:grpSpLocks/>
        </xdr:cNvGrpSpPr>
      </xdr:nvGrpSpPr>
      <xdr:grpSpPr bwMode="auto">
        <a:xfrm>
          <a:off x="15474950" y="19050"/>
          <a:ext cx="1203325" cy="682625"/>
          <a:chOff x="804" y="5"/>
          <a:chExt cx="116" cy="73"/>
        </a:xfrm>
      </xdr:grpSpPr>
      <xdr:sp macro="" textlink="">
        <xdr:nvSpPr>
          <xdr:cNvPr id="58585" name="AutoShape 2">
            <a:extLst>
              <a:ext uri="{FF2B5EF4-FFF2-40B4-BE49-F238E27FC236}">
                <a16:creationId xmlns:a16="http://schemas.microsoft.com/office/drawing/2014/main" id="{00000000-0008-0000-05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257175</xdr:colOff>
      <xdr:row>0</xdr:row>
      <xdr:rowOff>19050</xdr:rowOff>
    </xdr:from>
    <xdr:to>
      <xdr:col>8</xdr:col>
      <xdr:colOff>676275</xdr:colOff>
      <xdr:row>2</xdr:row>
      <xdr:rowOff>257175</xdr:rowOff>
    </xdr:to>
    <xdr:grpSp>
      <xdr:nvGrpSpPr>
        <xdr:cNvPr id="59608" name="Group 1">
          <a:hlinkClick xmlns:r="http://schemas.openxmlformats.org/officeDocument/2006/relationships" r:id="rId1" tooltip="Click for Sch-4"/>
          <a:extLst>
            <a:ext uri="{FF2B5EF4-FFF2-40B4-BE49-F238E27FC236}">
              <a16:creationId xmlns:a16="http://schemas.microsoft.com/office/drawing/2014/main" id="{00000000-0008-0000-0700-0000D8E80000}"/>
            </a:ext>
          </a:extLst>
        </xdr:cNvPr>
        <xdr:cNvGrpSpPr>
          <a:grpSpLocks/>
        </xdr:cNvGrpSpPr>
      </xdr:nvGrpSpPr>
      <xdr:grpSpPr bwMode="auto">
        <a:xfrm>
          <a:off x="7381875" y="19050"/>
          <a:ext cx="0" cy="695325"/>
          <a:chOff x="804" y="5"/>
          <a:chExt cx="116" cy="73"/>
        </a:xfrm>
      </xdr:grpSpPr>
      <xdr:sp macro="" textlink="">
        <xdr:nvSpPr>
          <xdr:cNvPr id="59609" name="AutoShape 2">
            <a:extLst>
              <a:ext uri="{FF2B5EF4-FFF2-40B4-BE49-F238E27FC236}">
                <a16:creationId xmlns:a16="http://schemas.microsoft.com/office/drawing/2014/main" id="{00000000-0008-0000-0700-0000D9E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700-0000032C0000}"/>
              </a:ext>
            </a:extLst>
          </xdr:cNvPr>
          <xdr:cNvSpPr txBox="1">
            <a:spLocks noChangeArrowheads="1"/>
          </xdr:cNvSpPr>
        </xdr:nvSpPr>
        <xdr:spPr bwMode="auto">
          <a:xfrm>
            <a:off x="7381875" y="6925746891093"/>
            <a:ext cx="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id="{00000000-0008-0000-0800-0000D9EC0000}"/>
            </a:ext>
          </a:extLst>
        </xdr:cNvPr>
        <xdr:cNvGrpSpPr>
          <a:grpSpLocks/>
        </xdr:cNvGrpSpPr>
      </xdr:nvGrpSpPr>
      <xdr:grpSpPr bwMode="auto">
        <a:xfrm>
          <a:off x="8208645" y="28575"/>
          <a:ext cx="1554480" cy="695325"/>
          <a:chOff x="804" y="5"/>
          <a:chExt cx="116" cy="73"/>
        </a:xfrm>
      </xdr:grpSpPr>
      <xdr:sp macro="" textlink="">
        <xdr:nvSpPr>
          <xdr:cNvPr id="60634" name="AutoShape 26">
            <a:extLst>
              <a:ext uri="{FF2B5EF4-FFF2-40B4-BE49-F238E27FC236}">
                <a16:creationId xmlns:a16="http://schemas.microsoft.com/office/drawing/2014/main" id="{00000000-0008-0000-08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8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id="{00000000-0008-0000-0900-0000D8F00000}"/>
            </a:ext>
          </a:extLst>
        </xdr:cNvPr>
        <xdr:cNvGrpSpPr>
          <a:grpSpLocks/>
        </xdr:cNvGrpSpPr>
      </xdr:nvGrpSpPr>
      <xdr:grpSpPr bwMode="auto">
        <a:xfrm>
          <a:off x="9534525" y="47625"/>
          <a:ext cx="1104900" cy="695325"/>
          <a:chOff x="804" y="5"/>
          <a:chExt cx="116" cy="73"/>
        </a:xfrm>
      </xdr:grpSpPr>
      <xdr:sp macro="" textlink="">
        <xdr:nvSpPr>
          <xdr:cNvPr id="61657" name="AutoShape 26">
            <a:extLst>
              <a:ext uri="{FF2B5EF4-FFF2-40B4-BE49-F238E27FC236}">
                <a16:creationId xmlns:a16="http://schemas.microsoft.com/office/drawing/2014/main" id="{00000000-0008-0000-09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id="{00000000-0008-0000-0A00-0000D8F40000}"/>
            </a:ext>
          </a:extLst>
        </xdr:cNvPr>
        <xdr:cNvGrpSpPr>
          <a:grpSpLocks/>
        </xdr:cNvGrpSpPr>
      </xdr:nvGrpSpPr>
      <xdr:grpSpPr bwMode="auto">
        <a:xfrm>
          <a:off x="7486650" y="19050"/>
          <a:ext cx="1104900" cy="695325"/>
          <a:chOff x="804" y="5"/>
          <a:chExt cx="116" cy="73"/>
        </a:xfrm>
      </xdr:grpSpPr>
      <xdr:sp macro="" textlink="">
        <xdr:nvSpPr>
          <xdr:cNvPr id="62681" name="AutoShape 2">
            <a:extLst>
              <a:ext uri="{FF2B5EF4-FFF2-40B4-BE49-F238E27FC236}">
                <a16:creationId xmlns:a16="http://schemas.microsoft.com/office/drawing/2014/main" id="{00000000-0008-0000-0A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A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id="{00000000-0008-0000-0B00-0000D8F80000}"/>
            </a:ext>
          </a:extLst>
        </xdr:cNvPr>
        <xdr:cNvGrpSpPr>
          <a:grpSpLocks/>
        </xdr:cNvGrpSpPr>
      </xdr:nvGrpSpPr>
      <xdr:grpSpPr bwMode="auto">
        <a:xfrm>
          <a:off x="7400925" y="19050"/>
          <a:ext cx="1104900" cy="695325"/>
          <a:chOff x="804" y="5"/>
          <a:chExt cx="116" cy="73"/>
        </a:xfrm>
      </xdr:grpSpPr>
      <xdr:sp macro="" textlink="">
        <xdr:nvSpPr>
          <xdr:cNvPr id="63705" name="AutoShape 2">
            <a:extLst>
              <a:ext uri="{FF2B5EF4-FFF2-40B4-BE49-F238E27FC236}">
                <a16:creationId xmlns:a16="http://schemas.microsoft.com/office/drawing/2014/main" id="{00000000-0008-0000-0B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a:extLst>
            <a:ext uri="{FF2B5EF4-FFF2-40B4-BE49-F238E27FC236}">
              <a16:creationId xmlns:a16="http://schemas.microsoft.com/office/drawing/2014/main" id="{00000000-0008-0000-0C00-0000D8FC0000}"/>
            </a:ext>
          </a:extLst>
        </xdr:cNvPr>
        <xdr:cNvGrpSpPr>
          <a:grpSpLocks/>
        </xdr:cNvGrpSpPr>
      </xdr:nvGrpSpPr>
      <xdr:grpSpPr bwMode="auto">
        <a:xfrm>
          <a:off x="10534650" y="19050"/>
          <a:ext cx="1104900" cy="676275"/>
          <a:chOff x="762" y="2"/>
          <a:chExt cx="116" cy="73"/>
        </a:xfrm>
      </xdr:grpSpPr>
      <xdr:sp macro="" textlink="">
        <xdr:nvSpPr>
          <xdr:cNvPr id="64729" name="AutoShape 2">
            <a:extLst>
              <a:ext uri="{FF2B5EF4-FFF2-40B4-BE49-F238E27FC236}">
                <a16:creationId xmlns:a16="http://schemas.microsoft.com/office/drawing/2014/main" id="{00000000-0008-0000-0C00-0000D9FC00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C00-000003380000}"/>
              </a:ext>
            </a:extLst>
          </xdr:cNvPr>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id="{00000000-0008-0000-0D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id="{00000000-0008-0000-0D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id="{00000000-0008-0000-0E00-0000D8040100}"/>
            </a:ext>
          </a:extLst>
        </xdr:cNvPr>
        <xdr:cNvGrpSpPr>
          <a:grpSpLocks/>
        </xdr:cNvGrpSpPr>
      </xdr:nvGrpSpPr>
      <xdr:grpSpPr bwMode="auto">
        <a:xfrm>
          <a:off x="9229725" y="19050"/>
          <a:ext cx="2686050" cy="942975"/>
          <a:chOff x="784" y="2"/>
          <a:chExt cx="116" cy="73"/>
        </a:xfrm>
      </xdr:grpSpPr>
      <xdr:sp macro="" textlink="">
        <xdr:nvSpPr>
          <xdr:cNvPr id="66777" name="AutoShape 2">
            <a:extLst>
              <a:ext uri="{FF2B5EF4-FFF2-40B4-BE49-F238E27FC236}">
                <a16:creationId xmlns:a16="http://schemas.microsoft.com/office/drawing/2014/main" id="{00000000-0008-0000-0E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0E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id="{00000000-0008-0000-1200-0000D8080100}"/>
            </a:ext>
          </a:extLst>
        </xdr:cNvPr>
        <xdr:cNvGrpSpPr>
          <a:grpSpLocks/>
        </xdr:cNvGrpSpPr>
      </xdr:nvGrpSpPr>
      <xdr:grpSpPr bwMode="auto">
        <a:xfrm>
          <a:off x="7820025" y="47625"/>
          <a:ext cx="1104900" cy="923925"/>
          <a:chOff x="762" y="5"/>
          <a:chExt cx="116" cy="73"/>
        </a:xfrm>
      </xdr:grpSpPr>
      <xdr:sp macro="" textlink="">
        <xdr:nvSpPr>
          <xdr:cNvPr id="67801" name="AutoShape 2">
            <a:extLst>
              <a:ext uri="{FF2B5EF4-FFF2-40B4-BE49-F238E27FC236}">
                <a16:creationId xmlns:a16="http://schemas.microsoft.com/office/drawing/2014/main" id="{00000000-0008-0000-12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9475360-87A6-482C-9BB0-E8504308CAC6}" protected="1">
  <header guid="{09475360-87A6-482C-9BB0-E8504308CAC6}" dateTime="2023-02-15T18:21:11" maxSheetId="23" userName="Ankit Vaishnav {अंकित वैष्णव}"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9475360-87A6-482C-9BB0-E8504308CAC6}" name="Ankit Vaishnav {अंकित वैष्णव}" id="-1757898428" dateTime="2023-02-15T18:21:1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5.bin"/><Relationship Id="rId18" Type="http://schemas.openxmlformats.org/officeDocument/2006/relationships/printerSettings" Target="../printerSettings/printerSettings50.bin"/><Relationship Id="rId26" Type="http://schemas.openxmlformats.org/officeDocument/2006/relationships/printerSettings" Target="../printerSettings/printerSettings58.bin"/><Relationship Id="rId3" Type="http://schemas.openxmlformats.org/officeDocument/2006/relationships/printerSettings" Target="../printerSettings/printerSettings35.bin"/><Relationship Id="rId21" Type="http://schemas.openxmlformats.org/officeDocument/2006/relationships/printerSettings" Target="../printerSettings/printerSettings53.bin"/><Relationship Id="rId34" Type="http://schemas.openxmlformats.org/officeDocument/2006/relationships/drawing" Target="../drawings/drawing1.xml"/><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printerSettings" Target="../printerSettings/printerSettings49.bin"/><Relationship Id="rId25" Type="http://schemas.openxmlformats.org/officeDocument/2006/relationships/printerSettings" Target="../printerSettings/printerSettings57.bin"/><Relationship Id="rId33" Type="http://schemas.openxmlformats.org/officeDocument/2006/relationships/printerSettings" Target="../printerSettings/printerSettings65.bin"/><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20" Type="http://schemas.openxmlformats.org/officeDocument/2006/relationships/printerSettings" Target="../printerSettings/printerSettings52.bin"/><Relationship Id="rId29" Type="http://schemas.openxmlformats.org/officeDocument/2006/relationships/printerSettings" Target="../printerSettings/printerSettings61.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24" Type="http://schemas.openxmlformats.org/officeDocument/2006/relationships/printerSettings" Target="../printerSettings/printerSettings56.bin"/><Relationship Id="rId32" Type="http://schemas.openxmlformats.org/officeDocument/2006/relationships/printerSettings" Target="../printerSettings/printerSettings64.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23" Type="http://schemas.openxmlformats.org/officeDocument/2006/relationships/printerSettings" Target="../printerSettings/printerSettings55.bin"/><Relationship Id="rId28" Type="http://schemas.openxmlformats.org/officeDocument/2006/relationships/printerSettings" Target="../printerSettings/printerSettings60.bin"/><Relationship Id="rId10" Type="http://schemas.openxmlformats.org/officeDocument/2006/relationships/printerSettings" Target="../printerSettings/printerSettings42.bin"/><Relationship Id="rId19" Type="http://schemas.openxmlformats.org/officeDocument/2006/relationships/printerSettings" Target="../printerSettings/printerSettings51.bin"/><Relationship Id="rId31" Type="http://schemas.openxmlformats.org/officeDocument/2006/relationships/printerSettings" Target="../printerSettings/printerSettings63.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 Id="rId22" Type="http://schemas.openxmlformats.org/officeDocument/2006/relationships/printerSettings" Target="../printerSettings/printerSettings54.bin"/><Relationship Id="rId27" Type="http://schemas.openxmlformats.org/officeDocument/2006/relationships/printerSettings" Target="../printerSettings/printerSettings59.bin"/><Relationship Id="rId30" Type="http://schemas.openxmlformats.org/officeDocument/2006/relationships/printerSettings" Target="../printerSettings/printerSettings62.bin"/><Relationship Id="rId8"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78.bin"/><Relationship Id="rId18" Type="http://schemas.openxmlformats.org/officeDocument/2006/relationships/printerSettings" Target="../printerSettings/printerSettings83.bin"/><Relationship Id="rId26" Type="http://schemas.openxmlformats.org/officeDocument/2006/relationships/printerSettings" Target="../printerSettings/printerSettings91.bin"/><Relationship Id="rId3" Type="http://schemas.openxmlformats.org/officeDocument/2006/relationships/printerSettings" Target="../printerSettings/printerSettings68.bin"/><Relationship Id="rId21" Type="http://schemas.openxmlformats.org/officeDocument/2006/relationships/printerSettings" Target="../printerSettings/printerSettings86.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17" Type="http://schemas.openxmlformats.org/officeDocument/2006/relationships/printerSettings" Target="../printerSettings/printerSettings82.bin"/><Relationship Id="rId25" Type="http://schemas.openxmlformats.org/officeDocument/2006/relationships/printerSettings" Target="../printerSettings/printerSettings90.bin"/><Relationship Id="rId33" Type="http://schemas.openxmlformats.org/officeDocument/2006/relationships/drawing" Target="../drawings/drawing2.xml"/><Relationship Id="rId2" Type="http://schemas.openxmlformats.org/officeDocument/2006/relationships/printerSettings" Target="../printerSettings/printerSettings67.bin"/><Relationship Id="rId16" Type="http://schemas.openxmlformats.org/officeDocument/2006/relationships/printerSettings" Target="../printerSettings/printerSettings81.bin"/><Relationship Id="rId20" Type="http://schemas.openxmlformats.org/officeDocument/2006/relationships/printerSettings" Target="../printerSettings/printerSettings85.bin"/><Relationship Id="rId29" Type="http://schemas.openxmlformats.org/officeDocument/2006/relationships/printerSettings" Target="../printerSettings/printerSettings94.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24" Type="http://schemas.openxmlformats.org/officeDocument/2006/relationships/printerSettings" Target="../printerSettings/printerSettings89.bin"/><Relationship Id="rId32" Type="http://schemas.openxmlformats.org/officeDocument/2006/relationships/printerSettings" Target="../printerSettings/printerSettings97.bin"/><Relationship Id="rId5" Type="http://schemas.openxmlformats.org/officeDocument/2006/relationships/printerSettings" Target="../printerSettings/printerSettings70.bin"/><Relationship Id="rId15" Type="http://schemas.openxmlformats.org/officeDocument/2006/relationships/printerSettings" Target="../printerSettings/printerSettings80.bin"/><Relationship Id="rId23" Type="http://schemas.openxmlformats.org/officeDocument/2006/relationships/printerSettings" Target="../printerSettings/printerSettings88.bin"/><Relationship Id="rId28" Type="http://schemas.openxmlformats.org/officeDocument/2006/relationships/printerSettings" Target="../printerSettings/printerSettings93.bin"/><Relationship Id="rId10" Type="http://schemas.openxmlformats.org/officeDocument/2006/relationships/printerSettings" Target="../printerSettings/printerSettings75.bin"/><Relationship Id="rId19" Type="http://schemas.openxmlformats.org/officeDocument/2006/relationships/printerSettings" Target="../printerSettings/printerSettings84.bin"/><Relationship Id="rId31" Type="http://schemas.openxmlformats.org/officeDocument/2006/relationships/printerSettings" Target="../printerSettings/printerSettings96.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printerSettings" Target="../printerSettings/printerSettings79.bin"/><Relationship Id="rId22" Type="http://schemas.openxmlformats.org/officeDocument/2006/relationships/printerSettings" Target="../printerSettings/printerSettings87.bin"/><Relationship Id="rId27" Type="http://schemas.openxmlformats.org/officeDocument/2006/relationships/printerSettings" Target="../printerSettings/printerSettings92.bin"/><Relationship Id="rId30" Type="http://schemas.openxmlformats.org/officeDocument/2006/relationships/printerSettings" Target="../printerSettings/printerSettings95.bin"/><Relationship Id="rId8" Type="http://schemas.openxmlformats.org/officeDocument/2006/relationships/printerSettings" Target="../printerSettings/printerSettings73.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0.bin"/><Relationship Id="rId18" Type="http://schemas.openxmlformats.org/officeDocument/2006/relationships/printerSettings" Target="../printerSettings/printerSettings115.bin"/><Relationship Id="rId26" Type="http://schemas.openxmlformats.org/officeDocument/2006/relationships/printerSettings" Target="../printerSettings/printerSettings123.bin"/><Relationship Id="rId3" Type="http://schemas.openxmlformats.org/officeDocument/2006/relationships/printerSettings" Target="../printerSettings/printerSettings100.bin"/><Relationship Id="rId21" Type="http://schemas.openxmlformats.org/officeDocument/2006/relationships/printerSettings" Target="../printerSettings/printerSettings118.bin"/><Relationship Id="rId34" Type="http://schemas.openxmlformats.org/officeDocument/2006/relationships/drawing" Target="../drawings/drawing3.xml"/><Relationship Id="rId7" Type="http://schemas.openxmlformats.org/officeDocument/2006/relationships/printerSettings" Target="../printerSettings/printerSettings104.bin"/><Relationship Id="rId12" Type="http://schemas.openxmlformats.org/officeDocument/2006/relationships/printerSettings" Target="../printerSettings/printerSettings109.bin"/><Relationship Id="rId17" Type="http://schemas.openxmlformats.org/officeDocument/2006/relationships/printerSettings" Target="../printerSettings/printerSettings114.bin"/><Relationship Id="rId25" Type="http://schemas.openxmlformats.org/officeDocument/2006/relationships/printerSettings" Target="../printerSettings/printerSettings122.bin"/><Relationship Id="rId33" Type="http://schemas.openxmlformats.org/officeDocument/2006/relationships/printerSettings" Target="../printerSettings/printerSettings130.bin"/><Relationship Id="rId2" Type="http://schemas.openxmlformats.org/officeDocument/2006/relationships/printerSettings" Target="../printerSettings/printerSettings99.bin"/><Relationship Id="rId16" Type="http://schemas.openxmlformats.org/officeDocument/2006/relationships/printerSettings" Target="../printerSettings/printerSettings113.bin"/><Relationship Id="rId20" Type="http://schemas.openxmlformats.org/officeDocument/2006/relationships/printerSettings" Target="../printerSettings/printerSettings117.bin"/><Relationship Id="rId29" Type="http://schemas.openxmlformats.org/officeDocument/2006/relationships/printerSettings" Target="../printerSettings/printerSettings126.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24" Type="http://schemas.openxmlformats.org/officeDocument/2006/relationships/printerSettings" Target="../printerSettings/printerSettings121.bin"/><Relationship Id="rId32" Type="http://schemas.openxmlformats.org/officeDocument/2006/relationships/printerSettings" Target="../printerSettings/printerSettings129.bin"/><Relationship Id="rId5" Type="http://schemas.openxmlformats.org/officeDocument/2006/relationships/printerSettings" Target="../printerSettings/printerSettings102.bin"/><Relationship Id="rId15" Type="http://schemas.openxmlformats.org/officeDocument/2006/relationships/printerSettings" Target="../printerSettings/printerSettings112.bin"/><Relationship Id="rId23" Type="http://schemas.openxmlformats.org/officeDocument/2006/relationships/printerSettings" Target="../printerSettings/printerSettings120.bin"/><Relationship Id="rId28" Type="http://schemas.openxmlformats.org/officeDocument/2006/relationships/printerSettings" Target="../printerSettings/printerSettings125.bin"/><Relationship Id="rId10" Type="http://schemas.openxmlformats.org/officeDocument/2006/relationships/printerSettings" Target="../printerSettings/printerSettings107.bin"/><Relationship Id="rId19" Type="http://schemas.openxmlformats.org/officeDocument/2006/relationships/printerSettings" Target="../printerSettings/printerSettings116.bin"/><Relationship Id="rId31" Type="http://schemas.openxmlformats.org/officeDocument/2006/relationships/printerSettings" Target="../printerSettings/printerSettings128.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printerSettings" Target="../printerSettings/printerSettings111.bin"/><Relationship Id="rId22" Type="http://schemas.openxmlformats.org/officeDocument/2006/relationships/printerSettings" Target="../printerSettings/printerSettings119.bin"/><Relationship Id="rId27" Type="http://schemas.openxmlformats.org/officeDocument/2006/relationships/printerSettings" Target="../printerSettings/printerSettings124.bin"/><Relationship Id="rId30" Type="http://schemas.openxmlformats.org/officeDocument/2006/relationships/printerSettings" Target="../printerSettings/printerSettings127.bin"/><Relationship Id="rId8" Type="http://schemas.openxmlformats.org/officeDocument/2006/relationships/printerSettings" Target="../printerSettings/printerSettings10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8.bin"/><Relationship Id="rId13" Type="http://schemas.openxmlformats.org/officeDocument/2006/relationships/printerSettings" Target="../printerSettings/printerSettings143.bin"/><Relationship Id="rId18" Type="http://schemas.openxmlformats.org/officeDocument/2006/relationships/printerSettings" Target="../printerSettings/printerSettings148.bin"/><Relationship Id="rId26" Type="http://schemas.openxmlformats.org/officeDocument/2006/relationships/printerSettings" Target="../printerSettings/printerSettings156.bin"/><Relationship Id="rId3" Type="http://schemas.openxmlformats.org/officeDocument/2006/relationships/printerSettings" Target="../printerSettings/printerSettings133.bin"/><Relationship Id="rId21" Type="http://schemas.openxmlformats.org/officeDocument/2006/relationships/printerSettings" Target="../printerSettings/printerSettings151.bin"/><Relationship Id="rId7" Type="http://schemas.openxmlformats.org/officeDocument/2006/relationships/printerSettings" Target="../printerSettings/printerSettings137.bin"/><Relationship Id="rId12" Type="http://schemas.openxmlformats.org/officeDocument/2006/relationships/printerSettings" Target="../printerSettings/printerSettings142.bin"/><Relationship Id="rId17" Type="http://schemas.openxmlformats.org/officeDocument/2006/relationships/printerSettings" Target="../printerSettings/printerSettings147.bin"/><Relationship Id="rId25" Type="http://schemas.openxmlformats.org/officeDocument/2006/relationships/printerSettings" Target="../printerSettings/printerSettings155.bin"/><Relationship Id="rId2" Type="http://schemas.openxmlformats.org/officeDocument/2006/relationships/printerSettings" Target="../printerSettings/printerSettings132.bin"/><Relationship Id="rId16" Type="http://schemas.openxmlformats.org/officeDocument/2006/relationships/printerSettings" Target="../printerSettings/printerSettings146.bin"/><Relationship Id="rId20" Type="http://schemas.openxmlformats.org/officeDocument/2006/relationships/printerSettings" Target="../printerSettings/printerSettings150.bin"/><Relationship Id="rId29" Type="http://schemas.openxmlformats.org/officeDocument/2006/relationships/printerSettings" Target="../printerSettings/printerSettings159.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1" Type="http://schemas.openxmlformats.org/officeDocument/2006/relationships/printerSettings" Target="../printerSettings/printerSettings141.bin"/><Relationship Id="rId24" Type="http://schemas.openxmlformats.org/officeDocument/2006/relationships/printerSettings" Target="../printerSettings/printerSettings154.bin"/><Relationship Id="rId32" Type="http://schemas.openxmlformats.org/officeDocument/2006/relationships/printerSettings" Target="../printerSettings/printerSettings162.bin"/><Relationship Id="rId5" Type="http://schemas.openxmlformats.org/officeDocument/2006/relationships/printerSettings" Target="../printerSettings/printerSettings135.bin"/><Relationship Id="rId15" Type="http://schemas.openxmlformats.org/officeDocument/2006/relationships/printerSettings" Target="../printerSettings/printerSettings145.bin"/><Relationship Id="rId23" Type="http://schemas.openxmlformats.org/officeDocument/2006/relationships/printerSettings" Target="../printerSettings/printerSettings153.bin"/><Relationship Id="rId28" Type="http://schemas.openxmlformats.org/officeDocument/2006/relationships/printerSettings" Target="../printerSettings/printerSettings158.bin"/><Relationship Id="rId10" Type="http://schemas.openxmlformats.org/officeDocument/2006/relationships/printerSettings" Target="../printerSettings/printerSettings140.bin"/><Relationship Id="rId19" Type="http://schemas.openxmlformats.org/officeDocument/2006/relationships/printerSettings" Target="../printerSettings/printerSettings149.bin"/><Relationship Id="rId31" Type="http://schemas.openxmlformats.org/officeDocument/2006/relationships/printerSettings" Target="../printerSettings/printerSettings161.bin"/><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 Id="rId14" Type="http://schemas.openxmlformats.org/officeDocument/2006/relationships/printerSettings" Target="../printerSettings/printerSettings144.bin"/><Relationship Id="rId22" Type="http://schemas.openxmlformats.org/officeDocument/2006/relationships/printerSettings" Target="../printerSettings/printerSettings152.bin"/><Relationship Id="rId27" Type="http://schemas.openxmlformats.org/officeDocument/2006/relationships/printerSettings" Target="../printerSettings/printerSettings157.bin"/><Relationship Id="rId30" Type="http://schemas.openxmlformats.org/officeDocument/2006/relationships/printerSettings" Target="../printerSettings/printerSettings160.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5.bin"/><Relationship Id="rId18" Type="http://schemas.openxmlformats.org/officeDocument/2006/relationships/printerSettings" Target="../printerSettings/printerSettings180.bin"/><Relationship Id="rId26" Type="http://schemas.openxmlformats.org/officeDocument/2006/relationships/printerSettings" Target="../printerSettings/printerSettings188.bin"/><Relationship Id="rId3" Type="http://schemas.openxmlformats.org/officeDocument/2006/relationships/printerSettings" Target="../printerSettings/printerSettings165.bin"/><Relationship Id="rId21" Type="http://schemas.openxmlformats.org/officeDocument/2006/relationships/printerSettings" Target="../printerSettings/printerSettings183.bin"/><Relationship Id="rId34" Type="http://schemas.openxmlformats.org/officeDocument/2006/relationships/drawing" Target="../drawings/drawing4.xml"/><Relationship Id="rId7" Type="http://schemas.openxmlformats.org/officeDocument/2006/relationships/printerSettings" Target="../printerSettings/printerSettings169.bin"/><Relationship Id="rId12" Type="http://schemas.openxmlformats.org/officeDocument/2006/relationships/printerSettings" Target="../printerSettings/printerSettings174.bin"/><Relationship Id="rId17" Type="http://schemas.openxmlformats.org/officeDocument/2006/relationships/printerSettings" Target="../printerSettings/printerSettings179.bin"/><Relationship Id="rId25" Type="http://schemas.openxmlformats.org/officeDocument/2006/relationships/printerSettings" Target="../printerSettings/printerSettings187.bin"/><Relationship Id="rId33" Type="http://schemas.openxmlformats.org/officeDocument/2006/relationships/printerSettings" Target="../printerSettings/printerSettings195.bin"/><Relationship Id="rId2" Type="http://schemas.openxmlformats.org/officeDocument/2006/relationships/printerSettings" Target="../printerSettings/printerSettings164.bin"/><Relationship Id="rId16" Type="http://schemas.openxmlformats.org/officeDocument/2006/relationships/printerSettings" Target="../printerSettings/printerSettings178.bin"/><Relationship Id="rId20" Type="http://schemas.openxmlformats.org/officeDocument/2006/relationships/printerSettings" Target="../printerSettings/printerSettings182.bin"/><Relationship Id="rId29" Type="http://schemas.openxmlformats.org/officeDocument/2006/relationships/printerSettings" Target="../printerSettings/printerSettings191.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11" Type="http://schemas.openxmlformats.org/officeDocument/2006/relationships/printerSettings" Target="../printerSettings/printerSettings173.bin"/><Relationship Id="rId24" Type="http://schemas.openxmlformats.org/officeDocument/2006/relationships/printerSettings" Target="../printerSettings/printerSettings186.bin"/><Relationship Id="rId32" Type="http://schemas.openxmlformats.org/officeDocument/2006/relationships/printerSettings" Target="../printerSettings/printerSettings194.bin"/><Relationship Id="rId5" Type="http://schemas.openxmlformats.org/officeDocument/2006/relationships/printerSettings" Target="../printerSettings/printerSettings167.bin"/><Relationship Id="rId15" Type="http://schemas.openxmlformats.org/officeDocument/2006/relationships/printerSettings" Target="../printerSettings/printerSettings177.bin"/><Relationship Id="rId23" Type="http://schemas.openxmlformats.org/officeDocument/2006/relationships/printerSettings" Target="../printerSettings/printerSettings185.bin"/><Relationship Id="rId28" Type="http://schemas.openxmlformats.org/officeDocument/2006/relationships/printerSettings" Target="../printerSettings/printerSettings190.bin"/><Relationship Id="rId10" Type="http://schemas.openxmlformats.org/officeDocument/2006/relationships/printerSettings" Target="../printerSettings/printerSettings172.bin"/><Relationship Id="rId19" Type="http://schemas.openxmlformats.org/officeDocument/2006/relationships/printerSettings" Target="../printerSettings/printerSettings181.bin"/><Relationship Id="rId31" Type="http://schemas.openxmlformats.org/officeDocument/2006/relationships/printerSettings" Target="../printerSettings/printerSettings193.bin"/><Relationship Id="rId4" Type="http://schemas.openxmlformats.org/officeDocument/2006/relationships/printerSettings" Target="../printerSettings/printerSettings166.bin"/><Relationship Id="rId9" Type="http://schemas.openxmlformats.org/officeDocument/2006/relationships/printerSettings" Target="../printerSettings/printerSettings171.bin"/><Relationship Id="rId14" Type="http://schemas.openxmlformats.org/officeDocument/2006/relationships/printerSettings" Target="../printerSettings/printerSettings176.bin"/><Relationship Id="rId22" Type="http://schemas.openxmlformats.org/officeDocument/2006/relationships/printerSettings" Target="../printerSettings/printerSettings184.bin"/><Relationship Id="rId27" Type="http://schemas.openxmlformats.org/officeDocument/2006/relationships/printerSettings" Target="../printerSettings/printerSettings189.bin"/><Relationship Id="rId30" Type="http://schemas.openxmlformats.org/officeDocument/2006/relationships/printerSettings" Target="../printerSettings/printerSettings192.bin"/><Relationship Id="rId8" Type="http://schemas.openxmlformats.org/officeDocument/2006/relationships/printerSettings" Target="../printerSettings/printerSettings17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29" Type="http://schemas.openxmlformats.org/officeDocument/2006/relationships/printerSettings" Target="../printerSettings/printerSettings224.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32" Type="http://schemas.openxmlformats.org/officeDocument/2006/relationships/printerSettings" Target="../printerSettings/printerSettings227.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28" Type="http://schemas.openxmlformats.org/officeDocument/2006/relationships/printerSettings" Target="../printerSettings/printerSettings223.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31" Type="http://schemas.openxmlformats.org/officeDocument/2006/relationships/printerSettings" Target="../printerSettings/printerSettings226.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printerSettings" Target="../printerSettings/printerSettings222.bin"/><Relationship Id="rId30" Type="http://schemas.openxmlformats.org/officeDocument/2006/relationships/printerSettings" Target="../printerSettings/printerSettings225.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0.bin"/><Relationship Id="rId18" Type="http://schemas.openxmlformats.org/officeDocument/2006/relationships/printerSettings" Target="../printerSettings/printerSettings245.bin"/><Relationship Id="rId26" Type="http://schemas.openxmlformats.org/officeDocument/2006/relationships/printerSettings" Target="../printerSettings/printerSettings253.bin"/><Relationship Id="rId3" Type="http://schemas.openxmlformats.org/officeDocument/2006/relationships/printerSettings" Target="../printerSettings/printerSettings230.bin"/><Relationship Id="rId21" Type="http://schemas.openxmlformats.org/officeDocument/2006/relationships/printerSettings" Target="../printerSettings/printerSettings248.bin"/><Relationship Id="rId34" Type="http://schemas.openxmlformats.org/officeDocument/2006/relationships/drawing" Target="../drawings/drawing5.xml"/><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17" Type="http://schemas.openxmlformats.org/officeDocument/2006/relationships/printerSettings" Target="../printerSettings/printerSettings244.bin"/><Relationship Id="rId25" Type="http://schemas.openxmlformats.org/officeDocument/2006/relationships/printerSettings" Target="../printerSettings/printerSettings252.bin"/><Relationship Id="rId33" Type="http://schemas.openxmlformats.org/officeDocument/2006/relationships/printerSettings" Target="../printerSettings/printerSettings260.bin"/><Relationship Id="rId2" Type="http://schemas.openxmlformats.org/officeDocument/2006/relationships/printerSettings" Target="../printerSettings/printerSettings229.bin"/><Relationship Id="rId16" Type="http://schemas.openxmlformats.org/officeDocument/2006/relationships/printerSettings" Target="../printerSettings/printerSettings243.bin"/><Relationship Id="rId20" Type="http://schemas.openxmlformats.org/officeDocument/2006/relationships/printerSettings" Target="../printerSettings/printerSettings247.bin"/><Relationship Id="rId29" Type="http://schemas.openxmlformats.org/officeDocument/2006/relationships/printerSettings" Target="../printerSettings/printerSettings256.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24" Type="http://schemas.openxmlformats.org/officeDocument/2006/relationships/printerSettings" Target="../printerSettings/printerSettings251.bin"/><Relationship Id="rId32" Type="http://schemas.openxmlformats.org/officeDocument/2006/relationships/printerSettings" Target="../printerSettings/printerSettings259.bin"/><Relationship Id="rId5" Type="http://schemas.openxmlformats.org/officeDocument/2006/relationships/printerSettings" Target="../printerSettings/printerSettings232.bin"/><Relationship Id="rId15" Type="http://schemas.openxmlformats.org/officeDocument/2006/relationships/printerSettings" Target="../printerSettings/printerSettings242.bin"/><Relationship Id="rId23" Type="http://schemas.openxmlformats.org/officeDocument/2006/relationships/printerSettings" Target="../printerSettings/printerSettings250.bin"/><Relationship Id="rId28" Type="http://schemas.openxmlformats.org/officeDocument/2006/relationships/printerSettings" Target="../printerSettings/printerSettings255.bin"/><Relationship Id="rId10" Type="http://schemas.openxmlformats.org/officeDocument/2006/relationships/printerSettings" Target="../printerSettings/printerSettings237.bin"/><Relationship Id="rId19" Type="http://schemas.openxmlformats.org/officeDocument/2006/relationships/printerSettings" Target="../printerSettings/printerSettings246.bin"/><Relationship Id="rId31" Type="http://schemas.openxmlformats.org/officeDocument/2006/relationships/printerSettings" Target="../printerSettings/printerSettings258.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 Id="rId22" Type="http://schemas.openxmlformats.org/officeDocument/2006/relationships/printerSettings" Target="../printerSettings/printerSettings249.bin"/><Relationship Id="rId27" Type="http://schemas.openxmlformats.org/officeDocument/2006/relationships/printerSettings" Target="../printerSettings/printerSettings254.bin"/><Relationship Id="rId30" Type="http://schemas.openxmlformats.org/officeDocument/2006/relationships/printerSettings" Target="../printerSettings/printerSettings257.bin"/><Relationship Id="rId8" Type="http://schemas.openxmlformats.org/officeDocument/2006/relationships/printerSettings" Target="../printerSettings/printerSettings23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26" Type="http://schemas.openxmlformats.org/officeDocument/2006/relationships/printerSettings" Target="../printerSettings/printerSettings286.bin"/><Relationship Id="rId3" Type="http://schemas.openxmlformats.org/officeDocument/2006/relationships/printerSettings" Target="../printerSettings/printerSettings263.bin"/><Relationship Id="rId21" Type="http://schemas.openxmlformats.org/officeDocument/2006/relationships/printerSettings" Target="../printerSettings/printerSettings281.bin"/><Relationship Id="rId34" Type="http://schemas.openxmlformats.org/officeDocument/2006/relationships/drawing" Target="../drawings/drawing6.xml"/><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5" Type="http://schemas.openxmlformats.org/officeDocument/2006/relationships/printerSettings" Target="../printerSettings/printerSettings285.bin"/><Relationship Id="rId33" Type="http://schemas.openxmlformats.org/officeDocument/2006/relationships/printerSettings" Target="../printerSettings/printerSettings293.bin"/><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29" Type="http://schemas.openxmlformats.org/officeDocument/2006/relationships/printerSettings" Target="../printerSettings/printerSettings289.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24" Type="http://schemas.openxmlformats.org/officeDocument/2006/relationships/printerSettings" Target="../printerSettings/printerSettings284.bin"/><Relationship Id="rId32" Type="http://schemas.openxmlformats.org/officeDocument/2006/relationships/printerSettings" Target="../printerSettings/printerSettings292.bin"/><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23" Type="http://schemas.openxmlformats.org/officeDocument/2006/relationships/printerSettings" Target="../printerSettings/printerSettings283.bin"/><Relationship Id="rId28" Type="http://schemas.openxmlformats.org/officeDocument/2006/relationships/printerSettings" Target="../printerSettings/printerSettings288.bin"/><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31" Type="http://schemas.openxmlformats.org/officeDocument/2006/relationships/printerSettings" Target="../printerSettings/printerSettings291.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 Id="rId22" Type="http://schemas.openxmlformats.org/officeDocument/2006/relationships/printerSettings" Target="../printerSettings/printerSettings282.bin"/><Relationship Id="rId27" Type="http://schemas.openxmlformats.org/officeDocument/2006/relationships/printerSettings" Target="../printerSettings/printerSettings287.bin"/><Relationship Id="rId30" Type="http://schemas.openxmlformats.org/officeDocument/2006/relationships/printerSettings" Target="../printerSettings/printerSettings290.bin"/><Relationship Id="rId8" Type="http://schemas.openxmlformats.org/officeDocument/2006/relationships/printerSettings" Target="../printerSettings/printerSettings268.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06.bin"/><Relationship Id="rId18" Type="http://schemas.openxmlformats.org/officeDocument/2006/relationships/printerSettings" Target="../printerSettings/printerSettings311.bin"/><Relationship Id="rId26" Type="http://schemas.openxmlformats.org/officeDocument/2006/relationships/printerSettings" Target="../printerSettings/printerSettings319.bin"/><Relationship Id="rId3" Type="http://schemas.openxmlformats.org/officeDocument/2006/relationships/printerSettings" Target="../printerSettings/printerSettings296.bin"/><Relationship Id="rId21" Type="http://schemas.openxmlformats.org/officeDocument/2006/relationships/printerSettings" Target="../printerSettings/printerSettings314.bin"/><Relationship Id="rId7" Type="http://schemas.openxmlformats.org/officeDocument/2006/relationships/printerSettings" Target="../printerSettings/printerSettings300.bin"/><Relationship Id="rId12" Type="http://schemas.openxmlformats.org/officeDocument/2006/relationships/printerSettings" Target="../printerSettings/printerSettings305.bin"/><Relationship Id="rId17" Type="http://schemas.openxmlformats.org/officeDocument/2006/relationships/printerSettings" Target="../printerSettings/printerSettings310.bin"/><Relationship Id="rId25" Type="http://schemas.openxmlformats.org/officeDocument/2006/relationships/printerSettings" Target="../printerSettings/printerSettings318.bin"/><Relationship Id="rId33" Type="http://schemas.openxmlformats.org/officeDocument/2006/relationships/drawing" Target="../drawings/drawing7.xml"/><Relationship Id="rId2" Type="http://schemas.openxmlformats.org/officeDocument/2006/relationships/printerSettings" Target="../printerSettings/printerSettings295.bin"/><Relationship Id="rId16" Type="http://schemas.openxmlformats.org/officeDocument/2006/relationships/printerSettings" Target="../printerSettings/printerSettings309.bin"/><Relationship Id="rId20" Type="http://schemas.openxmlformats.org/officeDocument/2006/relationships/printerSettings" Target="../printerSettings/printerSettings313.bin"/><Relationship Id="rId29" Type="http://schemas.openxmlformats.org/officeDocument/2006/relationships/printerSettings" Target="../printerSettings/printerSettings322.bin"/><Relationship Id="rId1" Type="http://schemas.openxmlformats.org/officeDocument/2006/relationships/printerSettings" Target="../printerSettings/printerSettings294.bin"/><Relationship Id="rId6" Type="http://schemas.openxmlformats.org/officeDocument/2006/relationships/printerSettings" Target="../printerSettings/printerSettings299.bin"/><Relationship Id="rId11" Type="http://schemas.openxmlformats.org/officeDocument/2006/relationships/printerSettings" Target="../printerSettings/printerSettings304.bin"/><Relationship Id="rId24" Type="http://schemas.openxmlformats.org/officeDocument/2006/relationships/printerSettings" Target="../printerSettings/printerSettings317.bin"/><Relationship Id="rId32" Type="http://schemas.openxmlformats.org/officeDocument/2006/relationships/printerSettings" Target="../printerSettings/printerSettings325.bin"/><Relationship Id="rId5" Type="http://schemas.openxmlformats.org/officeDocument/2006/relationships/printerSettings" Target="../printerSettings/printerSettings298.bin"/><Relationship Id="rId15" Type="http://schemas.openxmlformats.org/officeDocument/2006/relationships/printerSettings" Target="../printerSettings/printerSettings308.bin"/><Relationship Id="rId23" Type="http://schemas.openxmlformats.org/officeDocument/2006/relationships/printerSettings" Target="../printerSettings/printerSettings316.bin"/><Relationship Id="rId28" Type="http://schemas.openxmlformats.org/officeDocument/2006/relationships/printerSettings" Target="../printerSettings/printerSettings321.bin"/><Relationship Id="rId10" Type="http://schemas.openxmlformats.org/officeDocument/2006/relationships/printerSettings" Target="../printerSettings/printerSettings303.bin"/><Relationship Id="rId19" Type="http://schemas.openxmlformats.org/officeDocument/2006/relationships/printerSettings" Target="../printerSettings/printerSettings312.bin"/><Relationship Id="rId31" Type="http://schemas.openxmlformats.org/officeDocument/2006/relationships/printerSettings" Target="../printerSettings/printerSettings324.bin"/><Relationship Id="rId4" Type="http://schemas.openxmlformats.org/officeDocument/2006/relationships/printerSettings" Target="../printerSettings/printerSettings297.bin"/><Relationship Id="rId9" Type="http://schemas.openxmlformats.org/officeDocument/2006/relationships/printerSettings" Target="../printerSettings/printerSettings302.bin"/><Relationship Id="rId14" Type="http://schemas.openxmlformats.org/officeDocument/2006/relationships/printerSettings" Target="../printerSettings/printerSettings307.bin"/><Relationship Id="rId22" Type="http://schemas.openxmlformats.org/officeDocument/2006/relationships/printerSettings" Target="../printerSettings/printerSettings315.bin"/><Relationship Id="rId27" Type="http://schemas.openxmlformats.org/officeDocument/2006/relationships/printerSettings" Target="../printerSettings/printerSettings320.bin"/><Relationship Id="rId30" Type="http://schemas.openxmlformats.org/officeDocument/2006/relationships/printerSettings" Target="../printerSettings/printerSettings323.bin"/><Relationship Id="rId8" Type="http://schemas.openxmlformats.org/officeDocument/2006/relationships/printerSettings" Target="../printerSettings/printerSettings301.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38.bin"/><Relationship Id="rId18" Type="http://schemas.openxmlformats.org/officeDocument/2006/relationships/printerSettings" Target="../printerSettings/printerSettings343.bin"/><Relationship Id="rId26" Type="http://schemas.openxmlformats.org/officeDocument/2006/relationships/printerSettings" Target="../printerSettings/printerSettings351.bin"/><Relationship Id="rId3" Type="http://schemas.openxmlformats.org/officeDocument/2006/relationships/printerSettings" Target="../printerSettings/printerSettings328.bin"/><Relationship Id="rId21" Type="http://schemas.openxmlformats.org/officeDocument/2006/relationships/printerSettings" Target="../printerSettings/printerSettings346.bin"/><Relationship Id="rId34" Type="http://schemas.openxmlformats.org/officeDocument/2006/relationships/drawing" Target="../drawings/drawing8.xml"/><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printerSettings" Target="../printerSettings/printerSettings342.bin"/><Relationship Id="rId25" Type="http://schemas.openxmlformats.org/officeDocument/2006/relationships/printerSettings" Target="../printerSettings/printerSettings350.bin"/><Relationship Id="rId33" Type="http://schemas.openxmlformats.org/officeDocument/2006/relationships/printerSettings" Target="../printerSettings/printerSettings358.bin"/><Relationship Id="rId2" Type="http://schemas.openxmlformats.org/officeDocument/2006/relationships/printerSettings" Target="../printerSettings/printerSettings327.bin"/><Relationship Id="rId16" Type="http://schemas.openxmlformats.org/officeDocument/2006/relationships/printerSettings" Target="../printerSettings/printerSettings341.bin"/><Relationship Id="rId20" Type="http://schemas.openxmlformats.org/officeDocument/2006/relationships/printerSettings" Target="../printerSettings/printerSettings345.bin"/><Relationship Id="rId29" Type="http://schemas.openxmlformats.org/officeDocument/2006/relationships/printerSettings" Target="../printerSettings/printerSettings354.bin"/><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24" Type="http://schemas.openxmlformats.org/officeDocument/2006/relationships/printerSettings" Target="../printerSettings/printerSettings349.bin"/><Relationship Id="rId32" Type="http://schemas.openxmlformats.org/officeDocument/2006/relationships/printerSettings" Target="../printerSettings/printerSettings357.bin"/><Relationship Id="rId5" Type="http://schemas.openxmlformats.org/officeDocument/2006/relationships/printerSettings" Target="../printerSettings/printerSettings330.bin"/><Relationship Id="rId15" Type="http://schemas.openxmlformats.org/officeDocument/2006/relationships/printerSettings" Target="../printerSettings/printerSettings340.bin"/><Relationship Id="rId23" Type="http://schemas.openxmlformats.org/officeDocument/2006/relationships/printerSettings" Target="../printerSettings/printerSettings348.bin"/><Relationship Id="rId28" Type="http://schemas.openxmlformats.org/officeDocument/2006/relationships/printerSettings" Target="../printerSettings/printerSettings353.bin"/><Relationship Id="rId10" Type="http://schemas.openxmlformats.org/officeDocument/2006/relationships/printerSettings" Target="../printerSettings/printerSettings335.bin"/><Relationship Id="rId19" Type="http://schemas.openxmlformats.org/officeDocument/2006/relationships/printerSettings" Target="../printerSettings/printerSettings344.bin"/><Relationship Id="rId31" Type="http://schemas.openxmlformats.org/officeDocument/2006/relationships/printerSettings" Target="../printerSettings/printerSettings356.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 Id="rId22" Type="http://schemas.openxmlformats.org/officeDocument/2006/relationships/printerSettings" Target="../printerSettings/printerSettings347.bin"/><Relationship Id="rId27" Type="http://schemas.openxmlformats.org/officeDocument/2006/relationships/printerSettings" Target="../printerSettings/printerSettings352.bin"/><Relationship Id="rId30" Type="http://schemas.openxmlformats.org/officeDocument/2006/relationships/printerSettings" Target="../printerSettings/printerSettings355.bin"/><Relationship Id="rId8" Type="http://schemas.openxmlformats.org/officeDocument/2006/relationships/printerSettings" Target="../printerSettings/printerSettings333.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 Type="http://schemas.openxmlformats.org/officeDocument/2006/relationships/printerSettings" Target="../printerSettings/printerSettings361.bin"/><Relationship Id="rId21" Type="http://schemas.openxmlformats.org/officeDocument/2006/relationships/printerSettings" Target="../printerSettings/printerSettings379.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33" Type="http://schemas.openxmlformats.org/officeDocument/2006/relationships/drawing" Target="../drawings/drawing9.xml"/><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29" Type="http://schemas.openxmlformats.org/officeDocument/2006/relationships/printerSettings" Target="../printerSettings/printerSettings387.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32" Type="http://schemas.openxmlformats.org/officeDocument/2006/relationships/printerSettings" Target="../printerSettings/printerSettings390.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printerSettings" Target="../printerSettings/printerSettings386.bin"/><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31" Type="http://schemas.openxmlformats.org/officeDocument/2006/relationships/printerSettings" Target="../printerSettings/printerSettings389.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 Id="rId30" Type="http://schemas.openxmlformats.org/officeDocument/2006/relationships/printerSettings" Target="../printerSettings/printerSettings388.bin"/><Relationship Id="rId8" Type="http://schemas.openxmlformats.org/officeDocument/2006/relationships/printerSettings" Target="../printerSettings/printerSettings366.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03.bin"/><Relationship Id="rId18" Type="http://schemas.openxmlformats.org/officeDocument/2006/relationships/printerSettings" Target="../printerSettings/printerSettings408.bin"/><Relationship Id="rId26" Type="http://schemas.openxmlformats.org/officeDocument/2006/relationships/printerSettings" Target="../printerSettings/printerSettings416.bin"/><Relationship Id="rId3" Type="http://schemas.openxmlformats.org/officeDocument/2006/relationships/printerSettings" Target="../printerSettings/printerSettings393.bin"/><Relationship Id="rId21" Type="http://schemas.openxmlformats.org/officeDocument/2006/relationships/printerSettings" Target="../printerSettings/printerSettings411.bin"/><Relationship Id="rId34" Type="http://schemas.openxmlformats.org/officeDocument/2006/relationships/drawing" Target="../drawings/drawing10.xml"/><Relationship Id="rId7" Type="http://schemas.openxmlformats.org/officeDocument/2006/relationships/printerSettings" Target="../printerSettings/printerSettings397.bin"/><Relationship Id="rId12" Type="http://schemas.openxmlformats.org/officeDocument/2006/relationships/printerSettings" Target="../printerSettings/printerSettings402.bin"/><Relationship Id="rId17" Type="http://schemas.openxmlformats.org/officeDocument/2006/relationships/printerSettings" Target="../printerSettings/printerSettings407.bin"/><Relationship Id="rId25" Type="http://schemas.openxmlformats.org/officeDocument/2006/relationships/printerSettings" Target="../printerSettings/printerSettings415.bin"/><Relationship Id="rId33" Type="http://schemas.openxmlformats.org/officeDocument/2006/relationships/printerSettings" Target="../printerSettings/printerSettings423.bin"/><Relationship Id="rId2" Type="http://schemas.openxmlformats.org/officeDocument/2006/relationships/printerSettings" Target="../printerSettings/printerSettings392.bin"/><Relationship Id="rId16" Type="http://schemas.openxmlformats.org/officeDocument/2006/relationships/printerSettings" Target="../printerSettings/printerSettings406.bin"/><Relationship Id="rId20" Type="http://schemas.openxmlformats.org/officeDocument/2006/relationships/printerSettings" Target="../printerSettings/printerSettings410.bin"/><Relationship Id="rId29" Type="http://schemas.openxmlformats.org/officeDocument/2006/relationships/printerSettings" Target="../printerSettings/printerSettings419.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11" Type="http://schemas.openxmlformats.org/officeDocument/2006/relationships/printerSettings" Target="../printerSettings/printerSettings401.bin"/><Relationship Id="rId24" Type="http://schemas.openxmlformats.org/officeDocument/2006/relationships/printerSettings" Target="../printerSettings/printerSettings414.bin"/><Relationship Id="rId32" Type="http://schemas.openxmlformats.org/officeDocument/2006/relationships/printerSettings" Target="../printerSettings/printerSettings422.bin"/><Relationship Id="rId5" Type="http://schemas.openxmlformats.org/officeDocument/2006/relationships/printerSettings" Target="../printerSettings/printerSettings395.bin"/><Relationship Id="rId15" Type="http://schemas.openxmlformats.org/officeDocument/2006/relationships/printerSettings" Target="../printerSettings/printerSettings405.bin"/><Relationship Id="rId23" Type="http://schemas.openxmlformats.org/officeDocument/2006/relationships/printerSettings" Target="../printerSettings/printerSettings413.bin"/><Relationship Id="rId28" Type="http://schemas.openxmlformats.org/officeDocument/2006/relationships/printerSettings" Target="../printerSettings/printerSettings418.bin"/><Relationship Id="rId10" Type="http://schemas.openxmlformats.org/officeDocument/2006/relationships/printerSettings" Target="../printerSettings/printerSettings400.bin"/><Relationship Id="rId19" Type="http://schemas.openxmlformats.org/officeDocument/2006/relationships/printerSettings" Target="../printerSettings/printerSettings409.bin"/><Relationship Id="rId31" Type="http://schemas.openxmlformats.org/officeDocument/2006/relationships/printerSettings" Target="../printerSettings/printerSettings421.bin"/><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 Id="rId14" Type="http://schemas.openxmlformats.org/officeDocument/2006/relationships/printerSettings" Target="../printerSettings/printerSettings404.bin"/><Relationship Id="rId22" Type="http://schemas.openxmlformats.org/officeDocument/2006/relationships/printerSettings" Target="../printerSettings/printerSettings412.bin"/><Relationship Id="rId27" Type="http://schemas.openxmlformats.org/officeDocument/2006/relationships/printerSettings" Target="../printerSettings/printerSettings417.bin"/><Relationship Id="rId30" Type="http://schemas.openxmlformats.org/officeDocument/2006/relationships/printerSettings" Target="../printerSettings/printerSettings420.bin"/><Relationship Id="rId8" Type="http://schemas.openxmlformats.org/officeDocument/2006/relationships/printerSettings" Target="../printerSettings/printerSettings398.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36.bin"/><Relationship Id="rId18" Type="http://schemas.openxmlformats.org/officeDocument/2006/relationships/printerSettings" Target="../printerSettings/printerSettings441.bin"/><Relationship Id="rId26" Type="http://schemas.openxmlformats.org/officeDocument/2006/relationships/printerSettings" Target="../printerSettings/printerSettings449.bin"/><Relationship Id="rId3" Type="http://schemas.openxmlformats.org/officeDocument/2006/relationships/printerSettings" Target="../printerSettings/printerSettings426.bin"/><Relationship Id="rId21" Type="http://schemas.openxmlformats.org/officeDocument/2006/relationships/printerSettings" Target="../printerSettings/printerSettings444.bin"/><Relationship Id="rId7" Type="http://schemas.openxmlformats.org/officeDocument/2006/relationships/printerSettings" Target="../printerSettings/printerSettings430.bin"/><Relationship Id="rId12" Type="http://schemas.openxmlformats.org/officeDocument/2006/relationships/printerSettings" Target="../printerSettings/printerSettings435.bin"/><Relationship Id="rId17" Type="http://schemas.openxmlformats.org/officeDocument/2006/relationships/printerSettings" Target="../printerSettings/printerSettings440.bin"/><Relationship Id="rId25" Type="http://schemas.openxmlformats.org/officeDocument/2006/relationships/printerSettings" Target="../printerSettings/printerSettings448.bin"/><Relationship Id="rId33" Type="http://schemas.openxmlformats.org/officeDocument/2006/relationships/drawing" Target="../drawings/drawing11.xml"/><Relationship Id="rId2" Type="http://schemas.openxmlformats.org/officeDocument/2006/relationships/printerSettings" Target="../printerSettings/printerSettings425.bin"/><Relationship Id="rId16" Type="http://schemas.openxmlformats.org/officeDocument/2006/relationships/printerSettings" Target="../printerSettings/printerSettings439.bin"/><Relationship Id="rId20" Type="http://schemas.openxmlformats.org/officeDocument/2006/relationships/printerSettings" Target="../printerSettings/printerSettings443.bin"/><Relationship Id="rId29" Type="http://schemas.openxmlformats.org/officeDocument/2006/relationships/printerSettings" Target="../printerSettings/printerSettings452.bin"/><Relationship Id="rId1" Type="http://schemas.openxmlformats.org/officeDocument/2006/relationships/printerSettings" Target="../printerSettings/printerSettings424.bin"/><Relationship Id="rId6" Type="http://schemas.openxmlformats.org/officeDocument/2006/relationships/printerSettings" Target="../printerSettings/printerSettings429.bin"/><Relationship Id="rId11" Type="http://schemas.openxmlformats.org/officeDocument/2006/relationships/printerSettings" Target="../printerSettings/printerSettings434.bin"/><Relationship Id="rId24" Type="http://schemas.openxmlformats.org/officeDocument/2006/relationships/printerSettings" Target="../printerSettings/printerSettings447.bin"/><Relationship Id="rId32" Type="http://schemas.openxmlformats.org/officeDocument/2006/relationships/printerSettings" Target="../printerSettings/printerSettings455.bin"/><Relationship Id="rId5" Type="http://schemas.openxmlformats.org/officeDocument/2006/relationships/printerSettings" Target="../printerSettings/printerSettings428.bin"/><Relationship Id="rId15" Type="http://schemas.openxmlformats.org/officeDocument/2006/relationships/printerSettings" Target="../printerSettings/printerSettings438.bin"/><Relationship Id="rId23" Type="http://schemas.openxmlformats.org/officeDocument/2006/relationships/printerSettings" Target="../printerSettings/printerSettings446.bin"/><Relationship Id="rId28" Type="http://schemas.openxmlformats.org/officeDocument/2006/relationships/printerSettings" Target="../printerSettings/printerSettings451.bin"/><Relationship Id="rId10" Type="http://schemas.openxmlformats.org/officeDocument/2006/relationships/printerSettings" Target="../printerSettings/printerSettings433.bin"/><Relationship Id="rId19" Type="http://schemas.openxmlformats.org/officeDocument/2006/relationships/printerSettings" Target="../printerSettings/printerSettings442.bin"/><Relationship Id="rId31" Type="http://schemas.openxmlformats.org/officeDocument/2006/relationships/printerSettings" Target="../printerSettings/printerSettings454.bin"/><Relationship Id="rId4" Type="http://schemas.openxmlformats.org/officeDocument/2006/relationships/printerSettings" Target="../printerSettings/printerSettings427.bin"/><Relationship Id="rId9" Type="http://schemas.openxmlformats.org/officeDocument/2006/relationships/printerSettings" Target="../printerSettings/printerSettings432.bin"/><Relationship Id="rId14" Type="http://schemas.openxmlformats.org/officeDocument/2006/relationships/printerSettings" Target="../printerSettings/printerSettings437.bin"/><Relationship Id="rId22" Type="http://schemas.openxmlformats.org/officeDocument/2006/relationships/printerSettings" Target="../printerSettings/printerSettings445.bin"/><Relationship Id="rId27" Type="http://schemas.openxmlformats.org/officeDocument/2006/relationships/printerSettings" Target="../printerSettings/printerSettings450.bin"/><Relationship Id="rId30" Type="http://schemas.openxmlformats.org/officeDocument/2006/relationships/printerSettings" Target="../printerSettings/printerSettings453.bin"/><Relationship Id="rId8" Type="http://schemas.openxmlformats.org/officeDocument/2006/relationships/printerSettings" Target="../printerSettings/printerSettings43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33" Type="http://schemas.openxmlformats.org/officeDocument/2006/relationships/drawing" Target="../drawings/drawing12.xml"/><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29" Type="http://schemas.openxmlformats.org/officeDocument/2006/relationships/printerSettings" Target="../printerSettings/printerSettings484.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32" Type="http://schemas.openxmlformats.org/officeDocument/2006/relationships/printerSettings" Target="../printerSettings/printerSettings487.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28" Type="http://schemas.openxmlformats.org/officeDocument/2006/relationships/printerSettings" Target="../printerSettings/printerSettings483.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31" Type="http://schemas.openxmlformats.org/officeDocument/2006/relationships/printerSettings" Target="../printerSettings/printerSettings486.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printerSettings" Target="../printerSettings/printerSettings482.bin"/><Relationship Id="rId30" Type="http://schemas.openxmlformats.org/officeDocument/2006/relationships/printerSettings" Target="../printerSettings/printerSettings485.bin"/><Relationship Id="rId8" Type="http://schemas.openxmlformats.org/officeDocument/2006/relationships/printerSettings" Target="../printerSettings/printerSettings463.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00.bin"/><Relationship Id="rId18" Type="http://schemas.openxmlformats.org/officeDocument/2006/relationships/printerSettings" Target="../printerSettings/printerSettings505.bin"/><Relationship Id="rId26" Type="http://schemas.openxmlformats.org/officeDocument/2006/relationships/printerSettings" Target="../printerSettings/printerSettings513.bin"/><Relationship Id="rId3" Type="http://schemas.openxmlformats.org/officeDocument/2006/relationships/printerSettings" Target="../printerSettings/printerSettings490.bin"/><Relationship Id="rId21" Type="http://schemas.openxmlformats.org/officeDocument/2006/relationships/printerSettings" Target="../printerSettings/printerSettings508.bin"/><Relationship Id="rId7" Type="http://schemas.openxmlformats.org/officeDocument/2006/relationships/printerSettings" Target="../printerSettings/printerSettings494.bin"/><Relationship Id="rId12" Type="http://schemas.openxmlformats.org/officeDocument/2006/relationships/printerSettings" Target="../printerSettings/printerSettings499.bin"/><Relationship Id="rId17" Type="http://schemas.openxmlformats.org/officeDocument/2006/relationships/printerSettings" Target="../printerSettings/printerSettings504.bin"/><Relationship Id="rId25" Type="http://schemas.openxmlformats.org/officeDocument/2006/relationships/printerSettings" Target="../printerSettings/printerSettings512.bin"/><Relationship Id="rId33" Type="http://schemas.openxmlformats.org/officeDocument/2006/relationships/drawing" Target="../drawings/drawing13.xml"/><Relationship Id="rId2" Type="http://schemas.openxmlformats.org/officeDocument/2006/relationships/printerSettings" Target="../printerSettings/printerSettings489.bin"/><Relationship Id="rId16" Type="http://schemas.openxmlformats.org/officeDocument/2006/relationships/printerSettings" Target="../printerSettings/printerSettings503.bin"/><Relationship Id="rId20" Type="http://schemas.openxmlformats.org/officeDocument/2006/relationships/printerSettings" Target="../printerSettings/printerSettings507.bin"/><Relationship Id="rId29" Type="http://schemas.openxmlformats.org/officeDocument/2006/relationships/printerSettings" Target="../printerSettings/printerSettings516.bin"/><Relationship Id="rId1" Type="http://schemas.openxmlformats.org/officeDocument/2006/relationships/printerSettings" Target="../printerSettings/printerSettings488.bin"/><Relationship Id="rId6" Type="http://schemas.openxmlformats.org/officeDocument/2006/relationships/printerSettings" Target="../printerSettings/printerSettings493.bin"/><Relationship Id="rId11" Type="http://schemas.openxmlformats.org/officeDocument/2006/relationships/printerSettings" Target="../printerSettings/printerSettings498.bin"/><Relationship Id="rId24" Type="http://schemas.openxmlformats.org/officeDocument/2006/relationships/printerSettings" Target="../printerSettings/printerSettings511.bin"/><Relationship Id="rId32" Type="http://schemas.openxmlformats.org/officeDocument/2006/relationships/printerSettings" Target="../printerSettings/printerSettings519.bin"/><Relationship Id="rId5" Type="http://schemas.openxmlformats.org/officeDocument/2006/relationships/printerSettings" Target="../printerSettings/printerSettings492.bin"/><Relationship Id="rId15" Type="http://schemas.openxmlformats.org/officeDocument/2006/relationships/printerSettings" Target="../printerSettings/printerSettings502.bin"/><Relationship Id="rId23" Type="http://schemas.openxmlformats.org/officeDocument/2006/relationships/printerSettings" Target="../printerSettings/printerSettings510.bin"/><Relationship Id="rId28" Type="http://schemas.openxmlformats.org/officeDocument/2006/relationships/printerSettings" Target="../printerSettings/printerSettings515.bin"/><Relationship Id="rId10" Type="http://schemas.openxmlformats.org/officeDocument/2006/relationships/printerSettings" Target="../printerSettings/printerSettings497.bin"/><Relationship Id="rId19" Type="http://schemas.openxmlformats.org/officeDocument/2006/relationships/printerSettings" Target="../printerSettings/printerSettings506.bin"/><Relationship Id="rId31" Type="http://schemas.openxmlformats.org/officeDocument/2006/relationships/printerSettings" Target="../printerSettings/printerSettings518.bin"/><Relationship Id="rId4" Type="http://schemas.openxmlformats.org/officeDocument/2006/relationships/printerSettings" Target="../printerSettings/printerSettings491.bin"/><Relationship Id="rId9" Type="http://schemas.openxmlformats.org/officeDocument/2006/relationships/printerSettings" Target="../printerSettings/printerSettings496.bin"/><Relationship Id="rId14" Type="http://schemas.openxmlformats.org/officeDocument/2006/relationships/printerSettings" Target="../printerSettings/printerSettings501.bin"/><Relationship Id="rId22" Type="http://schemas.openxmlformats.org/officeDocument/2006/relationships/printerSettings" Target="../printerSettings/printerSettings509.bin"/><Relationship Id="rId27" Type="http://schemas.openxmlformats.org/officeDocument/2006/relationships/printerSettings" Target="../printerSettings/printerSettings514.bin"/><Relationship Id="rId30" Type="http://schemas.openxmlformats.org/officeDocument/2006/relationships/printerSettings" Target="../printerSettings/printerSettings517.bin"/><Relationship Id="rId8" Type="http://schemas.openxmlformats.org/officeDocument/2006/relationships/printerSettings" Target="../printerSettings/printerSettings495.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2.bin"/><Relationship Id="rId18" Type="http://schemas.openxmlformats.org/officeDocument/2006/relationships/printerSettings" Target="../printerSettings/printerSettings537.bin"/><Relationship Id="rId26" Type="http://schemas.openxmlformats.org/officeDocument/2006/relationships/printerSettings" Target="../printerSettings/printerSettings545.bin"/><Relationship Id="rId3" Type="http://schemas.openxmlformats.org/officeDocument/2006/relationships/printerSettings" Target="../printerSettings/printerSettings522.bin"/><Relationship Id="rId21" Type="http://schemas.openxmlformats.org/officeDocument/2006/relationships/printerSettings" Target="../printerSettings/printerSettings540.bin"/><Relationship Id="rId7" Type="http://schemas.openxmlformats.org/officeDocument/2006/relationships/printerSettings" Target="../printerSettings/printerSettings526.bin"/><Relationship Id="rId12" Type="http://schemas.openxmlformats.org/officeDocument/2006/relationships/printerSettings" Target="../printerSettings/printerSettings531.bin"/><Relationship Id="rId17" Type="http://schemas.openxmlformats.org/officeDocument/2006/relationships/printerSettings" Target="../printerSettings/printerSettings536.bin"/><Relationship Id="rId25" Type="http://schemas.openxmlformats.org/officeDocument/2006/relationships/printerSettings" Target="../printerSettings/printerSettings544.bin"/><Relationship Id="rId33" Type="http://schemas.openxmlformats.org/officeDocument/2006/relationships/drawing" Target="../drawings/drawing14.xml"/><Relationship Id="rId2" Type="http://schemas.openxmlformats.org/officeDocument/2006/relationships/printerSettings" Target="../printerSettings/printerSettings521.bin"/><Relationship Id="rId16" Type="http://schemas.openxmlformats.org/officeDocument/2006/relationships/printerSettings" Target="../printerSettings/printerSettings535.bin"/><Relationship Id="rId20" Type="http://schemas.openxmlformats.org/officeDocument/2006/relationships/printerSettings" Target="../printerSettings/printerSettings539.bin"/><Relationship Id="rId29" Type="http://schemas.openxmlformats.org/officeDocument/2006/relationships/printerSettings" Target="../printerSettings/printerSettings548.bin"/><Relationship Id="rId1" Type="http://schemas.openxmlformats.org/officeDocument/2006/relationships/printerSettings" Target="../printerSettings/printerSettings520.bin"/><Relationship Id="rId6" Type="http://schemas.openxmlformats.org/officeDocument/2006/relationships/printerSettings" Target="../printerSettings/printerSettings525.bin"/><Relationship Id="rId11" Type="http://schemas.openxmlformats.org/officeDocument/2006/relationships/printerSettings" Target="../printerSettings/printerSettings530.bin"/><Relationship Id="rId24" Type="http://schemas.openxmlformats.org/officeDocument/2006/relationships/printerSettings" Target="../printerSettings/printerSettings543.bin"/><Relationship Id="rId32" Type="http://schemas.openxmlformats.org/officeDocument/2006/relationships/printerSettings" Target="../printerSettings/printerSettings551.bin"/><Relationship Id="rId5" Type="http://schemas.openxmlformats.org/officeDocument/2006/relationships/printerSettings" Target="../printerSettings/printerSettings524.bin"/><Relationship Id="rId15" Type="http://schemas.openxmlformats.org/officeDocument/2006/relationships/printerSettings" Target="../printerSettings/printerSettings534.bin"/><Relationship Id="rId23" Type="http://schemas.openxmlformats.org/officeDocument/2006/relationships/printerSettings" Target="../printerSettings/printerSettings542.bin"/><Relationship Id="rId28" Type="http://schemas.openxmlformats.org/officeDocument/2006/relationships/printerSettings" Target="../printerSettings/printerSettings547.bin"/><Relationship Id="rId10" Type="http://schemas.openxmlformats.org/officeDocument/2006/relationships/printerSettings" Target="../printerSettings/printerSettings529.bin"/><Relationship Id="rId19" Type="http://schemas.openxmlformats.org/officeDocument/2006/relationships/printerSettings" Target="../printerSettings/printerSettings538.bin"/><Relationship Id="rId31" Type="http://schemas.openxmlformats.org/officeDocument/2006/relationships/printerSettings" Target="../printerSettings/printerSettings550.bin"/><Relationship Id="rId4" Type="http://schemas.openxmlformats.org/officeDocument/2006/relationships/printerSettings" Target="../printerSettings/printerSettings523.bin"/><Relationship Id="rId9" Type="http://schemas.openxmlformats.org/officeDocument/2006/relationships/printerSettings" Target="../printerSettings/printerSettings528.bin"/><Relationship Id="rId14" Type="http://schemas.openxmlformats.org/officeDocument/2006/relationships/printerSettings" Target="../printerSettings/printerSettings533.bin"/><Relationship Id="rId22" Type="http://schemas.openxmlformats.org/officeDocument/2006/relationships/printerSettings" Target="../printerSettings/printerSettings541.bin"/><Relationship Id="rId27" Type="http://schemas.openxmlformats.org/officeDocument/2006/relationships/printerSettings" Target="../printerSettings/printerSettings546.bin"/><Relationship Id="rId30" Type="http://schemas.openxmlformats.org/officeDocument/2006/relationships/printerSettings" Target="../printerSettings/printerSettings549.bin"/><Relationship Id="rId8" Type="http://schemas.openxmlformats.org/officeDocument/2006/relationships/printerSettings" Target="../printerSettings/printerSettings527.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64.bin"/><Relationship Id="rId18" Type="http://schemas.openxmlformats.org/officeDocument/2006/relationships/printerSettings" Target="../printerSettings/printerSettings569.bin"/><Relationship Id="rId26" Type="http://schemas.openxmlformats.org/officeDocument/2006/relationships/printerSettings" Target="../printerSettings/printerSettings577.bin"/><Relationship Id="rId3" Type="http://schemas.openxmlformats.org/officeDocument/2006/relationships/printerSettings" Target="../printerSettings/printerSettings554.bin"/><Relationship Id="rId21" Type="http://schemas.openxmlformats.org/officeDocument/2006/relationships/printerSettings" Target="../printerSettings/printerSettings572.bin"/><Relationship Id="rId7" Type="http://schemas.openxmlformats.org/officeDocument/2006/relationships/printerSettings" Target="../printerSettings/printerSettings558.bin"/><Relationship Id="rId12" Type="http://schemas.openxmlformats.org/officeDocument/2006/relationships/printerSettings" Target="../printerSettings/printerSettings563.bin"/><Relationship Id="rId17" Type="http://schemas.openxmlformats.org/officeDocument/2006/relationships/printerSettings" Target="../printerSettings/printerSettings568.bin"/><Relationship Id="rId25" Type="http://schemas.openxmlformats.org/officeDocument/2006/relationships/printerSettings" Target="../printerSettings/printerSettings576.bin"/><Relationship Id="rId33" Type="http://schemas.openxmlformats.org/officeDocument/2006/relationships/drawing" Target="../drawings/drawing15.xml"/><Relationship Id="rId2" Type="http://schemas.openxmlformats.org/officeDocument/2006/relationships/printerSettings" Target="../printerSettings/printerSettings553.bin"/><Relationship Id="rId16" Type="http://schemas.openxmlformats.org/officeDocument/2006/relationships/printerSettings" Target="../printerSettings/printerSettings567.bin"/><Relationship Id="rId20" Type="http://schemas.openxmlformats.org/officeDocument/2006/relationships/printerSettings" Target="../printerSettings/printerSettings571.bin"/><Relationship Id="rId29" Type="http://schemas.openxmlformats.org/officeDocument/2006/relationships/printerSettings" Target="../printerSettings/printerSettings580.bin"/><Relationship Id="rId1" Type="http://schemas.openxmlformats.org/officeDocument/2006/relationships/printerSettings" Target="../printerSettings/printerSettings552.bin"/><Relationship Id="rId6" Type="http://schemas.openxmlformats.org/officeDocument/2006/relationships/printerSettings" Target="../printerSettings/printerSettings557.bin"/><Relationship Id="rId11" Type="http://schemas.openxmlformats.org/officeDocument/2006/relationships/printerSettings" Target="../printerSettings/printerSettings562.bin"/><Relationship Id="rId24" Type="http://schemas.openxmlformats.org/officeDocument/2006/relationships/printerSettings" Target="../printerSettings/printerSettings575.bin"/><Relationship Id="rId32" Type="http://schemas.openxmlformats.org/officeDocument/2006/relationships/printerSettings" Target="../printerSettings/printerSettings583.bin"/><Relationship Id="rId5" Type="http://schemas.openxmlformats.org/officeDocument/2006/relationships/printerSettings" Target="../printerSettings/printerSettings556.bin"/><Relationship Id="rId15" Type="http://schemas.openxmlformats.org/officeDocument/2006/relationships/printerSettings" Target="../printerSettings/printerSettings566.bin"/><Relationship Id="rId23" Type="http://schemas.openxmlformats.org/officeDocument/2006/relationships/printerSettings" Target="../printerSettings/printerSettings574.bin"/><Relationship Id="rId28" Type="http://schemas.openxmlformats.org/officeDocument/2006/relationships/printerSettings" Target="../printerSettings/printerSettings579.bin"/><Relationship Id="rId10" Type="http://schemas.openxmlformats.org/officeDocument/2006/relationships/printerSettings" Target="../printerSettings/printerSettings561.bin"/><Relationship Id="rId19" Type="http://schemas.openxmlformats.org/officeDocument/2006/relationships/printerSettings" Target="../printerSettings/printerSettings570.bin"/><Relationship Id="rId31" Type="http://schemas.openxmlformats.org/officeDocument/2006/relationships/printerSettings" Target="../printerSettings/printerSettings582.bin"/><Relationship Id="rId4" Type="http://schemas.openxmlformats.org/officeDocument/2006/relationships/printerSettings" Target="../printerSettings/printerSettings555.bin"/><Relationship Id="rId9" Type="http://schemas.openxmlformats.org/officeDocument/2006/relationships/printerSettings" Target="../printerSettings/printerSettings560.bin"/><Relationship Id="rId14" Type="http://schemas.openxmlformats.org/officeDocument/2006/relationships/printerSettings" Target="../printerSettings/printerSettings565.bin"/><Relationship Id="rId22" Type="http://schemas.openxmlformats.org/officeDocument/2006/relationships/printerSettings" Target="../printerSettings/printerSettings573.bin"/><Relationship Id="rId27" Type="http://schemas.openxmlformats.org/officeDocument/2006/relationships/printerSettings" Target="../printerSettings/printerSettings578.bin"/><Relationship Id="rId30" Type="http://schemas.openxmlformats.org/officeDocument/2006/relationships/printerSettings" Target="../printerSettings/printerSettings581.bin"/><Relationship Id="rId8" Type="http://schemas.openxmlformats.org/officeDocument/2006/relationships/printerSettings" Target="../printerSettings/printerSettings559.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96.bin"/><Relationship Id="rId18" Type="http://schemas.openxmlformats.org/officeDocument/2006/relationships/printerSettings" Target="../printerSettings/printerSettings601.bin"/><Relationship Id="rId26" Type="http://schemas.openxmlformats.org/officeDocument/2006/relationships/printerSettings" Target="../printerSettings/printerSettings609.bin"/><Relationship Id="rId3" Type="http://schemas.openxmlformats.org/officeDocument/2006/relationships/printerSettings" Target="../printerSettings/printerSettings586.bin"/><Relationship Id="rId21" Type="http://schemas.openxmlformats.org/officeDocument/2006/relationships/printerSettings" Target="../printerSettings/printerSettings604.bin"/><Relationship Id="rId7" Type="http://schemas.openxmlformats.org/officeDocument/2006/relationships/printerSettings" Target="../printerSettings/printerSettings590.bin"/><Relationship Id="rId12" Type="http://schemas.openxmlformats.org/officeDocument/2006/relationships/printerSettings" Target="../printerSettings/printerSettings595.bin"/><Relationship Id="rId17" Type="http://schemas.openxmlformats.org/officeDocument/2006/relationships/printerSettings" Target="../printerSettings/printerSettings600.bin"/><Relationship Id="rId25" Type="http://schemas.openxmlformats.org/officeDocument/2006/relationships/printerSettings" Target="../printerSettings/printerSettings608.bin"/><Relationship Id="rId33" Type="http://schemas.openxmlformats.org/officeDocument/2006/relationships/drawing" Target="../drawings/drawing16.xml"/><Relationship Id="rId2" Type="http://schemas.openxmlformats.org/officeDocument/2006/relationships/printerSettings" Target="../printerSettings/printerSettings585.bin"/><Relationship Id="rId16" Type="http://schemas.openxmlformats.org/officeDocument/2006/relationships/printerSettings" Target="../printerSettings/printerSettings599.bin"/><Relationship Id="rId20" Type="http://schemas.openxmlformats.org/officeDocument/2006/relationships/printerSettings" Target="../printerSettings/printerSettings603.bin"/><Relationship Id="rId29" Type="http://schemas.openxmlformats.org/officeDocument/2006/relationships/printerSettings" Target="../printerSettings/printerSettings612.bin"/><Relationship Id="rId1" Type="http://schemas.openxmlformats.org/officeDocument/2006/relationships/printerSettings" Target="../printerSettings/printerSettings584.bin"/><Relationship Id="rId6" Type="http://schemas.openxmlformats.org/officeDocument/2006/relationships/printerSettings" Target="../printerSettings/printerSettings589.bin"/><Relationship Id="rId11" Type="http://schemas.openxmlformats.org/officeDocument/2006/relationships/printerSettings" Target="../printerSettings/printerSettings594.bin"/><Relationship Id="rId24" Type="http://schemas.openxmlformats.org/officeDocument/2006/relationships/printerSettings" Target="../printerSettings/printerSettings607.bin"/><Relationship Id="rId32" Type="http://schemas.openxmlformats.org/officeDocument/2006/relationships/printerSettings" Target="../printerSettings/printerSettings615.bin"/><Relationship Id="rId5" Type="http://schemas.openxmlformats.org/officeDocument/2006/relationships/printerSettings" Target="../printerSettings/printerSettings588.bin"/><Relationship Id="rId15" Type="http://schemas.openxmlformats.org/officeDocument/2006/relationships/printerSettings" Target="../printerSettings/printerSettings598.bin"/><Relationship Id="rId23" Type="http://schemas.openxmlformats.org/officeDocument/2006/relationships/printerSettings" Target="../printerSettings/printerSettings606.bin"/><Relationship Id="rId28" Type="http://schemas.openxmlformats.org/officeDocument/2006/relationships/printerSettings" Target="../printerSettings/printerSettings611.bin"/><Relationship Id="rId10" Type="http://schemas.openxmlformats.org/officeDocument/2006/relationships/printerSettings" Target="../printerSettings/printerSettings593.bin"/><Relationship Id="rId19" Type="http://schemas.openxmlformats.org/officeDocument/2006/relationships/printerSettings" Target="../printerSettings/printerSettings602.bin"/><Relationship Id="rId31" Type="http://schemas.openxmlformats.org/officeDocument/2006/relationships/printerSettings" Target="../printerSettings/printerSettings614.bin"/><Relationship Id="rId4" Type="http://schemas.openxmlformats.org/officeDocument/2006/relationships/printerSettings" Target="../printerSettings/printerSettings587.bin"/><Relationship Id="rId9" Type="http://schemas.openxmlformats.org/officeDocument/2006/relationships/printerSettings" Target="../printerSettings/printerSettings592.bin"/><Relationship Id="rId14" Type="http://schemas.openxmlformats.org/officeDocument/2006/relationships/printerSettings" Target="../printerSettings/printerSettings597.bin"/><Relationship Id="rId22" Type="http://schemas.openxmlformats.org/officeDocument/2006/relationships/printerSettings" Target="../printerSettings/printerSettings605.bin"/><Relationship Id="rId27" Type="http://schemas.openxmlformats.org/officeDocument/2006/relationships/printerSettings" Target="../printerSettings/printerSettings610.bin"/><Relationship Id="rId30" Type="http://schemas.openxmlformats.org/officeDocument/2006/relationships/printerSettings" Target="../printerSettings/printerSettings613.bin"/><Relationship Id="rId8" Type="http://schemas.openxmlformats.org/officeDocument/2006/relationships/printerSettings" Target="../printerSettings/printerSettings59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23.bin"/><Relationship Id="rId13" Type="http://schemas.openxmlformats.org/officeDocument/2006/relationships/printerSettings" Target="../printerSettings/printerSettings628.bin"/><Relationship Id="rId18" Type="http://schemas.openxmlformats.org/officeDocument/2006/relationships/printerSettings" Target="../printerSettings/printerSettings633.bin"/><Relationship Id="rId26" Type="http://schemas.openxmlformats.org/officeDocument/2006/relationships/printerSettings" Target="../printerSettings/printerSettings641.bin"/><Relationship Id="rId3" Type="http://schemas.openxmlformats.org/officeDocument/2006/relationships/printerSettings" Target="../printerSettings/printerSettings618.bin"/><Relationship Id="rId21" Type="http://schemas.openxmlformats.org/officeDocument/2006/relationships/printerSettings" Target="../printerSettings/printerSettings636.bin"/><Relationship Id="rId7" Type="http://schemas.openxmlformats.org/officeDocument/2006/relationships/printerSettings" Target="../printerSettings/printerSettings622.bin"/><Relationship Id="rId12" Type="http://schemas.openxmlformats.org/officeDocument/2006/relationships/printerSettings" Target="../printerSettings/printerSettings627.bin"/><Relationship Id="rId17" Type="http://schemas.openxmlformats.org/officeDocument/2006/relationships/printerSettings" Target="../printerSettings/printerSettings632.bin"/><Relationship Id="rId25" Type="http://schemas.openxmlformats.org/officeDocument/2006/relationships/printerSettings" Target="../printerSettings/printerSettings640.bin"/><Relationship Id="rId2" Type="http://schemas.openxmlformats.org/officeDocument/2006/relationships/printerSettings" Target="../printerSettings/printerSettings617.bin"/><Relationship Id="rId16" Type="http://schemas.openxmlformats.org/officeDocument/2006/relationships/printerSettings" Target="../printerSettings/printerSettings631.bin"/><Relationship Id="rId20" Type="http://schemas.openxmlformats.org/officeDocument/2006/relationships/printerSettings" Target="../printerSettings/printerSettings635.bin"/><Relationship Id="rId29" Type="http://schemas.openxmlformats.org/officeDocument/2006/relationships/printerSettings" Target="../printerSettings/printerSettings644.bin"/><Relationship Id="rId1" Type="http://schemas.openxmlformats.org/officeDocument/2006/relationships/printerSettings" Target="../printerSettings/printerSettings616.bin"/><Relationship Id="rId6" Type="http://schemas.openxmlformats.org/officeDocument/2006/relationships/printerSettings" Target="../printerSettings/printerSettings621.bin"/><Relationship Id="rId11" Type="http://schemas.openxmlformats.org/officeDocument/2006/relationships/printerSettings" Target="../printerSettings/printerSettings626.bin"/><Relationship Id="rId24" Type="http://schemas.openxmlformats.org/officeDocument/2006/relationships/printerSettings" Target="../printerSettings/printerSettings639.bin"/><Relationship Id="rId5" Type="http://schemas.openxmlformats.org/officeDocument/2006/relationships/printerSettings" Target="../printerSettings/printerSettings620.bin"/><Relationship Id="rId15" Type="http://schemas.openxmlformats.org/officeDocument/2006/relationships/printerSettings" Target="../printerSettings/printerSettings630.bin"/><Relationship Id="rId23" Type="http://schemas.openxmlformats.org/officeDocument/2006/relationships/printerSettings" Target="../printerSettings/printerSettings638.bin"/><Relationship Id="rId28" Type="http://schemas.openxmlformats.org/officeDocument/2006/relationships/printerSettings" Target="../printerSettings/printerSettings643.bin"/><Relationship Id="rId10" Type="http://schemas.openxmlformats.org/officeDocument/2006/relationships/printerSettings" Target="../printerSettings/printerSettings625.bin"/><Relationship Id="rId19" Type="http://schemas.openxmlformats.org/officeDocument/2006/relationships/printerSettings" Target="../printerSettings/printerSettings634.bin"/><Relationship Id="rId4" Type="http://schemas.openxmlformats.org/officeDocument/2006/relationships/printerSettings" Target="../printerSettings/printerSettings619.bin"/><Relationship Id="rId9" Type="http://schemas.openxmlformats.org/officeDocument/2006/relationships/printerSettings" Target="../printerSettings/printerSettings624.bin"/><Relationship Id="rId14" Type="http://schemas.openxmlformats.org/officeDocument/2006/relationships/printerSettings" Target="../printerSettings/printerSettings629.bin"/><Relationship Id="rId22" Type="http://schemas.openxmlformats.org/officeDocument/2006/relationships/printerSettings" Target="../printerSettings/printerSettings637.bin"/><Relationship Id="rId27" Type="http://schemas.openxmlformats.org/officeDocument/2006/relationships/printerSettings" Target="../printerSettings/printerSettings642.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652.bin"/><Relationship Id="rId13" Type="http://schemas.openxmlformats.org/officeDocument/2006/relationships/printerSettings" Target="../printerSettings/printerSettings657.bin"/><Relationship Id="rId18" Type="http://schemas.openxmlformats.org/officeDocument/2006/relationships/printerSettings" Target="../printerSettings/printerSettings662.bin"/><Relationship Id="rId26" Type="http://schemas.openxmlformats.org/officeDocument/2006/relationships/printerSettings" Target="../printerSettings/printerSettings670.bin"/><Relationship Id="rId3" Type="http://schemas.openxmlformats.org/officeDocument/2006/relationships/printerSettings" Target="../printerSettings/printerSettings647.bin"/><Relationship Id="rId21" Type="http://schemas.openxmlformats.org/officeDocument/2006/relationships/printerSettings" Target="../printerSettings/printerSettings665.bin"/><Relationship Id="rId7" Type="http://schemas.openxmlformats.org/officeDocument/2006/relationships/printerSettings" Target="../printerSettings/printerSettings651.bin"/><Relationship Id="rId12" Type="http://schemas.openxmlformats.org/officeDocument/2006/relationships/printerSettings" Target="../printerSettings/printerSettings656.bin"/><Relationship Id="rId17" Type="http://schemas.openxmlformats.org/officeDocument/2006/relationships/printerSettings" Target="../printerSettings/printerSettings661.bin"/><Relationship Id="rId25" Type="http://schemas.openxmlformats.org/officeDocument/2006/relationships/printerSettings" Target="../printerSettings/printerSettings669.bin"/><Relationship Id="rId2" Type="http://schemas.openxmlformats.org/officeDocument/2006/relationships/printerSettings" Target="../printerSettings/printerSettings646.bin"/><Relationship Id="rId16" Type="http://schemas.openxmlformats.org/officeDocument/2006/relationships/printerSettings" Target="../printerSettings/printerSettings660.bin"/><Relationship Id="rId20" Type="http://schemas.openxmlformats.org/officeDocument/2006/relationships/printerSettings" Target="../printerSettings/printerSettings664.bin"/><Relationship Id="rId29" Type="http://schemas.openxmlformats.org/officeDocument/2006/relationships/printerSettings" Target="../printerSettings/printerSettings673.bin"/><Relationship Id="rId1" Type="http://schemas.openxmlformats.org/officeDocument/2006/relationships/printerSettings" Target="../printerSettings/printerSettings645.bin"/><Relationship Id="rId6" Type="http://schemas.openxmlformats.org/officeDocument/2006/relationships/printerSettings" Target="../printerSettings/printerSettings650.bin"/><Relationship Id="rId11" Type="http://schemas.openxmlformats.org/officeDocument/2006/relationships/printerSettings" Target="../printerSettings/printerSettings655.bin"/><Relationship Id="rId24" Type="http://schemas.openxmlformats.org/officeDocument/2006/relationships/printerSettings" Target="../printerSettings/printerSettings668.bin"/><Relationship Id="rId5" Type="http://schemas.openxmlformats.org/officeDocument/2006/relationships/printerSettings" Target="../printerSettings/printerSettings649.bin"/><Relationship Id="rId15" Type="http://schemas.openxmlformats.org/officeDocument/2006/relationships/printerSettings" Target="../printerSettings/printerSettings659.bin"/><Relationship Id="rId23" Type="http://schemas.openxmlformats.org/officeDocument/2006/relationships/printerSettings" Target="../printerSettings/printerSettings667.bin"/><Relationship Id="rId28" Type="http://schemas.openxmlformats.org/officeDocument/2006/relationships/printerSettings" Target="../printerSettings/printerSettings672.bin"/><Relationship Id="rId10" Type="http://schemas.openxmlformats.org/officeDocument/2006/relationships/printerSettings" Target="../printerSettings/printerSettings654.bin"/><Relationship Id="rId19" Type="http://schemas.openxmlformats.org/officeDocument/2006/relationships/printerSettings" Target="../printerSettings/printerSettings663.bin"/><Relationship Id="rId4" Type="http://schemas.openxmlformats.org/officeDocument/2006/relationships/printerSettings" Target="../printerSettings/printerSettings648.bin"/><Relationship Id="rId9" Type="http://schemas.openxmlformats.org/officeDocument/2006/relationships/printerSettings" Target="../printerSettings/printerSettings653.bin"/><Relationship Id="rId14" Type="http://schemas.openxmlformats.org/officeDocument/2006/relationships/printerSettings" Target="../printerSettings/printerSettings658.bin"/><Relationship Id="rId22" Type="http://schemas.openxmlformats.org/officeDocument/2006/relationships/printerSettings" Target="../printerSettings/printerSettings666.bin"/><Relationship Id="rId27" Type="http://schemas.openxmlformats.org/officeDocument/2006/relationships/printerSettings" Target="../printerSettings/printerSettings67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81.bin"/><Relationship Id="rId13" Type="http://schemas.openxmlformats.org/officeDocument/2006/relationships/printerSettings" Target="../printerSettings/printerSettings686.bin"/><Relationship Id="rId18" Type="http://schemas.openxmlformats.org/officeDocument/2006/relationships/printerSettings" Target="../printerSettings/printerSettings691.bin"/><Relationship Id="rId26" Type="http://schemas.openxmlformats.org/officeDocument/2006/relationships/printerSettings" Target="../printerSettings/printerSettings699.bin"/><Relationship Id="rId3" Type="http://schemas.openxmlformats.org/officeDocument/2006/relationships/printerSettings" Target="../printerSettings/printerSettings676.bin"/><Relationship Id="rId21" Type="http://schemas.openxmlformats.org/officeDocument/2006/relationships/printerSettings" Target="../printerSettings/printerSettings694.bin"/><Relationship Id="rId7" Type="http://schemas.openxmlformats.org/officeDocument/2006/relationships/printerSettings" Target="../printerSettings/printerSettings680.bin"/><Relationship Id="rId12" Type="http://schemas.openxmlformats.org/officeDocument/2006/relationships/printerSettings" Target="../printerSettings/printerSettings685.bin"/><Relationship Id="rId17" Type="http://schemas.openxmlformats.org/officeDocument/2006/relationships/printerSettings" Target="../printerSettings/printerSettings690.bin"/><Relationship Id="rId25" Type="http://schemas.openxmlformats.org/officeDocument/2006/relationships/printerSettings" Target="../printerSettings/printerSettings698.bin"/><Relationship Id="rId2" Type="http://schemas.openxmlformats.org/officeDocument/2006/relationships/printerSettings" Target="../printerSettings/printerSettings675.bin"/><Relationship Id="rId16" Type="http://schemas.openxmlformats.org/officeDocument/2006/relationships/printerSettings" Target="../printerSettings/printerSettings689.bin"/><Relationship Id="rId20" Type="http://schemas.openxmlformats.org/officeDocument/2006/relationships/printerSettings" Target="../printerSettings/printerSettings693.bin"/><Relationship Id="rId29" Type="http://schemas.openxmlformats.org/officeDocument/2006/relationships/printerSettings" Target="../printerSettings/printerSettings702.bin"/><Relationship Id="rId1" Type="http://schemas.openxmlformats.org/officeDocument/2006/relationships/printerSettings" Target="../printerSettings/printerSettings674.bin"/><Relationship Id="rId6" Type="http://schemas.openxmlformats.org/officeDocument/2006/relationships/printerSettings" Target="../printerSettings/printerSettings679.bin"/><Relationship Id="rId11" Type="http://schemas.openxmlformats.org/officeDocument/2006/relationships/printerSettings" Target="../printerSettings/printerSettings684.bin"/><Relationship Id="rId24" Type="http://schemas.openxmlformats.org/officeDocument/2006/relationships/printerSettings" Target="../printerSettings/printerSettings697.bin"/><Relationship Id="rId32" Type="http://schemas.openxmlformats.org/officeDocument/2006/relationships/printerSettings" Target="../printerSettings/printerSettings705.bin"/><Relationship Id="rId5" Type="http://schemas.openxmlformats.org/officeDocument/2006/relationships/printerSettings" Target="../printerSettings/printerSettings678.bin"/><Relationship Id="rId15" Type="http://schemas.openxmlformats.org/officeDocument/2006/relationships/printerSettings" Target="../printerSettings/printerSettings688.bin"/><Relationship Id="rId23" Type="http://schemas.openxmlformats.org/officeDocument/2006/relationships/printerSettings" Target="../printerSettings/printerSettings696.bin"/><Relationship Id="rId28" Type="http://schemas.openxmlformats.org/officeDocument/2006/relationships/printerSettings" Target="../printerSettings/printerSettings701.bin"/><Relationship Id="rId10" Type="http://schemas.openxmlformats.org/officeDocument/2006/relationships/printerSettings" Target="../printerSettings/printerSettings683.bin"/><Relationship Id="rId19" Type="http://schemas.openxmlformats.org/officeDocument/2006/relationships/printerSettings" Target="../printerSettings/printerSettings692.bin"/><Relationship Id="rId31" Type="http://schemas.openxmlformats.org/officeDocument/2006/relationships/printerSettings" Target="../printerSettings/printerSettings704.bin"/><Relationship Id="rId4" Type="http://schemas.openxmlformats.org/officeDocument/2006/relationships/printerSettings" Target="../printerSettings/printerSettings677.bin"/><Relationship Id="rId9" Type="http://schemas.openxmlformats.org/officeDocument/2006/relationships/printerSettings" Target="../printerSettings/printerSettings682.bin"/><Relationship Id="rId14" Type="http://schemas.openxmlformats.org/officeDocument/2006/relationships/printerSettings" Target="../printerSettings/printerSettings687.bin"/><Relationship Id="rId22" Type="http://schemas.openxmlformats.org/officeDocument/2006/relationships/printerSettings" Target="../printerSettings/printerSettings695.bin"/><Relationship Id="rId27" Type="http://schemas.openxmlformats.org/officeDocument/2006/relationships/printerSettings" Target="../printerSettings/printerSettings700.bin"/><Relationship Id="rId30" Type="http://schemas.openxmlformats.org/officeDocument/2006/relationships/printerSettings" Target="../printerSettings/printerSettings7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8"/>
  <sheetViews>
    <sheetView showGridLines="0" showRuler="0" view="pageBreakPreview" zoomScale="75" zoomScaleNormal="100" zoomScaleSheetLayoutView="75" workbookViewId="0">
      <selection activeCell="D29" sqref="D29"/>
    </sheetView>
  </sheetViews>
  <sheetFormatPr defaultColWidth="9" defaultRowHeight="16.5"/>
  <cols>
    <col min="1" max="1" width="3.5" style="351" customWidth="1"/>
    <col min="2" max="2" width="18" style="359" customWidth="1"/>
    <col min="3" max="3" width="6.625" style="359" customWidth="1"/>
    <col min="4" max="4" width="43.75" style="359" customWidth="1"/>
    <col min="5" max="5" width="11" style="359" customWidth="1"/>
    <col min="6" max="6" width="9" style="359"/>
    <col min="7" max="16384" width="9" style="353"/>
  </cols>
  <sheetData>
    <row r="1" spans="1:6">
      <c r="B1" s="352"/>
      <c r="C1" s="352"/>
      <c r="D1" s="352"/>
      <c r="E1" s="352"/>
      <c r="F1" s="352"/>
    </row>
    <row r="2" spans="1:6" ht="18.75">
      <c r="A2" s="604" t="s">
        <v>150</v>
      </c>
      <c r="B2" s="604"/>
      <c r="C2" s="604"/>
      <c r="D2" s="604"/>
      <c r="E2" s="604"/>
      <c r="F2" s="604"/>
    </row>
    <row r="3" spans="1:6">
      <c r="A3" s="608" t="s">
        <v>160</v>
      </c>
      <c r="B3" s="608"/>
      <c r="C3" s="608"/>
      <c r="D3" s="608"/>
      <c r="E3" s="608"/>
      <c r="F3" s="608"/>
    </row>
    <row r="4" spans="1:6">
      <c r="B4" s="355"/>
      <c r="C4" s="355"/>
      <c r="D4" s="355"/>
      <c r="E4" s="355"/>
      <c r="F4" s="355"/>
    </row>
    <row r="5" spans="1:6" ht="90" customHeight="1">
      <c r="A5" s="356">
        <v>1</v>
      </c>
      <c r="B5" s="357" t="s">
        <v>149</v>
      </c>
      <c r="C5" s="605" t="s">
        <v>482</v>
      </c>
      <c r="D5" s="606"/>
      <c r="E5" s="606"/>
      <c r="F5" s="607"/>
    </row>
    <row r="6" spans="1:6">
      <c r="A6" s="354"/>
      <c r="B6" s="358"/>
    </row>
    <row r="7" spans="1:6" ht="24.95" customHeight="1">
      <c r="A7" s="354">
        <v>2</v>
      </c>
      <c r="B7" s="358" t="s">
        <v>152</v>
      </c>
      <c r="C7" s="611" t="s">
        <v>483</v>
      </c>
      <c r="D7" s="612"/>
      <c r="E7" s="612"/>
      <c r="F7" s="613"/>
    </row>
    <row r="8" spans="1:6">
      <c r="A8" s="354"/>
      <c r="B8" s="358"/>
    </row>
    <row r="9" spans="1:6" ht="24.95" customHeight="1">
      <c r="A9" s="354">
        <v>3</v>
      </c>
      <c r="B9" s="358" t="s">
        <v>151</v>
      </c>
      <c r="C9" s="611" t="s">
        <v>484</v>
      </c>
      <c r="D9" s="612"/>
      <c r="E9" s="612"/>
      <c r="F9" s="613"/>
    </row>
    <row r="10" spans="1:6">
      <c r="A10" s="354"/>
      <c r="B10" s="358"/>
    </row>
    <row r="11" spans="1:6" ht="24.95" hidden="1" customHeight="1">
      <c r="A11" s="354">
        <v>4</v>
      </c>
      <c r="B11" s="358" t="s">
        <v>153</v>
      </c>
      <c r="C11" s="611" t="s">
        <v>323</v>
      </c>
      <c r="D11" s="612"/>
      <c r="E11" s="612"/>
      <c r="F11" s="613"/>
    </row>
    <row r="12" spans="1:6" ht="24.95" hidden="1" customHeight="1">
      <c r="A12" s="354">
        <v>5</v>
      </c>
      <c r="B12" s="358" t="s">
        <v>156</v>
      </c>
      <c r="C12" s="614">
        <v>6615</v>
      </c>
      <c r="D12" s="612"/>
      <c r="E12" s="612"/>
      <c r="F12" s="613"/>
    </row>
    <row r="13" spans="1:6">
      <c r="A13" s="354"/>
      <c r="B13" s="358"/>
    </row>
    <row r="14" spans="1:6" ht="24.95" customHeight="1">
      <c r="A14" s="354">
        <v>6</v>
      </c>
      <c r="B14" s="358" t="s">
        <v>154</v>
      </c>
      <c r="C14" s="609" t="s">
        <v>159</v>
      </c>
      <c r="D14" s="610"/>
      <c r="E14" s="360" t="s">
        <v>155</v>
      </c>
    </row>
    <row r="15" spans="1:6" ht="20.100000000000001" customHeight="1">
      <c r="C15" s="361"/>
      <c r="D15" s="362"/>
      <c r="E15" s="363">
        <v>1</v>
      </c>
    </row>
    <row r="16" spans="1:6" ht="20.100000000000001" customHeight="1">
      <c r="C16" s="364"/>
      <c r="D16" s="365"/>
      <c r="E16" s="366">
        <v>1</v>
      </c>
    </row>
    <row r="17" spans="3:5" ht="20.100000000000001" customHeight="1">
      <c r="C17" s="364"/>
      <c r="D17" s="365"/>
      <c r="E17" s="366">
        <v>1</v>
      </c>
    </row>
    <row r="18" spans="3:5" ht="20.100000000000001" customHeight="1">
      <c r="C18" s="367"/>
      <c r="D18" s="368"/>
      <c r="E18" s="369">
        <v>1</v>
      </c>
    </row>
  </sheetData>
  <sheetProtection selectLockedCells="1" selectUnlockedCells="1"/>
  <customSheetViews>
    <customSheetView guid="{87981F99-33D2-48F3-9138-10E7D5F1DFD3}" scale="75" showPageBreaks="1" showGridLines="0" hiddenRows="1" state="hidden" view="pageBreakPreview" showRuler="0">
      <selection activeCell="D29" sqref="D29"/>
      <pageMargins left="0.5" right="0.5" top="1" bottom="1" header="0.5" footer="0.5"/>
      <pageSetup orientation="portrait" r:id="rId1"/>
      <headerFooter alignWithMargins="0"/>
    </customSheetView>
    <customSheetView guid="{5C772B04-11E1-4A74-9F43-9A74EF38E5E2}" scale="75" showPageBreaks="1" showGridLines="0" hiddenRows="1" state="hidden" view="pageBreakPreview" showRuler="0">
      <selection activeCell="C8" sqref="C8"/>
      <pageMargins left="0.5" right="0.5" top="1" bottom="1" header="0.5" footer="0.5"/>
      <pageSetup orientation="portrait" r:id="rId2"/>
      <headerFooter alignWithMargins="0"/>
    </customSheetView>
    <customSheetView guid="{804C0530-632A-4E06-A9A2-093B6503F55F}" scale="75" showPageBreaks="1" showGridLines="0" hiddenRows="1" state="hidden" view="pageBreakPreview" showRuler="0">
      <selection activeCell="I15" sqref="I15"/>
      <pageMargins left="0.5" right="0.5" top="1" bottom="1" header="0.5" footer="0.5"/>
      <pageSetup orientation="portrait" r:id="rId3"/>
      <headerFooter alignWithMargins="0"/>
    </customSheetView>
    <customSheetView guid="{585A669F-29FF-4D0D-B50C-5C677FB93FEB}" scale="75" showPageBreaks="1" showGridLines="0" hiddenRows="1" state="hidden" view="pageBreakPreview" showRuler="0">
      <selection activeCell="C8" sqref="C8"/>
      <pageMargins left="0.5" right="0.5" top="1" bottom="1" header="0.5" footer="0.5"/>
      <pageSetup orientation="portrait" r:id="rId4"/>
      <headerFooter alignWithMargins="0"/>
    </customSheetView>
    <customSheetView guid="{97EFF801-2C6F-4063-9981-A39996328FAC}" scale="75" showPageBreaks="1" showGridLines="0" hiddenRows="1" state="hidden" view="pageBreakPreview" showRuler="0">
      <selection activeCell="D26" sqref="D26"/>
      <pageMargins left="0.5" right="0.5" top="1" bottom="1" header="0.5" footer="0.5"/>
      <pageSetup orientation="portrait" r:id="rId5"/>
      <headerFooter alignWithMargins="0"/>
    </customSheetView>
    <customSheetView guid="{483DCDBB-D1CA-4B11-85F4-FA65A96DCE29}" scale="75" showPageBreaks="1" showGridLines="0" hiddenRows="1" state="hidden" view="pageBreakPreview" showRuler="0">
      <selection activeCell="D26" sqref="D26"/>
      <pageMargins left="0.5" right="0.5" top="1" bottom="1" header="0.5" footer="0.5"/>
      <pageSetup orientation="portrait" r:id="rId6"/>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7"/>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8"/>
      <headerFooter alignWithMargins="0"/>
    </customSheetView>
    <customSheetView guid="{D545044E-B7FF-408B-A291-2187C526EC3D}" scale="75" showPageBreaks="1" showGridLines="0" hiddenRows="1" state="hidden" view="pageBreakPreview" showRuler="0">
      <selection activeCell="D16" sqref="D16"/>
      <pageMargins left="0.5" right="0.5" top="1" bottom="1" header="0.5" footer="0.5"/>
      <pageSetup orientation="portrait" r:id="rId9"/>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10"/>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11"/>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12"/>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13"/>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14"/>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15"/>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6"/>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7"/>
      <headerFooter alignWithMargins="0"/>
    </customSheetView>
    <customSheetView guid="{C39F923C-6CD3-45D8-86F8-6C4D806DDD7E}" showGridLines="0" hiddenRows="1" state="hidden">
      <selection activeCell="D22" sqref="D22"/>
      <pageMargins left="0.5" right="0.5" top="1" bottom="1" header="0.5" footer="0.5"/>
      <pageSetup orientation="portrait" r:id="rId18"/>
      <headerFooter alignWithMargins="0"/>
    </customSheetView>
    <customSheetView guid="{B1277D53-29D6-4226-81E2-084FB62977B6}" showGridLines="0" hiddenRows="1" state="hidden">
      <selection activeCell="I14" sqref="I14"/>
      <pageMargins left="0.75" right="0.75" top="1" bottom="1" header="0.5" footer="0.5"/>
      <pageSetup orientation="portrait" r:id="rId19"/>
      <headerFooter alignWithMargins="0"/>
    </customSheetView>
    <customSheetView guid="{58D82F59-8CF6-455F-B9F4-081499FDF243}" showGridLines="0" hiddenRows="1" state="hidden">
      <selection activeCell="I14" sqref="I14"/>
      <pageMargins left="0.75" right="0.75" top="1" bottom="1" header="0.5" footer="0.5"/>
      <pageSetup orientation="portrait" r:id="rId20"/>
      <headerFooter alignWithMargins="0"/>
    </customSheetView>
    <customSheetView guid="{696D9240-6693-44E8-B9A4-2BFADD101EE2}" showGridLines="0" hiddenRows="1" state="hidden">
      <selection activeCell="C9" sqref="C9:F9"/>
      <pageMargins left="0.75" right="0.75" top="1" bottom="1" header="0.5" footer="0.5"/>
      <pageSetup orientation="portrait" r:id="rId21"/>
      <headerFooter alignWithMargins="0"/>
    </customSheetView>
    <customSheetView guid="{B0EE7D76-5806-4718-BDAD-3A3EA691E5E4}" showGridLines="0" hiddenRows="1" state="hidden">
      <selection activeCell="I14" sqref="I14"/>
      <pageMargins left="0.75" right="0.75" top="1" bottom="1" header="0.5" footer="0.5"/>
      <pageSetup orientation="portrait" r:id="rId22"/>
      <headerFooter alignWithMargins="0"/>
    </customSheetView>
    <customSheetView guid="{E95B21C1-D936-4435-AF6F-90CF0B6A7506}" showGridLines="0" hiddenRows="1" state="hidden">
      <selection activeCell="C7" sqref="C7:F7"/>
      <pageMargins left="0.75" right="0.75" top="1" bottom="1" header="0.5" footer="0.5"/>
      <pageSetup orientation="portrait" r:id="rId23"/>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24"/>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25"/>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26"/>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27"/>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28"/>
      <headerFooter alignWithMargins="0"/>
    </customSheetView>
    <customSheetView guid="{A8D67B77-0FCD-43C6-B55F-10F11F3996C9}" scale="75" showPageBreaks="1" showGridLines="0" hiddenRows="1" state="hidden" view="pageBreakPreview" showRuler="0">
      <selection activeCell="D26" sqref="D26"/>
      <pageMargins left="0.5" right="0.5" top="1" bottom="1" header="0.5" footer="0.5"/>
      <pageSetup orientation="portrait" r:id="rId29"/>
      <headerFooter alignWithMargins="0"/>
    </customSheetView>
    <customSheetView guid="{88CDEBAE-8E08-4224-B529-C4120559940A}" scale="75" showPageBreaks="1" showGridLines="0" hiddenRows="1" state="hidden" view="pageBreakPreview" showRuler="0">
      <selection activeCell="C8" sqref="C8"/>
      <pageMargins left="0.5" right="0.5" top="1" bottom="1" header="0.5" footer="0.5"/>
      <pageSetup orientation="portrait" r:id="rId30"/>
      <headerFooter alignWithMargins="0"/>
    </customSheetView>
    <customSheetView guid="{2BA1F3A4-7362-4C75-9E02-FB6308B23F40}" scale="75" showPageBreaks="1" showGridLines="0" hiddenRows="1" state="hidden" view="pageBreakPreview" showRuler="0">
      <selection activeCell="I15" sqref="I15"/>
      <pageMargins left="0.5" right="0.5" top="1" bottom="1" header="0.5" footer="0.5"/>
      <pageSetup orientation="portrait" r:id="rId31"/>
      <headerFooter alignWithMargins="0"/>
    </customSheetView>
  </customSheetViews>
  <mergeCells count="8">
    <mergeCell ref="A2:F2"/>
    <mergeCell ref="C5:F5"/>
    <mergeCell ref="A3:F3"/>
    <mergeCell ref="C14:D14"/>
    <mergeCell ref="C11:F11"/>
    <mergeCell ref="C12:F12"/>
    <mergeCell ref="C9:F9"/>
    <mergeCell ref="C7:F7"/>
  </mergeCells>
  <phoneticPr fontId="32" type="noConversion"/>
  <pageMargins left="0.5" right="0.5" top="1" bottom="1" header="0.5" footer="0.5"/>
  <pageSetup orientation="portrait" r:id="rId3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sheetPr>
  <dimension ref="A1:J17"/>
  <sheetViews>
    <sheetView showGridLines="0" showRuler="0" view="pageBreakPreview" zoomScaleNormal="100" zoomScaleSheetLayoutView="100" workbookViewId="0">
      <selection activeCell="B30" sqref="B30"/>
    </sheetView>
  </sheetViews>
  <sheetFormatPr defaultColWidth="8" defaultRowHeight="13.5"/>
  <cols>
    <col min="1" max="1" width="8.625" style="28" customWidth="1"/>
    <col min="2" max="2" width="11.125" style="28" customWidth="1"/>
    <col min="3" max="4" width="38.625" style="28" customWidth="1"/>
    <col min="5" max="5" width="17.375" style="28" customWidth="1"/>
    <col min="6" max="6" width="8.625" style="20" customWidth="1"/>
    <col min="7" max="9" width="8" style="20" customWidth="1"/>
    <col min="10" max="16384" width="8" style="13"/>
  </cols>
  <sheetData>
    <row r="1" spans="1:10" ht="30.75" customHeight="1">
      <c r="A1" s="8"/>
      <c r="B1" s="619" t="s">
        <v>161</v>
      </c>
      <c r="C1" s="620"/>
      <c r="D1" s="620"/>
      <c r="E1" s="621"/>
      <c r="F1" s="9"/>
      <c r="G1" s="10"/>
      <c r="H1" s="11"/>
      <c r="I1" s="11"/>
      <c r="J1" s="12"/>
    </row>
    <row r="2" spans="1:10" ht="66.75" customHeight="1">
      <c r="A2" s="14"/>
      <c r="B2" s="624" t="str">
        <f>'Basic Data'!C5</f>
        <v xml:space="preserve">Conductor Package CD02 for supply of ACSR Zebra Conductor for transmission lines associated with Transmission Scheme for evacuation of power from RE sources in Kurnool Wind Energy Zone (3000 MW) / Solar Energy Zone (1500 MW) Part-A and Part-B. </v>
      </c>
      <c r="C2" s="625"/>
      <c r="D2" s="625"/>
      <c r="E2" s="626"/>
      <c r="F2" s="10"/>
      <c r="G2" s="10"/>
      <c r="H2" s="11"/>
      <c r="I2" s="11"/>
      <c r="J2" s="12"/>
    </row>
    <row r="3" spans="1:10" ht="23.25" customHeight="1">
      <c r="A3" s="14"/>
      <c r="B3" s="627" t="str">
        <f>"Specification No.: " &amp; 'Basic Data'!C7</f>
        <v>Specification No.: CC/NT/G-COND/DOM/A02/23/00652</v>
      </c>
      <c r="C3" s="628"/>
      <c r="D3" s="628"/>
      <c r="E3" s="629"/>
      <c r="F3" s="10"/>
      <c r="G3" s="10"/>
      <c r="H3" s="11"/>
      <c r="I3" s="11"/>
      <c r="J3" s="12"/>
    </row>
    <row r="4" spans="1:10" ht="30" customHeight="1">
      <c r="A4" s="14"/>
      <c r="B4" s="236">
        <v>1</v>
      </c>
      <c r="C4" s="622" t="s">
        <v>466</v>
      </c>
      <c r="D4" s="622"/>
      <c r="E4" s="623"/>
      <c r="F4" s="10"/>
      <c r="G4" s="17"/>
      <c r="H4" s="17"/>
      <c r="I4" s="11"/>
      <c r="J4" s="12"/>
    </row>
    <row r="5" spans="1:10" ht="30" customHeight="1">
      <c r="A5" s="14"/>
      <c r="B5" s="236">
        <v>2</v>
      </c>
      <c r="C5" s="622" t="s">
        <v>465</v>
      </c>
      <c r="D5" s="622"/>
      <c r="E5" s="623"/>
      <c r="F5" s="10"/>
      <c r="G5" s="10"/>
      <c r="H5" s="11"/>
      <c r="I5" s="11"/>
      <c r="J5" s="12"/>
    </row>
    <row r="6" spans="1:10" s="20" customFormat="1" ht="30" customHeight="1">
      <c r="A6" s="14"/>
      <c r="B6" s="236">
        <v>3</v>
      </c>
      <c r="C6" s="622" t="s">
        <v>141</v>
      </c>
      <c r="D6" s="622"/>
      <c r="E6" s="623"/>
      <c r="F6" s="10"/>
      <c r="G6" s="10"/>
      <c r="H6" s="11"/>
      <c r="I6" s="11"/>
      <c r="J6" s="11"/>
    </row>
    <row r="7" spans="1:10" ht="52.5" hidden="1" customHeight="1">
      <c r="A7" s="14"/>
      <c r="B7" s="237">
        <v>4</v>
      </c>
      <c r="C7" s="622" t="s">
        <v>246</v>
      </c>
      <c r="D7" s="622"/>
      <c r="E7" s="623"/>
      <c r="F7" s="10"/>
      <c r="G7" s="10"/>
      <c r="H7" s="11"/>
      <c r="I7" s="11"/>
      <c r="J7" s="12"/>
    </row>
    <row r="8" spans="1:10" ht="12" customHeight="1">
      <c r="A8" s="14"/>
      <c r="B8" s="15"/>
      <c r="C8" s="14"/>
      <c r="D8" s="14"/>
      <c r="E8" s="16"/>
      <c r="F8" s="10"/>
      <c r="G8" s="10"/>
      <c r="H8" s="11"/>
      <c r="I8" s="11"/>
      <c r="J8" s="12"/>
    </row>
    <row r="9" spans="1:10" ht="20.25" customHeight="1">
      <c r="A9" s="14"/>
      <c r="B9" s="630"/>
      <c r="C9" s="631"/>
      <c r="D9" s="631"/>
      <c r="E9" s="632"/>
      <c r="F9" s="10"/>
      <c r="G9" s="10"/>
      <c r="H9" s="11"/>
      <c r="I9" s="11"/>
      <c r="J9" s="12"/>
    </row>
    <row r="10" spans="1:10" ht="33.75" hidden="1" customHeight="1">
      <c r="A10" s="14"/>
      <c r="B10" s="15"/>
      <c r="C10" s="14"/>
      <c r="D10" s="14"/>
      <c r="E10" s="18"/>
      <c r="F10" s="10"/>
      <c r="G10" s="10"/>
      <c r="H10" s="11"/>
      <c r="I10" s="11"/>
      <c r="J10" s="12"/>
    </row>
    <row r="11" spans="1:10" ht="24" customHeight="1">
      <c r="A11" s="8"/>
      <c r="B11" s="615" t="s">
        <v>215</v>
      </c>
      <c r="C11" s="616"/>
      <c r="D11" s="616"/>
      <c r="E11" s="19"/>
    </row>
    <row r="12" spans="1:10" ht="15.95" customHeight="1">
      <c r="A12" s="8"/>
      <c r="B12" s="633" t="s">
        <v>216</v>
      </c>
      <c r="C12" s="634"/>
      <c r="D12" s="634"/>
      <c r="E12" s="21"/>
      <c r="F12" s="22"/>
      <c r="G12" s="10"/>
      <c r="H12" s="11"/>
      <c r="I12" s="11"/>
      <c r="J12" s="12"/>
    </row>
    <row r="13" spans="1:10" ht="24" customHeight="1">
      <c r="A13" s="8"/>
      <c r="B13" s="615" t="s">
        <v>217</v>
      </c>
      <c r="C13" s="616"/>
      <c r="D13" s="616"/>
      <c r="E13" s="19"/>
      <c r="F13" s="23"/>
      <c r="G13" s="24"/>
      <c r="H13" s="24"/>
      <c r="I13" s="24"/>
      <c r="J13" s="24"/>
    </row>
    <row r="14" spans="1:10" ht="15.95" customHeight="1">
      <c r="A14" s="8"/>
      <c r="B14" s="617" t="s">
        <v>218</v>
      </c>
      <c r="C14" s="618"/>
      <c r="D14" s="618"/>
      <c r="E14" s="25"/>
      <c r="F14" s="23"/>
      <c r="G14" s="24"/>
      <c r="H14" s="24"/>
      <c r="I14" s="24"/>
      <c r="J14" s="24"/>
    </row>
    <row r="15" spans="1:10" ht="15.75">
      <c r="A15" s="26"/>
      <c r="B15" s="27"/>
      <c r="C15" s="27"/>
      <c r="D15" s="27"/>
      <c r="E15" s="27"/>
      <c r="F15" s="11"/>
      <c r="G15" s="11"/>
      <c r="H15" s="11"/>
      <c r="I15" s="11"/>
      <c r="J15" s="12"/>
    </row>
    <row r="16" spans="1:10" ht="15.75">
      <c r="A16" s="26"/>
      <c r="B16" s="14"/>
      <c r="C16" s="14"/>
      <c r="D16" s="14"/>
      <c r="E16" s="14"/>
      <c r="F16" s="11"/>
      <c r="G16" s="11"/>
      <c r="H16" s="11"/>
      <c r="I16" s="11"/>
      <c r="J16" s="12"/>
    </row>
    <row r="17" spans="1:10" ht="15.75">
      <c r="A17" s="26"/>
      <c r="B17" s="26"/>
      <c r="C17" s="26"/>
      <c r="D17" s="26"/>
      <c r="E17" s="26"/>
      <c r="F17" s="11"/>
      <c r="G17" s="11"/>
      <c r="H17" s="11"/>
      <c r="I17" s="11"/>
      <c r="J17" s="12"/>
    </row>
  </sheetData>
  <sheetProtection password="EE0B" sheet="1" formatColumns="0" formatRows="0" selectLockedCells="1"/>
  <customSheetViews>
    <customSheetView guid="{87981F99-33D2-48F3-9138-10E7D5F1DFD3}"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5C772B04-11E1-4A74-9F43-9A74EF38E5E2}"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804C0530-632A-4E06-A9A2-093B6503F55F}"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585A669F-29FF-4D0D-B50C-5C677FB93FEB}"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97EFF801-2C6F-4063-9981-A39996328FAC}"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483DCDBB-D1CA-4B11-85F4-FA65A96DCE2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D545044E-B7FF-408B-A291-2187C526EC3D}"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21"/>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8"/>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29"/>
      <headerFooter alignWithMargins="0"/>
    </customSheetView>
    <customSheetView guid="{A8D67B77-0FCD-43C6-B55F-10F11F3996C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0"/>
      <headerFooter alignWithMargins="0"/>
    </customSheetView>
    <customSheetView guid="{88CDEBAE-8E08-4224-B529-C4120559940A}"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1"/>
      <headerFooter alignWithMargins="0"/>
    </customSheetView>
    <customSheetView guid="{2BA1F3A4-7362-4C75-9E02-FB6308B23F40}"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2"/>
      <headerFooter alignWithMargins="0"/>
    </customSheetView>
  </customSheetViews>
  <mergeCells count="12">
    <mergeCell ref="B13:D13"/>
    <mergeCell ref="B14:D14"/>
    <mergeCell ref="B1:E1"/>
    <mergeCell ref="C4:E4"/>
    <mergeCell ref="C5:E5"/>
    <mergeCell ref="B2:E2"/>
    <mergeCell ref="B3:E3"/>
    <mergeCell ref="B11:D11"/>
    <mergeCell ref="C6:E6"/>
    <mergeCell ref="B9:E9"/>
    <mergeCell ref="C7:E7"/>
    <mergeCell ref="B12:D12"/>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33"/>
  <headerFooter alignWithMargins="0"/>
  <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3"/>
  <sheetViews>
    <sheetView showGridLines="0" view="pageBreakPreview" zoomScaleNormal="100" zoomScaleSheetLayoutView="100" workbookViewId="0">
      <selection activeCell="D21" sqref="D21"/>
    </sheetView>
  </sheetViews>
  <sheetFormatPr defaultColWidth="8" defaultRowHeight="16.5"/>
  <cols>
    <col min="1" max="1" width="8" style="203" customWidth="1"/>
    <col min="2" max="2" width="28.875" style="207" customWidth="1"/>
    <col min="3" max="3" width="10.25" style="207" customWidth="1"/>
    <col min="4" max="4" width="50.75" style="207" customWidth="1"/>
    <col min="5" max="5" width="10.375" style="207" customWidth="1"/>
    <col min="6" max="25" width="10.375" style="213" customWidth="1"/>
    <col min="26" max="26" width="8" style="203" customWidth="1"/>
    <col min="27" max="27" width="21" style="269" customWidth="1"/>
    <col min="28" max="16384" width="8" style="203"/>
  </cols>
  <sheetData>
    <row r="1" spans="2:29" s="210" customFormat="1" ht="66.75" customHeight="1">
      <c r="B1" s="636" t="str">
        <f>Cover!$B$2</f>
        <v xml:space="preserve">Conductor Package CD02 for supply of ACSR Zebra Conductor for transmission lines associated with Transmission Scheme for evacuation of power from RE sources in Kurnool Wind Energy Zone (3000 MW) / Solar Energy Zone (1500 MW) Part-A and Part-B. </v>
      </c>
      <c r="C1" s="636"/>
      <c r="D1" s="636"/>
      <c r="E1" s="204"/>
      <c r="F1" s="239"/>
      <c r="G1" s="205"/>
      <c r="H1" s="205"/>
      <c r="I1" s="205"/>
      <c r="J1" s="205"/>
      <c r="K1" s="205"/>
      <c r="L1" s="205"/>
      <c r="M1" s="205"/>
      <c r="N1" s="205"/>
      <c r="O1" s="205"/>
      <c r="P1" s="205"/>
      <c r="Q1" s="205"/>
      <c r="R1" s="205"/>
      <c r="S1" s="205"/>
      <c r="T1" s="205"/>
      <c r="U1" s="205"/>
      <c r="V1" s="205"/>
      <c r="W1" s="205"/>
      <c r="X1" s="205"/>
      <c r="Y1" s="205"/>
      <c r="AA1" s="268"/>
      <c r="AB1" s="242"/>
      <c r="AC1" s="242"/>
    </row>
    <row r="2" spans="2:29" ht="31.5" customHeight="1">
      <c r="B2" s="637" t="str">
        <f>Cover!B3</f>
        <v>Specification No.: CC/NT/G-COND/DOM/A02/23/00652</v>
      </c>
      <c r="C2" s="637"/>
      <c r="D2" s="637"/>
      <c r="E2" s="206"/>
      <c r="F2" s="207"/>
      <c r="G2" s="207"/>
      <c r="H2" s="207"/>
      <c r="I2" s="207"/>
      <c r="J2" s="207"/>
      <c r="K2" s="207"/>
      <c r="L2" s="207"/>
      <c r="M2" s="207"/>
      <c r="N2" s="207"/>
      <c r="O2" s="207"/>
      <c r="P2" s="207"/>
      <c r="Q2" s="207"/>
      <c r="R2" s="207"/>
      <c r="S2" s="207"/>
      <c r="T2" s="207"/>
      <c r="U2" s="207"/>
      <c r="V2" s="207"/>
      <c r="W2" s="207"/>
      <c r="X2" s="207"/>
      <c r="Y2" s="207"/>
      <c r="AA2" s="269" t="s">
        <v>162</v>
      </c>
      <c r="AB2" s="244">
        <v>1</v>
      </c>
      <c r="AC2" s="243"/>
    </row>
    <row r="3" spans="2:29" ht="12" customHeight="1">
      <c r="B3" s="208"/>
      <c r="C3" s="208"/>
      <c r="D3" s="208"/>
      <c r="E3" s="208"/>
      <c r="F3" s="207"/>
      <c r="G3" s="207"/>
      <c r="H3" s="207"/>
      <c r="I3" s="207"/>
      <c r="J3" s="207"/>
      <c r="K3" s="207"/>
      <c r="L3" s="207"/>
      <c r="M3" s="207"/>
      <c r="N3" s="207"/>
      <c r="O3" s="207"/>
      <c r="P3" s="207"/>
      <c r="Q3" s="207"/>
      <c r="R3" s="207"/>
      <c r="S3" s="207"/>
      <c r="T3" s="207"/>
      <c r="U3" s="207"/>
      <c r="V3" s="207"/>
      <c r="W3" s="207"/>
      <c r="X3" s="207"/>
      <c r="Y3" s="207"/>
      <c r="AA3" s="269" t="s">
        <v>163</v>
      </c>
      <c r="AB3" s="244">
        <v>2</v>
      </c>
      <c r="AC3" s="243"/>
    </row>
    <row r="4" spans="2:29" ht="20.100000000000001" customHeight="1">
      <c r="B4" s="635" t="s">
        <v>135</v>
      </c>
      <c r="C4" s="635"/>
      <c r="D4" s="635"/>
      <c r="E4" s="208"/>
      <c r="F4" s="207"/>
      <c r="G4" s="207"/>
      <c r="H4" s="207"/>
      <c r="I4" s="207"/>
      <c r="J4" s="207"/>
      <c r="K4" s="207"/>
      <c r="L4" s="207"/>
      <c r="M4" s="207"/>
      <c r="N4" s="207"/>
      <c r="O4" s="207"/>
      <c r="P4" s="207"/>
      <c r="Q4" s="207"/>
      <c r="R4" s="207"/>
      <c r="S4" s="207"/>
      <c r="T4" s="207"/>
      <c r="U4" s="207"/>
      <c r="V4" s="207"/>
      <c r="W4" s="207"/>
      <c r="X4" s="207"/>
      <c r="Y4" s="207"/>
      <c r="AA4" s="269" t="s">
        <v>164</v>
      </c>
      <c r="AB4" s="244"/>
      <c r="AC4" s="243"/>
    </row>
    <row r="5" spans="2:29" ht="12" customHeight="1">
      <c r="B5" s="209"/>
      <c r="C5" s="209"/>
      <c r="F5" s="207"/>
      <c r="G5" s="207"/>
      <c r="H5" s="207"/>
      <c r="I5" s="207"/>
      <c r="J5" s="207"/>
      <c r="K5" s="207"/>
      <c r="L5" s="207"/>
      <c r="M5" s="207"/>
      <c r="N5" s="207"/>
      <c r="O5" s="207"/>
      <c r="P5" s="207"/>
      <c r="Q5" s="207"/>
      <c r="R5" s="207"/>
      <c r="S5" s="207"/>
      <c r="T5" s="207"/>
      <c r="U5" s="207"/>
      <c r="V5" s="207"/>
      <c r="W5" s="207"/>
      <c r="X5" s="207"/>
      <c r="Y5" s="207"/>
      <c r="AB5" s="243"/>
      <c r="AC5" s="243"/>
    </row>
    <row r="6" spans="2:29" s="210" customFormat="1" ht="43.5" hidden="1" customHeight="1">
      <c r="B6" s="427" t="s">
        <v>335</v>
      </c>
      <c r="C6" s="211"/>
      <c r="D6" s="271" t="s">
        <v>162</v>
      </c>
      <c r="F6" s="212"/>
      <c r="G6" s="212"/>
      <c r="H6" s="212"/>
      <c r="I6" s="212"/>
      <c r="J6" s="212"/>
      <c r="K6" s="212"/>
      <c r="L6" s="212"/>
      <c r="M6" s="212"/>
      <c r="N6" s="212"/>
      <c r="O6" s="212"/>
      <c r="P6" s="212"/>
      <c r="Q6" s="212"/>
      <c r="R6" s="212"/>
      <c r="S6" s="212"/>
      <c r="U6" s="212"/>
      <c r="V6" s="212"/>
      <c r="W6" s="212"/>
      <c r="X6" s="212"/>
      <c r="Y6" s="212"/>
      <c r="AA6" s="270" t="e">
        <f xml:space="preserve"> IF(D6= "Sole Bidder", 0,#REF!)</f>
        <v>#REF!</v>
      </c>
      <c r="AB6" s="242"/>
      <c r="AC6" s="242"/>
    </row>
    <row r="7" spans="2:29" ht="19.5" customHeight="1">
      <c r="B7" s="214"/>
      <c r="C7" s="214"/>
      <c r="D7" s="212"/>
    </row>
    <row r="8" spans="2:29" ht="24" customHeight="1">
      <c r="B8" s="215" t="str">
        <f>IF(D6="Individual Firm","Name of Sole Bidder [Individual Firm]",IF(D6="Licensee of a Manufacturer","Name of Bidder [Licensee]","Name of Bidder [Authorised Representative]"))</f>
        <v>Name of Sole Bidder [Individual Firm]</v>
      </c>
      <c r="C8" s="216"/>
      <c r="D8" s="435"/>
    </row>
    <row r="9" spans="2:29" ht="27.75" customHeight="1">
      <c r="B9" s="217" t="s">
        <v>165</v>
      </c>
      <c r="C9" s="218"/>
      <c r="D9" s="435"/>
    </row>
    <row r="10" spans="2:29" ht="22.5" customHeight="1">
      <c r="B10" s="219"/>
      <c r="C10" s="220"/>
      <c r="D10" s="435"/>
    </row>
    <row r="11" spans="2:29" ht="27" customHeight="1">
      <c r="B11" s="221"/>
      <c r="C11" s="222"/>
      <c r="D11" s="435"/>
    </row>
    <row r="12" spans="2:29" ht="15" customHeight="1">
      <c r="D12" s="214"/>
    </row>
    <row r="13" spans="2:29">
      <c r="B13" s="215" t="str">
        <f>IF(D6="Individual Firm","",IF(D6="Licensee of a Manufacturer","Name of Manufacturer [Licenser]","Name of Manufacturer"))</f>
        <v/>
      </c>
      <c r="C13" s="216"/>
      <c r="D13" s="435"/>
    </row>
    <row r="14" spans="2:29">
      <c r="B14" s="217" t="s">
        <v>166</v>
      </c>
      <c r="C14" s="218"/>
      <c r="D14" s="435"/>
    </row>
    <row r="15" spans="2:29">
      <c r="B15" s="219"/>
      <c r="C15" s="220"/>
      <c r="D15" s="435"/>
    </row>
    <row r="16" spans="2:29">
      <c r="B16" s="221"/>
      <c r="C16" s="222"/>
      <c r="D16" s="435"/>
    </row>
    <row r="17" spans="2:5" ht="24" customHeight="1">
      <c r="D17" s="214"/>
    </row>
    <row r="18" spans="2:5">
      <c r="B18" s="223" t="s">
        <v>136</v>
      </c>
      <c r="C18" s="224"/>
      <c r="D18" s="435"/>
    </row>
    <row r="19" spans="2:5" ht="25.5" customHeight="1">
      <c r="B19" s="223" t="s">
        <v>137</v>
      </c>
      <c r="C19" s="224"/>
      <c r="D19" s="435"/>
    </row>
    <row r="20" spans="2:5" ht="21" customHeight="1">
      <c r="B20" s="225"/>
      <c r="C20" s="225"/>
      <c r="D20" s="226"/>
    </row>
    <row r="21" spans="2:5" ht="21" customHeight="1">
      <c r="B21" s="223" t="s">
        <v>138</v>
      </c>
      <c r="C21" s="224"/>
      <c r="D21" s="562"/>
      <c r="E21" s="213"/>
    </row>
    <row r="22" spans="2:5" ht="21" customHeight="1">
      <c r="B22" s="223" t="s">
        <v>139</v>
      </c>
      <c r="C22" s="224"/>
      <c r="D22" s="563"/>
      <c r="E22" s="213"/>
    </row>
    <row r="23" spans="2:5">
      <c r="E23" s="213"/>
    </row>
  </sheetData>
  <sheetProtection password="CC69" sheet="1" objects="1" scenarios="1" formatColumns="0" formatRows="0" selectLockedCells="1"/>
  <customSheetViews>
    <customSheetView guid="{87981F99-33D2-48F3-9138-10E7D5F1DFD3}" showPageBreaks="1" showGridLines="0" printArea="1" hiddenRows="1" view="pageBreakPreview">
      <selection activeCell="D21" sqref="D21"/>
      <pageMargins left="0.75" right="0.75" top="0.69" bottom="0.7" header="0.4" footer="0.37"/>
      <pageSetup orientation="portrait" horizontalDpi="4294967295" verticalDpi="4294967295" r:id="rId1"/>
      <headerFooter alignWithMargins="0"/>
    </customSheetView>
    <customSheetView guid="{5C772B04-11E1-4A74-9F43-9A74EF38E5E2}" showPageBreaks="1" showGridLines="0" printArea="1" hiddenRows="1" view="pageBreakPreview">
      <selection activeCell="D21" sqref="D21"/>
      <pageMargins left="0.75" right="0.75" top="0.69" bottom="0.7" header="0.4" footer="0.37"/>
      <pageSetup orientation="portrait" horizontalDpi="4294967295" verticalDpi="4294967295" r:id="rId2"/>
      <headerFooter alignWithMargins="0"/>
    </customSheetView>
    <customSheetView guid="{804C0530-632A-4E06-A9A2-093B6503F55F}" showPageBreaks="1" showGridLines="0" printArea="1" hiddenRows="1" view="pageBreakPreview">
      <selection activeCell="D21" sqref="D21:D22"/>
      <pageMargins left="0.75" right="0.75" top="0.69" bottom="0.7" header="0.4" footer="0.37"/>
      <pageSetup orientation="portrait" horizontalDpi="4294967295" verticalDpi="4294967295" r:id="rId3"/>
      <headerFooter alignWithMargins="0"/>
    </customSheetView>
    <customSheetView guid="{585A669F-29FF-4D0D-B50C-5C677FB93FEB}" showPageBreaks="1" showGridLines="0" printArea="1" hiddenRows="1" view="pageBreakPreview" topLeftCell="A4">
      <selection activeCell="D21" sqref="D21:D22"/>
      <pageMargins left="0.75" right="0.75" top="0.69" bottom="0.7" header="0.4" footer="0.37"/>
      <pageSetup orientation="portrait" horizontalDpi="4294967295" verticalDpi="4294967295" r:id="rId4"/>
      <headerFooter alignWithMargins="0"/>
    </customSheetView>
    <customSheetView guid="{97EFF801-2C6F-4063-9981-A39996328FAC}" showPageBreaks="1" showGridLines="0" printArea="1" hiddenRows="1" view="pageBreakPreview" topLeftCell="A3">
      <selection activeCell="D19" sqref="D19"/>
      <pageMargins left="0.75" right="0.75" top="0.69" bottom="0.7" header="0.4" footer="0.37"/>
      <pageSetup orientation="portrait" horizontalDpi="4294967295" verticalDpi="4294967295" r:id="rId5"/>
      <headerFooter alignWithMargins="0"/>
    </customSheetView>
    <customSheetView guid="{483DCDBB-D1CA-4B11-85F4-FA65A96DCE29}" showPageBreaks="1" showGridLines="0" printArea="1" hiddenRows="1" view="pageBreakPreview">
      <selection activeCell="D14" sqref="D14"/>
      <pageMargins left="0.75" right="0.75" top="0.69" bottom="0.7" header="0.4" footer="0.37"/>
      <pageSetup orientation="portrait" r:id="rId6"/>
      <headerFooter alignWithMargins="0"/>
    </customSheetView>
    <customSheetView guid="{FA8C7114-2E15-4727-B4B0-927BCE12D1A6}" showPageBreaks="1" showGridLines="0" printArea="1" hiddenRows="1" view="pageBreakPreview">
      <selection activeCell="D14" sqref="D14"/>
      <pageMargins left="0.75" right="0.75" top="0.69" bottom="0.7" header="0.4" footer="0.37"/>
      <pageSetup orientation="portrait" r:id="rId7"/>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8"/>
      <headerFooter alignWithMargins="0"/>
    </customSheetView>
    <customSheetView guid="{D545044E-B7FF-408B-A291-2187C526EC3D}" showPageBreaks="1" showGridLines="0" printArea="1" hiddenRows="1" view="pageBreakPreview">
      <selection activeCell="D11" sqref="D11"/>
      <pageMargins left="0.75" right="0.75" top="0.69" bottom="0.7" header="0.4" footer="0.37"/>
      <pageSetup orientation="portrait" r:id="rId9"/>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10"/>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11"/>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12"/>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13"/>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14"/>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15"/>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6"/>
      <headerFooter alignWithMargins="0"/>
    </customSheetView>
    <customSheetView guid="{9CA44E70-650F-49CD-967F-298619682CA2}" showGridLines="0" topLeftCell="A7">
      <selection activeCell="D11" sqref="D11"/>
      <pageMargins left="0.75" right="0.75" top="0.69" bottom="0.7" header="0.4" footer="0.37"/>
      <pageSetup orientation="portrait" r:id="rId17"/>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8"/>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9"/>
      <headerFooter alignWithMargins="0"/>
    </customSheetView>
    <customSheetView guid="{58D82F59-8CF6-455F-B9F4-081499FDF243}" showGridLines="0">
      <selection activeCell="D9" sqref="D9"/>
      <pageMargins left="0.75" right="0.75" top="0.69" bottom="0.7" header="0.4" footer="0.37"/>
      <pageSetup orientation="portrait" r:id="rId20"/>
      <headerFooter alignWithMargins="0"/>
    </customSheetView>
    <customSheetView guid="{696D9240-6693-44E8-B9A4-2BFADD101EE2}" showGridLines="0">
      <selection activeCell="D6" sqref="D6"/>
      <pageMargins left="0.75" right="0.75" top="0.69" bottom="0.7" header="0.4" footer="0.37"/>
      <pageSetup orientation="portrait" r:id="rId21"/>
      <headerFooter alignWithMargins="0"/>
    </customSheetView>
    <customSheetView guid="{B0EE7D76-5806-4718-BDAD-3A3EA691E5E4}" showGridLines="0" topLeftCell="A4">
      <selection activeCell="D22" sqref="D22"/>
      <pageMargins left="0.75" right="0.75" top="0.69" bottom="0.7" header="0.4" footer="0.37"/>
      <pageSetup orientation="portrait" r:id="rId22"/>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23"/>
      <headerFooter alignWithMargins="0"/>
    </customSheetView>
    <customSheetView guid="{9C0E3A54-A1E4-4406-967B-FE168F751196}" showGridLines="0" topLeftCell="A7">
      <selection activeCell="D11" sqref="D11"/>
      <pageMargins left="0.75" right="0.75" top="0.69" bottom="0.7" header="0.4" footer="0.37"/>
      <pageSetup orientation="portrait" r:id="rId24"/>
      <headerFooter alignWithMargins="0"/>
    </customSheetView>
    <customSheetView guid="{EF525F2E-18DE-47FD-A864-6F2A2CA91061}" showGridLines="0">
      <selection activeCell="D9" sqref="D9"/>
      <pageMargins left="0.75" right="0.75" top="0.69" bottom="0.7" header="0.4" footer="0.37"/>
      <pageSetup orientation="portrait" r:id="rId25"/>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26"/>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27"/>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28"/>
      <headerFooter alignWithMargins="0"/>
    </customSheetView>
    <customSheetView guid="{A8D67B77-0FCD-43C6-B55F-10F11F3996C9}" showPageBreaks="1" showGridLines="0" printArea="1" hiddenRows="1" view="pageBreakPreview">
      <selection activeCell="D14" sqref="D14"/>
      <pageMargins left="0.75" right="0.75" top="0.69" bottom="0.7" header="0.4" footer="0.37"/>
      <pageSetup orientation="portrait" r:id="rId29"/>
      <headerFooter alignWithMargins="0"/>
    </customSheetView>
    <customSheetView guid="{88CDEBAE-8E08-4224-B529-C4120559940A}" showPageBreaks="1" showGridLines="0" printArea="1" hiddenRows="1" view="pageBreakPreview" topLeftCell="A4">
      <selection activeCell="D21" sqref="D21:D22"/>
      <pageMargins left="0.75" right="0.75" top="0.69" bottom="0.7" header="0.4" footer="0.37"/>
      <pageSetup orientation="portrait" horizontalDpi="4294967295" verticalDpi="4294967295" r:id="rId30"/>
      <headerFooter alignWithMargins="0"/>
    </customSheetView>
    <customSheetView guid="{2BA1F3A4-7362-4C75-9E02-FB6308B23F40}" showPageBreaks="1" showGridLines="0" printArea="1" hiddenRows="1" view="pageBreakPreview">
      <selection activeCell="D21" sqref="D21:D22"/>
      <pageMargins left="0.75" right="0.75" top="0.69" bottom="0.7" header="0.4" footer="0.37"/>
      <pageSetup orientation="portrait" horizontalDpi="4294967295" verticalDpi="4294967295" r:id="rId31"/>
      <headerFooter alignWithMargins="0"/>
    </customSheetView>
  </customSheetViews>
  <mergeCells count="3">
    <mergeCell ref="B4:D4"/>
    <mergeCell ref="B1:D1"/>
    <mergeCell ref="B2:D2"/>
  </mergeCells>
  <phoneticPr fontId="36" type="noConversion"/>
  <conditionalFormatting sqref="D7">
    <cfRule type="expression" dxfId="2" priority="3" stopIfTrue="1">
      <formula>$AA$6=0</formula>
    </cfRule>
  </conditionalFormatting>
  <conditionalFormatting sqref="B13:C16">
    <cfRule type="expression" dxfId="1" priority="4" stopIfTrue="1">
      <formula>$D$6= "Individual Firm"</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horizontalDpi="4294967295" verticalDpi="4294967295" r:id="rId32"/>
  <headerFooter alignWithMargins="0"/>
  <drawing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2"/>
  </sheetPr>
  <dimension ref="A1:AE30"/>
  <sheetViews>
    <sheetView showGridLines="0" view="pageBreakPreview" zoomScale="60" zoomScaleNormal="100" workbookViewId="0">
      <selection activeCell="G18" sqref="G18"/>
    </sheetView>
  </sheetViews>
  <sheetFormatPr defaultColWidth="9" defaultRowHeight="16.5"/>
  <cols>
    <col min="1" max="1" width="11.75" style="100" customWidth="1"/>
    <col min="2" max="2" width="15.625" style="100" customWidth="1"/>
    <col min="3" max="3" width="8.625" style="100" customWidth="1"/>
    <col min="4" max="4" width="21.375" style="100" customWidth="1"/>
    <col min="5" max="5" width="18.75" style="100" customWidth="1"/>
    <col min="6" max="6" width="12.875" style="100" customWidth="1"/>
    <col min="7" max="7" width="26.375" style="100" customWidth="1"/>
    <col min="8" max="8" width="11.5" style="100" customWidth="1"/>
    <col min="9" max="9" width="28.375" style="100" customWidth="1"/>
    <col min="10" max="10" width="80.5" style="314" customWidth="1"/>
    <col min="11" max="11" width="6.625" style="100" customWidth="1"/>
    <col min="12" max="12" width="13.625" style="100" customWidth="1"/>
    <col min="13" max="13" width="22.75" style="101" customWidth="1"/>
    <col min="14" max="14" width="25.25" style="101" customWidth="1"/>
    <col min="15" max="15" width="15.25" style="101" hidden="1" customWidth="1"/>
    <col min="16" max="16" width="9" style="281" hidden="1" customWidth="1"/>
    <col min="17" max="17" width="9" style="393" hidden="1" customWidth="1"/>
    <col min="18" max="18" width="6.375" style="393" hidden="1" customWidth="1"/>
    <col min="19" max="19" width="9" style="393" hidden="1" customWidth="1"/>
    <col min="20" max="20" width="12.875" style="393" hidden="1" customWidth="1"/>
    <col min="21" max="21" width="20.625" style="393" hidden="1" customWidth="1"/>
    <col min="22" max="22" width="18.375" style="393" hidden="1" customWidth="1"/>
    <col min="23" max="23" width="9" style="393" customWidth="1"/>
    <col min="24" max="27" width="9" style="394" customWidth="1"/>
    <col min="28" max="31" width="9" style="394"/>
    <col min="32" max="16384" width="9" style="91"/>
  </cols>
  <sheetData>
    <row r="1" spans="1:22" ht="29.25" customHeight="1">
      <c r="A1" s="93" t="str">
        <f>Cover!B3</f>
        <v>Specification No.: CC/NT/G-COND/DOM/A02/23/00652</v>
      </c>
      <c r="B1" s="93"/>
      <c r="C1" s="93"/>
      <c r="D1" s="93"/>
      <c r="E1" s="93"/>
      <c r="F1" s="93"/>
      <c r="G1" s="93"/>
      <c r="H1" s="93"/>
      <c r="I1" s="93"/>
      <c r="J1" s="313"/>
      <c r="K1" s="93"/>
      <c r="L1" s="93"/>
      <c r="M1" s="96"/>
      <c r="N1" s="97" t="s">
        <v>245</v>
      </c>
      <c r="O1" s="97"/>
    </row>
    <row r="2" spans="1:22" ht="18" customHeight="1">
      <c r="A2" s="73"/>
      <c r="B2" s="73"/>
      <c r="C2" s="73"/>
      <c r="D2" s="73"/>
      <c r="E2" s="73"/>
      <c r="F2" s="73"/>
      <c r="G2" s="73"/>
      <c r="H2" s="73"/>
      <c r="I2" s="73"/>
      <c r="J2" s="73"/>
      <c r="K2" s="73"/>
      <c r="L2" s="73"/>
    </row>
    <row r="3" spans="1:22" ht="52.5" customHeight="1">
      <c r="A3" s="639"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639"/>
      <c r="C3" s="639"/>
      <c r="D3" s="639"/>
      <c r="E3" s="639"/>
      <c r="F3" s="639"/>
      <c r="G3" s="639"/>
      <c r="H3" s="639"/>
      <c r="I3" s="639"/>
      <c r="J3" s="639"/>
      <c r="K3" s="639"/>
      <c r="L3" s="639"/>
      <c r="M3" s="639"/>
      <c r="N3" s="639"/>
      <c r="O3" s="639"/>
    </row>
    <row r="4" spans="1:22" ht="21.95" customHeight="1">
      <c r="A4" s="640" t="s">
        <v>248</v>
      </c>
      <c r="B4" s="640"/>
      <c r="C4" s="640"/>
      <c r="D4" s="640"/>
      <c r="E4" s="640"/>
      <c r="F4" s="640"/>
      <c r="G4" s="640"/>
      <c r="H4" s="640"/>
      <c r="I4" s="640"/>
      <c r="J4" s="640"/>
      <c r="K4" s="640"/>
      <c r="L4" s="640"/>
      <c r="M4" s="640"/>
      <c r="N4" s="640"/>
      <c r="O4" s="640"/>
    </row>
    <row r="5" spans="1:22" ht="18" customHeight="1">
      <c r="J5" s="100"/>
    </row>
    <row r="6" spans="1:22" ht="18" customHeight="1">
      <c r="A6" s="29" t="s">
        <v>167</v>
      </c>
      <c r="B6" s="29"/>
      <c r="C6" s="29"/>
      <c r="D6" s="29"/>
      <c r="E6" s="29"/>
      <c r="F6" s="29"/>
      <c r="G6" s="29"/>
      <c r="H6" s="29"/>
      <c r="I6" s="29"/>
      <c r="J6" s="30"/>
      <c r="K6" s="29"/>
      <c r="L6" s="29"/>
      <c r="M6" s="69" t="s">
        <v>219</v>
      </c>
      <c r="O6" s="30"/>
    </row>
    <row r="7" spans="1:22" ht="18" customHeight="1">
      <c r="A7" s="29" t="str">
        <f>"Bidder as "&amp; 'Names of Bidder'!D6</f>
        <v>Bidder as Individual Firm</v>
      </c>
      <c r="B7" s="29"/>
      <c r="C7" s="29"/>
      <c r="D7" s="29"/>
      <c r="E7" s="29"/>
      <c r="F7" s="29"/>
      <c r="G7" s="29"/>
      <c r="H7" s="29"/>
      <c r="I7" s="29"/>
      <c r="M7" s="68" t="s">
        <v>221</v>
      </c>
      <c r="O7" s="32"/>
    </row>
    <row r="8" spans="1:22" ht="15.75" customHeight="1">
      <c r="A8" s="74" t="s">
        <v>220</v>
      </c>
      <c r="B8" s="74"/>
      <c r="C8" s="638" t="str">
        <f>IF('Names of Bidder'!D8=0, "", 'Names of Bidder'!D8)</f>
        <v/>
      </c>
      <c r="D8" s="638"/>
      <c r="E8" s="638"/>
      <c r="F8" s="560"/>
      <c r="G8" s="560"/>
      <c r="H8" s="560"/>
      <c r="I8" s="560"/>
      <c r="J8" s="560"/>
      <c r="M8" s="68" t="s">
        <v>223</v>
      </c>
      <c r="O8" s="32"/>
    </row>
    <row r="9" spans="1:22">
      <c r="A9" s="74" t="s">
        <v>222</v>
      </c>
      <c r="B9" s="74"/>
      <c r="C9" s="638" t="str">
        <f>IF('Names of Bidder'!D9=0, "", 'Names of Bidder'!D9)</f>
        <v/>
      </c>
      <c r="D9" s="638"/>
      <c r="E9" s="638"/>
      <c r="F9" s="560"/>
      <c r="G9" s="560"/>
      <c r="H9" s="560"/>
      <c r="I9" s="560"/>
      <c r="J9" s="560"/>
      <c r="M9" s="68" t="s">
        <v>224</v>
      </c>
      <c r="O9" s="32"/>
    </row>
    <row r="10" spans="1:22">
      <c r="A10" s="76"/>
      <c r="B10" s="76"/>
      <c r="C10" s="638" t="str">
        <f>IF('Names of Bidder'!D10=0, "", 'Names of Bidder'!D10)</f>
        <v/>
      </c>
      <c r="D10" s="638"/>
      <c r="E10" s="638"/>
      <c r="F10" s="560"/>
      <c r="G10" s="560"/>
      <c r="H10" s="560"/>
      <c r="I10" s="560"/>
      <c r="J10" s="560"/>
      <c r="M10" s="428" t="s">
        <v>336</v>
      </c>
      <c r="O10" s="32"/>
    </row>
    <row r="11" spans="1:22">
      <c r="A11" s="76"/>
      <c r="B11" s="76"/>
      <c r="C11" s="638" t="str">
        <f>IF('Names of Bidder'!D11=0, "", 'Names of Bidder'!D11)</f>
        <v/>
      </c>
      <c r="D11" s="638"/>
      <c r="E11" s="638"/>
      <c r="F11" s="560"/>
      <c r="G11" s="560"/>
      <c r="H11" s="560"/>
      <c r="I11" s="560"/>
      <c r="J11" s="560"/>
      <c r="M11" s="68" t="s">
        <v>226</v>
      </c>
      <c r="O11" s="32"/>
    </row>
    <row r="12" spans="1:22" ht="18" customHeight="1">
      <c r="A12" s="76"/>
      <c r="B12" s="76"/>
      <c r="C12" s="76"/>
      <c r="D12" s="76"/>
      <c r="E12" s="76"/>
      <c r="F12" s="76"/>
      <c r="G12" s="76"/>
      <c r="H12" s="76"/>
      <c r="I12" s="76"/>
      <c r="J12" s="31"/>
      <c r="K12" s="31"/>
      <c r="L12" s="31"/>
      <c r="M12" s="68"/>
      <c r="O12" s="32"/>
    </row>
    <row r="13" spans="1:22" ht="18" customHeight="1">
      <c r="A13" s="77"/>
      <c r="B13" s="77"/>
      <c r="C13" s="77"/>
      <c r="D13" s="77"/>
      <c r="E13" s="77"/>
      <c r="F13" s="77"/>
      <c r="G13" s="77"/>
      <c r="H13" s="77"/>
      <c r="I13" s="77"/>
      <c r="J13" s="77"/>
      <c r="K13" s="77"/>
      <c r="L13" s="77"/>
      <c r="M13" s="111"/>
      <c r="N13" s="33"/>
      <c r="O13" s="33"/>
    </row>
    <row r="14" spans="1:22" ht="27" customHeight="1">
      <c r="A14" s="643" t="s">
        <v>478</v>
      </c>
      <c r="B14" s="643"/>
      <c r="C14" s="643"/>
      <c r="D14" s="643"/>
      <c r="E14" s="643"/>
      <c r="F14" s="643"/>
      <c r="G14" s="643"/>
      <c r="H14" s="643"/>
      <c r="I14" s="643"/>
      <c r="J14" s="643"/>
      <c r="K14" s="643"/>
      <c r="L14" s="643"/>
      <c r="M14" s="643"/>
      <c r="N14" s="643"/>
      <c r="O14" s="643"/>
      <c r="P14" s="315"/>
    </row>
    <row r="15" spans="1:22" ht="18" customHeight="1">
      <c r="J15" s="100"/>
      <c r="M15" s="96"/>
      <c r="N15" s="97" t="s">
        <v>191</v>
      </c>
      <c r="T15" s="393">
        <f>Discount!O18</f>
        <v>0</v>
      </c>
    </row>
    <row r="16" spans="1:22" ht="90" customHeight="1">
      <c r="A16" s="279" t="s">
        <v>192</v>
      </c>
      <c r="B16" s="279" t="s">
        <v>422</v>
      </c>
      <c r="C16" s="567" t="s">
        <v>423</v>
      </c>
      <c r="D16" s="569" t="s">
        <v>435</v>
      </c>
      <c r="E16" s="279" t="s">
        <v>425</v>
      </c>
      <c r="F16" s="570" t="s">
        <v>438</v>
      </c>
      <c r="G16" s="586" t="s">
        <v>467</v>
      </c>
      <c r="H16" s="586" t="s">
        <v>439</v>
      </c>
      <c r="I16" s="586" t="s">
        <v>456</v>
      </c>
      <c r="J16" s="279" t="s">
        <v>214</v>
      </c>
      <c r="K16" s="280" t="s">
        <v>190</v>
      </c>
      <c r="L16" s="280" t="s">
        <v>193</v>
      </c>
      <c r="M16" s="279" t="s">
        <v>444</v>
      </c>
      <c r="N16" s="279" t="s">
        <v>445</v>
      </c>
      <c r="O16" s="279" t="s">
        <v>411</v>
      </c>
      <c r="T16" s="393" t="e">
        <f>Discount!O19</f>
        <v>#REF!</v>
      </c>
      <c r="V16" s="576" t="s">
        <v>457</v>
      </c>
    </row>
    <row r="17" spans="1:31" ht="18" customHeight="1">
      <c r="A17" s="280">
        <v>1</v>
      </c>
      <c r="B17" s="280">
        <v>2</v>
      </c>
      <c r="C17" s="280">
        <v>3</v>
      </c>
      <c r="D17" s="568" t="s">
        <v>437</v>
      </c>
      <c r="E17" s="568">
        <v>4</v>
      </c>
      <c r="F17" s="568" t="s">
        <v>440</v>
      </c>
      <c r="G17" s="568" t="s">
        <v>441</v>
      </c>
      <c r="H17" s="568" t="s">
        <v>442</v>
      </c>
      <c r="I17" s="568" t="s">
        <v>443</v>
      </c>
      <c r="J17" s="568">
        <v>5</v>
      </c>
      <c r="K17" s="280">
        <v>7</v>
      </c>
      <c r="L17" s="280">
        <v>8</v>
      </c>
      <c r="M17" s="280">
        <v>9</v>
      </c>
      <c r="N17" s="280" t="s">
        <v>426</v>
      </c>
      <c r="O17" s="280">
        <v>11</v>
      </c>
      <c r="V17" s="575"/>
    </row>
    <row r="18" spans="1:31" s="112" customFormat="1" ht="55.9" customHeight="1">
      <c r="A18" s="587">
        <v>1</v>
      </c>
      <c r="B18" s="588">
        <v>7000020724</v>
      </c>
      <c r="C18" s="588">
        <v>10</v>
      </c>
      <c r="D18" s="589" t="s">
        <v>481</v>
      </c>
      <c r="E18" s="588">
        <v>1000030868</v>
      </c>
      <c r="F18" s="588">
        <v>76141000</v>
      </c>
      <c r="G18" s="590"/>
      <c r="H18" s="588">
        <v>18</v>
      </c>
      <c r="I18" s="590"/>
      <c r="J18" s="600" t="s">
        <v>480</v>
      </c>
      <c r="K18" s="591" t="s">
        <v>475</v>
      </c>
      <c r="L18" s="592">
        <v>2650</v>
      </c>
      <c r="M18" s="584"/>
      <c r="N18" s="585" t="str">
        <f>IF(M18=0, "INCLUDED", IF(ISERROR(L18*M18), M18, L18*M18))</f>
        <v>INCLUDED</v>
      </c>
      <c r="O18" s="552" t="s">
        <v>252</v>
      </c>
      <c r="P18" s="596"/>
      <c r="Q18" s="395"/>
      <c r="R18" s="395" t="str">
        <f>IF(O18="",Bought Out,O18)</f>
        <v>Direct</v>
      </c>
      <c r="S18" s="395"/>
      <c r="T18" s="395">
        <f>IF(O18="Direct",M18*(1-T4),M18*(1-T5))</f>
        <v>0</v>
      </c>
      <c r="U18" s="395" t="s">
        <v>470</v>
      </c>
      <c r="V18" s="574">
        <f t="shared" ref="V18" si="0">IF(I18="",H18*(IF(N18="Included",0,N18))/100,I18*(IF(N18="Included",0,N18))/100)</f>
        <v>0</v>
      </c>
      <c r="W18" s="395"/>
      <c r="X18" s="396"/>
      <c r="Y18" s="396"/>
      <c r="Z18" s="396"/>
      <c r="AA18" s="396"/>
      <c r="AB18" s="396"/>
      <c r="AC18" s="396"/>
      <c r="AD18" s="396"/>
      <c r="AE18" s="396"/>
    </row>
    <row r="19" spans="1:31" ht="26.1" customHeight="1">
      <c r="A19" s="319"/>
      <c r="B19" s="319"/>
      <c r="C19" s="319"/>
      <c r="D19" s="319"/>
      <c r="E19" s="319"/>
      <c r="F19" s="319"/>
      <c r="G19" s="319"/>
      <c r="H19" s="319"/>
      <c r="I19" s="319"/>
      <c r="J19" s="644" t="s">
        <v>251</v>
      </c>
      <c r="K19" s="644"/>
      <c r="L19" s="644"/>
      <c r="M19" s="317"/>
      <c r="N19" s="551">
        <f>SUM(N18:N18)</f>
        <v>0</v>
      </c>
      <c r="O19" s="526"/>
      <c r="P19" s="92"/>
      <c r="V19" s="575">
        <f>SUM(V18:V18)</f>
        <v>0</v>
      </c>
    </row>
    <row r="20" spans="1:31" ht="26.1" customHeight="1">
      <c r="A20" s="322"/>
      <c r="B20" s="322"/>
      <c r="C20" s="322"/>
      <c r="D20" s="322"/>
      <c r="E20" s="322"/>
      <c r="F20" s="322"/>
      <c r="G20" s="322"/>
      <c r="H20" s="322"/>
      <c r="I20" s="322"/>
      <c r="J20" s="641" t="s">
        <v>324</v>
      </c>
      <c r="K20" s="641"/>
      <c r="L20" s="641"/>
      <c r="M20" s="317"/>
      <c r="N20" s="541">
        <v>0</v>
      </c>
      <c r="O20" s="526"/>
      <c r="P20" s="92"/>
    </row>
    <row r="21" spans="1:31" ht="26.1" customHeight="1">
      <c r="A21" s="322"/>
      <c r="B21" s="322"/>
      <c r="C21" s="322"/>
      <c r="D21" s="322"/>
      <c r="E21" s="322"/>
      <c r="F21" s="322"/>
      <c r="G21" s="322"/>
      <c r="H21" s="322"/>
      <c r="I21" s="322"/>
      <c r="J21" s="645" t="s">
        <v>250</v>
      </c>
      <c r="K21" s="645"/>
      <c r="L21" s="645"/>
      <c r="M21" s="317"/>
      <c r="N21" s="542">
        <f>N19+N20</f>
        <v>0</v>
      </c>
      <c r="O21" s="526"/>
      <c r="P21" s="92"/>
    </row>
    <row r="22" spans="1:31" ht="7.5" customHeight="1">
      <c r="A22" s="323"/>
      <c r="B22" s="323"/>
      <c r="C22" s="323"/>
      <c r="D22" s="323"/>
      <c r="E22" s="323"/>
      <c r="F22" s="323"/>
      <c r="G22" s="323"/>
      <c r="H22" s="323"/>
      <c r="I22" s="323"/>
      <c r="J22" s="324"/>
      <c r="K22" s="324"/>
      <c r="L22" s="324"/>
      <c r="M22" s="325"/>
      <c r="N22" s="326"/>
      <c r="O22" s="327"/>
    </row>
    <row r="23" spans="1:31" ht="7.5" customHeight="1">
      <c r="J23" s="646"/>
      <c r="K23" s="646"/>
      <c r="L23" s="646"/>
      <c r="M23" s="646"/>
      <c r="N23" s="646"/>
      <c r="O23" s="646"/>
    </row>
    <row r="24" spans="1:31" ht="7.5" customHeight="1">
      <c r="A24" s="328"/>
      <c r="B24" s="328"/>
      <c r="C24" s="328"/>
      <c r="D24" s="328"/>
      <c r="E24" s="328"/>
      <c r="F24" s="328"/>
      <c r="G24" s="328"/>
      <c r="H24" s="328"/>
      <c r="I24" s="328"/>
      <c r="J24" s="646"/>
      <c r="K24" s="646"/>
      <c r="L24" s="646"/>
      <c r="M24" s="646"/>
      <c r="N24" s="646"/>
      <c r="O24" s="646"/>
    </row>
    <row r="25" spans="1:31" ht="27" customHeight="1">
      <c r="A25" s="329" t="s">
        <v>235</v>
      </c>
      <c r="B25" s="647" t="s">
        <v>447</v>
      </c>
      <c r="C25" s="647"/>
      <c r="D25" s="647"/>
      <c r="E25" s="647"/>
      <c r="F25" s="647"/>
      <c r="G25" s="647"/>
      <c r="H25" s="647"/>
      <c r="I25" s="647"/>
      <c r="J25" s="647"/>
      <c r="K25" s="647"/>
      <c r="L25" s="647"/>
      <c r="M25" s="647"/>
      <c r="N25" s="647"/>
      <c r="O25" s="647"/>
    </row>
    <row r="26" spans="1:31" ht="33.6" customHeight="1">
      <c r="A26" s="330"/>
      <c r="B26" s="648" t="s">
        <v>446</v>
      </c>
      <c r="C26" s="648"/>
      <c r="D26" s="648"/>
      <c r="E26" s="648"/>
      <c r="F26" s="648"/>
      <c r="G26" s="648"/>
      <c r="H26" s="648"/>
      <c r="I26" s="648"/>
      <c r="J26" s="648"/>
      <c r="K26" s="648"/>
      <c r="L26" s="648"/>
      <c r="M26" s="648"/>
    </row>
    <row r="27" spans="1:31" ht="33.6" customHeight="1">
      <c r="A27" s="104" t="s">
        <v>229</v>
      </c>
      <c r="B27" s="144">
        <f>'Names of Bidder'!D21</f>
        <v>0</v>
      </c>
      <c r="D27" s="144"/>
      <c r="E27" s="104"/>
      <c r="F27" s="104"/>
      <c r="G27" s="104"/>
      <c r="H27" s="104"/>
      <c r="I27" s="104"/>
      <c r="K27" s="528"/>
      <c r="L27" s="529"/>
      <c r="M27" s="106" t="s">
        <v>232</v>
      </c>
      <c r="N27" s="144" t="str">
        <f>IF('Names of Bidder'!D18=0, "", 'Names of Bidder'!D18)</f>
        <v/>
      </c>
      <c r="O27" s="522"/>
    </row>
    <row r="28" spans="1:31" ht="33.6" customHeight="1">
      <c r="A28" s="104" t="s">
        <v>230</v>
      </c>
      <c r="B28" s="578">
        <f>'Names of Bidder'!D22</f>
        <v>0</v>
      </c>
      <c r="D28" s="144"/>
      <c r="E28" s="104"/>
      <c r="F28" s="104"/>
      <c r="G28" s="104"/>
      <c r="H28" s="104"/>
      <c r="I28" s="104"/>
      <c r="K28" s="530"/>
      <c r="L28" s="529"/>
      <c r="M28" s="106" t="s">
        <v>233</v>
      </c>
      <c r="N28" s="578" t="str">
        <f>IF('Names of Bidder'!D19=0, "", 'Names of Bidder'!D19)</f>
        <v/>
      </c>
      <c r="O28" s="578"/>
    </row>
    <row r="29" spans="1:31" ht="33.6" customHeight="1">
      <c r="J29" s="332"/>
      <c r="K29" s="101"/>
    </row>
    <row r="30" spans="1:31" ht="33.6" customHeight="1">
      <c r="J30" s="332"/>
      <c r="K30" s="101"/>
      <c r="M30" s="106"/>
      <c r="N30" s="642"/>
      <c r="O30" s="642"/>
    </row>
  </sheetData>
  <sheetProtection password="EE0B" sheet="1" formatColumns="0" formatRows="0" selectLockedCells="1"/>
  <customSheetViews>
    <customSheetView guid="{87981F99-33D2-48F3-9138-10E7D5F1DFD3}"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5C772B04-11E1-4A74-9F43-9A74EF38E5E2}" scale="60" showPageBreaks="1" showGridLines="0" printArea="1" hiddenColumns="1" view="pageBreakPreview">
      <selection activeCell="M18" sqref="M18"/>
      <colBreaks count="1" manualBreakCount="1">
        <brk id="15"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 guid="{804C0530-632A-4E06-A9A2-093B6503F55F}"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
      <headerFooter alignWithMargins="0">
        <oddFooter>&amp;R&amp;"Book Antiqua,Bold"&amp;10Schedule-1/ Page &amp;P of &amp;N</oddFooter>
      </headerFooter>
    </customSheetView>
    <customSheetView guid="{585A669F-29FF-4D0D-B50C-5C677FB93FEB}" scale="60" showPageBreaks="1" showGridLines="0" printArea="1" hiddenColumns="1" view="pageBreakPreview" topLeftCell="A29">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4"/>
      <headerFooter alignWithMargins="0">
        <oddFooter>&amp;R&amp;"Book Antiqua,Bold"&amp;10Schedule-1/ Page &amp;P of &amp;N</oddFooter>
      </headerFooter>
    </customSheetView>
    <customSheetView guid="{97EFF801-2C6F-4063-9981-A39996328FAC}" scale="60" showPageBreaks="1" showGridLines="0" printArea="1" hiddenColumns="1" view="pageBreakPreview" topLeftCell="A26">
      <selection activeCell="G31" sqref="G31"/>
      <colBreaks count="1" manualBreakCount="1">
        <brk id="15" max="1048575" man="1"/>
      </colBreaks>
      <pageMargins left="0.21" right="0.23" top="0.48" bottom="0.48" header="0.25" footer="0.27"/>
      <printOptions horizontalCentered="1"/>
      <pageSetup paperSize="9" scale="40" orientation="landscape" horizontalDpi="4294967295" verticalDpi="4294967295" r:id="rId5"/>
      <headerFooter alignWithMargins="0">
        <oddFooter>&amp;R&amp;"Book Antiqua,Bold"&amp;10Schedule-1/ Page &amp;P of &amp;N</oddFooter>
      </headerFooter>
    </customSheetView>
    <customSheetView guid="{483DCDBB-D1CA-4B11-85F4-FA65A96DCE2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6"/>
      <headerFooter alignWithMargins="0">
        <oddFooter>&amp;R&amp;"Book Antiqua,Bold"&amp;10Schedule-1/ Page &amp;P of &amp;N</oddFooter>
      </headerFooter>
    </customSheetView>
    <customSheetView guid="{FA8C7114-2E15-4727-B4B0-927BCE12D1A6}" scale="85" showPageBreaks="1" showGridLines="0" fitToPage="1" printArea="1" hiddenColumns="1" view="pageBreakPreview">
      <selection activeCell="G19" sqref="G19"/>
      <colBreaks count="1" manualBreakCount="1">
        <brk id="16" max="1048575" man="1"/>
      </colBreaks>
      <pageMargins left="0.21" right="0.23" top="0.48" bottom="0.48" header="0.25" footer="0.27"/>
      <printOptions horizontalCentered="1"/>
      <pageSetup paperSize="9" scale="38" orientation="landscape" r:id="rId7"/>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8"/>
      <headerFooter alignWithMargins="0">
        <oddFooter>&amp;R&amp;"Book Antiqua,Bold"&amp;10Schedule-1/ Page &amp;P of &amp;N</oddFooter>
      </headerFooter>
    </customSheetView>
    <customSheetView guid="{D545044E-B7FF-408B-A291-2187C526EC3D}"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9"/>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10"/>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11"/>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12"/>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13"/>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14"/>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15"/>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16"/>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9"/>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20"/>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22"/>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23"/>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4"/>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25"/>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6"/>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27"/>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28"/>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29"/>
      <headerFooter alignWithMargins="0">
        <oddFooter>&amp;R&amp;"Book Antiqua,Bold"&amp;10Schedule-1/ Page &amp;P of &amp;N</oddFooter>
      </headerFooter>
    </customSheetView>
    <customSheetView guid="{A8D67B77-0FCD-43C6-B55F-10F11F3996C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30"/>
      <headerFooter alignWithMargins="0">
        <oddFooter>&amp;R&amp;"Book Antiqua,Bold"&amp;10Schedule-1/ Page &amp;P of &amp;N</oddFooter>
      </headerFooter>
    </customSheetView>
    <customSheetView guid="{88CDEBAE-8E08-4224-B529-C4120559940A}" scale="60" showPageBreaks="1" showGridLines="0" printArea="1" hiddenColumns="1" view="pageBreakPreview">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31"/>
      <headerFooter alignWithMargins="0">
        <oddFooter>&amp;R&amp;"Book Antiqua,Bold"&amp;10Schedule-1/ Page &amp;P of &amp;N</oddFooter>
      </headerFooter>
    </customSheetView>
    <customSheetView guid="{2BA1F3A4-7362-4C75-9E02-FB6308B23F40}"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2"/>
      <headerFooter alignWithMargins="0">
        <oddFooter>&amp;R&amp;"Book Antiqua,Bold"&amp;10Schedule-1/ Page &amp;P of &amp;N</oddFooter>
      </headerFooter>
    </customSheetView>
  </customSheetViews>
  <mergeCells count="14">
    <mergeCell ref="J20:L20"/>
    <mergeCell ref="N30:O30"/>
    <mergeCell ref="A14:O14"/>
    <mergeCell ref="J19:L19"/>
    <mergeCell ref="J21:L21"/>
    <mergeCell ref="J23:O24"/>
    <mergeCell ref="B25:O25"/>
    <mergeCell ref="B26:M26"/>
    <mergeCell ref="C11:E11"/>
    <mergeCell ref="A3:O3"/>
    <mergeCell ref="A4:O4"/>
    <mergeCell ref="C8:E8"/>
    <mergeCell ref="C9:E9"/>
    <mergeCell ref="C10:E10"/>
  </mergeCells>
  <phoneticPr fontId="3" type="noConversion"/>
  <dataValidations xWindow="482" yWindow="355" count="3">
    <dataValidation type="list" allowBlank="1" showInputMessage="1" showErrorMessage="1" sqref="O18" xr:uid="{00000000-0002-0000-0300-000000000000}">
      <formula1>"Direct,Bought Out"</formula1>
    </dataValidation>
    <dataValidation operator="greaterThan" allowBlank="1" showInputMessage="1" showErrorMessage="1" sqref="M18" xr:uid="{00000000-0002-0000-0300-000001000000}"/>
    <dataValidation type="list" allowBlank="1" showInputMessage="1" showErrorMessage="1" sqref="I18" xr:uid="{00000000-0002-0000-0300-000002000000}">
      <formula1>"0,5,12,18,28"</formula1>
    </dataValidation>
  </dataValidations>
  <printOptions horizontalCentered="1"/>
  <pageMargins left="0.21" right="0.23" top="0.48" bottom="0.48" header="0.25" footer="0.27"/>
  <pageSetup paperSize="9" scale="40" orientation="landscape" horizontalDpi="4294967295" verticalDpi="4294967295" r:id="rId33"/>
  <headerFooter alignWithMargins="0">
    <oddFooter>&amp;R&amp;"Book Antiqua,Bold"&amp;10Schedule-1/ Page &amp;P of &amp;N</oddFooter>
  </headerFooter>
  <colBreaks count="1" manualBreakCount="1">
    <brk id="15" max="1048575" man="1"/>
  </colBreaks>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X32"/>
  <sheetViews>
    <sheetView topLeftCell="A13" zoomScaleNormal="100" zoomScaleSheetLayoutView="100" workbookViewId="0">
      <selection activeCell="K13" sqref="K1:K65536"/>
    </sheetView>
  </sheetViews>
  <sheetFormatPr defaultColWidth="9" defaultRowHeight="16.5"/>
  <cols>
    <col min="1" max="1" width="10.625" style="100" customWidth="1"/>
    <col min="2" max="2" width="31.75" style="314" customWidth="1"/>
    <col min="3" max="3" width="11.75" style="314" customWidth="1"/>
    <col min="4" max="4" width="6.625" style="100" customWidth="1"/>
    <col min="5" max="5" width="8.125" style="100" customWidth="1"/>
    <col min="6" max="6" width="11.375" style="101" customWidth="1"/>
    <col min="7" max="7" width="16.875" style="101" customWidth="1"/>
    <col min="8" max="8" width="11.125" style="101" customWidth="1"/>
    <col min="9" max="9" width="9" style="281"/>
    <col min="10" max="10" width="9.875" style="393" customWidth="1"/>
    <col min="11" max="11" width="6.375" style="393" hidden="1" customWidth="1"/>
    <col min="12" max="16" width="9" style="393"/>
    <col min="17" max="24" width="9" style="394"/>
    <col min="25" max="16384" width="9" style="91"/>
  </cols>
  <sheetData>
    <row r="1" spans="1:9" ht="18" customHeight="1">
      <c r="A1" s="93" t="str">
        <f>Cover!B3</f>
        <v>Specification No.: CC/NT/G-COND/DOM/A02/23/00652</v>
      </c>
      <c r="B1" s="313"/>
      <c r="C1" s="313"/>
      <c r="D1" s="93"/>
      <c r="E1" s="93"/>
      <c r="F1" s="96"/>
      <c r="G1" s="96"/>
      <c r="H1" s="97" t="s">
        <v>245</v>
      </c>
    </row>
    <row r="2" spans="1:9" ht="18" customHeight="1">
      <c r="A2" s="73"/>
      <c r="B2" s="73"/>
      <c r="C2" s="73"/>
      <c r="D2" s="73"/>
      <c r="E2" s="73"/>
    </row>
    <row r="3" spans="1:9" ht="64.5" customHeight="1">
      <c r="A3" s="655"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655"/>
      <c r="C3" s="655"/>
      <c r="D3" s="655"/>
      <c r="E3" s="655"/>
      <c r="F3" s="655"/>
      <c r="G3" s="655"/>
      <c r="H3" s="655"/>
    </row>
    <row r="4" spans="1:9" ht="21.95" customHeight="1">
      <c r="A4" s="640" t="s">
        <v>248</v>
      </c>
      <c r="B4" s="640"/>
      <c r="C4" s="640"/>
      <c r="D4" s="640"/>
      <c r="E4" s="640"/>
      <c r="F4" s="640"/>
      <c r="G4" s="640"/>
      <c r="H4" s="640"/>
    </row>
    <row r="5" spans="1:9" ht="18" customHeight="1">
      <c r="B5" s="100"/>
      <c r="C5" s="100"/>
    </row>
    <row r="6" spans="1:9" ht="18" customHeight="1">
      <c r="A6" s="29" t="s">
        <v>167</v>
      </c>
      <c r="B6" s="30"/>
      <c r="C6" s="30"/>
      <c r="D6" s="29"/>
      <c r="E6" s="29"/>
      <c r="F6" s="69" t="s">
        <v>219</v>
      </c>
      <c r="H6" s="30"/>
    </row>
    <row r="7" spans="1:9" ht="18" customHeight="1">
      <c r="A7" s="29" t="str">
        <f>"Bidder as "&amp; 'Names of Bidder'!D6</f>
        <v>Bidder as Individual Firm</v>
      </c>
      <c r="F7" s="68" t="s">
        <v>221</v>
      </c>
      <c r="H7" s="32"/>
    </row>
    <row r="8" spans="1:9" ht="18" customHeight="1">
      <c r="A8" s="74" t="s">
        <v>220</v>
      </c>
      <c r="B8" s="656">
        <f>'Names of Bidder'!D8</f>
        <v>0</v>
      </c>
      <c r="C8" s="656"/>
      <c r="D8" s="656"/>
      <c r="E8" s="656"/>
      <c r="F8" s="68" t="s">
        <v>223</v>
      </c>
      <c r="H8" s="32"/>
    </row>
    <row r="9" spans="1:9" ht="18" customHeight="1">
      <c r="A9" s="74" t="s">
        <v>222</v>
      </c>
      <c r="B9" s="656">
        <f>'Names of Bidder'!D9</f>
        <v>0</v>
      </c>
      <c r="C9" s="656"/>
      <c r="D9" s="656"/>
      <c r="E9" s="656"/>
      <c r="F9" s="68" t="s">
        <v>224</v>
      </c>
      <c r="H9" s="32"/>
    </row>
    <row r="10" spans="1:9" ht="18" customHeight="1">
      <c r="A10" s="76"/>
      <c r="B10" s="656">
        <f>'Names of Bidder'!D10</f>
        <v>0</v>
      </c>
      <c r="C10" s="656"/>
      <c r="D10" s="656"/>
      <c r="E10" s="656"/>
      <c r="F10" s="68" t="s">
        <v>225</v>
      </c>
      <c r="H10" s="32"/>
    </row>
    <row r="11" spans="1:9" ht="18" customHeight="1">
      <c r="A11" s="76"/>
      <c r="B11" s="656">
        <f>'Names of Bidder'!D11</f>
        <v>0</v>
      </c>
      <c r="C11" s="656"/>
      <c r="D11" s="656"/>
      <c r="E11" s="656"/>
      <c r="F11" s="68" t="s">
        <v>226</v>
      </c>
      <c r="H11" s="32"/>
    </row>
    <row r="12" spans="1:9" ht="18" customHeight="1">
      <c r="A12" s="76"/>
      <c r="B12" s="31"/>
      <c r="C12" s="31"/>
      <c r="D12" s="31"/>
      <c r="E12" s="31"/>
      <c r="F12" s="68"/>
      <c r="H12" s="32"/>
    </row>
    <row r="13" spans="1:9" ht="18" customHeight="1">
      <c r="A13" s="77"/>
      <c r="B13" s="77"/>
      <c r="C13" s="77"/>
      <c r="D13" s="77"/>
      <c r="E13" s="77"/>
      <c r="F13" s="111"/>
      <c r="G13" s="33"/>
      <c r="H13" s="33"/>
    </row>
    <row r="14" spans="1:9" ht="40.5" customHeight="1">
      <c r="A14" s="653" t="s">
        <v>200</v>
      </c>
      <c r="B14" s="653"/>
      <c r="C14" s="653"/>
      <c r="D14" s="653"/>
      <c r="E14" s="653"/>
      <c r="F14" s="653"/>
      <c r="G14" s="653"/>
      <c r="H14" s="653"/>
      <c r="I14" s="315"/>
    </row>
    <row r="15" spans="1:9" ht="18" customHeight="1">
      <c r="B15" s="100"/>
      <c r="C15" s="100"/>
      <c r="F15" s="96"/>
      <c r="G15" s="96"/>
      <c r="H15" s="97" t="s">
        <v>191</v>
      </c>
    </row>
    <row r="16" spans="1:9" ht="62.25" customHeight="1">
      <c r="A16" s="279" t="s">
        <v>192</v>
      </c>
      <c r="B16" s="279" t="s">
        <v>214</v>
      </c>
      <c r="C16" s="279" t="s">
        <v>168</v>
      </c>
      <c r="D16" s="280" t="s">
        <v>190</v>
      </c>
      <c r="E16" s="280" t="s">
        <v>193</v>
      </c>
      <c r="F16" s="279" t="s">
        <v>194</v>
      </c>
      <c r="G16" s="279" t="s">
        <v>195</v>
      </c>
      <c r="H16" s="279" t="s">
        <v>227</v>
      </c>
    </row>
    <row r="17" spans="1:24" ht="18" customHeight="1">
      <c r="A17" s="280">
        <v>1</v>
      </c>
      <c r="B17" s="280">
        <v>2</v>
      </c>
      <c r="C17" s="280">
        <v>3</v>
      </c>
      <c r="D17" s="280">
        <v>4</v>
      </c>
      <c r="E17" s="280">
        <v>5</v>
      </c>
      <c r="F17" s="280">
        <v>6</v>
      </c>
      <c r="G17" s="280" t="s">
        <v>169</v>
      </c>
      <c r="H17" s="280">
        <v>8</v>
      </c>
    </row>
    <row r="18" spans="1:24" s="112" customFormat="1" ht="50.1" customHeight="1">
      <c r="A18" s="316" t="e">
        <f>'Sch-1'!#REF!</f>
        <v>#REF!</v>
      </c>
      <c r="B18" s="316" t="e">
        <f>'Sch-1'!#REF!</f>
        <v>#REF!</v>
      </c>
      <c r="C18" s="424" t="e">
        <f>'Sch-1'!#REF!</f>
        <v>#REF!</v>
      </c>
      <c r="D18" s="384" t="e">
        <f>'Sch-1'!#REF!</f>
        <v>#REF!</v>
      </c>
      <c r="E18" s="391" t="e">
        <f>'Sch-1'!#REF!</f>
        <v>#REF!</v>
      </c>
      <c r="F18" s="419" t="e">
        <f>'Sch-1'!#REF!</f>
        <v>#REF!</v>
      </c>
      <c r="G18" s="318" t="e">
        <f>IF(F18=0, "Included", IF(ISERROR(E18*F18), F18, E18*F18))</f>
        <v>#REF!</v>
      </c>
      <c r="H18" s="317" t="e">
        <f>'Sch-1'!#REF!</f>
        <v>#REF!</v>
      </c>
      <c r="I18" s="92"/>
      <c r="J18" s="395"/>
      <c r="K18" s="395" t="e">
        <f>'Sch-1'!#REF!</f>
        <v>#REF!</v>
      </c>
      <c r="L18" s="395"/>
      <c r="M18" s="395"/>
      <c r="N18" s="395"/>
      <c r="O18" s="395"/>
      <c r="P18" s="395"/>
      <c r="Q18" s="396"/>
      <c r="R18" s="396"/>
      <c r="S18" s="396"/>
      <c r="T18" s="396"/>
      <c r="U18" s="396"/>
      <c r="V18" s="396"/>
      <c r="W18" s="396"/>
      <c r="X18" s="396"/>
    </row>
    <row r="19" spans="1:24" ht="26.1" customHeight="1">
      <c r="A19" s="319"/>
      <c r="B19" s="654" t="s">
        <v>251</v>
      </c>
      <c r="C19" s="654"/>
      <c r="D19" s="654"/>
      <c r="E19" s="654"/>
      <c r="F19" s="317"/>
      <c r="G19" s="320">
        <f>SUMIF(K18:K18,"Direct",G18:G18)</f>
        <v>0</v>
      </c>
      <c r="H19" s="392" t="s">
        <v>252</v>
      </c>
      <c r="I19" s="92"/>
    </row>
    <row r="20" spans="1:24" ht="26.1" customHeight="1">
      <c r="A20" s="319"/>
      <c r="B20" s="654" t="s">
        <v>251</v>
      </c>
      <c r="C20" s="654"/>
      <c r="D20" s="654"/>
      <c r="E20" s="654"/>
      <c r="F20" s="317"/>
      <c r="G20" s="320">
        <f>SUMIF(K18:K18,"Bought Out",G18:G18)</f>
        <v>0</v>
      </c>
      <c r="H20" s="392" t="s">
        <v>325</v>
      </c>
      <c r="I20" s="92"/>
    </row>
    <row r="21" spans="1:24" ht="26.1" customHeight="1">
      <c r="A21" s="319"/>
      <c r="B21" s="654" t="s">
        <v>251</v>
      </c>
      <c r="C21" s="654"/>
      <c r="D21" s="654"/>
      <c r="E21" s="654"/>
      <c r="F21" s="317"/>
      <c r="G21" s="320">
        <f>G19+G20</f>
        <v>0</v>
      </c>
      <c r="H21" s="321"/>
      <c r="I21" s="92"/>
    </row>
    <row r="22" spans="1:24" ht="26.1" customHeight="1">
      <c r="A22" s="322"/>
      <c r="B22" s="650" t="s">
        <v>324</v>
      </c>
      <c r="C22" s="650"/>
      <c r="D22" s="650"/>
      <c r="E22" s="650"/>
      <c r="F22" s="317"/>
      <c r="G22" s="320">
        <f>'Sch-6 Dis'!F21</f>
        <v>0</v>
      </c>
      <c r="H22" s="321"/>
      <c r="I22" s="92"/>
    </row>
    <row r="23" spans="1:24" ht="26.1" customHeight="1">
      <c r="A23" s="322"/>
      <c r="B23" s="651" t="s">
        <v>250</v>
      </c>
      <c r="C23" s="651"/>
      <c r="D23" s="651"/>
      <c r="E23" s="651"/>
      <c r="F23" s="317"/>
      <c r="G23" s="320">
        <f>G21+G22</f>
        <v>0</v>
      </c>
      <c r="H23" s="321"/>
      <c r="I23" s="92"/>
    </row>
    <row r="24" spans="1:24" ht="16.5" customHeight="1">
      <c r="A24" s="323"/>
      <c r="B24" s="324"/>
      <c r="C24" s="324"/>
      <c r="D24" s="324"/>
      <c r="E24" s="324"/>
      <c r="F24" s="325"/>
      <c r="G24" s="326"/>
      <c r="H24" s="327"/>
    </row>
    <row r="25" spans="1:24" ht="16.5" customHeight="1">
      <c r="B25" s="646"/>
      <c r="C25" s="646"/>
      <c r="D25" s="646"/>
      <c r="E25" s="646"/>
      <c r="F25" s="646"/>
      <c r="G25" s="646"/>
      <c r="H25" s="646"/>
    </row>
    <row r="26" spans="1:24" ht="16.5" customHeight="1">
      <c r="A26" s="328"/>
      <c r="B26" s="646"/>
      <c r="C26" s="646"/>
      <c r="D26" s="646"/>
      <c r="E26" s="646"/>
      <c r="F26" s="646"/>
      <c r="G26" s="646"/>
      <c r="H26" s="646"/>
    </row>
    <row r="27" spans="1:24" ht="117.75" customHeight="1">
      <c r="A27" s="329" t="s">
        <v>235</v>
      </c>
      <c r="B27" s="652" t="s">
        <v>176</v>
      </c>
      <c r="C27" s="652"/>
      <c r="D27" s="652"/>
      <c r="E27" s="652"/>
      <c r="F27" s="652"/>
      <c r="G27" s="652"/>
      <c r="H27" s="652"/>
    </row>
    <row r="28" spans="1:24" ht="33.6" customHeight="1">
      <c r="A28" s="330"/>
      <c r="B28" s="331"/>
      <c r="C28" s="331"/>
      <c r="D28" s="306"/>
      <c r="E28" s="306"/>
    </row>
    <row r="29" spans="1:24" ht="33.6" customHeight="1">
      <c r="A29" s="104" t="s">
        <v>229</v>
      </c>
      <c r="B29" s="144">
        <f>'Names of Bidder'!D21</f>
        <v>0</v>
      </c>
      <c r="C29" s="144"/>
      <c r="D29" s="105"/>
      <c r="F29" s="106" t="s">
        <v>231</v>
      </c>
      <c r="G29" s="642"/>
      <c r="H29" s="642"/>
    </row>
    <row r="30" spans="1:24" s="281" customFormat="1" ht="33.6" customHeight="1">
      <c r="A30" s="104" t="s">
        <v>230</v>
      </c>
      <c r="B30" s="144">
        <f>'Names of Bidder'!D22</f>
        <v>0</v>
      </c>
      <c r="C30" s="144"/>
      <c r="D30" s="101"/>
      <c r="E30" s="100"/>
      <c r="F30" s="106" t="s">
        <v>232</v>
      </c>
      <c r="G30" s="649">
        <f>'Names of Bidder'!D18</f>
        <v>0</v>
      </c>
      <c r="H30" s="649"/>
      <c r="J30" s="393"/>
      <c r="K30" s="393"/>
      <c r="L30" s="393"/>
      <c r="M30" s="393"/>
      <c r="N30" s="393"/>
      <c r="O30" s="393"/>
      <c r="P30" s="393"/>
      <c r="Q30" s="394"/>
      <c r="R30" s="394"/>
      <c r="S30" s="394"/>
      <c r="T30" s="394"/>
      <c r="U30" s="394"/>
      <c r="V30" s="394"/>
      <c r="W30" s="394"/>
      <c r="X30" s="394"/>
    </row>
    <row r="31" spans="1:24" s="281" customFormat="1" ht="33.6" customHeight="1">
      <c r="A31" s="100"/>
      <c r="B31" s="332"/>
      <c r="C31" s="332"/>
      <c r="D31" s="101"/>
      <c r="E31" s="100"/>
      <c r="F31" s="106" t="s">
        <v>233</v>
      </c>
      <c r="G31" s="649">
        <f>'Names of Bidder'!D19</f>
        <v>0</v>
      </c>
      <c r="H31" s="649"/>
      <c r="J31" s="393"/>
      <c r="K31" s="393"/>
      <c r="L31" s="393"/>
      <c r="M31" s="393"/>
      <c r="N31" s="393"/>
      <c r="O31" s="393"/>
      <c r="P31" s="393"/>
      <c r="Q31" s="394"/>
      <c r="R31" s="394"/>
      <c r="S31" s="394"/>
      <c r="T31" s="394"/>
      <c r="U31" s="394"/>
      <c r="V31" s="394"/>
      <c r="W31" s="394"/>
      <c r="X31" s="394"/>
    </row>
    <row r="32" spans="1:24" s="281" customFormat="1" ht="33.6" customHeight="1">
      <c r="A32" s="100"/>
      <c r="B32" s="332"/>
      <c r="C32" s="332"/>
      <c r="D32" s="101"/>
      <c r="E32" s="100"/>
      <c r="F32" s="106" t="s">
        <v>234</v>
      </c>
      <c r="G32" s="642"/>
      <c r="H32" s="642"/>
      <c r="J32" s="393"/>
      <c r="K32" s="393"/>
      <c r="L32" s="393"/>
      <c r="M32" s="393"/>
      <c r="N32" s="393"/>
      <c r="O32" s="393"/>
      <c r="P32" s="393"/>
      <c r="Q32" s="394"/>
      <c r="R32" s="394"/>
      <c r="S32" s="394"/>
      <c r="T32" s="394"/>
      <c r="U32" s="394"/>
      <c r="V32" s="394"/>
      <c r="W32" s="394"/>
      <c r="X32" s="394"/>
    </row>
  </sheetData>
  <sheetProtection password="E848" sheet="1" objects="1" scenarios="1" selectLockedCells="1" selectUnlockedCells="1"/>
  <customSheetViews>
    <customSheetView guid="{87981F99-33D2-48F3-9138-10E7D5F1DFD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5C772B04-11E1-4A74-9F43-9A74EF38E5E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04C0530-632A-4E06-A9A2-093B6503F55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585A669F-29FF-4D0D-B50C-5C677FB93FE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97EFF801-2C6F-4063-9981-A39996328FAC}"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483DCDBB-D1CA-4B11-85F4-FA65A96DCE2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7"/>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8"/>
      <headerFooter alignWithMargins="0">
        <oddFooter>&amp;R&amp;"Book Antiqua,Bold"&amp;10Schedule-1/ Page &amp;P of &amp;N</oddFooter>
      </headerFooter>
    </customSheetView>
    <customSheetView guid="{A8D67B77-0FCD-43C6-B55F-10F11F3996C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9"/>
      <headerFooter alignWithMargins="0">
        <oddFooter>&amp;R&amp;"Book Antiqua,Bold"&amp;10Schedule-1/ Page &amp;P of &amp;N</oddFooter>
      </headerFooter>
    </customSheetView>
    <customSheetView guid="{88CDEBAE-8E08-4224-B529-C4120559940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0"/>
      <headerFooter alignWithMargins="0">
        <oddFooter>&amp;R&amp;"Book Antiqua,Bold"&amp;10Schedule-1/ Page &amp;P of &amp;N</oddFooter>
      </headerFooter>
    </customSheetView>
    <customSheetView guid="{2BA1F3A4-7362-4C75-9E02-FB6308B23F40}"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1"/>
      <headerFooter alignWithMargins="0">
        <oddFooter>&amp;R&amp;"Book Antiqua,Bold"&amp;10Schedule-1/ Page &amp;P of &amp;N</oddFooter>
      </headerFooter>
    </customSheetView>
  </customSheetViews>
  <mergeCells count="18">
    <mergeCell ref="A14:H14"/>
    <mergeCell ref="B19:E19"/>
    <mergeCell ref="B20:E20"/>
    <mergeCell ref="B21:E21"/>
    <mergeCell ref="A3:H3"/>
    <mergeCell ref="A4:H4"/>
    <mergeCell ref="B8:E8"/>
    <mergeCell ref="B9:E9"/>
    <mergeCell ref="B10:E10"/>
    <mergeCell ref="B11:E11"/>
    <mergeCell ref="G31:H31"/>
    <mergeCell ref="G32:H32"/>
    <mergeCell ref="B22:E22"/>
    <mergeCell ref="B23:E23"/>
    <mergeCell ref="B25:H26"/>
    <mergeCell ref="B27:H27"/>
    <mergeCell ref="G29:H29"/>
    <mergeCell ref="G30:H30"/>
  </mergeCells>
  <phoneticPr fontId="32" type="noConversion"/>
  <dataValidations disablePrompts="1" count="2">
    <dataValidation type="date" allowBlank="1" showInputMessage="1" showErrorMessage="1" error="Enter date in &quot;dd-mmm-yy&quot; format. Example 03-oct-10." sqref="B30:C30" xr:uid="{00000000-0002-0000-0400-000000000000}">
      <formula1>#REF!</formula1>
      <formula2>#REF!</formula2>
    </dataValidation>
    <dataValidation type="list" allowBlank="1" showInputMessage="1" showErrorMessage="1" sqref="H18" xr:uid="{00000000-0002-0000-0400-000001000000}">
      <formula1>"Direct,Bought Out"</formula1>
    </dataValidation>
  </dataValidations>
  <printOptions horizontalCentered="1"/>
  <pageMargins left="0.511811023622047" right="0.26" top="0.48" bottom="0.54" header="0.25" footer="0.27"/>
  <pageSetup paperSize="9" orientation="portrait" horizontalDpi="300" verticalDpi="300" r:id="rId32"/>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sheetPr>
  <dimension ref="A1:AD25"/>
  <sheetViews>
    <sheetView showGridLines="0" view="pageBreakPreview" zoomScale="60" zoomScaleNormal="100" workbookViewId="0">
      <selection activeCell="I17" sqref="I17"/>
    </sheetView>
  </sheetViews>
  <sheetFormatPr defaultColWidth="9" defaultRowHeight="16.5"/>
  <cols>
    <col min="1" max="1" width="4.75" style="292" customWidth="1"/>
    <col min="2" max="2" width="13.75" style="292" customWidth="1"/>
    <col min="3" max="3" width="9.125" style="292" customWidth="1"/>
    <col min="4" max="4" width="18.25" style="292" customWidth="1"/>
    <col min="5" max="5" width="14.25" style="292" customWidth="1"/>
    <col min="6" max="6" width="73.5" style="103" customWidth="1"/>
    <col min="7" max="7" width="7.625" style="102" customWidth="1"/>
    <col min="8" max="8" width="8.625" style="102" customWidth="1"/>
    <col min="9" max="9" width="24.25" style="102" customWidth="1"/>
    <col min="10" max="10" width="25.5" style="102" customWidth="1"/>
    <col min="11" max="11" width="11.125" style="92" customWidth="1"/>
    <col min="12" max="12" width="9" style="91" hidden="1" customWidth="1"/>
    <col min="13" max="13" width="0" style="91" hidden="1" customWidth="1"/>
    <col min="14" max="14" width="9" style="91"/>
    <col min="15" max="15" width="9" style="253"/>
    <col min="16" max="17" width="17.625" style="253" customWidth="1"/>
    <col min="18" max="30" width="9" style="253"/>
    <col min="31" max="16384" width="9" style="91"/>
  </cols>
  <sheetData>
    <row r="1" spans="1:17" ht="18" customHeight="1">
      <c r="A1" s="93" t="str">
        <f>Cover!B3</f>
        <v>Specification No.: CC/NT/G-COND/DOM/A02/23/00652</v>
      </c>
      <c r="B1" s="93"/>
      <c r="C1" s="93"/>
      <c r="D1" s="93"/>
      <c r="E1" s="93"/>
      <c r="F1" s="94"/>
      <c r="G1" s="95"/>
      <c r="H1" s="95"/>
      <c r="I1" s="96"/>
      <c r="J1" s="97" t="s">
        <v>254</v>
      </c>
    </row>
    <row r="2" spans="1:17" ht="18" customHeight="1">
      <c r="A2" s="73"/>
      <c r="B2" s="73"/>
      <c r="C2" s="73"/>
      <c r="D2" s="73"/>
      <c r="E2" s="73"/>
      <c r="F2" s="99"/>
      <c r="G2" s="100"/>
      <c r="H2" s="100"/>
      <c r="I2" s="101"/>
      <c r="J2" s="101"/>
      <c r="K2" s="101"/>
    </row>
    <row r="3" spans="1:17" ht="54" customHeight="1">
      <c r="A3" s="655"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655"/>
      <c r="C3" s="655"/>
      <c r="D3" s="655"/>
      <c r="E3" s="655"/>
      <c r="F3" s="655"/>
      <c r="G3" s="655"/>
      <c r="H3" s="655"/>
      <c r="I3" s="655"/>
      <c r="J3" s="655"/>
      <c r="O3" s="272"/>
      <c r="Q3" s="273"/>
    </row>
    <row r="4" spans="1:17" ht="21.95" customHeight="1">
      <c r="A4" s="640" t="s">
        <v>448</v>
      </c>
      <c r="B4" s="640"/>
      <c r="C4" s="640"/>
      <c r="D4" s="640"/>
      <c r="E4" s="640"/>
      <c r="F4" s="640"/>
      <c r="G4" s="640"/>
      <c r="H4" s="640"/>
      <c r="I4" s="640"/>
      <c r="J4" s="640"/>
      <c r="K4" s="333"/>
      <c r="O4" s="272"/>
      <c r="Q4" s="274"/>
    </row>
    <row r="5" spans="1:17" ht="18" customHeight="1">
      <c r="A5" s="334"/>
      <c r="B5" s="334"/>
      <c r="C5" s="334"/>
      <c r="D5" s="334"/>
      <c r="E5" s="334"/>
      <c r="F5" s="276"/>
      <c r="G5" s="275"/>
      <c r="H5" s="275"/>
      <c r="I5" s="275"/>
      <c r="J5" s="335"/>
      <c r="K5" s="101"/>
      <c r="O5" s="272"/>
      <c r="Q5" s="274"/>
    </row>
    <row r="6" spans="1:17" ht="18" customHeight="1">
      <c r="A6" s="29" t="str">
        <f>'Sch-1'!A6</f>
        <v>Bidder’s Name and Address</v>
      </c>
      <c r="B6" s="29"/>
      <c r="C6" s="29"/>
      <c r="E6" s="561"/>
      <c r="F6" s="561"/>
      <c r="G6" s="30"/>
      <c r="H6" s="30"/>
      <c r="I6" s="69" t="s">
        <v>219</v>
      </c>
      <c r="J6" s="101"/>
      <c r="K6" s="30"/>
      <c r="O6" s="272"/>
      <c r="Q6" s="274"/>
    </row>
    <row r="7" spans="1:17" ht="18" customHeight="1">
      <c r="A7" s="277" t="str">
        <f>'Sch-1'!A7</f>
        <v>Bidder as Individual Firm</v>
      </c>
      <c r="B7" s="277"/>
      <c r="C7" s="277"/>
      <c r="E7" s="561"/>
      <c r="F7" s="561"/>
      <c r="I7" s="68" t="s">
        <v>221</v>
      </c>
      <c r="J7" s="101"/>
      <c r="K7" s="32"/>
      <c r="O7" s="272"/>
      <c r="Q7" s="274"/>
    </row>
    <row r="8" spans="1:17">
      <c r="A8" s="74" t="s">
        <v>220</v>
      </c>
      <c r="B8" s="74"/>
      <c r="C8" s="74"/>
      <c r="D8" s="561" t="str">
        <f>IF('Sch-1'!C8=0, "", 'Sch-1'!C8)</f>
        <v/>
      </c>
      <c r="I8" s="68" t="s">
        <v>223</v>
      </c>
      <c r="J8" s="101"/>
      <c r="K8" s="32"/>
      <c r="O8" s="272"/>
      <c r="Q8" s="274"/>
    </row>
    <row r="9" spans="1:17">
      <c r="A9" s="74" t="s">
        <v>222</v>
      </c>
      <c r="B9" s="74"/>
      <c r="C9" s="74"/>
      <c r="D9" s="561" t="str">
        <f>IF('Sch-1'!C9=0, "", 'Sch-1'!C9)</f>
        <v/>
      </c>
      <c r="I9" s="68" t="s">
        <v>224</v>
      </c>
      <c r="J9" s="101"/>
      <c r="K9" s="32"/>
      <c r="O9" s="272"/>
      <c r="Q9" s="273"/>
    </row>
    <row r="10" spans="1:17">
      <c r="A10" s="76"/>
      <c r="B10" s="76"/>
      <c r="C10" s="76"/>
      <c r="D10" s="659" t="str">
        <f>IF('Sch-1'!C10=0, "", 'Sch-1'!C10)</f>
        <v/>
      </c>
      <c r="E10" s="659"/>
      <c r="F10" s="659"/>
      <c r="I10" s="68" t="s">
        <v>225</v>
      </c>
      <c r="J10" s="101"/>
      <c r="K10" s="32"/>
    </row>
    <row r="11" spans="1:17">
      <c r="A11" s="76"/>
      <c r="B11" s="76"/>
      <c r="C11" s="76"/>
      <c r="D11" s="659" t="str">
        <f>IF('Sch-1'!C11=0, "", 'Sch-1'!C11)</f>
        <v/>
      </c>
      <c r="E11" s="659"/>
      <c r="F11" s="659"/>
      <c r="I11" s="68" t="s">
        <v>226</v>
      </c>
      <c r="J11" s="101"/>
      <c r="K11" s="32"/>
    </row>
    <row r="12" spans="1:17" ht="18" customHeight="1">
      <c r="A12" s="76"/>
      <c r="B12" s="76"/>
      <c r="C12" s="76"/>
      <c r="D12" s="76"/>
      <c r="E12" s="76"/>
      <c r="F12" s="228"/>
      <c r="G12" s="228"/>
      <c r="H12" s="228"/>
      <c r="I12" s="75"/>
      <c r="J12" s="101"/>
      <c r="K12" s="32"/>
    </row>
    <row r="13" spans="1:17" ht="18" customHeight="1" thickBot="1">
      <c r="A13" s="76"/>
      <c r="B13" s="76"/>
      <c r="C13" s="76"/>
      <c r="D13" s="76"/>
      <c r="E13" s="76"/>
      <c r="F13" s="111"/>
      <c r="G13" s="111"/>
      <c r="H13" s="111"/>
      <c r="I13" s="111"/>
      <c r="J13" s="97" t="s">
        <v>191</v>
      </c>
      <c r="K13" s="33"/>
    </row>
    <row r="14" spans="1:17" ht="74.25" customHeight="1">
      <c r="A14" s="279" t="s">
        <v>192</v>
      </c>
      <c r="B14" s="279" t="s">
        <v>422</v>
      </c>
      <c r="C14" s="279" t="s">
        <v>423</v>
      </c>
      <c r="D14" s="564" t="s">
        <v>435</v>
      </c>
      <c r="E14" s="279" t="s">
        <v>425</v>
      </c>
      <c r="F14" s="279" t="s">
        <v>214</v>
      </c>
      <c r="G14" s="280" t="s">
        <v>190</v>
      </c>
      <c r="H14" s="280" t="s">
        <v>193</v>
      </c>
      <c r="I14" s="279" t="s">
        <v>449</v>
      </c>
      <c r="J14" s="279" t="s">
        <v>450</v>
      </c>
      <c r="K14" s="241"/>
      <c r="P14" s="246"/>
      <c r="Q14" s="246"/>
    </row>
    <row r="15" spans="1:17" ht="18" customHeight="1">
      <c r="A15" s="280">
        <v>1</v>
      </c>
      <c r="B15" s="280">
        <v>2</v>
      </c>
      <c r="C15" s="280">
        <v>3</v>
      </c>
      <c r="D15" s="280" t="s">
        <v>437</v>
      </c>
      <c r="E15" s="280">
        <v>4</v>
      </c>
      <c r="F15" s="280">
        <v>6</v>
      </c>
      <c r="G15" s="280">
        <v>8</v>
      </c>
      <c r="H15" s="280">
        <v>9</v>
      </c>
      <c r="I15" s="280">
        <v>10</v>
      </c>
      <c r="J15" s="280" t="s">
        <v>424</v>
      </c>
      <c r="K15" s="265"/>
      <c r="L15" s="91">
        <f>Discount!O20</f>
        <v>0</v>
      </c>
      <c r="P15" s="245"/>
      <c r="Q15" s="245"/>
    </row>
    <row r="16" spans="1:17" ht="37.9" hidden="1" customHeight="1">
      <c r="A16" s="595"/>
      <c r="B16" s="601"/>
      <c r="C16" s="593"/>
      <c r="D16" s="594"/>
      <c r="E16" s="280"/>
      <c r="F16" s="280"/>
      <c r="G16" s="280"/>
      <c r="H16" s="280"/>
      <c r="I16" s="280"/>
      <c r="J16" s="280"/>
      <c r="K16" s="583"/>
      <c r="P16" s="245"/>
      <c r="Q16" s="245"/>
    </row>
    <row r="17" spans="1:17" ht="68.25" customHeight="1">
      <c r="A17" s="556">
        <v>1</v>
      </c>
      <c r="B17" s="588">
        <v>7000020724</v>
      </c>
      <c r="C17" s="588">
        <v>10</v>
      </c>
      <c r="D17" s="589" t="s">
        <v>481</v>
      </c>
      <c r="E17" s="556">
        <v>1000030868</v>
      </c>
      <c r="F17" s="602" t="s">
        <v>480</v>
      </c>
      <c r="G17" s="591" t="s">
        <v>475</v>
      </c>
      <c r="H17" s="592">
        <v>2650</v>
      </c>
      <c r="I17" s="603"/>
      <c r="J17" s="585" t="str">
        <f>IF(I17=0, "INCLUDED", IF(ISERROR(H17*I17), I17, H17*I17))</f>
        <v>INCLUDED</v>
      </c>
      <c r="K17" s="597"/>
      <c r="P17" s="245"/>
      <c r="Q17" s="245"/>
    </row>
    <row r="18" spans="1:17" ht="24" customHeight="1">
      <c r="A18" s="338"/>
      <c r="B18" s="338"/>
      <c r="C18" s="338"/>
      <c r="D18" s="338"/>
      <c r="E18" s="338"/>
      <c r="F18" s="660" t="s">
        <v>471</v>
      </c>
      <c r="G18" s="661"/>
      <c r="H18" s="661"/>
      <c r="I18" s="662"/>
      <c r="J18" s="543">
        <f>SUM(J17:J17)</f>
        <v>0</v>
      </c>
      <c r="K18" s="33"/>
      <c r="P18" s="247"/>
      <c r="Q18" s="248"/>
    </row>
    <row r="19" spans="1:17" ht="27.95" customHeight="1">
      <c r="A19" s="385"/>
      <c r="B19" s="385"/>
      <c r="C19" s="385"/>
      <c r="D19" s="385"/>
      <c r="E19" s="385"/>
      <c r="F19" s="386"/>
      <c r="G19" s="387"/>
      <c r="H19" s="388"/>
      <c r="I19" s="389"/>
      <c r="J19" s="390"/>
      <c r="K19" s="33"/>
      <c r="P19" s="247"/>
      <c r="Q19" s="248"/>
    </row>
    <row r="20" spans="1:17" ht="27.75" customHeight="1">
      <c r="A20" s="344"/>
      <c r="B20" s="344"/>
      <c r="C20" s="344"/>
      <c r="D20" s="344"/>
      <c r="E20" s="344"/>
      <c r="F20" s="294"/>
      <c r="H20" s="292"/>
      <c r="I20" s="293"/>
      <c r="J20" s="293"/>
      <c r="K20" s="33"/>
    </row>
    <row r="21" spans="1:17" ht="33.6" customHeight="1">
      <c r="A21" s="104" t="s">
        <v>229</v>
      </c>
      <c r="B21" s="295" t="str">
        <f>IF('Sch-1'!B27=0,"", 'Sch-1'!B27)</f>
        <v/>
      </c>
      <c r="C21" s="104"/>
      <c r="D21" s="104"/>
      <c r="E21" s="104"/>
      <c r="G21" s="528"/>
      <c r="H21" s="529"/>
      <c r="I21" s="106" t="s">
        <v>232</v>
      </c>
      <c r="J21" s="108" t="str">
        <f>IF('Sch-1'!N27=0,"",'Sch-1'!N27)</f>
        <v/>
      </c>
      <c r="K21" s="101"/>
      <c r="P21" s="272"/>
      <c r="Q21" s="345"/>
    </row>
    <row r="22" spans="1:17" ht="33.6" customHeight="1">
      <c r="A22" s="104" t="s">
        <v>230</v>
      </c>
      <c r="B22" s="295" t="str">
        <f>IF('Sch-1'!B28=0,"", 'Sch-1'!B28)</f>
        <v/>
      </c>
      <c r="C22" s="104"/>
      <c r="D22" s="104"/>
      <c r="E22" s="104"/>
      <c r="G22" s="530"/>
      <c r="H22" s="529"/>
      <c r="I22" s="106" t="s">
        <v>233</v>
      </c>
      <c r="J22" s="108" t="str">
        <f>IF('Sch-1'!N28=0,"",'Sch-1'!N28)</f>
        <v/>
      </c>
      <c r="K22" s="101"/>
    </row>
    <row r="23" spans="1:17" ht="33.6" customHeight="1">
      <c r="A23" s="100"/>
      <c r="B23" s="100"/>
      <c r="C23" s="100"/>
      <c r="D23" s="100"/>
      <c r="E23" s="100"/>
      <c r="F23" s="99"/>
      <c r="G23" s="101"/>
      <c r="H23" s="100"/>
      <c r="K23" s="101"/>
    </row>
    <row r="24" spans="1:17" ht="33.6" customHeight="1">
      <c r="A24" s="100"/>
      <c r="B24" s="100"/>
      <c r="C24" s="100"/>
      <c r="D24" s="100"/>
      <c r="E24" s="100"/>
      <c r="F24" s="99"/>
      <c r="G24" s="101"/>
      <c r="H24" s="100"/>
      <c r="I24" s="106"/>
      <c r="J24" s="107"/>
      <c r="K24" s="101"/>
    </row>
    <row r="25" spans="1:17">
      <c r="A25" s="100"/>
      <c r="B25" s="100"/>
      <c r="C25" s="100"/>
      <c r="D25" s="100"/>
      <c r="E25" s="100"/>
      <c r="F25" s="657"/>
      <c r="G25" s="658"/>
      <c r="H25" s="658"/>
      <c r="I25" s="658"/>
      <c r="J25" s="658"/>
    </row>
  </sheetData>
  <sheetProtection password="EE0B" sheet="1" formatColumns="0" formatRows="0" selectLockedCells="1"/>
  <customSheetViews>
    <customSheetView guid="{87981F99-33D2-48F3-9138-10E7D5F1DFD3}"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1"/>
      <headerFooter alignWithMargins="0">
        <oddFooter>&amp;R&amp;"Book Antiqua,Bold"&amp;10Schedule-2/ Page &amp;P of &amp;N</oddFooter>
      </headerFooter>
    </customSheetView>
    <customSheetView guid="{5C772B04-11E1-4A74-9F43-9A74EF38E5E2}"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2"/>
      <headerFooter alignWithMargins="0">
        <oddFooter>&amp;R&amp;"Book Antiqua,Bold"&amp;10Schedule-2/ Page &amp;P of &amp;N</oddFooter>
      </headerFooter>
    </customSheetView>
    <customSheetView guid="{804C0530-632A-4E06-A9A2-093B6503F55F}"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
      <headerFooter alignWithMargins="0">
        <oddFooter>&amp;R&amp;"Book Antiqua,Bold"&amp;10Schedule-2/ Page &amp;P of &amp;N</oddFooter>
      </headerFooter>
    </customSheetView>
    <customSheetView guid="{585A669F-29FF-4D0D-B50C-5C677FB93FEB}" scale="60" showPageBreaks="1" showGridLines="0" printArea="1" hiddenColumns="1" view="pageBreakPreview" topLeftCell="A24">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4"/>
      <headerFooter alignWithMargins="0">
        <oddFooter>&amp;R&amp;"Book Antiqua,Bold"&amp;10Schedule-2/ Page &amp;P of &amp;N</oddFooter>
      </headerFooter>
    </customSheetView>
    <customSheetView guid="{97EFF801-2C6F-4063-9981-A39996328FAC}" scale="60" showPageBreaks="1" showGridLines="0" printArea="1" hiddenColumns="1" view="pageBreakPreview" topLeftCell="A17">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5"/>
      <headerFooter alignWithMargins="0">
        <oddFooter>&amp;R&amp;"Book Antiqua,Bold"&amp;10Schedule-2/ Page &amp;P of &amp;N</oddFooter>
      </headerFooter>
    </customSheetView>
    <customSheetView guid="{483DCDBB-D1CA-4B11-85F4-FA65A96DCE2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8" orientation="landscape" r:id="rId6"/>
      <headerFooter alignWithMargins="0">
        <oddFooter>&amp;R&amp;"Book Antiqua,Bold"&amp;10Schedule-2/ Page &amp;P of &amp;N</oddFooter>
      </headerFooter>
    </customSheetView>
    <customSheetView guid="{FA8C7114-2E15-4727-B4B0-927BCE12D1A6}" showPageBreaks="1" showGridLines="0" fitToPage="1" printArea="1" hiddenColumns="1" view="pageBreakPreview" topLeftCell="A16">
      <selection activeCell="J20" sqref="J20"/>
      <colBreaks count="1" manualBreakCount="1">
        <brk id="11" max="1048575" man="1"/>
      </colBreaks>
      <pageMargins left="0.51181102362204722" right="0.26" top="0.54" bottom="0.61" header="0.25" footer="0.43"/>
      <printOptions horizontalCentered="1"/>
      <pageSetup paperSize="9" scale="49" orientation="landscape" r:id="rId7"/>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8"/>
      <headerFooter alignWithMargins="0">
        <oddFooter>&amp;R&amp;"Book Antiqua,Bold"&amp;10Schedule-2/ Page &amp;P of &amp;N</oddFooter>
      </headerFooter>
    </customSheetView>
    <customSheetView guid="{D545044E-B7FF-408B-A291-2187C526EC3D}"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9"/>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10"/>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11"/>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12"/>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3"/>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4"/>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15"/>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16"/>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9"/>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0"/>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2"/>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3"/>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4"/>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5"/>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6"/>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27"/>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28"/>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29"/>
      <headerFooter alignWithMargins="0">
        <oddFooter>&amp;R&amp;"Book Antiqua,Bold"&amp;10Schedule-2/ Page &amp;P of &amp;N</oddFooter>
      </headerFooter>
    </customSheetView>
    <customSheetView guid="{A8D67B77-0FCD-43C6-B55F-10F11F3996C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9" orientation="landscape" r:id="rId30"/>
      <headerFooter alignWithMargins="0">
        <oddFooter>&amp;R&amp;"Book Antiqua,Bold"&amp;10Schedule-2/ Page &amp;P of &amp;N</oddFooter>
      </headerFooter>
    </customSheetView>
    <customSheetView guid="{88CDEBAE-8E08-4224-B529-C4120559940A}" scale="60" showPageBreaks="1" showGridLines="0" printArea="1" hiddenColumns="1" view="pageBreakPreview" topLeftCell="A6">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1"/>
      <headerFooter alignWithMargins="0">
        <oddFooter>&amp;R&amp;"Book Antiqua,Bold"&amp;10Schedule-2/ Page &amp;P of &amp;N</oddFooter>
      </headerFooter>
    </customSheetView>
    <customSheetView guid="{2BA1F3A4-7362-4C75-9E02-FB6308B23F40}"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2"/>
      <headerFooter alignWithMargins="0">
        <oddFooter>&amp;R&amp;"Book Antiqua,Bold"&amp;10Schedule-2/ Page &amp;P of &amp;N</oddFooter>
      </headerFooter>
    </customSheetView>
  </customSheetViews>
  <mergeCells count="6">
    <mergeCell ref="F25:J25"/>
    <mergeCell ref="A3:J3"/>
    <mergeCell ref="A4:J4"/>
    <mergeCell ref="D10:F10"/>
    <mergeCell ref="D11:F11"/>
    <mergeCell ref="F18:I18"/>
  </mergeCells>
  <phoneticPr fontId="3" type="noConversion"/>
  <dataValidations count="1">
    <dataValidation operator="greaterThan" allowBlank="1" showInputMessage="1" showErrorMessage="1" sqref="I17" xr:uid="{00000000-0002-0000-0500-000000000000}"/>
  </dataValidations>
  <printOptions horizontalCentered="1"/>
  <pageMargins left="0.511811023622047" right="0.26" top="0.54" bottom="0.61" header="0.25" footer="0.43"/>
  <pageSetup paperSize="9" scale="55" orientation="landscape" horizontalDpi="4294967295" verticalDpi="4294967295" r:id="rId33"/>
  <headerFooter alignWithMargins="0">
    <oddFooter>&amp;R&amp;"Book Antiqua,Bold"&amp;10Schedule-2/ Page &amp;P of &amp;N</oddFooter>
  </headerFooter>
  <colBreaks count="1" manualBreakCount="1">
    <brk id="10" max="1048575" man="1"/>
  </colBreaks>
  <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theme="1"/>
  </sheetPr>
  <dimension ref="A1:AA24"/>
  <sheetViews>
    <sheetView zoomScaleNormal="100" zoomScaleSheetLayoutView="100" workbookViewId="0">
      <selection activeCell="I3" sqref="I3"/>
    </sheetView>
  </sheetViews>
  <sheetFormatPr defaultColWidth="9" defaultRowHeight="16.5"/>
  <cols>
    <col min="1" max="1" width="10.625" style="292" customWidth="1"/>
    <col min="2" max="2" width="33" style="103" customWidth="1"/>
    <col min="3" max="3" width="11.75" style="103" customWidth="1"/>
    <col min="4" max="4" width="7.625" style="102" customWidth="1"/>
    <col min="5" max="5" width="8.625" style="102" customWidth="1"/>
    <col min="6" max="6" width="14.5" style="102" customWidth="1"/>
    <col min="7" max="7" width="19.125" style="102" customWidth="1"/>
    <col min="8" max="8" width="11.125" style="92" customWidth="1"/>
    <col min="9" max="11" width="9" style="91"/>
    <col min="12" max="12" width="9" style="253"/>
    <col min="13" max="14" width="17.625" style="253" customWidth="1"/>
    <col min="15" max="27" width="9" style="253"/>
    <col min="28" max="16384" width="9" style="91"/>
  </cols>
  <sheetData>
    <row r="1" spans="1:14" ht="18" customHeight="1">
      <c r="A1" s="93" t="str">
        <f>Cover!B3</f>
        <v>Specification No.: CC/NT/G-COND/DOM/A02/23/00652</v>
      </c>
      <c r="B1" s="94"/>
      <c r="C1" s="94"/>
      <c r="D1" s="95"/>
      <c r="E1" s="95"/>
      <c r="F1" s="96"/>
      <c r="G1" s="97" t="s">
        <v>254</v>
      </c>
    </row>
    <row r="2" spans="1:14" ht="18" customHeight="1">
      <c r="A2" s="73"/>
      <c r="B2" s="99"/>
      <c r="C2" s="99"/>
      <c r="D2" s="100"/>
      <c r="E2" s="100"/>
      <c r="F2" s="101"/>
      <c r="G2" s="101"/>
      <c r="H2" s="101"/>
    </row>
    <row r="3" spans="1:14" ht="44.25" customHeight="1">
      <c r="A3" s="655"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655"/>
      <c r="C3" s="655"/>
      <c r="D3" s="655"/>
      <c r="E3" s="655"/>
      <c r="F3" s="655"/>
      <c r="G3" s="655"/>
      <c r="L3" s="272"/>
      <c r="N3" s="273"/>
    </row>
    <row r="4" spans="1:14" ht="21.95" customHeight="1">
      <c r="A4" s="640" t="s">
        <v>249</v>
      </c>
      <c r="B4" s="640"/>
      <c r="C4" s="640"/>
      <c r="D4" s="640"/>
      <c r="E4" s="640"/>
      <c r="F4" s="640"/>
      <c r="G4" s="640"/>
      <c r="H4" s="333"/>
      <c r="L4" s="272"/>
      <c r="N4" s="274"/>
    </row>
    <row r="5" spans="1:14" ht="18" customHeight="1">
      <c r="A5" s="334"/>
      <c r="B5" s="276"/>
      <c r="C5" s="276"/>
      <c r="D5" s="275"/>
      <c r="E5" s="275"/>
      <c r="F5" s="275"/>
      <c r="G5" s="335"/>
      <c r="H5" s="101"/>
      <c r="L5" s="272"/>
      <c r="N5" s="274"/>
    </row>
    <row r="6" spans="1:14" ht="18" customHeight="1">
      <c r="A6" s="29" t="str">
        <f>'Sch-1'!A6</f>
        <v>Bidder’s Name and Address</v>
      </c>
      <c r="B6" s="30"/>
      <c r="C6" s="30"/>
      <c r="D6" s="30"/>
      <c r="E6" s="30"/>
      <c r="F6" s="69" t="s">
        <v>219</v>
      </c>
      <c r="G6" s="101"/>
      <c r="H6" s="30"/>
      <c r="L6" s="272"/>
      <c r="N6" s="274"/>
    </row>
    <row r="7" spans="1:14" ht="18" customHeight="1">
      <c r="A7" s="277" t="str">
        <f>'Sch-1'!A7</f>
        <v>Bidder as Individual Firm</v>
      </c>
      <c r="F7" s="68" t="s">
        <v>221</v>
      </c>
      <c r="G7" s="101"/>
      <c r="H7" s="32"/>
      <c r="L7" s="272"/>
      <c r="N7" s="274"/>
    </row>
    <row r="8" spans="1:14" ht="18" customHeight="1">
      <c r="A8" s="74" t="s">
        <v>220</v>
      </c>
      <c r="B8" s="663" t="str">
        <f>IF('Sch-1'!C8=0, "", 'Sch-1'!C8)</f>
        <v/>
      </c>
      <c r="C8" s="663"/>
      <c r="D8" s="663"/>
      <c r="E8" s="663"/>
      <c r="F8" s="68" t="s">
        <v>223</v>
      </c>
      <c r="G8" s="101"/>
      <c r="H8" s="32"/>
      <c r="L8" s="272"/>
      <c r="N8" s="274"/>
    </row>
    <row r="9" spans="1:14" ht="18" customHeight="1">
      <c r="A9" s="74" t="s">
        <v>222</v>
      </c>
      <c r="B9" s="663" t="str">
        <f>IF('Sch-1'!C9=0, "", 'Sch-1'!C9)</f>
        <v/>
      </c>
      <c r="C9" s="663"/>
      <c r="D9" s="663"/>
      <c r="E9" s="663"/>
      <c r="F9" s="68" t="s">
        <v>224</v>
      </c>
      <c r="G9" s="101"/>
      <c r="H9" s="32"/>
      <c r="L9" s="272"/>
      <c r="N9" s="273"/>
    </row>
    <row r="10" spans="1:14" ht="18" customHeight="1">
      <c r="A10" s="76"/>
      <c r="B10" s="663" t="str">
        <f>IF('Sch-1'!C10=0, "", 'Sch-1'!C10)</f>
        <v/>
      </c>
      <c r="C10" s="663"/>
      <c r="D10" s="663"/>
      <c r="E10" s="663"/>
      <c r="F10" s="68" t="s">
        <v>225</v>
      </c>
      <c r="G10" s="101"/>
      <c r="H10" s="32"/>
    </row>
    <row r="11" spans="1:14" ht="18" customHeight="1">
      <c r="A11" s="76"/>
      <c r="B11" s="663" t="str">
        <f>IF('Sch-1'!C11=0, "", 'Sch-1'!C11)</f>
        <v/>
      </c>
      <c r="C11" s="663"/>
      <c r="D11" s="663"/>
      <c r="E11" s="663"/>
      <c r="F11" s="68" t="s">
        <v>226</v>
      </c>
      <c r="G11" s="101"/>
      <c r="H11" s="32"/>
    </row>
    <row r="12" spans="1:14" ht="18" customHeight="1">
      <c r="A12" s="76"/>
      <c r="B12" s="228"/>
      <c r="C12" s="228"/>
      <c r="D12" s="228"/>
      <c r="E12" s="228"/>
      <c r="F12" s="75"/>
      <c r="G12" s="101"/>
      <c r="H12" s="32"/>
    </row>
    <row r="13" spans="1:14" ht="18" customHeight="1">
      <c r="A13" s="76"/>
      <c r="B13" s="111"/>
      <c r="C13" s="111"/>
      <c r="D13" s="111"/>
      <c r="E13" s="111"/>
      <c r="F13" s="111"/>
      <c r="G13" s="97" t="s">
        <v>191</v>
      </c>
      <c r="H13" s="33"/>
    </row>
    <row r="14" spans="1:14" ht="43.5" customHeight="1">
      <c r="A14" s="279" t="s">
        <v>192</v>
      </c>
      <c r="B14" s="279" t="s">
        <v>214</v>
      </c>
      <c r="C14" s="279" t="s">
        <v>168</v>
      </c>
      <c r="D14" s="280" t="s">
        <v>190</v>
      </c>
      <c r="E14" s="280" t="s">
        <v>193</v>
      </c>
      <c r="F14" s="279" t="s">
        <v>171</v>
      </c>
      <c r="G14" s="279" t="s">
        <v>195</v>
      </c>
      <c r="H14" s="241"/>
      <c r="M14" s="246"/>
      <c r="N14" s="246"/>
    </row>
    <row r="15" spans="1:14" ht="18" customHeight="1">
      <c r="A15" s="280">
        <v>1</v>
      </c>
      <c r="B15" s="280">
        <v>2</v>
      </c>
      <c r="C15" s="280">
        <v>3</v>
      </c>
      <c r="D15" s="280">
        <v>4</v>
      </c>
      <c r="E15" s="280">
        <v>5</v>
      </c>
      <c r="F15" s="280">
        <v>6</v>
      </c>
      <c r="G15" s="280" t="s">
        <v>169</v>
      </c>
      <c r="H15" s="265"/>
      <c r="M15" s="245"/>
      <c r="N15" s="245"/>
    </row>
    <row r="16" spans="1:14" ht="50.1" customHeight="1">
      <c r="A16" s="336" t="e">
        <f>'Sch-2'!#REF!</f>
        <v>#REF!</v>
      </c>
      <c r="B16" s="336" t="e">
        <f>'Sch-2'!#REF!</f>
        <v>#REF!</v>
      </c>
      <c r="C16" s="422" t="e">
        <f>'Sch-2'!#REF!</f>
        <v>#REF!</v>
      </c>
      <c r="D16" s="336" t="e">
        <f>'Sch-2'!#REF!</f>
        <v>#REF!</v>
      </c>
      <c r="E16" s="421" t="e">
        <f>'Sch-2'!#REF!</f>
        <v>#REF!</v>
      </c>
      <c r="F16" s="337" t="e">
        <f>'Sch-2'!#REF!</f>
        <v>#REF!</v>
      </c>
      <c r="G16" s="397" t="e">
        <f>IF(F16=0, "Included", IF(ISERROR(E16*F16), F16, E16*F16))</f>
        <v>#REF!</v>
      </c>
      <c r="H16" s="33"/>
      <c r="M16" s="247"/>
      <c r="N16" s="247"/>
    </row>
    <row r="17" spans="1:14" ht="27.95" customHeight="1">
      <c r="A17" s="336">
        <f>'Sch-2'!A18</f>
        <v>0</v>
      </c>
      <c r="B17" s="339" t="s">
        <v>253</v>
      </c>
      <c r="C17" s="339"/>
      <c r="D17" s="340"/>
      <c r="E17" s="341"/>
      <c r="F17" s="342"/>
      <c r="G17" s="343" t="e">
        <f>ROUND(SUM(G16:G16),0)</f>
        <v>#REF!</v>
      </c>
      <c r="H17" s="33"/>
      <c r="M17" s="247"/>
      <c r="N17" s="248"/>
    </row>
    <row r="18" spans="1:14" ht="27.95" customHeight="1">
      <c r="A18" s="385"/>
      <c r="B18" s="386"/>
      <c r="C18" s="386"/>
      <c r="D18" s="387"/>
      <c r="E18" s="388"/>
      <c r="F18" s="389"/>
      <c r="G18" s="390"/>
      <c r="H18" s="33"/>
      <c r="M18" s="247"/>
      <c r="N18" s="248"/>
    </row>
    <row r="19" spans="1:14" ht="27.75" customHeight="1">
      <c r="A19" s="344"/>
      <c r="B19" s="294"/>
      <c r="C19" s="294"/>
      <c r="E19" s="292"/>
      <c r="F19" s="293"/>
      <c r="G19" s="293"/>
      <c r="H19" s="33"/>
    </row>
    <row r="20" spans="1:14" ht="33.6" customHeight="1">
      <c r="A20" s="104" t="s">
        <v>229</v>
      </c>
      <c r="B20" s="295" t="str">
        <f>IF('Sch-1'!B27=0,"", 'Sch-1'!B27)</f>
        <v/>
      </c>
      <c r="C20" s="295"/>
      <c r="D20" s="105"/>
      <c r="E20" s="100"/>
      <c r="F20" s="106" t="s">
        <v>231</v>
      </c>
      <c r="G20" s="107"/>
      <c r="H20" s="101"/>
      <c r="M20" s="272"/>
      <c r="N20" s="345"/>
    </row>
    <row r="21" spans="1:14" ht="33.6" customHeight="1">
      <c r="A21" s="104" t="s">
        <v>230</v>
      </c>
      <c r="B21" s="295" t="str">
        <f>IF('Sch-1'!B28=0,"", 'Sch-1'!B28)</f>
        <v/>
      </c>
      <c r="C21" s="295"/>
      <c r="D21" s="101"/>
      <c r="E21" s="100"/>
      <c r="F21" s="106" t="s">
        <v>232</v>
      </c>
      <c r="G21" s="108" t="str">
        <f>IF('Sch-1'!N27=0,"",'Sch-1'!N27)</f>
        <v/>
      </c>
      <c r="H21" s="101"/>
    </row>
    <row r="22" spans="1:14" ht="33.6" customHeight="1">
      <c r="A22" s="100"/>
      <c r="B22" s="99"/>
      <c r="C22" s="99"/>
      <c r="D22" s="101"/>
      <c r="E22" s="100"/>
      <c r="F22" s="106" t="s">
        <v>233</v>
      </c>
      <c r="G22" s="108" t="str">
        <f>IF('Sch-1'!N28=0,"",'Sch-1'!N28)</f>
        <v/>
      </c>
      <c r="H22" s="101"/>
    </row>
    <row r="23" spans="1:14" ht="33.6" customHeight="1">
      <c r="A23" s="100"/>
      <c r="B23" s="99"/>
      <c r="C23" s="99"/>
      <c r="D23" s="101"/>
      <c r="E23" s="100"/>
      <c r="F23" s="106" t="s">
        <v>234</v>
      </c>
      <c r="G23" s="107"/>
      <c r="H23" s="101"/>
    </row>
    <row r="24" spans="1:14">
      <c r="A24" s="100"/>
      <c r="B24" s="657"/>
      <c r="C24" s="657"/>
      <c r="D24" s="658"/>
      <c r="E24" s="658"/>
      <c r="F24" s="658"/>
      <c r="G24" s="658"/>
    </row>
  </sheetData>
  <sheetProtection password="E848" sheet="1" objects="1" scenarios="1" selectLockedCells="1" selectUnlockedCells="1"/>
  <customSheetViews>
    <customSheetView guid="{87981F99-33D2-48F3-9138-10E7D5F1DFD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5C772B04-11E1-4A74-9F43-9A74EF38E5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804C0530-632A-4E06-A9A2-093B6503F55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585A669F-29FF-4D0D-B50C-5C677FB93FE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97EFF801-2C6F-4063-9981-A39996328FAC}"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483DCDBB-D1CA-4B11-85F4-FA65A96DCE2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7"/>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8"/>
      <headerFooter alignWithMargins="0">
        <oddFooter>&amp;R&amp;"Book Antiqua,Bold"&amp;10Schedule-2/ Page &amp;P of &amp;N</oddFooter>
      </headerFooter>
    </customSheetView>
    <customSheetView guid="{A8D67B77-0FCD-43C6-B55F-10F11F3996C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9"/>
      <headerFooter alignWithMargins="0">
        <oddFooter>&amp;R&amp;"Book Antiqua,Bold"&amp;10Schedule-2/ Page &amp;P of &amp;N</oddFooter>
      </headerFooter>
    </customSheetView>
    <customSheetView guid="{88CDEBAE-8E08-4224-B529-C4120559940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0"/>
      <headerFooter alignWithMargins="0">
        <oddFooter>&amp;R&amp;"Book Antiqua,Bold"&amp;10Schedule-2/ Page &amp;P of &amp;N</oddFooter>
      </headerFooter>
    </customSheetView>
    <customSheetView guid="{2BA1F3A4-7362-4C75-9E02-FB6308B23F40}"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1"/>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2" type="noConversion"/>
  <printOptions horizontalCentered="1"/>
  <pageMargins left="0.51181102362204722" right="0.26" top="0.54" bottom="0.61" header="0.25" footer="0.43"/>
  <pageSetup paperSize="9" orientation="portrait" horizontalDpi="300" verticalDpi="300" r:id="rId32"/>
  <headerFooter alignWithMargins="0">
    <oddFooter>&amp;R&amp;"Book Antiqua,Bold"&amp;10Schedule-2/ Page &amp;P of &amp;N</oddFooter>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sheetPr>
  <dimension ref="A1:Q28"/>
  <sheetViews>
    <sheetView showGridLines="0" view="pageBreakPreview" zoomScaleNormal="100" zoomScaleSheetLayoutView="100" workbookViewId="0">
      <selection activeCell="D25" sqref="D25"/>
    </sheetView>
  </sheetViews>
  <sheetFormatPr defaultColWidth="9" defaultRowHeight="16.5"/>
  <cols>
    <col min="1" max="1" width="10.625" style="102" customWidth="1"/>
    <col min="2" max="2" width="24.625" style="103" customWidth="1"/>
    <col min="3" max="3" width="11.75" style="103" customWidth="1"/>
    <col min="4" max="4" width="7.625" style="102" customWidth="1"/>
    <col min="5" max="5" width="8.625" style="102" customWidth="1"/>
    <col min="6" max="6" width="14.5" style="102" customWidth="1"/>
    <col min="7" max="7" width="19.125" style="102" customWidth="1"/>
    <col min="8" max="8" width="0" style="92" hidden="1" customWidth="1"/>
    <col min="9" max="11" width="0" style="91" hidden="1" customWidth="1"/>
    <col min="12" max="12" width="0" style="253" hidden="1" customWidth="1"/>
    <col min="13" max="14" width="17.625" style="253" hidden="1" customWidth="1"/>
    <col min="15" max="17" width="0" style="253" hidden="1" customWidth="1"/>
    <col min="18" max="19" width="0" style="91" hidden="1" customWidth="1"/>
    <col min="20" max="16384" width="9" style="91"/>
  </cols>
  <sheetData>
    <row r="1" spans="1:17" ht="18" customHeight="1">
      <c r="A1" s="93" t="str">
        <f>Cover!B3</f>
        <v>Specification No.: CC/NT/G-COND/DOM/A02/23/00652</v>
      </c>
      <c r="B1" s="94"/>
      <c r="C1" s="94"/>
      <c r="D1" s="95"/>
      <c r="E1" s="95"/>
      <c r="F1" s="96"/>
      <c r="G1" s="97" t="s">
        <v>255</v>
      </c>
    </row>
    <row r="2" spans="1:17" ht="18" customHeight="1">
      <c r="A2" s="73"/>
      <c r="B2" s="99"/>
      <c r="C2" s="99"/>
      <c r="D2" s="100"/>
      <c r="E2" s="100"/>
      <c r="F2" s="101"/>
      <c r="G2" s="101"/>
    </row>
    <row r="3" spans="1:17" ht="54" customHeight="1">
      <c r="A3" s="655"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655"/>
      <c r="C3" s="655"/>
      <c r="D3" s="655"/>
      <c r="E3" s="655"/>
      <c r="F3" s="655"/>
      <c r="G3" s="655"/>
      <c r="L3" s="272" t="s">
        <v>181</v>
      </c>
      <c r="N3" s="273"/>
    </row>
    <row r="4" spans="1:17" ht="21.95" customHeight="1">
      <c r="A4" s="640" t="s">
        <v>170</v>
      </c>
      <c r="B4" s="640"/>
      <c r="C4" s="640"/>
      <c r="D4" s="640"/>
      <c r="E4" s="640"/>
      <c r="F4" s="640"/>
      <c r="G4" s="640"/>
      <c r="L4" s="272" t="s">
        <v>182</v>
      </c>
      <c r="N4" s="274"/>
    </row>
    <row r="5" spans="1:17" ht="18" customHeight="1">
      <c r="A5" s="275"/>
      <c r="B5" s="276"/>
      <c r="C5" s="276"/>
      <c r="D5" s="275"/>
      <c r="E5" s="275"/>
      <c r="F5" s="275"/>
      <c r="G5" s="275"/>
      <c r="L5" s="272" t="s">
        <v>186</v>
      </c>
      <c r="N5" s="274"/>
    </row>
    <row r="6" spans="1:17" ht="18" customHeight="1">
      <c r="A6" s="29" t="str">
        <f>'Sch-1'!A6</f>
        <v>Bidder’s Name and Address</v>
      </c>
      <c r="B6" s="30"/>
      <c r="C6" s="30"/>
      <c r="D6" s="30"/>
      <c r="E6" s="30"/>
      <c r="F6" s="69" t="s">
        <v>219</v>
      </c>
      <c r="G6" s="101"/>
      <c r="L6" s="272" t="s">
        <v>187</v>
      </c>
      <c r="N6" s="274"/>
    </row>
    <row r="7" spans="1:17" ht="18" customHeight="1">
      <c r="A7" s="277" t="str">
        <f>'Sch-1'!A7</f>
        <v>Bidder as Individual Firm</v>
      </c>
      <c r="F7" s="68" t="s">
        <v>221</v>
      </c>
      <c r="G7" s="101"/>
      <c r="L7" s="272" t="s">
        <v>183</v>
      </c>
      <c r="N7" s="274"/>
    </row>
    <row r="8" spans="1:17">
      <c r="A8" s="74" t="s">
        <v>220</v>
      </c>
      <c r="B8" s="659" t="str">
        <f>IF('Sch-1'!C8=0, "", 'Sch-1'!C8)</f>
        <v/>
      </c>
      <c r="C8" s="659"/>
      <c r="D8" s="659"/>
      <c r="E8" s="659"/>
      <c r="F8" s="68" t="s">
        <v>223</v>
      </c>
      <c r="G8" s="101"/>
      <c r="L8" s="272" t="s">
        <v>184</v>
      </c>
      <c r="N8" s="274"/>
    </row>
    <row r="9" spans="1:17">
      <c r="A9" s="74" t="s">
        <v>222</v>
      </c>
      <c r="B9" s="659" t="str">
        <f>IF('Sch-1'!C9=0, "", 'Sch-1'!C9)</f>
        <v/>
      </c>
      <c r="C9" s="659"/>
      <c r="D9" s="659"/>
      <c r="E9" s="659"/>
      <c r="F9" s="68" t="s">
        <v>224</v>
      </c>
      <c r="G9" s="101"/>
      <c r="L9" s="272" t="s">
        <v>185</v>
      </c>
      <c r="N9" s="273"/>
    </row>
    <row r="10" spans="1:17">
      <c r="A10" s="76"/>
      <c r="B10" s="659" t="str">
        <f>IF('Sch-1'!C10=0, "", 'Sch-1'!C10)</f>
        <v/>
      </c>
      <c r="C10" s="659"/>
      <c r="D10" s="659"/>
      <c r="E10" s="659"/>
      <c r="F10" s="68" t="s">
        <v>225</v>
      </c>
      <c r="G10" s="101"/>
    </row>
    <row r="11" spans="1:17">
      <c r="A11" s="76"/>
      <c r="B11" s="659" t="str">
        <f>IF('Sch-1'!C11=0, "", 'Sch-1'!C11)</f>
        <v/>
      </c>
      <c r="C11" s="659"/>
      <c r="D11" s="659"/>
      <c r="E11" s="659"/>
      <c r="F11" s="68" t="s">
        <v>226</v>
      </c>
      <c r="G11" s="101"/>
    </row>
    <row r="12" spans="1:17" ht="18" customHeight="1">
      <c r="A12" s="76"/>
      <c r="B12" s="228"/>
      <c r="C12" s="228"/>
      <c r="D12" s="228"/>
      <c r="E12" s="228"/>
      <c r="F12" s="32"/>
      <c r="G12" s="101"/>
    </row>
    <row r="13" spans="1:17" ht="18" customHeight="1">
      <c r="A13" s="278"/>
      <c r="B13" s="278"/>
      <c r="C13" s="278"/>
      <c r="D13" s="278"/>
      <c r="E13" s="278"/>
      <c r="F13" s="278"/>
      <c r="G13" s="278"/>
    </row>
    <row r="14" spans="1:17" ht="18.600000000000001" customHeight="1">
      <c r="A14" s="76"/>
      <c r="B14" s="111"/>
      <c r="C14" s="111"/>
      <c r="D14" s="111"/>
      <c r="E14" s="111"/>
      <c r="F14" s="111"/>
      <c r="G14" s="97" t="s">
        <v>191</v>
      </c>
    </row>
    <row r="15" spans="1:17" ht="30">
      <c r="A15" s="279" t="s">
        <v>192</v>
      </c>
      <c r="B15" s="279" t="s">
        <v>214</v>
      </c>
      <c r="C15" s="279" t="s">
        <v>168</v>
      </c>
      <c r="D15" s="280" t="s">
        <v>190</v>
      </c>
      <c r="E15" s="280" t="s">
        <v>193</v>
      </c>
      <c r="F15" s="279" t="s">
        <v>171</v>
      </c>
      <c r="G15" s="279" t="s">
        <v>195</v>
      </c>
      <c r="M15" s="246" t="s">
        <v>197</v>
      </c>
      <c r="N15" s="246" t="s">
        <v>236</v>
      </c>
    </row>
    <row r="16" spans="1:17" s="281" customFormat="1">
      <c r="A16" s="280">
        <v>1</v>
      </c>
      <c r="B16" s="280">
        <v>2</v>
      </c>
      <c r="C16" s="280">
        <v>3</v>
      </c>
      <c r="D16" s="280">
        <v>4</v>
      </c>
      <c r="E16" s="280">
        <v>5</v>
      </c>
      <c r="F16" s="280">
        <v>6</v>
      </c>
      <c r="G16" s="280" t="s">
        <v>415</v>
      </c>
      <c r="H16" s="92"/>
      <c r="L16" s="253"/>
      <c r="M16" s="245">
        <v>5</v>
      </c>
      <c r="N16" s="245" t="s">
        <v>228</v>
      </c>
      <c r="O16" s="253"/>
      <c r="P16" s="253"/>
      <c r="Q16" s="253"/>
    </row>
    <row r="17" spans="1:17" s="281" customFormat="1">
      <c r="A17" s="282"/>
      <c r="B17" s="283"/>
      <c r="C17" s="283"/>
      <c r="D17" s="283"/>
      <c r="E17" s="283"/>
      <c r="F17" s="283"/>
      <c r="G17" s="284"/>
      <c r="H17" s="92"/>
      <c r="L17" s="253"/>
      <c r="M17" s="245"/>
      <c r="N17" s="245"/>
      <c r="O17" s="253"/>
      <c r="P17" s="253"/>
      <c r="Q17" s="253"/>
    </row>
    <row r="18" spans="1:17" s="281" customFormat="1">
      <c r="A18" s="267"/>
      <c r="B18" s="265"/>
      <c r="C18" s="265"/>
      <c r="D18" s="265"/>
      <c r="E18" s="265"/>
      <c r="F18" s="265"/>
      <c r="G18" s="266"/>
      <c r="H18" s="92"/>
      <c r="L18" s="253"/>
      <c r="M18" s="245"/>
      <c r="N18" s="245"/>
      <c r="O18" s="253"/>
      <c r="P18" s="253"/>
      <c r="Q18" s="253"/>
    </row>
    <row r="19" spans="1:17" s="281" customFormat="1">
      <c r="A19" s="664" t="s">
        <v>261</v>
      </c>
      <c r="B19" s="665"/>
      <c r="C19" s="665"/>
      <c r="D19" s="665"/>
      <c r="E19" s="665"/>
      <c r="F19" s="665"/>
      <c r="G19" s="666"/>
      <c r="H19" s="92"/>
      <c r="L19" s="253"/>
      <c r="M19" s="245"/>
      <c r="N19" s="245"/>
      <c r="O19" s="253"/>
      <c r="P19" s="253"/>
      <c r="Q19" s="253"/>
    </row>
    <row r="20" spans="1:17" s="281" customFormat="1">
      <c r="A20" s="267"/>
      <c r="B20" s="265"/>
      <c r="C20" s="265"/>
      <c r="D20" s="265"/>
      <c r="E20" s="265"/>
      <c r="F20" s="265"/>
      <c r="G20" s="266"/>
      <c r="H20" s="92"/>
      <c r="L20" s="253"/>
      <c r="M20" s="245"/>
      <c r="N20" s="245"/>
      <c r="O20" s="253"/>
      <c r="P20" s="253"/>
      <c r="Q20" s="253"/>
    </row>
    <row r="21" spans="1:17" s="281" customFormat="1">
      <c r="A21" s="285"/>
      <c r="B21" s="95"/>
      <c r="C21" s="95"/>
      <c r="D21" s="95"/>
      <c r="E21" s="95"/>
      <c r="F21" s="95"/>
      <c r="G21" s="286"/>
      <c r="H21" s="92"/>
      <c r="L21" s="253"/>
      <c r="M21" s="245"/>
      <c r="N21" s="245"/>
      <c r="O21" s="253"/>
      <c r="P21" s="253"/>
      <c r="Q21" s="253"/>
    </row>
    <row r="22" spans="1:17">
      <c r="A22" s="287"/>
      <c r="B22" s="288" t="s">
        <v>256</v>
      </c>
      <c r="C22" s="288"/>
      <c r="D22" s="287"/>
      <c r="E22" s="287"/>
      <c r="F22" s="289"/>
      <c r="G22" s="290"/>
      <c r="H22" s="166"/>
      <c r="I22" s="118"/>
      <c r="M22" s="249"/>
      <c r="N22" s="250" t="e">
        <f>ROUND(SUM(#REF!),0)</f>
        <v>#REF!</v>
      </c>
    </row>
    <row r="23" spans="1:17">
      <c r="B23" s="291"/>
      <c r="C23" s="291"/>
      <c r="E23" s="292"/>
      <c r="F23" s="293"/>
      <c r="G23" s="293"/>
      <c r="H23" s="166"/>
      <c r="I23" s="118"/>
      <c r="M23" s="253" t="s">
        <v>133</v>
      </c>
      <c r="N23" s="256" t="e">
        <f>G22-N22</f>
        <v>#REF!</v>
      </c>
    </row>
    <row r="24" spans="1:17">
      <c r="B24" s="294"/>
      <c r="C24" s="294"/>
      <c r="E24" s="292"/>
      <c r="F24" s="293"/>
      <c r="G24" s="293"/>
    </row>
    <row r="25" spans="1:17" ht="33.6" customHeight="1">
      <c r="A25" s="104" t="s">
        <v>229</v>
      </c>
      <c r="B25" s="295" t="str">
        <f>IF('Sch-1'!B27=0,"", 'Sch-1'!B27)</f>
        <v/>
      </c>
      <c r="C25" s="295"/>
      <c r="D25" s="528"/>
      <c r="E25" s="529"/>
      <c r="F25" s="106" t="s">
        <v>232</v>
      </c>
      <c r="G25" s="108" t="str">
        <f>IF('Sch-1'!N27=0,"",'Sch-1'!N27)</f>
        <v/>
      </c>
    </row>
    <row r="26" spans="1:17" ht="33.6" customHeight="1">
      <c r="A26" s="104" t="s">
        <v>230</v>
      </c>
      <c r="B26" s="295" t="str">
        <f>IF('Sch-1'!B28=0,"", 'Sch-1'!B28)</f>
        <v/>
      </c>
      <c r="C26" s="295"/>
      <c r="D26" s="530"/>
      <c r="E26" s="529"/>
      <c r="F26" s="106" t="s">
        <v>233</v>
      </c>
      <c r="G26" s="108" t="str">
        <f>IF('Sch-1'!N28=0,"",'Sch-1'!N28)</f>
        <v/>
      </c>
    </row>
    <row r="27" spans="1:17" ht="33.6" customHeight="1">
      <c r="A27" s="100"/>
      <c r="B27" s="99"/>
      <c r="C27" s="99"/>
      <c r="D27" s="101"/>
      <c r="E27" s="100"/>
    </row>
    <row r="28" spans="1:17" ht="33.6" customHeight="1">
      <c r="A28" s="100"/>
      <c r="B28" s="99"/>
      <c r="C28" s="99"/>
      <c r="D28" s="101"/>
      <c r="E28" s="100"/>
      <c r="F28" s="106"/>
      <c r="G28" s="107"/>
    </row>
  </sheetData>
  <sheetProtection password="CC69" sheet="1" objects="1" scenarios="1" formatColumns="0" formatRows="0" selectLockedCells="1"/>
  <customSheetViews>
    <customSheetView guid="{87981F99-33D2-48F3-9138-10E7D5F1DFD3}"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1"/>
      <headerFooter alignWithMargins="0">
        <oddFooter>&amp;R&amp;"Book Antiqua,Bold"&amp;10Schedule-3/ Page &amp;P of &amp;N</oddFooter>
      </headerFooter>
    </customSheetView>
    <customSheetView guid="{5C772B04-11E1-4A74-9F43-9A74EF38E5E2}"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2"/>
      <headerFooter alignWithMargins="0">
        <oddFooter>&amp;R&amp;"Book Antiqua,Bold"&amp;10Schedule-3/ Page &amp;P of &amp;N</oddFooter>
      </headerFooter>
    </customSheetView>
    <customSheetView guid="{804C0530-632A-4E06-A9A2-093B6503F55F}"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
      <headerFooter alignWithMargins="0">
        <oddFooter>&amp;R&amp;"Book Antiqua,Bold"&amp;10Schedule-3/ Page &amp;P of &amp;N</oddFooter>
      </headerFooter>
    </customSheetView>
    <customSheetView guid="{585A669F-29FF-4D0D-B50C-5C677FB93FEB}" showPageBreaks="1" showGridLines="0" printArea="1" hiddenColumns="1" view="pageBreakPreview" topLeftCell="A16">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4"/>
      <headerFooter alignWithMargins="0">
        <oddFooter>&amp;R&amp;"Book Antiqua,Bold"&amp;10Schedule-3/ Page &amp;P of &amp;N</oddFooter>
      </headerFooter>
    </customSheetView>
    <customSheetView guid="{97EFF801-2C6F-4063-9981-A39996328FAC}" showPageBreaks="1" showGridLines="0" printArea="1" hiddenColumns="1" view="pageBreakPreview" topLeftCell="A4">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5"/>
      <headerFooter alignWithMargins="0">
        <oddFooter>&amp;R&amp;"Book Antiqua,Bold"&amp;10Schedule-3/ Page &amp;P of &amp;N</oddFooter>
      </headerFooter>
    </customSheetView>
    <customSheetView guid="{483DCDBB-D1CA-4B11-85F4-FA65A96DCE2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6"/>
      <headerFooter alignWithMargins="0">
        <oddFooter>&amp;R&amp;"Book Antiqua,Bold"&amp;10Schedule-3/ Page &amp;P of &amp;N</oddFooter>
      </headerFooter>
    </customSheetView>
    <customSheetView guid="{FA8C7114-2E15-4727-B4B0-927BCE12D1A6}"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7"/>
      <headerFooter alignWithMargins="0">
        <oddFooter>&amp;R&amp;"Book Antiqua,Bold"&amp;10Schedule-3/ Page &amp;P of &amp;N</oddFooter>
      </headerFooter>
    </customSheetView>
    <customSheetView guid="{883F4F4D-A630-4132-B676-8201FF75197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8"/>
      <headerFooter alignWithMargins="0">
        <oddFooter>&amp;R&amp;"Book Antiqua,Bold"&amp;10Schedule-3/ Page &amp;P of &amp;N</oddFooter>
      </headerFooter>
    </customSheetView>
    <customSheetView guid="{D545044E-B7FF-408B-A291-2187C526EC3D}"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9"/>
      <headerFooter alignWithMargins="0">
        <oddFooter>&amp;R&amp;"Book Antiqua,Bold"&amp;10Schedule-3/ Page &amp;P of &amp;N</oddFooter>
      </headerFooter>
    </customSheetView>
    <customSheetView guid="{D963BE1A-1920-4E18-8F54-07F354CCE22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10"/>
      <headerFooter alignWithMargins="0">
        <oddFooter>&amp;R&amp;"Book Antiqua,Bold"&amp;10Schedule-3/ Page &amp;P of &amp;N</oddFooter>
      </headerFooter>
    </customSheetView>
    <customSheetView guid="{D39E83F3-4061-47C5-8153-10B7C21D208A}" showPageBreaks="1" showGridLines="0" printArea="1" hiddenColumns="1" view="pageBreakPreview" topLeftCell="A19">
      <selection activeCell="U16" sqref="U16"/>
      <colBreaks count="1" manualBreakCount="1">
        <brk id="7" max="1048575" man="1"/>
      </colBreaks>
      <pageMargins left="0.51181102362204722" right="0.26" top="0.54" bottom="0.51" header="0.27" footer="0.32"/>
      <printOptions horizontalCentered="1"/>
      <pageSetup paperSize="9" orientation="portrait" r:id="rId11"/>
      <headerFooter alignWithMargins="0">
        <oddFooter>&amp;R&amp;"Book Antiqua,Bold"&amp;10Schedule-3/ Page &amp;P of &amp;N</oddFooter>
      </headerFooter>
    </customSheetView>
    <customSheetView guid="{EFF9997F-F423-457E-8339-C5D06689EC0D}" showPageBreaks="1" showGridLines="0" printArea="1" hiddenColumns="1" view="pageBreakPreview" topLeftCell="A13">
      <selection activeCell="U16" sqref="U16"/>
      <colBreaks count="1" manualBreakCount="1">
        <brk id="7" max="1048575" man="1"/>
      </colBreaks>
      <pageMargins left="0.51181102362204722" right="0.26" top="0.54" bottom="0.51" header="0.27" footer="0.32"/>
      <printOptions horizontalCentered="1"/>
      <pageSetup paperSize="9" orientation="portrait" r:id="rId12"/>
      <headerFooter alignWithMargins="0">
        <oddFooter>&amp;R&amp;"Book Antiqua,Bold"&amp;10Schedule-3/ Page &amp;P of &amp;N</oddFooter>
      </headerFooter>
    </customSheetView>
    <customSheetView guid="{8020169D-1904-4071-9010-34C6BAD3547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orientation="portrait" r:id="rId13"/>
      <headerFooter alignWithMargins="0">
        <oddFooter>&amp;R&amp;"Book Antiqua,Bold"&amp;10Schedule-3/ Page &amp;P of &amp;N</oddFooter>
      </headerFooter>
    </customSheetView>
    <customSheetView guid="{BE00177C-666B-4CCB-B6AF-EE8409A04F15}" showPageBreaks="1" showGridLines="0" printArea="1" hiddenColumns="1" view="pageBreakPreview"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4"/>
      <headerFooter alignWithMargins="0">
        <oddFooter>&amp;R&amp;"Book Antiqua,Bold"&amp;10Schedule-3/ Page &amp;P of &amp;N</oddFooter>
      </headerFooter>
    </customSheetView>
    <customSheetView guid="{5A07DBA2-29FE-46EA-8A64-6BF1FB7295C8}" showPageBreaks="1" showGridLines="0" printArea="1" hiddenColumns="1" view="pageBreakPreview" showRuler="0"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5"/>
      <headerFooter alignWithMargins="0">
        <oddFooter>&amp;R&amp;"Book Antiqua,Bold"&amp;10Schedule-3/ Page &amp;P of &amp;N</oddFooter>
      </headerFooter>
    </customSheetView>
    <customSheetView guid="{42E48991-4351-4471-8AF6-A35D24AE57E4}"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16"/>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7"/>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r:id="rId18"/>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9"/>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20"/>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21"/>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22"/>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23"/>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24"/>
      <headerFooter alignWithMargins="0">
        <oddFooter>&amp;R&amp;"Book Antiqua,Bold"&amp;10Schedule-3/ Page &amp;P of &amp;N</oddFooter>
      </headerFooter>
    </customSheetView>
    <customSheetView guid="{9C0E3A54-A1E4-4406-967B-FE168F751196}"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5"/>
      <headerFooter alignWithMargins="0">
        <oddFooter>&amp;R&amp;"Book Antiqua,Bold"&amp;10Schedule-3/ Page &amp;P of &amp;N</oddFooter>
      </headerFooter>
    </customSheetView>
    <customSheetView guid="{EF525F2E-18DE-47FD-A864-6F2A2CA91061}" topLeftCell="A13">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6"/>
      <headerFooter alignWithMargins="0">
        <oddFooter>&amp;R&amp;"Book Antiqua,Bold"&amp;10Schedule-3/ Page &amp;P of &amp;N</oddFooter>
      </headerFooter>
    </customSheetView>
    <customSheetView guid="{FE49A1A8-589E-4C61-B5F2-2DC8472D06ED}" showPageBreaks="1" showGridLines="0" printArea="1" hiddenColumns="1" view="pageBreakPreview" topLeftCell="A10">
      <selection activeCell="Z23" sqref="Z23"/>
      <colBreaks count="1" manualBreakCount="1">
        <brk id="7" max="1048575" man="1"/>
      </colBreaks>
      <pageMargins left="0.51181102362204722" right="0.26" top="0.54" bottom="0.51" header="0.27" footer="0.32"/>
      <printOptions horizontalCentered="1"/>
      <pageSetup paperSize="9" orientation="portrait" r:id="rId27"/>
      <headerFooter alignWithMargins="0">
        <oddFooter>&amp;R&amp;"Book Antiqua,Bold"&amp;10Schedule-3/ Page &amp;P of &amp;N</oddFooter>
      </headerFooter>
    </customSheetView>
    <customSheetView guid="{7781E931-9022-448B-8CEA-16A952A0B08B}"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28"/>
      <headerFooter alignWithMargins="0">
        <oddFooter>&amp;R&amp;"Book Antiqua,Bold"&amp;10Schedule-3/ Page &amp;P of &amp;N</oddFooter>
      </headerFooter>
    </customSheetView>
    <customSheetView guid="{2B22B4D9-734E-466D-B6F8-DF61D532EF69}" showPageBreaks="1" showGridLines="0" printArea="1" hiddenColumns="1" view="pageBreakPreview" topLeftCell="A7">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9"/>
      <headerFooter alignWithMargins="0">
        <oddFooter>&amp;R&amp;"Book Antiqua,Bold"&amp;10Schedule-3/ Page &amp;P of &amp;N</oddFooter>
      </headerFooter>
    </customSheetView>
    <customSheetView guid="{A8D67B77-0FCD-43C6-B55F-10F11F3996C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30"/>
      <headerFooter alignWithMargins="0">
        <oddFooter>&amp;R&amp;"Book Antiqua,Bold"&amp;10Schedule-3/ Page &amp;P of &amp;N</oddFooter>
      </headerFooter>
    </customSheetView>
    <customSheetView guid="{88CDEBAE-8E08-4224-B529-C4120559940A}"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1"/>
      <headerFooter alignWithMargins="0">
        <oddFooter>&amp;R&amp;"Book Antiqua,Bold"&amp;10Schedule-3/ Page &amp;P of &amp;N</oddFooter>
      </headerFooter>
    </customSheetView>
    <customSheetView guid="{2BA1F3A4-7362-4C75-9E02-FB6308B23F40}"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2"/>
      <headerFooter alignWithMargins="0">
        <oddFooter>&amp;R&amp;"Book Antiqua,Bold"&amp;10Schedule-3/ Page &amp;P of &amp;N</oddFooter>
      </headerFooter>
    </customSheetView>
  </customSheetViews>
  <mergeCells count="7">
    <mergeCell ref="A19:G19"/>
    <mergeCell ref="B10:E10"/>
    <mergeCell ref="B11:E11"/>
    <mergeCell ref="A3:G3"/>
    <mergeCell ref="A4:G4"/>
    <mergeCell ref="B8:E8"/>
    <mergeCell ref="B9:E9"/>
  </mergeCells>
  <phoneticPr fontId="3" type="noConversion"/>
  <printOptions horizontalCentered="1"/>
  <pageMargins left="0.51181102362204722" right="0.26" top="0.54" bottom="0.51" header="0.27" footer="0.32"/>
  <pageSetup paperSize="9" scale="89" fitToWidth="0" fitToHeight="0" orientation="landscape" horizontalDpi="4294967295" verticalDpi="4294967295" r:id="rId33"/>
  <headerFooter alignWithMargins="0">
    <oddFooter>&amp;R&amp;"Book Antiqua,Bold"&amp;10Schedule-3/ Page &amp;P of &amp;N</oddFooter>
  </headerFooter>
  <colBreaks count="1" manualBreakCount="1">
    <brk id="7" max="1048575" man="1"/>
  </colBreaks>
  <drawing r:id="rId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Q54"/>
  <sheetViews>
    <sheetView showGridLines="0" view="pageBreakPreview" topLeftCell="A7" zoomScaleNormal="100" zoomScaleSheetLayoutView="100" workbookViewId="0">
      <selection activeCell="D15" sqref="D15:E15"/>
    </sheetView>
  </sheetViews>
  <sheetFormatPr defaultColWidth="10" defaultRowHeight="16.5"/>
  <cols>
    <col min="1" max="1" width="10.375" style="40" customWidth="1"/>
    <col min="2" max="2" width="44" style="40" customWidth="1"/>
    <col min="3" max="3" width="15.875" style="40" customWidth="1"/>
    <col min="4" max="4" width="20.5" style="40" customWidth="1"/>
    <col min="5" max="5" width="20" style="40" customWidth="1"/>
    <col min="6" max="6" width="10" style="37" hidden="1" customWidth="1"/>
    <col min="7" max="7" width="18.75" style="37" hidden="1" customWidth="1"/>
    <col min="8" max="8" width="10" style="37" hidden="1" customWidth="1"/>
    <col min="9" max="9" width="10" style="251" hidden="1" customWidth="1"/>
    <col min="10" max="10" width="12.625" style="251" hidden="1" customWidth="1"/>
    <col min="11" max="11" width="15" style="251" hidden="1" customWidth="1"/>
    <col min="12" max="17" width="10" style="251" customWidth="1"/>
    <col min="18" max="16384" width="10" style="37"/>
  </cols>
  <sheetData>
    <row r="1" spans="1:11" ht="18" customHeight="1">
      <c r="A1" s="65" t="str">
        <f>Cover!B3</f>
        <v>Specification No.: CC/NT/G-COND/DOM/A02/23/00652</v>
      </c>
      <c r="B1" s="66"/>
      <c r="C1" s="67"/>
      <c r="D1" s="67"/>
      <c r="E1" s="5" t="s">
        <v>177</v>
      </c>
    </row>
    <row r="2" spans="1:11" ht="15" customHeight="1">
      <c r="A2" s="2"/>
      <c r="B2" s="7"/>
      <c r="C2" s="3"/>
      <c r="D2" s="3"/>
      <c r="E2" s="1"/>
      <c r="F2" s="1"/>
    </row>
    <row r="3" spans="1:11" ht="55.5" customHeight="1">
      <c r="A3" s="667"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667"/>
      <c r="C3" s="667"/>
      <c r="D3" s="667"/>
      <c r="E3" s="667"/>
    </row>
    <row r="4" spans="1:11" ht="21.95" customHeight="1">
      <c r="A4" s="679" t="s">
        <v>239</v>
      </c>
      <c r="B4" s="679"/>
      <c r="C4" s="679"/>
      <c r="D4" s="679"/>
      <c r="E4" s="679"/>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c r="A8" s="41" t="s">
        <v>237</v>
      </c>
      <c r="B8" s="676" t="str">
        <f>IF('Sch-1'!C8=0, "", 'Sch-1'!C8)</f>
        <v/>
      </c>
      <c r="C8" s="676"/>
      <c r="D8" s="71" t="s">
        <v>223</v>
      </c>
    </row>
    <row r="9" spans="1:11">
      <c r="A9" s="41" t="s">
        <v>238</v>
      </c>
      <c r="B9" s="676" t="str">
        <f>IF('Sch-1'!C9=0, "", 'Sch-1'!C9)</f>
        <v/>
      </c>
      <c r="C9" s="676"/>
      <c r="D9" s="71" t="s">
        <v>224</v>
      </c>
    </row>
    <row r="10" spans="1:11">
      <c r="A10" s="42"/>
      <c r="B10" s="676" t="str">
        <f>IF('Sch-1'!C10=0, "", 'Sch-1'!C10)</f>
        <v/>
      </c>
      <c r="C10" s="676"/>
      <c r="D10" s="71" t="s">
        <v>225</v>
      </c>
    </row>
    <row r="11" spans="1:11">
      <c r="A11" s="42"/>
      <c r="B11" s="676" t="str">
        <f>IF('Sch-1'!C11=0, "", 'Sch-1'!C11)</f>
        <v/>
      </c>
      <c r="C11" s="676"/>
      <c r="D11" s="71" t="s">
        <v>226</v>
      </c>
    </row>
    <row r="12" spans="1:11" ht="15" customHeight="1"/>
    <row r="13" spans="1:11" ht="21.95" customHeight="1">
      <c r="A13" s="86" t="s">
        <v>201</v>
      </c>
      <c r="B13" s="674" t="s">
        <v>202</v>
      </c>
      <c r="C13" s="675"/>
      <c r="D13" s="668" t="s">
        <v>203</v>
      </c>
      <c r="E13" s="669"/>
      <c r="K13" s="251" t="s">
        <v>130</v>
      </c>
    </row>
    <row r="14" spans="1:11" ht="18" customHeight="1">
      <c r="A14" s="44" t="s">
        <v>204</v>
      </c>
      <c r="B14" s="672" t="s">
        <v>452</v>
      </c>
      <c r="C14" s="673"/>
      <c r="D14" s="672"/>
      <c r="E14" s="673"/>
      <c r="G14" s="548"/>
      <c r="J14" s="251" t="s">
        <v>117</v>
      </c>
      <c r="K14" s="251" t="e">
        <f>ROUND('Sch-1'!#REF!*#REF!,0)</f>
        <v>#REF!</v>
      </c>
    </row>
    <row r="15" spans="1:11" ht="85.5" customHeight="1">
      <c r="A15" s="45"/>
      <c r="B15" s="670" t="s">
        <v>451</v>
      </c>
      <c r="C15" s="671"/>
      <c r="D15" s="677">
        <f>'Sch-1'!V19</f>
        <v>0</v>
      </c>
      <c r="E15" s="678"/>
      <c r="G15" s="544"/>
    </row>
    <row r="16" spans="1:11" ht="18" hidden="1" customHeight="1">
      <c r="A16" s="44" t="s">
        <v>206</v>
      </c>
      <c r="B16" s="672" t="s">
        <v>453</v>
      </c>
      <c r="C16" s="680"/>
      <c r="D16" s="672"/>
      <c r="E16" s="673"/>
      <c r="J16" s="251" t="s">
        <v>131</v>
      </c>
      <c r="K16" s="252">
        <f>D16</f>
        <v>0</v>
      </c>
    </row>
    <row r="17" spans="1:6" ht="98.25" hidden="1" customHeight="1">
      <c r="A17" s="45"/>
      <c r="B17" s="670" t="s">
        <v>455</v>
      </c>
      <c r="C17" s="671"/>
      <c r="D17" s="684" t="s">
        <v>261</v>
      </c>
      <c r="E17" s="684"/>
    </row>
    <row r="18" spans="1:6" ht="18" customHeight="1">
      <c r="A18" s="566"/>
      <c r="B18" s="571" t="s">
        <v>454</v>
      </c>
      <c r="C18" s="572"/>
      <c r="D18" s="683">
        <f>D15</f>
        <v>0</v>
      </c>
      <c r="E18" s="683"/>
    </row>
    <row r="19" spans="1:6" ht="15" customHeight="1">
      <c r="A19" s="52"/>
      <c r="B19" s="53"/>
      <c r="C19" s="53"/>
      <c r="D19" s="54"/>
      <c r="E19" s="54"/>
    </row>
    <row r="20" spans="1:6" ht="35.25" customHeight="1">
      <c r="A20" s="84"/>
      <c r="B20" s="681"/>
      <c r="C20" s="682"/>
      <c r="D20" s="682"/>
      <c r="E20" s="682"/>
    </row>
    <row r="21" spans="1:6" ht="15" customHeight="1">
      <c r="A21" s="55"/>
      <c r="B21" s="55"/>
      <c r="C21" s="55"/>
      <c r="D21" s="55"/>
      <c r="E21" s="55"/>
    </row>
    <row r="22" spans="1:6" ht="33" customHeight="1">
      <c r="A22" s="34" t="s">
        <v>338</v>
      </c>
      <c r="B22" s="143" t="str">
        <f>IF('Sch-1'!B27=0,"", 'Sch-1'!B27)</f>
        <v/>
      </c>
      <c r="C22" s="531"/>
      <c r="D22" s="35"/>
      <c r="E22" s="532"/>
      <c r="F22" s="36"/>
    </row>
    <row r="23" spans="1:6" ht="33" customHeight="1">
      <c r="A23" s="34" t="s">
        <v>337</v>
      </c>
      <c r="B23" s="109" t="str">
        <f>IF('Sch-1'!B28=0,"", 'Sch-1'!B28)</f>
        <v/>
      </c>
      <c r="C23" s="533"/>
      <c r="D23" s="35" t="s">
        <v>232</v>
      </c>
      <c r="E23" s="110" t="str">
        <f>IF('Sch-1'!N27=0,"",'Sch-1'!N27)</f>
        <v/>
      </c>
      <c r="F23" s="36"/>
    </row>
    <row r="24" spans="1:6" ht="33" customHeight="1">
      <c r="A24" s="3"/>
      <c r="B24" s="534"/>
      <c r="C24" s="533"/>
      <c r="D24" s="35" t="s">
        <v>233</v>
      </c>
      <c r="E24" s="110" t="str">
        <f>IF('Sch-1'!N28=0,"",'Sch-1'!N28)</f>
        <v/>
      </c>
      <c r="F24" s="36"/>
    </row>
    <row r="25" spans="1:6" ht="33" customHeight="1">
      <c r="A25" s="3"/>
      <c r="B25" s="7"/>
      <c r="C25" s="1"/>
      <c r="D25" s="35"/>
      <c r="F25" s="36"/>
    </row>
    <row r="26" spans="1:6" ht="21.95" customHeight="1">
      <c r="A26" s="56"/>
      <c r="B26" s="56"/>
      <c r="C26" s="56"/>
      <c r="D26" s="56"/>
      <c r="E26" s="57"/>
    </row>
    <row r="27" spans="1:6" ht="21.95" customHeight="1">
      <c r="A27" s="56"/>
      <c r="B27" s="56"/>
      <c r="C27" s="56"/>
      <c r="D27" s="56"/>
      <c r="E27" s="57"/>
    </row>
    <row r="28" spans="1:6" ht="21.95" customHeight="1">
      <c r="A28" s="56"/>
      <c r="B28" s="56"/>
      <c r="C28" s="56"/>
      <c r="D28" s="56"/>
      <c r="E28" s="57"/>
    </row>
    <row r="29" spans="1:6" ht="21.95" customHeight="1">
      <c r="A29" s="56"/>
      <c r="B29" s="56"/>
      <c r="C29" s="56"/>
      <c r="D29" s="56"/>
      <c r="E29" s="57"/>
    </row>
    <row r="30" spans="1:6" ht="21.95" customHeight="1">
      <c r="A30" s="56"/>
      <c r="B30" s="56"/>
      <c r="C30" s="56"/>
      <c r="D30" s="56"/>
      <c r="E30" s="57"/>
    </row>
    <row r="31" spans="1:6" ht="21.95" customHeight="1">
      <c r="A31" s="56"/>
      <c r="B31" s="56"/>
      <c r="C31" s="56"/>
      <c r="D31" s="56"/>
      <c r="E31" s="57"/>
    </row>
    <row r="32" spans="1:6"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sheetProtection password="EE0B" sheet="1" formatColumns="0" formatRows="0" selectLockedCells="1"/>
  <dataConsolidate/>
  <customSheetViews>
    <customSheetView guid="{87981F99-33D2-48F3-9138-10E7D5F1DFD3}"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1"/>
      <headerFooter alignWithMargins="0">
        <oddFooter>&amp;R&amp;"Book Antiqua,Bold"&amp;10Schedule-4/ Page &amp;P of &amp;N</oddFooter>
      </headerFooter>
    </customSheetView>
    <customSheetView guid="{5C772B04-11E1-4A74-9F43-9A74EF38E5E2}"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2"/>
      <headerFooter alignWithMargins="0">
        <oddFooter>&amp;R&amp;"Book Antiqua,Bold"&amp;10Schedule-4/ Page &amp;P of &amp;N</oddFooter>
      </headerFooter>
    </customSheetView>
    <customSheetView guid="{804C0530-632A-4E06-A9A2-093B6503F55F}"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
      <headerFooter alignWithMargins="0">
        <oddFooter>&amp;R&amp;"Book Antiqua,Bold"&amp;10Schedule-4/ Page &amp;P of &amp;N</oddFooter>
      </headerFooter>
    </customSheetView>
    <customSheetView guid="{585A669F-29FF-4D0D-B50C-5C677FB93FEB}"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4"/>
      <headerFooter alignWithMargins="0">
        <oddFooter>&amp;R&amp;"Book Antiqua,Bold"&amp;10Schedule-4/ Page &amp;P of &amp;N</oddFooter>
      </headerFooter>
    </customSheetView>
    <customSheetView guid="{97EFF801-2C6F-4063-9981-A39996328FAC}" showPageBreaks="1" showGridLines="0" printArea="1" hiddenColumns="1" view="pageBreakPreview" topLeftCell="A4">
      <selection activeCell="D15" sqref="D15:E15"/>
      <pageMargins left="0.31" right="0.25" top="0.23" bottom="0.23" header="0.27" footer="0.24"/>
      <printOptions horizontalCentered="1"/>
      <pageSetup paperSize="9" scale="75" fitToHeight="0" orientation="portrait" horizontalDpi="4294967295" verticalDpi="4294967295" r:id="rId5"/>
      <headerFooter alignWithMargins="0">
        <oddFooter>&amp;R&amp;"Book Antiqua,Bold"&amp;10Schedule-4/ Page &amp;P of &amp;N</oddFooter>
      </headerFooter>
    </customSheetView>
    <customSheetView guid="{483DCDBB-D1CA-4B11-85F4-FA65A96DCE2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FA8C7114-2E15-4727-B4B0-927BCE12D1A6}"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D545044E-B7FF-408B-A291-2187C526EC3D}"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12"/>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13"/>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14"/>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15"/>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16"/>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7"/>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8"/>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9"/>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20"/>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21"/>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22"/>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23"/>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24"/>
      <headerFooter alignWithMargins="0">
        <oddFooter>&amp;R&amp;"Book Antiqua,Bold"&amp;10Schedule-5/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28"/>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29"/>
      <headerFooter alignWithMargins="0">
        <oddFooter>&amp;R&amp;"Book Antiqua,Bold"&amp;10Schedule-4/ Page &amp;P of &amp;N</oddFooter>
      </headerFooter>
    </customSheetView>
    <customSheetView guid="{A8D67B77-0FCD-43C6-B55F-10F11F3996C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30"/>
      <headerFooter alignWithMargins="0">
        <oddFooter>&amp;R&amp;"Book Antiqua,Bold"&amp;10Schedule-4/ Page &amp;P of &amp;N</oddFooter>
      </headerFooter>
    </customSheetView>
    <customSheetView guid="{88CDEBAE-8E08-4224-B529-C4120559940A}"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1"/>
      <headerFooter alignWithMargins="0">
        <oddFooter>&amp;R&amp;"Book Antiqua,Bold"&amp;10Schedule-4/ Page &amp;P of &amp;N</oddFooter>
      </headerFooter>
    </customSheetView>
    <customSheetView guid="{2BA1F3A4-7362-4C75-9E02-FB6308B23F40}"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2"/>
      <headerFooter alignWithMargins="0">
        <oddFooter>&amp;R&amp;"Book Antiqua,Bold"&amp;10Schedule-4/ Page &amp;P of &amp;N</oddFooter>
      </headerFooter>
    </customSheetView>
  </customSheetViews>
  <mergeCells count="18">
    <mergeCell ref="B17:C17"/>
    <mergeCell ref="D16:E16"/>
    <mergeCell ref="B16:C16"/>
    <mergeCell ref="B20:E20"/>
    <mergeCell ref="D18:E18"/>
    <mergeCell ref="D17:E17"/>
    <mergeCell ref="A3:E3"/>
    <mergeCell ref="D13:E13"/>
    <mergeCell ref="B15:C15"/>
    <mergeCell ref="B14:C14"/>
    <mergeCell ref="B13:C13"/>
    <mergeCell ref="D14:E14"/>
    <mergeCell ref="B10:C10"/>
    <mergeCell ref="D15:E15"/>
    <mergeCell ref="B9:C9"/>
    <mergeCell ref="A4:E4"/>
    <mergeCell ref="B8:C8"/>
    <mergeCell ref="B11:C11"/>
  </mergeCells>
  <phoneticPr fontId="1" type="noConversion"/>
  <dataValidations xWindow="754" yWindow="536" count="2">
    <dataValidation allowBlank="1" showInputMessage="1" showErrorMessage="1" prompt="You may write remarks regarding Excise Duty here." sqref="D15" xr:uid="{00000000-0002-0000-0800-000000000000}"/>
    <dataValidation allowBlank="1" showInputMessage="1" showErrorMessage="1" prompt="You may write remarks regarding Sales Tax here." sqref="D17:E17" xr:uid="{00000000-0002-0000-0800-000001000000}"/>
  </dataValidations>
  <printOptions horizontalCentered="1"/>
  <pageMargins left="0.31" right="0.25" top="0.23" bottom="0.23" header="0.27" footer="0.24"/>
  <pageSetup paperSize="9" scale="75" fitToHeight="0" orientation="portrait" horizontalDpi="4294967295" verticalDpi="4294967295" r:id="rId33"/>
  <headerFooter alignWithMargins="0">
    <oddFooter>&amp;R&amp;"Book Antiqua,Bold"&amp;10Schedule-4/ Page &amp;P of &amp;N</oddFooter>
  </headerFooter>
  <drawing r:id="rId3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6.5"/>
  <cols>
    <col min="1" max="1" width="10.375" style="40" customWidth="1"/>
    <col min="2" max="2" width="50.125" style="40" customWidth="1"/>
    <col min="3" max="3" width="21.375" style="40" customWidth="1"/>
    <col min="4" max="4" width="20.5" style="40" customWidth="1"/>
    <col min="5" max="5" width="20" style="40" customWidth="1"/>
    <col min="6" max="8" width="10" style="37" customWidth="1"/>
    <col min="9" max="9" width="10" style="251" customWidth="1"/>
    <col min="10" max="10" width="12.625" style="251" customWidth="1"/>
    <col min="11" max="11" width="15" style="251" customWidth="1"/>
    <col min="12" max="17" width="10" style="251" customWidth="1"/>
    <col min="18" max="16384" width="10" style="37"/>
  </cols>
  <sheetData>
    <row r="1" spans="1:11" ht="18" customHeight="1">
      <c r="A1" s="65" t="str">
        <f>Cover!B3</f>
        <v>Specification No.: CC/NT/G-COND/DOM/A02/23/00652</v>
      </c>
      <c r="B1" s="66"/>
      <c r="C1" s="67"/>
      <c r="D1" s="67"/>
      <c r="E1" s="5" t="s">
        <v>177</v>
      </c>
    </row>
    <row r="2" spans="1:11" ht="15" customHeight="1">
      <c r="A2" s="2"/>
      <c r="B2" s="7"/>
      <c r="C2" s="3"/>
      <c r="D2" s="3"/>
      <c r="E2" s="1"/>
      <c r="F2" s="1"/>
    </row>
    <row r="3" spans="1:11" ht="39.950000000000003" customHeight="1">
      <c r="A3" s="667"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667"/>
      <c r="C3" s="667"/>
      <c r="D3" s="667"/>
      <c r="E3" s="667"/>
    </row>
    <row r="4" spans="1:11" ht="21.95" customHeight="1">
      <c r="A4" s="679" t="s">
        <v>239</v>
      </c>
      <c r="B4" s="679"/>
      <c r="C4" s="679"/>
      <c r="D4" s="679"/>
      <c r="E4" s="679"/>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ht="18" customHeight="1">
      <c r="A8" s="41" t="s">
        <v>237</v>
      </c>
      <c r="B8" s="706" t="str">
        <f>IF('Sch-1'!C8=0, "", 'Sch-1'!C8)</f>
        <v/>
      </c>
      <c r="C8" s="706"/>
      <c r="D8" s="71" t="s">
        <v>223</v>
      </c>
    </row>
    <row r="9" spans="1:11" ht="18" customHeight="1">
      <c r="A9" s="41" t="s">
        <v>238</v>
      </c>
      <c r="B9" s="706" t="str">
        <f>IF('Sch-1'!C9=0, "", 'Sch-1'!C9)</f>
        <v/>
      </c>
      <c r="C9" s="706"/>
      <c r="D9" s="71" t="s">
        <v>224</v>
      </c>
    </row>
    <row r="10" spans="1:11" ht="18" customHeight="1">
      <c r="A10" s="42"/>
      <c r="B10" s="706" t="str">
        <f>IF('Sch-1'!C10=0, "", 'Sch-1'!C10)</f>
        <v/>
      </c>
      <c r="C10" s="706"/>
      <c r="D10" s="71" t="s">
        <v>225</v>
      </c>
    </row>
    <row r="11" spans="1:11" ht="18" customHeight="1">
      <c r="A11" s="42"/>
      <c r="B11" s="706" t="str">
        <f>IF('Sch-1'!C11=0, "", 'Sch-1'!C11)</f>
        <v/>
      </c>
      <c r="C11" s="706"/>
      <c r="D11" s="71" t="s">
        <v>226</v>
      </c>
    </row>
    <row r="12" spans="1:11" ht="15" customHeight="1"/>
    <row r="13" spans="1:11" ht="21.95" customHeight="1">
      <c r="A13" s="86" t="s">
        <v>201</v>
      </c>
      <c r="B13" s="674" t="s">
        <v>202</v>
      </c>
      <c r="C13" s="675"/>
      <c r="D13" s="668" t="s">
        <v>203</v>
      </c>
      <c r="E13" s="669"/>
      <c r="K13" s="251" t="s">
        <v>130</v>
      </c>
    </row>
    <row r="14" spans="1:11" ht="18" customHeight="1">
      <c r="A14" s="44" t="s">
        <v>204</v>
      </c>
      <c r="B14" s="672" t="s">
        <v>205</v>
      </c>
      <c r="C14" s="673"/>
      <c r="D14" s="703" t="e">
        <f>ROUND('Sch-1 Dis'!G19*C16,0)</f>
        <v>#REF!</v>
      </c>
      <c r="E14" s="704"/>
      <c r="J14" s="251" t="s">
        <v>117</v>
      </c>
      <c r="K14" s="251" t="e">
        <f>ROUND('Sch-1'!#REF!*C16,0)</f>
        <v>#REF!</v>
      </c>
    </row>
    <row r="15" spans="1:11" ht="57.95" customHeight="1">
      <c r="A15" s="45"/>
      <c r="B15" s="695" t="s">
        <v>273</v>
      </c>
      <c r="C15" s="695"/>
      <c r="D15" s="705"/>
      <c r="E15" s="705"/>
    </row>
    <row r="16" spans="1:11" ht="18" customHeight="1">
      <c r="A16" s="45"/>
      <c r="B16" s="46" t="s">
        <v>240</v>
      </c>
      <c r="C16" s="425" t="e">
        <f>'Sch-4'!#REF!</f>
        <v>#REF!</v>
      </c>
      <c r="D16" s="705"/>
      <c r="E16" s="705"/>
    </row>
    <row r="17" spans="1:11" ht="18" customHeight="1">
      <c r="A17" s="44" t="s">
        <v>206</v>
      </c>
      <c r="B17" s="47" t="s">
        <v>267</v>
      </c>
      <c r="C17" s="47"/>
      <c r="D17" s="707" t="e">
        <f>(C19+C20)*C21</f>
        <v>#REF!</v>
      </c>
      <c r="E17" s="707"/>
      <c r="J17" s="251" t="s">
        <v>131</v>
      </c>
      <c r="K17" s="252" t="e">
        <f>D17</f>
        <v>#REF!</v>
      </c>
    </row>
    <row r="18" spans="1:11" ht="57.95" customHeight="1">
      <c r="A18" s="45"/>
      <c r="B18" s="695" t="s">
        <v>271</v>
      </c>
      <c r="C18" s="695"/>
      <c r="D18" s="696"/>
      <c r="E18" s="697"/>
    </row>
    <row r="19" spans="1:11" ht="18" customHeight="1">
      <c r="A19" s="45"/>
      <c r="B19" s="46" t="s">
        <v>178</v>
      </c>
      <c r="C19" s="426" t="e">
        <f>'Sch-4'!#REF!*(1-'Sch-1'!T15)</f>
        <v>#REF!</v>
      </c>
      <c r="D19" s="698"/>
      <c r="E19" s="699"/>
    </row>
    <row r="20" spans="1:11" ht="18" customHeight="1">
      <c r="A20" s="45"/>
      <c r="B20" s="46"/>
      <c r="C20" s="426" t="e">
        <f>C19*C16</f>
        <v>#REF!</v>
      </c>
      <c r="D20" s="698"/>
      <c r="E20" s="699"/>
    </row>
    <row r="21" spans="1:11" ht="18" customHeight="1">
      <c r="A21" s="45"/>
      <c r="B21" s="46" t="s">
        <v>269</v>
      </c>
      <c r="C21" s="425" t="e">
        <f>'Sch-4'!#REF!</f>
        <v>#REF!</v>
      </c>
      <c r="D21" s="700"/>
      <c r="E21" s="701"/>
    </row>
    <row r="22" spans="1:11" ht="18" customHeight="1">
      <c r="A22" s="44" t="s">
        <v>207</v>
      </c>
      <c r="B22" s="47" t="s">
        <v>268</v>
      </c>
      <c r="C22" s="47"/>
      <c r="D22" s="703" t="e">
        <f>(C24+C25)*C26</f>
        <v>#REF!</v>
      </c>
      <c r="E22" s="704"/>
      <c r="J22" s="251" t="s">
        <v>132</v>
      </c>
      <c r="K22" s="251" t="e">
        <f>D22</f>
        <v>#REF!</v>
      </c>
    </row>
    <row r="23" spans="1:11" ht="57.95" customHeight="1">
      <c r="A23" s="45"/>
      <c r="B23" s="695" t="s">
        <v>270</v>
      </c>
      <c r="C23" s="695"/>
      <c r="D23" s="696"/>
      <c r="E23" s="697"/>
    </row>
    <row r="24" spans="1:11" ht="25.5" customHeight="1">
      <c r="A24" s="45"/>
      <c r="B24" s="46" t="s">
        <v>340</v>
      </c>
      <c r="C24" s="439" t="e">
        <f>'Sch-1 Dis'!G19-C19</f>
        <v>#REF!</v>
      </c>
      <c r="D24" s="698"/>
      <c r="E24" s="699"/>
    </row>
    <row r="25" spans="1:11" ht="21.75" customHeight="1">
      <c r="A25" s="45"/>
      <c r="B25" s="46" t="s">
        <v>343</v>
      </c>
      <c r="C25" s="46" t="e">
        <f>C24*C16</f>
        <v>#REF!</v>
      </c>
      <c r="D25" s="698"/>
      <c r="E25" s="699"/>
    </row>
    <row r="26" spans="1:11" ht="18" customHeight="1">
      <c r="A26" s="45"/>
      <c r="B26" s="46" t="s">
        <v>142</v>
      </c>
      <c r="C26" s="425" t="e">
        <f>'Sch-4'!#REF!</f>
        <v>#REF!</v>
      </c>
      <c r="D26" s="700"/>
      <c r="E26" s="701"/>
    </row>
    <row r="27" spans="1:11" ht="18" customHeight="1">
      <c r="A27" s="44" t="s">
        <v>208</v>
      </c>
      <c r="B27" s="47" t="s">
        <v>262</v>
      </c>
      <c r="C27" s="47"/>
      <c r="D27" s="691" t="e">
        <f>'Sch-4'!#REF!</f>
        <v>#REF!</v>
      </c>
      <c r="E27" s="691"/>
    </row>
    <row r="28" spans="1:11" ht="51.75" customHeight="1">
      <c r="A28" s="45"/>
      <c r="B28" s="702" t="s">
        <v>272</v>
      </c>
      <c r="C28" s="702"/>
      <c r="D28" s="694" t="s">
        <v>326</v>
      </c>
      <c r="E28" s="694"/>
    </row>
    <row r="29" spans="1:11" ht="39" customHeight="1">
      <c r="A29" s="50"/>
      <c r="B29" s="49"/>
      <c r="C29" s="399" t="s">
        <v>327</v>
      </c>
      <c r="D29" s="694"/>
      <c r="E29" s="694"/>
    </row>
    <row r="30" spans="1:11" ht="18" customHeight="1">
      <c r="A30" s="44" t="s">
        <v>211</v>
      </c>
      <c r="B30" s="47" t="s">
        <v>263</v>
      </c>
      <c r="C30" s="47"/>
      <c r="D30" s="691" t="e">
        <f>'Sch-4'!#REF!</f>
        <v>#REF!</v>
      </c>
      <c r="E30" s="691"/>
    </row>
    <row r="31" spans="1:11" ht="50.1" customHeight="1">
      <c r="A31" s="45"/>
      <c r="B31" s="702" t="s">
        <v>272</v>
      </c>
      <c r="C31" s="702"/>
      <c r="D31" s="694" t="s">
        <v>326</v>
      </c>
      <c r="E31" s="694"/>
    </row>
    <row r="32" spans="1:11" ht="30" customHeight="1">
      <c r="A32" s="50"/>
      <c r="B32" s="49"/>
      <c r="C32" s="399" t="s">
        <v>328</v>
      </c>
      <c r="D32" s="694"/>
      <c r="E32" s="694"/>
    </row>
    <row r="33" spans="1:6" ht="18" customHeight="1">
      <c r="A33" s="44" t="s">
        <v>213</v>
      </c>
      <c r="B33" s="47" t="s">
        <v>209</v>
      </c>
      <c r="C33" s="47"/>
      <c r="D33" s="691" t="e">
        <f>'Sch-4'!#REF!</f>
        <v>#REF!</v>
      </c>
      <c r="E33" s="691"/>
    </row>
    <row r="34" spans="1:6" ht="60" customHeight="1">
      <c r="A34" s="45"/>
      <c r="B34" s="692" t="s">
        <v>274</v>
      </c>
      <c r="C34" s="693"/>
      <c r="D34" s="694" t="s">
        <v>326</v>
      </c>
      <c r="E34" s="694"/>
    </row>
    <row r="35" spans="1:6" ht="35.25" customHeight="1">
      <c r="A35" s="51"/>
      <c r="B35" s="49"/>
      <c r="C35" s="400" t="s">
        <v>328</v>
      </c>
      <c r="D35" s="694"/>
      <c r="E35" s="694"/>
    </row>
    <row r="36" spans="1:6" ht="18" customHeight="1">
      <c r="A36" s="685"/>
      <c r="B36" s="686" t="s">
        <v>275</v>
      </c>
      <c r="C36" s="687"/>
      <c r="D36" s="688" t="e">
        <f>SUM(D14,D17,D22)</f>
        <v>#REF!</v>
      </c>
      <c r="E36" s="688"/>
    </row>
    <row r="37" spans="1:6" ht="40.5" customHeight="1">
      <c r="A37" s="685"/>
      <c r="B37" s="686"/>
      <c r="C37" s="687"/>
      <c r="D37" s="689"/>
      <c r="E37" s="690"/>
    </row>
    <row r="38" spans="1:6" ht="15" customHeight="1">
      <c r="A38" s="52"/>
      <c r="B38" s="53"/>
      <c r="C38" s="53"/>
      <c r="D38" s="54"/>
      <c r="E38" s="54"/>
    </row>
    <row r="39" spans="1:6" ht="81.75" customHeight="1">
      <c r="A39" s="84" t="s">
        <v>264</v>
      </c>
      <c r="B39" s="682" t="s">
        <v>277</v>
      </c>
      <c r="C39" s="682"/>
      <c r="D39" s="682"/>
      <c r="E39" s="682"/>
    </row>
    <row r="40" spans="1:6" ht="15" customHeight="1">
      <c r="A40" s="55"/>
      <c r="B40" s="55"/>
      <c r="C40" s="55"/>
      <c r="D40" s="55"/>
      <c r="E40" s="55"/>
    </row>
    <row r="41" spans="1:6" ht="33" customHeight="1">
      <c r="A41" s="34" t="s">
        <v>276</v>
      </c>
      <c r="B41" s="143" t="str">
        <f>IF('Sch-1'!B27=0,"", 'Sch-1'!B27)</f>
        <v/>
      </c>
      <c r="C41" s="6"/>
      <c r="D41" s="35" t="s">
        <v>231</v>
      </c>
      <c r="F41" s="36"/>
    </row>
    <row r="42" spans="1:6" ht="33" customHeight="1">
      <c r="A42" s="34" t="s">
        <v>230</v>
      </c>
      <c r="B42" s="109" t="str">
        <f>IF('Sch-1'!B28=0,"", 'Sch-1'!B28)</f>
        <v/>
      </c>
      <c r="C42" s="1"/>
      <c r="D42" s="35" t="s">
        <v>232</v>
      </c>
      <c r="E42" s="110" t="str">
        <f>IF('Sch-1'!N27=0,"",'Sch-1'!N27)</f>
        <v/>
      </c>
      <c r="F42" s="36"/>
    </row>
    <row r="43" spans="1:6" ht="33" customHeight="1">
      <c r="A43" s="3"/>
      <c r="B43" s="7"/>
      <c r="C43" s="1"/>
      <c r="D43" s="35" t="s">
        <v>233</v>
      </c>
      <c r="E43" s="110" t="str">
        <f>IF('Sch-1'!N28=0,"",'Sch-1'!N28)</f>
        <v/>
      </c>
      <c r="F43" s="36"/>
    </row>
    <row r="44" spans="1:6" ht="33" customHeight="1">
      <c r="A44" s="3"/>
      <c r="B44" s="7"/>
      <c r="C44" s="1"/>
      <c r="D44" s="35" t="s">
        <v>234</v>
      </c>
      <c r="F44" s="36"/>
    </row>
    <row r="45" spans="1:6" ht="21.95" customHeight="1">
      <c r="A45" s="56"/>
      <c r="B45" s="56"/>
      <c r="C45" s="56"/>
      <c r="D45" s="56"/>
      <c r="E45" s="57"/>
    </row>
    <row r="46" spans="1:6" ht="21.95" customHeight="1">
      <c r="A46" s="56"/>
      <c r="B46" s="56"/>
      <c r="C46" s="56"/>
      <c r="D46" s="56"/>
      <c r="E46" s="57"/>
    </row>
    <row r="47" spans="1:6" ht="21.95" customHeight="1">
      <c r="A47" s="56"/>
      <c r="B47" s="56"/>
      <c r="C47" s="56"/>
      <c r="D47" s="56"/>
      <c r="E47" s="57"/>
    </row>
    <row r="48" spans="1:6" ht="21.95" customHeight="1">
      <c r="A48" s="56"/>
      <c r="B48" s="56"/>
      <c r="C48" s="56"/>
      <c r="D48" s="56"/>
      <c r="E48" s="57"/>
    </row>
    <row r="49" spans="1:5" ht="21.95" customHeight="1">
      <c r="A49" s="56"/>
      <c r="B49" s="56"/>
      <c r="C49" s="56"/>
      <c r="D49" s="56"/>
      <c r="E49" s="57"/>
    </row>
    <row r="50" spans="1:5" ht="21.95" customHeight="1">
      <c r="A50" s="56"/>
      <c r="B50" s="56"/>
      <c r="C50" s="56"/>
      <c r="D50" s="56"/>
      <c r="E50" s="57"/>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sheetProtection password="E848" sheet="1" objects="1" scenarios="1" selectLockedCells="1" selectUnlockedCells="1"/>
  <dataConsolidate/>
  <customSheetViews>
    <customSheetView guid="{87981F99-33D2-48F3-9138-10E7D5F1DFD3}"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5C772B04-11E1-4A74-9F43-9A74EF38E5E2}"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804C0530-632A-4E06-A9A2-093B6503F55F}"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585A669F-29FF-4D0D-B50C-5C677FB93FEB}"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97EFF801-2C6F-4063-9981-A39996328FAC}"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483DCDBB-D1CA-4B11-85F4-FA65A96DCE29}"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27"/>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28"/>
      <headerFooter alignWithMargins="0">
        <oddFooter>&amp;R&amp;"Book Antiqua,Bold"&amp;10Schedule-5/ Page &amp;P of &amp;N</oddFooter>
      </headerFooter>
    </customSheetView>
    <customSheetView guid="{A8D67B77-0FCD-43C6-B55F-10F11F3996C9}" scale="86" state="hidden" topLeftCell="A4">
      <selection activeCell="H23" sqref="H23"/>
      <pageMargins left="0.31" right="0.25" top="0.48" bottom="0.23" header="0.27" footer="0.24"/>
      <printOptions horizontalCentered="1"/>
      <pageSetup paperSize="9" scale="77" fitToHeight="0" orientation="portrait" r:id="rId29"/>
      <headerFooter alignWithMargins="0">
        <oddFooter>&amp;R&amp;"Book Antiqua,Bold"&amp;10Schedule-5/ Page &amp;P of &amp;N</oddFooter>
      </headerFooter>
    </customSheetView>
    <customSheetView guid="{88CDEBAE-8E08-4224-B529-C4120559940A}" scale="86" state="hidden" topLeftCell="A4">
      <selection activeCell="H23" sqref="H23"/>
      <pageMargins left="0.31" right="0.25" top="0.48" bottom="0.23" header="0.27" footer="0.24"/>
      <printOptions horizontalCentered="1"/>
      <pageSetup paperSize="9" scale="77" fitToHeight="0" orientation="portrait" r:id="rId30"/>
      <headerFooter alignWithMargins="0">
        <oddFooter>&amp;R&amp;"Book Antiqua,Bold"&amp;10Schedule-5/ Page &amp;P of &amp;N</oddFooter>
      </headerFooter>
    </customSheetView>
    <customSheetView guid="{2BA1F3A4-7362-4C75-9E02-FB6308B23F40}" scale="86" state="hidden" topLeftCell="A4">
      <selection activeCell="H23" sqref="H23"/>
      <pageMargins left="0.31" right="0.25" top="0.48" bottom="0.23" header="0.27" footer="0.24"/>
      <printOptions horizontalCentered="1"/>
      <pageSetup paperSize="9" scale="77" fitToHeight="0" orientation="portrait" r:id="rId31"/>
      <headerFooter alignWithMargins="0">
        <oddFooter>&amp;R&amp;"Book Antiqua,Bold"&amp;10Schedule-5/ Page &amp;P of &amp;N</oddFooter>
      </headerFooter>
    </customSheetView>
  </customSheetViews>
  <mergeCells count="33">
    <mergeCell ref="A3:E3"/>
    <mergeCell ref="A4:E4"/>
    <mergeCell ref="B8:C8"/>
    <mergeCell ref="B9:C9"/>
    <mergeCell ref="B13:C13"/>
    <mergeCell ref="D13:E13"/>
    <mergeCell ref="B14:C14"/>
    <mergeCell ref="D14:E14"/>
    <mergeCell ref="B10:C10"/>
    <mergeCell ref="B11:C11"/>
    <mergeCell ref="D17:E17"/>
    <mergeCell ref="B18:C18"/>
    <mergeCell ref="D18:E21"/>
    <mergeCell ref="D22:E22"/>
    <mergeCell ref="B15:C15"/>
    <mergeCell ref="D15:E16"/>
    <mergeCell ref="B39:E39"/>
    <mergeCell ref="D33:E33"/>
    <mergeCell ref="B34:C34"/>
    <mergeCell ref="D34:E35"/>
    <mergeCell ref="B23:C23"/>
    <mergeCell ref="D23:E26"/>
    <mergeCell ref="D27:E27"/>
    <mergeCell ref="B28:C28"/>
    <mergeCell ref="D28:E29"/>
    <mergeCell ref="D30:E30"/>
    <mergeCell ref="B31:C31"/>
    <mergeCell ref="D31:E32"/>
    <mergeCell ref="A36:A37"/>
    <mergeCell ref="B36:B37"/>
    <mergeCell ref="C36:C37"/>
    <mergeCell ref="D36:E36"/>
    <mergeCell ref="D37:E37"/>
  </mergeCells>
  <phoneticPr fontId="32" type="noConversion"/>
  <dataValidations xWindow="871" yWindow="395" count="8">
    <dataValidation allowBlank="1" showInputMessage="1" showErrorMessage="1" prompt="You may write remarks regarding over all Taxes &amp; Duties here." sqref="D37:E37" xr:uid="{00000000-0002-0000-0900-000000000000}"/>
    <dataValidation allowBlank="1" showInputMessage="1" showErrorMessage="1" prompt="You may write remarks regarding Octroi here." sqref="D28:E29 D31:E32 D34:E35" xr:uid="{00000000-0002-0000-0900-000001000000}"/>
    <dataValidation allowBlank="1" showInputMessage="1" showErrorMessage="1" prompt="You may write remarks regarding VAT here." sqref="D23:E26" xr:uid="{00000000-0002-0000-0900-000002000000}"/>
    <dataValidation allowBlank="1" showInputMessage="1" showErrorMessage="1" prompt="You may write remarks regarding Sales Tax here." sqref="D18:E21" xr:uid="{00000000-0002-0000-0900-000003000000}"/>
    <dataValidation allowBlank="1" showInputMessage="1" showErrorMessage="1" prompt="You may write remarks regarding Excise Duty here." sqref="D15:E16" xr:uid="{00000000-0002-0000-09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9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9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900-000007000000}">
      <formula1>0</formula1>
    </dataValidation>
  </dataValidations>
  <hyperlinks>
    <hyperlink ref="C29" location="Octroi!Print_Area" display="Click here for details of Octroi" xr:uid="{00000000-0004-0000-0900-000000000000}"/>
    <hyperlink ref="C32" location="'Entry Tax'!Print_Area" display="Click here for details of Octroi" xr:uid="{00000000-0004-0000-0900-000001000000}"/>
  </hyperlinks>
  <printOptions horizontalCentered="1"/>
  <pageMargins left="0.31" right="0.25" top="0.48" bottom="0.23" header="0.27" footer="0.24"/>
  <pageSetup paperSize="9" scale="77" fitToHeight="0" orientation="portrait" r:id="rId32"/>
  <headerFooter alignWithMargins="0">
    <oddFooter>&amp;R&amp;"Book Antiqua,Bold"&amp;10Schedule-5/ Page &amp;P of &amp;N</oddFooter>
  </headerFooter>
  <drawing r:id="rId3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H28"/>
  <sheetViews>
    <sheetView showGridLines="0" view="pageBreakPreview" topLeftCell="A10" zoomScaleNormal="100" zoomScaleSheetLayoutView="100" workbookViewId="0">
      <selection activeCell="A23" sqref="A23"/>
    </sheetView>
  </sheetViews>
  <sheetFormatPr defaultColWidth="10" defaultRowHeight="16.5"/>
  <cols>
    <col min="1" max="1" width="10.625" style="40" customWidth="1"/>
    <col min="2" max="2" width="27.5" style="40" customWidth="1"/>
    <col min="3" max="3" width="16.75" style="40" customWidth="1"/>
    <col min="4" max="4" width="39.75" style="40" customWidth="1"/>
    <col min="5" max="5" width="10" style="37"/>
    <col min="6" max="6" width="27" style="37" customWidth="1"/>
    <col min="7" max="7" width="10" style="37"/>
    <col min="8" max="8" width="17.5" style="37" customWidth="1"/>
    <col min="9" max="16384" width="10" style="37"/>
  </cols>
  <sheetData>
    <row r="1" spans="1:6" ht="18" customHeight="1">
      <c r="A1" s="65" t="str">
        <f>Cover!B3</f>
        <v>Specification No.: CC/NT/G-COND/DOM/A02/23/00652</v>
      </c>
      <c r="B1" s="66"/>
      <c r="C1" s="4"/>
      <c r="D1" s="5" t="s">
        <v>257</v>
      </c>
    </row>
    <row r="2" spans="1:6" ht="18" customHeight="1">
      <c r="A2" s="2"/>
      <c r="B2" s="7"/>
      <c r="C2" s="1"/>
      <c r="D2" s="1"/>
    </row>
    <row r="3" spans="1:6" ht="99.75" customHeight="1">
      <c r="A3" s="667"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667"/>
      <c r="C3" s="667"/>
      <c r="D3" s="667"/>
      <c r="E3" s="58"/>
      <c r="F3" s="58"/>
    </row>
    <row r="4" spans="1:6" ht="21.95" customHeight="1">
      <c r="A4" s="679" t="s">
        <v>210</v>
      </c>
      <c r="B4" s="679"/>
      <c r="C4" s="679"/>
      <c r="D4" s="679"/>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76" t="str">
        <f>IF('Sch-1'!C8=0, "", 'Sch-1'!C8)</f>
        <v/>
      </c>
      <c r="C8" s="676"/>
      <c r="D8" s="71" t="s">
        <v>223</v>
      </c>
    </row>
    <row r="9" spans="1:6">
      <c r="A9" s="41" t="s">
        <v>238</v>
      </c>
      <c r="B9" s="676" t="str">
        <f>IF('Sch-1'!C9=0, "", 'Sch-1'!C9)</f>
        <v/>
      </c>
      <c r="C9" s="676"/>
      <c r="D9" s="71" t="s">
        <v>224</v>
      </c>
    </row>
    <row r="10" spans="1:6">
      <c r="A10" s="42"/>
      <c r="B10" s="676" t="str">
        <f>IF('Sch-1'!C10=0, "", 'Sch-1'!C10)</f>
        <v/>
      </c>
      <c r="C10" s="676"/>
      <c r="D10" s="71" t="s">
        <v>225</v>
      </c>
    </row>
    <row r="11" spans="1:6">
      <c r="A11" s="42"/>
      <c r="B11" s="676" t="str">
        <f>IF('Sch-1'!C11=0, "", 'Sch-1'!C11)</f>
        <v/>
      </c>
      <c r="C11" s="676"/>
      <c r="D11" s="71" t="s">
        <v>226</v>
      </c>
    </row>
    <row r="12" spans="1:6" ht="18" customHeight="1">
      <c r="A12" s="59"/>
      <c r="B12" s="59"/>
      <c r="C12" s="59"/>
      <c r="D12" s="72"/>
    </row>
    <row r="13" spans="1:6" ht="21.95" customHeight="1">
      <c r="A13" s="60" t="s">
        <v>201</v>
      </c>
      <c r="B13" s="668" t="s">
        <v>196</v>
      </c>
      <c r="C13" s="669"/>
      <c r="D13" s="61" t="s">
        <v>203</v>
      </c>
    </row>
    <row r="14" spans="1:6" ht="21.95" customHeight="1">
      <c r="A14" s="44" t="s">
        <v>204</v>
      </c>
      <c r="B14" s="708" t="s">
        <v>241</v>
      </c>
      <c r="C14" s="708"/>
      <c r="D14" s="80"/>
    </row>
    <row r="15" spans="1:6" ht="44.25" customHeight="1">
      <c r="A15" s="62"/>
      <c r="B15" s="709" t="s">
        <v>479</v>
      </c>
      <c r="C15" s="710"/>
      <c r="D15" s="523">
        <f>'Sch-1'!N21</f>
        <v>0</v>
      </c>
      <c r="F15" s="546"/>
    </row>
    <row r="16" spans="1:6" ht="21.95" customHeight="1">
      <c r="A16" s="44" t="s">
        <v>206</v>
      </c>
      <c r="B16" s="708" t="s">
        <v>242</v>
      </c>
      <c r="C16" s="708"/>
      <c r="D16" s="81"/>
      <c r="F16" s="546"/>
    </row>
    <row r="17" spans="1:8" ht="38.25" customHeight="1">
      <c r="A17" s="62"/>
      <c r="B17" s="711" t="s">
        <v>461</v>
      </c>
      <c r="C17" s="712"/>
      <c r="D17" s="523">
        <f>'Sch-2'!J18</f>
        <v>0</v>
      </c>
    </row>
    <row r="18" spans="1:8" ht="21.95" customHeight="1">
      <c r="A18" s="44" t="s">
        <v>207</v>
      </c>
      <c r="B18" s="708" t="s">
        <v>243</v>
      </c>
      <c r="C18" s="708"/>
      <c r="D18" s="82"/>
    </row>
    <row r="19" spans="1:8" ht="24.95" customHeight="1">
      <c r="A19" s="51"/>
      <c r="B19" s="713" t="s">
        <v>416</v>
      </c>
      <c r="C19" s="714"/>
      <c r="D19" s="85" t="s">
        <v>261</v>
      </c>
    </row>
    <row r="20" spans="1:8" ht="21.95" customHeight="1">
      <c r="A20" s="44" t="s">
        <v>208</v>
      </c>
      <c r="B20" s="708" t="s">
        <v>244</v>
      </c>
      <c r="C20" s="708"/>
      <c r="D20" s="80"/>
    </row>
    <row r="21" spans="1:8" ht="24.95" customHeight="1">
      <c r="A21" s="51"/>
      <c r="B21" s="717" t="s">
        <v>212</v>
      </c>
      <c r="C21" s="718"/>
      <c r="D21" s="545">
        <f>'Sch-4'!D18:E18</f>
        <v>0</v>
      </c>
    </row>
    <row r="22" spans="1:8" ht="21.95" customHeight="1">
      <c r="A22" s="44">
        <v>5</v>
      </c>
      <c r="B22" s="708" t="s">
        <v>329</v>
      </c>
      <c r="C22" s="708"/>
      <c r="D22" s="573"/>
      <c r="H22" s="437"/>
    </row>
    <row r="23" spans="1:8" ht="45.6" customHeight="1">
      <c r="A23" s="50"/>
      <c r="B23" s="715" t="s">
        <v>265</v>
      </c>
      <c r="C23" s="716"/>
      <c r="D23" s="598" t="s">
        <v>261</v>
      </c>
    </row>
    <row r="24" spans="1:8" ht="45.6" customHeight="1">
      <c r="A24" s="579"/>
      <c r="B24" s="571" t="s">
        <v>474</v>
      </c>
      <c r="C24" s="580"/>
      <c r="D24" s="581">
        <f>D15+D17+D21</f>
        <v>0</v>
      </c>
    </row>
    <row r="25" spans="1:8" ht="30" customHeight="1">
      <c r="A25" s="34" t="s">
        <v>229</v>
      </c>
      <c r="B25" s="143" t="str">
        <f>IF('Sch-1'!B27=0,"", 'Sch-1'!B27)</f>
        <v/>
      </c>
      <c r="C25" s="35"/>
      <c r="D25" s="535"/>
      <c r="F25" s="36"/>
    </row>
    <row r="26" spans="1:8" ht="30" customHeight="1">
      <c r="A26" s="34" t="s">
        <v>230</v>
      </c>
      <c r="B26" s="143" t="str">
        <f>IF('Sch-1'!B28=0,"", 'Sch-1'!B28)</f>
        <v/>
      </c>
      <c r="C26" s="35" t="s">
        <v>232</v>
      </c>
      <c r="D26" s="109" t="str">
        <f>IF('Sch-1'!N27=0,"",'Sch-1'!N27)</f>
        <v/>
      </c>
      <c r="F26" s="48"/>
    </row>
    <row r="27" spans="1:8" ht="30" customHeight="1">
      <c r="A27" s="3"/>
      <c r="B27" s="534"/>
      <c r="C27" s="35" t="s">
        <v>233</v>
      </c>
      <c r="D27" s="109" t="str">
        <f>IF('Sch-1'!N28=0,"",'Sch-1'!N28)</f>
        <v/>
      </c>
      <c r="F27" s="48"/>
    </row>
    <row r="28" spans="1:8" ht="30" customHeight="1">
      <c r="A28" s="3"/>
      <c r="B28" s="7"/>
      <c r="C28" s="35"/>
      <c r="D28" s="3"/>
      <c r="F28" s="36"/>
    </row>
  </sheetData>
  <sheetProtection password="EE0B" sheet="1" formatColumns="0" formatRows="0" selectLockedCells="1"/>
  <customSheetViews>
    <customSheetView guid="{87981F99-33D2-48F3-9138-10E7D5F1DFD3}"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1"/>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A23" sqref="A23"/>
      <pageMargins left="0.5" right="0.38" top="0.56999999999999995" bottom="0.48" header="0.38" footer="0.24"/>
      <printOptions horizontalCentered="1"/>
      <pageSetup paperSize="9" fitToHeight="0" orientation="portrait" horizontalDpi="4294967295" verticalDpi="4294967295" r:id="rId2"/>
      <headerFooter alignWithMargins="0">
        <oddFooter>&amp;R&amp;"Book Antiqua,Bold"&amp;10Schedule-5/ Page &amp;P of &amp;N</oddFooter>
      </headerFooter>
    </customSheetView>
    <customSheetView guid="{804C0530-632A-4E06-A9A2-093B6503F55F}"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
      <headerFooter alignWithMargins="0">
        <oddFooter>&amp;R&amp;"Book Antiqua,Bold"&amp;10Schedule-5/ Page &amp;P of &amp;N</oddFooter>
      </headerFooter>
    </customSheetView>
    <customSheetView guid="{585A669F-29FF-4D0D-B50C-5C677FB93FEB}"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4"/>
      <headerFooter alignWithMargins="0">
        <oddFooter>&amp;R&amp;"Book Antiqua,Bold"&amp;10Schedule-5/ Page &amp;P of &amp;N</oddFooter>
      </headerFooter>
    </customSheetView>
    <customSheetView guid="{97EFF801-2C6F-4063-9981-A39996328FAC}" showPageBreaks="1" showGridLines="0" printArea="1" view="pageBreakPreview" topLeftCell="A16">
      <selection activeCell="D24" sqref="D24"/>
      <pageMargins left="0.5" right="0.38" top="0.56999999999999995" bottom="0.48" header="0.38" footer="0.24"/>
      <printOptions horizontalCentered="1"/>
      <pageSetup paperSize="9" fitToHeight="0" orientation="portrait" horizontalDpi="4294967295" verticalDpi="4294967295" r:id="rId5"/>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FA8C7114-2E15-4727-B4B0-927BCE12D1A6}" showPageBreaks="1" showGridLines="0" printArea="1" view="pageBreakPreview" topLeftCell="A4">
      <selection activeCell="G20" sqref="G20"/>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D545044E-B7FF-408B-A291-2187C526EC3D}"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21"/>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28"/>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29"/>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30"/>
      <headerFooter alignWithMargins="0">
        <oddFooter>&amp;R&amp;"Book Antiqua,Bold"&amp;10Schedule-5/ Page &amp;P of &amp;N</oddFooter>
      </headerFooter>
    </customSheetView>
    <customSheetView guid="{88CDEBAE-8E08-4224-B529-C4120559940A}"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1"/>
      <headerFooter alignWithMargins="0">
        <oddFooter>&amp;R&amp;"Book Antiqua,Bold"&amp;10Schedule-5/ Page &amp;P of &amp;N</oddFooter>
      </headerFooter>
    </customSheetView>
    <customSheetView guid="{2BA1F3A4-7362-4C75-9E02-FB6308B23F40}"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2"/>
      <headerFooter alignWithMargins="0">
        <oddFooter>&amp;R&amp;"Book Antiqua,Bold"&amp;10Schedule-5/ Page &amp;P of &amp;N</oddFooter>
      </headerFooter>
    </customSheetView>
  </customSheetViews>
  <mergeCells count="17">
    <mergeCell ref="B17:C17"/>
    <mergeCell ref="B18:C18"/>
    <mergeCell ref="B19:C19"/>
    <mergeCell ref="B23:C23"/>
    <mergeCell ref="B20:C20"/>
    <mergeCell ref="B21:C21"/>
    <mergeCell ref="B22:C22"/>
    <mergeCell ref="A3:D3"/>
    <mergeCell ref="A4:D4"/>
    <mergeCell ref="B13:C13"/>
    <mergeCell ref="B16:C16"/>
    <mergeCell ref="B14:C14"/>
    <mergeCell ref="B15:C15"/>
    <mergeCell ref="B9:C9"/>
    <mergeCell ref="B8:C8"/>
    <mergeCell ref="B10:C10"/>
    <mergeCell ref="B11:C11"/>
  </mergeCells>
  <phoneticPr fontId="1" type="noConversion"/>
  <printOptions horizontalCentered="1"/>
  <pageMargins left="0.5" right="0.38" top="0.56999999999999995" bottom="0.48" header="0.38" footer="0.24"/>
  <pageSetup paperSize="9" fitToHeight="0" orientation="portrait" horizontalDpi="4294967295" verticalDpi="4294967295" r:id="rId33"/>
  <headerFooter alignWithMargins="0">
    <oddFooter>&amp;R&amp;"Book Antiqua,Bold"&amp;10Schedule-5/ Page &amp;P of &amp;N</oddFooter>
  </headerFooter>
  <drawing r:id="rId3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F0"/>
  </sheetPr>
  <dimension ref="A1:F32"/>
  <sheetViews>
    <sheetView showGridLines="0" view="pageBreakPreview" topLeftCell="A7" zoomScaleNormal="100" zoomScaleSheetLayoutView="100" workbookViewId="0">
      <selection activeCell="F24" sqref="F24"/>
    </sheetView>
  </sheetViews>
  <sheetFormatPr defaultColWidth="10" defaultRowHeight="16.5"/>
  <cols>
    <col min="1" max="1" width="10.625" style="40" customWidth="1"/>
    <col min="2" max="2" width="27.5" style="40" customWidth="1"/>
    <col min="3" max="3" width="21" style="40" customWidth="1"/>
    <col min="4" max="4" width="34.375" style="40" customWidth="1"/>
    <col min="5" max="5" width="10" style="37"/>
    <col min="6" max="6" width="24.375" style="37" customWidth="1"/>
    <col min="7" max="16384" width="10" style="37"/>
  </cols>
  <sheetData>
    <row r="1" spans="1:6" ht="18" customHeight="1">
      <c r="A1" s="65" t="str">
        <f>Cover!B3</f>
        <v>Specification No.: CC/NT/G-COND/DOM/A02/23/00652</v>
      </c>
      <c r="B1" s="66"/>
      <c r="C1" s="4"/>
      <c r="D1" s="5" t="s">
        <v>334</v>
      </c>
    </row>
    <row r="2" spans="1:6" ht="18" customHeight="1">
      <c r="A2" s="2"/>
      <c r="B2" s="7"/>
      <c r="C2" s="1"/>
      <c r="D2" s="1"/>
    </row>
    <row r="3" spans="1:6" ht="79.5" customHeight="1">
      <c r="A3" s="667"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667"/>
      <c r="C3" s="667"/>
      <c r="D3" s="667"/>
      <c r="E3" s="58"/>
      <c r="F3" s="58"/>
    </row>
    <row r="4" spans="1:6" ht="21.95" customHeight="1">
      <c r="A4" s="679" t="s">
        <v>210</v>
      </c>
      <c r="B4" s="679"/>
      <c r="C4" s="679"/>
      <c r="D4" s="679"/>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76" t="str">
        <f>IF('Sch-1'!C8=0, "", 'Sch-1'!C8)</f>
        <v/>
      </c>
      <c r="C8" s="676"/>
      <c r="D8" s="71" t="s">
        <v>223</v>
      </c>
    </row>
    <row r="9" spans="1:6">
      <c r="A9" s="41" t="s">
        <v>238</v>
      </c>
      <c r="B9" s="676" t="str">
        <f>IF('Sch-1'!C9=0, "", 'Sch-1'!C9)</f>
        <v/>
      </c>
      <c r="C9" s="676"/>
      <c r="D9" s="71" t="s">
        <v>224</v>
      </c>
    </row>
    <row r="10" spans="1:6">
      <c r="A10" s="42"/>
      <c r="B10" s="676" t="str">
        <f>IF('Sch-1'!C10=0, "", 'Sch-1'!C10)</f>
        <v/>
      </c>
      <c r="C10" s="676"/>
      <c r="D10" s="71" t="s">
        <v>225</v>
      </c>
    </row>
    <row r="11" spans="1:6">
      <c r="A11" s="42"/>
      <c r="B11" s="676" t="str">
        <f>IF('Sch-1'!C11=0, "", 'Sch-1'!C11)</f>
        <v/>
      </c>
      <c r="C11" s="676"/>
      <c r="D11" s="71" t="s">
        <v>226</v>
      </c>
    </row>
    <row r="12" spans="1:6" ht="18" customHeight="1">
      <c r="A12" s="59"/>
      <c r="B12" s="59"/>
      <c r="C12" s="59"/>
      <c r="D12" s="72"/>
    </row>
    <row r="13" spans="1:6" ht="21.95" customHeight="1">
      <c r="A13" s="60" t="s">
        <v>201</v>
      </c>
      <c r="B13" s="668" t="s">
        <v>196</v>
      </c>
      <c r="C13" s="669"/>
      <c r="D13" s="61" t="s">
        <v>203</v>
      </c>
    </row>
    <row r="14" spans="1:6" ht="21.95" customHeight="1">
      <c r="A14" s="44" t="s">
        <v>204</v>
      </c>
      <c r="B14" s="708" t="s">
        <v>241</v>
      </c>
      <c r="C14" s="708"/>
      <c r="D14" s="80"/>
    </row>
    <row r="15" spans="1:6" ht="39.75" customHeight="1">
      <c r="A15" s="62"/>
      <c r="B15" s="711" t="str">
        <f>'Sch-5'!B15:C15</f>
        <v>Ex-works price of Plant and Equipment including Type Test Charges &amp; Supervision charges</v>
      </c>
      <c r="C15" s="712"/>
      <c r="D15" s="523">
        <f>'Sch-1'!N19*(1-Discount!O18)+'Sch-6'!J21*(1-Discount!O22)</f>
        <v>0</v>
      </c>
    </row>
    <row r="16" spans="1:6" ht="21.95" customHeight="1">
      <c r="A16" s="44" t="s">
        <v>206</v>
      </c>
      <c r="B16" s="708" t="s">
        <v>242</v>
      </c>
      <c r="C16" s="708"/>
      <c r="D16" s="81"/>
    </row>
    <row r="17" spans="1:6" ht="35.1" customHeight="1">
      <c r="A17" s="62"/>
      <c r="B17" s="711" t="str">
        <f>'Sch-5'!B17:C17</f>
        <v xml:space="preserve">Local Transportation, In-transit Insurance and loading </v>
      </c>
      <c r="C17" s="712"/>
      <c r="D17" s="523">
        <f>'Sch-5'!D17*(1-Discount!O20)</f>
        <v>0</v>
      </c>
    </row>
    <row r="18" spans="1:6" ht="21.95" customHeight="1">
      <c r="A18" s="44" t="s">
        <v>207</v>
      </c>
      <c r="B18" s="708" t="s">
        <v>243</v>
      </c>
      <c r="C18" s="708"/>
      <c r="D18" s="82"/>
    </row>
    <row r="19" spans="1:6" ht="30" customHeight="1">
      <c r="A19" s="51"/>
      <c r="B19" s="713" t="s">
        <v>416</v>
      </c>
      <c r="C19" s="714"/>
      <c r="D19" s="85" t="s">
        <v>261</v>
      </c>
    </row>
    <row r="20" spans="1:6" ht="21.95" customHeight="1">
      <c r="A20" s="44" t="s">
        <v>208</v>
      </c>
      <c r="B20" s="708" t="s">
        <v>244</v>
      </c>
      <c r="C20" s="708"/>
      <c r="D20" s="80"/>
    </row>
    <row r="21" spans="1:6" ht="21" customHeight="1">
      <c r="A21" s="50"/>
      <c r="B21" s="719" t="s">
        <v>212</v>
      </c>
      <c r="C21" s="716"/>
      <c r="D21" s="545">
        <f>ROUND(('Sch-5'!D21*(1-Discount!O18)),0)</f>
        <v>0</v>
      </c>
    </row>
    <row r="22" spans="1:6" ht="5.25" customHeight="1">
      <c r="A22" s="50"/>
      <c r="B22" s="524"/>
      <c r="C22" s="429"/>
      <c r="D22" s="201"/>
      <c r="F22" s="546"/>
    </row>
    <row r="23" spans="1:6" ht="18.75" customHeight="1">
      <c r="A23" s="44">
        <v>5</v>
      </c>
      <c r="B23" s="708" t="s">
        <v>329</v>
      </c>
      <c r="C23" s="708"/>
      <c r="D23" s="79"/>
    </row>
    <row r="24" spans="1:6" ht="41.25" customHeight="1">
      <c r="A24" s="50"/>
      <c r="B24" s="720" t="s">
        <v>265</v>
      </c>
      <c r="C24" s="712"/>
      <c r="D24" s="599" t="s">
        <v>261</v>
      </c>
    </row>
    <row r="25" spans="1:6" ht="24" customHeight="1">
      <c r="A25" s="685"/>
      <c r="B25" s="686" t="s">
        <v>474</v>
      </c>
      <c r="C25" s="686"/>
      <c r="D25" s="527">
        <f>SUM(D15,D17,D21)</f>
        <v>0</v>
      </c>
    </row>
    <row r="26" spans="1:6" ht="21.75" customHeight="1">
      <c r="A26" s="685"/>
      <c r="B26" s="686"/>
      <c r="C26" s="686"/>
      <c r="D26" s="88"/>
    </row>
    <row r="27" spans="1:6" ht="30" customHeight="1">
      <c r="A27" s="87"/>
      <c r="B27" s="89"/>
      <c r="C27" s="89"/>
      <c r="D27" s="90"/>
    </row>
    <row r="28" spans="1:6" ht="30" customHeight="1">
      <c r="A28" s="34" t="s">
        <v>229</v>
      </c>
      <c r="B28" s="143" t="str">
        <f>IF('Sch-1'!B27=0,"", 'Sch-1'!B27)</f>
        <v/>
      </c>
      <c r="C28" s="35"/>
      <c r="D28" s="535"/>
      <c r="F28" s="36"/>
    </row>
    <row r="29" spans="1:6" ht="30" customHeight="1">
      <c r="A29" s="34" t="s">
        <v>230</v>
      </c>
      <c r="B29" s="143" t="str">
        <f>IF('Sch-1'!B28=0,"", 'Sch-1'!B28)</f>
        <v/>
      </c>
      <c r="C29" s="35" t="s">
        <v>232</v>
      </c>
      <c r="D29" s="109" t="str">
        <f>IF('Sch-1'!N27=0,"",'Sch-1'!N27)</f>
        <v/>
      </c>
      <c r="F29" s="48"/>
    </row>
    <row r="30" spans="1:6" ht="30" customHeight="1">
      <c r="A30" s="3"/>
      <c r="B30" s="534"/>
      <c r="C30" s="35" t="s">
        <v>233</v>
      </c>
      <c r="D30" s="109" t="str">
        <f>IF('Sch-1'!N28=0,"",'Sch-1'!N28)</f>
        <v/>
      </c>
      <c r="F30" s="48"/>
    </row>
    <row r="31" spans="1:6" ht="30" customHeight="1">
      <c r="A31" s="3"/>
      <c r="B31" s="7"/>
      <c r="C31" s="35"/>
      <c r="D31" s="3"/>
      <c r="F31" s="36"/>
    </row>
    <row r="32" spans="1:6" ht="30" customHeight="1">
      <c r="A32" s="56"/>
      <c r="B32" s="56"/>
      <c r="C32" s="63"/>
      <c r="E32" s="64"/>
    </row>
  </sheetData>
  <sheetProtection password="CC69" sheet="1" objects="1" scenarios="1" formatColumns="0" formatRows="0" selectLockedCells="1"/>
  <customSheetViews>
    <customSheetView guid="{87981F99-33D2-48F3-9138-10E7D5F1DFD3}"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804C0530-632A-4E06-A9A2-093B6503F55F}"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585A669F-29FF-4D0D-B50C-5C677FB93FEB}"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4"/>
      <headerFooter alignWithMargins="0">
        <oddFooter>&amp;R&amp;"Book Antiqua,Bold"&amp;10Schedule-5/ Page &amp;P of &amp;N</oddFooter>
      </headerFooter>
    </customSheetView>
    <customSheetView guid="{97EFF801-2C6F-4063-9981-A39996328FAC}"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5"/>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6"/>
      <headerFooter alignWithMargins="0">
        <oddFooter>&amp;R&amp;"Book Antiqua,Bold"&amp;10Schedule-5/ Page &amp;P of &amp;N</oddFooter>
      </headerFooter>
    </customSheetView>
    <customSheetView guid="{FA8C7114-2E15-4727-B4B0-927BCE12D1A6}" showPageBreaks="1" showGridLines="0" printArea="1" view="pageBreakPreview">
      <selection activeCell="D24" sqref="D24"/>
      <pageMargins left="0.5" right="0.38" top="0.56999999999999995" bottom="0.48" header="0.38" footer="0.24"/>
      <printOptions horizontalCentered="1"/>
      <pageSetup paperSize="9" scale="74" fitToHeight="0" orientation="portrait" r:id="rId7"/>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8"/>
      <headerFooter alignWithMargins="0">
        <oddFooter>&amp;R&amp;"Book Antiqua,Bold"&amp;10Schedule-5/ Page &amp;P of &amp;N</oddFooter>
      </headerFooter>
    </customSheetView>
    <customSheetView guid="{D545044E-B7FF-408B-A291-2187C526EC3D}"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9"/>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28"/>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29"/>
      <headerFooter alignWithMargins="0">
        <oddFooter>&amp;R&amp;"Book Antiqua,Bold"&amp;10Schedule-5/ Page &amp;P of &amp;N</oddFooter>
      </headerFooter>
    </customSheetView>
    <customSheetView guid="{88CDEBAE-8E08-4224-B529-C4120559940A}"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30"/>
      <headerFooter alignWithMargins="0">
        <oddFooter>&amp;R&amp;"Book Antiqua,Bold"&amp;10Schedule-5/ Page &amp;P of &amp;N</oddFooter>
      </headerFooter>
    </customSheetView>
    <customSheetView guid="{2BA1F3A4-7362-4C75-9E02-FB6308B23F40}"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31"/>
      <headerFooter alignWithMargins="0">
        <oddFooter>&amp;R&amp;"Book Antiqua,Bold"&amp;10Schedule-5/ Page &amp;P of &amp;N</oddFooter>
      </headerFooter>
    </customSheetView>
  </customSheetViews>
  <mergeCells count="19">
    <mergeCell ref="B13:C13"/>
    <mergeCell ref="B14:C14"/>
    <mergeCell ref="B15:C15"/>
    <mergeCell ref="A3:D3"/>
    <mergeCell ref="A4:D4"/>
    <mergeCell ref="B8:C8"/>
    <mergeCell ref="B9:C9"/>
    <mergeCell ref="B10:C10"/>
    <mergeCell ref="B11:C11"/>
    <mergeCell ref="B16:C16"/>
    <mergeCell ref="A25:A26"/>
    <mergeCell ref="B25:C26"/>
    <mergeCell ref="B19:C19"/>
    <mergeCell ref="B20:C20"/>
    <mergeCell ref="B21:C21"/>
    <mergeCell ref="B23:C23"/>
    <mergeCell ref="B24:C24"/>
    <mergeCell ref="B17:C17"/>
    <mergeCell ref="B18:C18"/>
  </mergeCells>
  <phoneticPr fontId="32" type="noConversion"/>
  <printOptions horizontalCentered="1"/>
  <pageMargins left="0.5" right="0.38" top="0.56999999999999995" bottom="0.48" header="0.38" footer="0.24"/>
  <pageSetup paperSize="9" scale="74" fitToHeight="0" orientation="portrait" r:id="rId32"/>
  <headerFooter alignWithMargins="0">
    <oddFooter>&amp;R&amp;"Book Antiqua,Bold"&amp;10Schedule-5/ Page &amp;P of &amp;N</oddFooter>
  </headerFooter>
  <drawing r:id="rId3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53"/>
  </sheetPr>
  <dimension ref="A1:R25"/>
  <sheetViews>
    <sheetView showGridLines="0" showZeros="0" view="pageBreakPreview" zoomScaleNormal="100" zoomScaleSheetLayoutView="100" workbookViewId="0">
      <selection activeCell="K10" sqref="K10"/>
    </sheetView>
  </sheetViews>
  <sheetFormatPr defaultColWidth="9" defaultRowHeight="16.5"/>
  <cols>
    <col min="1" max="1" width="11.125" style="125" customWidth="1"/>
    <col min="2" max="2" width="14.75" style="125" customWidth="1"/>
    <col min="3" max="3" width="10.125" style="125" customWidth="1"/>
    <col min="4" max="4" width="14.125" style="125" customWidth="1"/>
    <col min="5" max="5" width="6" style="125" hidden="1" customWidth="1"/>
    <col min="6" max="6" width="31.75" style="30" customWidth="1"/>
    <col min="7" max="7" width="8.625" style="30" customWidth="1"/>
    <col min="8" max="8" width="7.625" style="30" customWidth="1"/>
    <col min="9" max="9" width="13.625" style="30" customWidth="1"/>
    <col min="10" max="10" width="23.375" style="30" customWidth="1"/>
    <col min="11" max="11" width="17.625" style="112" customWidth="1"/>
    <col min="12" max="12" width="9" style="91" hidden="1" customWidth="1"/>
    <col min="13" max="14" width="9" style="91"/>
    <col min="15" max="16" width="0" style="91" hidden="1" customWidth="1"/>
    <col min="17" max="17" width="0" style="253" hidden="1" customWidth="1"/>
    <col min="18" max="18" width="21.375" style="118" hidden="1" customWidth="1"/>
    <col min="19" max="16384" width="9" style="91"/>
  </cols>
  <sheetData>
    <row r="1" spans="1:18" ht="18" customHeight="1">
      <c r="A1" s="93" t="s">
        <v>472</v>
      </c>
      <c r="B1" s="93"/>
      <c r="C1" s="93"/>
      <c r="D1" s="93"/>
      <c r="E1" s="93"/>
      <c r="F1" s="94"/>
      <c r="G1" s="94"/>
      <c r="H1" s="95"/>
      <c r="I1" s="95"/>
      <c r="J1" s="97" t="s">
        <v>258</v>
      </c>
    </row>
    <row r="2" spans="1:18" ht="16.5" customHeight="1">
      <c r="A2" s="73"/>
      <c r="B2" s="73"/>
      <c r="C2" s="73"/>
      <c r="D2" s="73"/>
      <c r="E2" s="73"/>
      <c r="F2" s="99"/>
      <c r="G2" s="99"/>
      <c r="H2" s="100"/>
      <c r="I2" s="100"/>
      <c r="J2" s="101"/>
    </row>
    <row r="3" spans="1:18" ht="48" customHeight="1">
      <c r="A3" s="721"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721"/>
      <c r="C3" s="721"/>
      <c r="D3" s="721"/>
      <c r="E3" s="721"/>
      <c r="F3" s="721"/>
      <c r="G3" s="721"/>
      <c r="H3" s="721"/>
      <c r="I3" s="721"/>
      <c r="J3" s="721"/>
      <c r="Q3" s="272" t="s">
        <v>181</v>
      </c>
    </row>
    <row r="4" spans="1:18" ht="21.95" customHeight="1">
      <c r="A4" s="640" t="s">
        <v>417</v>
      </c>
      <c r="B4" s="640"/>
      <c r="C4" s="640"/>
      <c r="D4" s="640"/>
      <c r="E4" s="640"/>
      <c r="F4" s="640"/>
      <c r="G4" s="640"/>
      <c r="H4" s="640"/>
      <c r="I4" s="640"/>
      <c r="J4" s="640"/>
      <c r="Q4" s="272" t="s">
        <v>182</v>
      </c>
    </row>
    <row r="5" spans="1:18" ht="18" customHeight="1">
      <c r="A5" s="78"/>
      <c r="B5" s="78"/>
      <c r="C5" s="78"/>
      <c r="D5" s="78"/>
      <c r="E5" s="78"/>
      <c r="F5" s="113"/>
      <c r="G5" s="113"/>
      <c r="H5" s="113"/>
      <c r="I5" s="113"/>
      <c r="J5" s="113"/>
      <c r="Q5" s="272" t="s">
        <v>188</v>
      </c>
    </row>
    <row r="6" spans="1:18" ht="18" customHeight="1">
      <c r="A6" s="29" t="str">
        <f>'Sch-1'!A6</f>
        <v>Bidder’s Name and Address</v>
      </c>
      <c r="B6" s="29"/>
      <c r="C6" s="29"/>
      <c r="D6" s="29"/>
      <c r="E6" s="29"/>
      <c r="F6" s="40"/>
      <c r="G6" s="40"/>
      <c r="H6" s="40"/>
      <c r="I6" s="69" t="s">
        <v>219</v>
      </c>
      <c r="K6" s="101"/>
      <c r="Q6" s="272" t="s">
        <v>189</v>
      </c>
    </row>
    <row r="7" spans="1:18" ht="18" customHeight="1">
      <c r="A7" s="277" t="str">
        <f>'Sch-1'!A7</f>
        <v>Bidder as Individual Firm</v>
      </c>
      <c r="B7" s="277"/>
      <c r="C7" s="277"/>
      <c r="D7" s="277"/>
      <c r="E7" s="277"/>
      <c r="F7" s="40"/>
      <c r="G7" s="40"/>
      <c r="H7" s="40"/>
      <c r="I7" s="68" t="s">
        <v>221</v>
      </c>
      <c r="J7" s="32"/>
      <c r="K7" s="101"/>
      <c r="Q7" s="272" t="s">
        <v>183</v>
      </c>
    </row>
    <row r="8" spans="1:18" ht="26.25" customHeight="1">
      <c r="A8" s="41" t="s">
        <v>237</v>
      </c>
      <c r="B8" s="41"/>
      <c r="C8" s="41"/>
      <c r="D8" s="41"/>
      <c r="E8" s="41"/>
      <c r="F8" s="676" t="str">
        <f>IF('Sch-1'!C8=0, "", 'Sch-1'!C8)</f>
        <v/>
      </c>
      <c r="G8" s="676"/>
      <c r="H8" s="676"/>
      <c r="I8" s="68" t="s">
        <v>223</v>
      </c>
      <c r="J8" s="32"/>
      <c r="K8" s="101"/>
      <c r="Q8" s="272" t="s">
        <v>184</v>
      </c>
    </row>
    <row r="9" spans="1:18">
      <c r="A9" s="41" t="s">
        <v>238</v>
      </c>
      <c r="B9" s="41"/>
      <c r="C9" s="41"/>
      <c r="D9" s="41"/>
      <c r="E9" s="41"/>
      <c r="F9" s="676" t="str">
        <f>IF('Sch-1'!C9=0, "", 'Sch-1'!C9)</f>
        <v/>
      </c>
      <c r="G9" s="676"/>
      <c r="H9" s="676"/>
      <c r="I9" s="68" t="s">
        <v>224</v>
      </c>
      <c r="J9" s="32"/>
      <c r="K9" s="101"/>
      <c r="Q9" s="272" t="s">
        <v>185</v>
      </c>
    </row>
    <row r="10" spans="1:18">
      <c r="A10" s="42"/>
      <c r="B10" s="42"/>
      <c r="C10" s="42"/>
      <c r="D10" s="42"/>
      <c r="E10" s="42"/>
      <c r="F10" s="676" t="str">
        <f>IF('Sch-1'!C10=0, "", 'Sch-1'!C10)</f>
        <v/>
      </c>
      <c r="G10" s="676"/>
      <c r="H10" s="676"/>
      <c r="I10" s="68" t="s">
        <v>225</v>
      </c>
      <c r="J10" s="32"/>
      <c r="K10" s="101"/>
    </row>
    <row r="11" spans="1:18">
      <c r="A11" s="42"/>
      <c r="B11" s="42"/>
      <c r="C11" s="42"/>
      <c r="D11" s="42"/>
      <c r="E11" s="42"/>
      <c r="F11" s="676" t="str">
        <f>IF('Sch-1'!C11=0, "", 'Sch-1'!C11)</f>
        <v/>
      </c>
      <c r="G11" s="676"/>
      <c r="H11" s="676"/>
      <c r="I11" s="68" t="s">
        <v>226</v>
      </c>
      <c r="J11" s="32"/>
      <c r="K11" s="101"/>
    </row>
    <row r="12" spans="1:18" ht="18" customHeight="1">
      <c r="A12" s="83"/>
      <c r="B12" s="83"/>
      <c r="C12" s="83"/>
      <c r="D12" s="83"/>
      <c r="E12" s="83"/>
      <c r="F12" s="229"/>
      <c r="G12" s="229"/>
      <c r="H12" s="229"/>
      <c r="I12" s="114"/>
      <c r="J12" s="75"/>
      <c r="K12" s="101"/>
    </row>
    <row r="13" spans="1:18">
      <c r="R13" s="199"/>
    </row>
    <row r="14" spans="1:18" ht="33.75" customHeight="1">
      <c r="A14" s="115" t="s">
        <v>259</v>
      </c>
      <c r="B14" s="116" t="s">
        <v>422</v>
      </c>
      <c r="C14" s="116" t="s">
        <v>427</v>
      </c>
      <c r="D14" s="116" t="s">
        <v>428</v>
      </c>
      <c r="E14" s="116"/>
      <c r="F14" s="116" t="s">
        <v>198</v>
      </c>
      <c r="G14" s="311" t="s">
        <v>190</v>
      </c>
      <c r="H14" s="311" t="s">
        <v>172</v>
      </c>
      <c r="I14" s="311" t="s">
        <v>173</v>
      </c>
      <c r="J14" s="311" t="s">
        <v>174</v>
      </c>
      <c r="K14" s="300"/>
      <c r="R14" s="198"/>
    </row>
    <row r="15" spans="1:18" s="298" customFormat="1">
      <c r="A15" s="117">
        <v>1</v>
      </c>
      <c r="B15" s="117">
        <v>2</v>
      </c>
      <c r="C15" s="117">
        <v>3</v>
      </c>
      <c r="D15" s="117">
        <v>4</v>
      </c>
      <c r="E15" s="117"/>
      <c r="F15" s="117">
        <v>5</v>
      </c>
      <c r="G15" s="117">
        <v>6</v>
      </c>
      <c r="H15" s="117">
        <v>7</v>
      </c>
      <c r="I15" s="346">
        <v>8</v>
      </c>
      <c r="J15" s="346" t="s">
        <v>429</v>
      </c>
      <c r="K15" s="301"/>
      <c r="Q15" s="299"/>
      <c r="R15" s="200"/>
    </row>
    <row r="16" spans="1:18" s="303" customFormat="1" ht="54" customHeight="1">
      <c r="A16" s="726" t="s">
        <v>436</v>
      </c>
      <c r="B16" s="727"/>
      <c r="C16" s="727"/>
      <c r="D16" s="727"/>
      <c r="E16" s="727"/>
      <c r="F16" s="727"/>
      <c r="G16" s="727"/>
      <c r="H16" s="727"/>
      <c r="I16" s="727"/>
      <c r="J16" s="728"/>
      <c r="K16" s="348"/>
      <c r="L16" s="281">
        <f>Discount!O22</f>
        <v>0</v>
      </c>
      <c r="M16" s="281"/>
      <c r="N16" s="281"/>
      <c r="O16" s="281"/>
      <c r="P16" s="281"/>
      <c r="Q16" s="253"/>
      <c r="R16" s="302"/>
    </row>
    <row r="17" spans="1:18" s="303" customFormat="1" ht="43.5" hidden="1" customHeight="1">
      <c r="A17" s="549" t="s">
        <v>157</v>
      </c>
      <c r="B17" s="559">
        <v>7000000859</v>
      </c>
      <c r="C17" s="559">
        <v>20</v>
      </c>
      <c r="D17" s="559">
        <v>9000000189</v>
      </c>
      <c r="E17" s="557"/>
      <c r="F17" s="558" t="s">
        <v>430</v>
      </c>
      <c r="G17" s="304" t="s">
        <v>431</v>
      </c>
      <c r="H17" s="349">
        <v>1</v>
      </c>
      <c r="I17" s="350"/>
      <c r="J17" s="525">
        <f>IF(I17=0, 0.01, IF(ISERROR(H17*I17), I17, H17*I17))</f>
        <v>0.01</v>
      </c>
      <c r="K17" s="305"/>
      <c r="L17" s="303">
        <f>I17*(1-L16)</f>
        <v>0</v>
      </c>
      <c r="Q17" s="253"/>
      <c r="R17" s="302"/>
    </row>
    <row r="18" spans="1:18" s="303" customFormat="1" ht="52.5" hidden="1" customHeight="1">
      <c r="A18" s="549" t="s">
        <v>158</v>
      </c>
      <c r="B18" s="559">
        <v>7000000859</v>
      </c>
      <c r="C18" s="559">
        <v>30</v>
      </c>
      <c r="D18" s="559">
        <v>9000000028</v>
      </c>
      <c r="E18" s="557"/>
      <c r="F18" s="558" t="s">
        <v>432</v>
      </c>
      <c r="G18" s="304" t="s">
        <v>431</v>
      </c>
      <c r="H18" s="349">
        <v>1</v>
      </c>
      <c r="I18" s="350"/>
      <c r="J18" s="525">
        <f>IF(I18=0, 0.01, IF(ISERROR(H18*I18), I18, H18*I18))</f>
        <v>0.01</v>
      </c>
      <c r="K18" s="305"/>
      <c r="L18" s="303">
        <f>I18*(1-L16)</f>
        <v>0</v>
      </c>
      <c r="Q18" s="253"/>
      <c r="R18" s="302"/>
    </row>
    <row r="19" spans="1:18" s="303" customFormat="1" ht="50.25" hidden="1" customHeight="1">
      <c r="A19" s="554" t="s">
        <v>414</v>
      </c>
      <c r="B19" s="559">
        <v>7000000859</v>
      </c>
      <c r="C19" s="559">
        <v>40</v>
      </c>
      <c r="D19" s="559">
        <v>9000000015</v>
      </c>
      <c r="E19" s="557"/>
      <c r="F19" s="558" t="s">
        <v>433</v>
      </c>
      <c r="G19" s="304" t="s">
        <v>431</v>
      </c>
      <c r="H19" s="349">
        <v>1</v>
      </c>
      <c r="I19" s="350"/>
      <c r="J19" s="525">
        <f>IF(I19=0, 0.01, IF(ISERROR(H19*I19), I19, H19*I19))</f>
        <v>0.01</v>
      </c>
      <c r="K19" s="305"/>
      <c r="L19" s="303">
        <f>I19*(1-L16)</f>
        <v>0</v>
      </c>
      <c r="Q19" s="253"/>
      <c r="R19" s="302"/>
    </row>
    <row r="20" spans="1:18" s="303" customFormat="1" ht="42" hidden="1" customHeight="1">
      <c r="A20" s="549" t="s">
        <v>413</v>
      </c>
      <c r="B20" s="559">
        <v>7000000859</v>
      </c>
      <c r="C20" s="559">
        <v>50</v>
      </c>
      <c r="D20" s="559">
        <v>9000000063</v>
      </c>
      <c r="E20" s="557"/>
      <c r="F20" s="558" t="s">
        <v>434</v>
      </c>
      <c r="G20" s="304" t="s">
        <v>431</v>
      </c>
      <c r="H20" s="349">
        <v>1</v>
      </c>
      <c r="I20" s="350"/>
      <c r="J20" s="525">
        <f>IF(I20=0, 0.01, IF(ISERROR(H20*I20), I20, H20*I20))</f>
        <v>0.01</v>
      </c>
      <c r="K20" s="305"/>
      <c r="L20" s="303">
        <f>I20*(1-L16)</f>
        <v>0</v>
      </c>
      <c r="Q20" s="253"/>
      <c r="R20" s="302"/>
    </row>
    <row r="21" spans="1:18" ht="37.5" hidden="1" customHeight="1">
      <c r="A21" s="119"/>
      <c r="B21" s="119"/>
      <c r="C21" s="119"/>
      <c r="D21" s="119"/>
      <c r="E21" s="119"/>
      <c r="F21" s="724" t="s">
        <v>412</v>
      </c>
      <c r="G21" s="725"/>
      <c r="H21" s="725"/>
      <c r="I21" s="725"/>
      <c r="J21" s="540">
        <v>0</v>
      </c>
      <c r="R21" s="199"/>
    </row>
    <row r="22" spans="1:18" s="296" customFormat="1" ht="48" hidden="1" customHeight="1">
      <c r="A22" s="722" t="s">
        <v>175</v>
      </c>
      <c r="B22" s="722"/>
      <c r="C22" s="722"/>
      <c r="D22" s="722"/>
      <c r="E22" s="722"/>
      <c r="F22" s="722"/>
      <c r="G22" s="722"/>
      <c r="H22" s="722"/>
      <c r="I22" s="723"/>
      <c r="J22" s="723"/>
      <c r="K22" s="112"/>
      <c r="Q22" s="297"/>
      <c r="R22" s="310"/>
    </row>
    <row r="23" spans="1:18" ht="34.5" customHeight="1">
      <c r="A23" s="104" t="s">
        <v>229</v>
      </c>
      <c r="B23" s="145">
        <f>'Sch-1'!B27</f>
        <v>0</v>
      </c>
      <c r="C23" s="104"/>
      <c r="D23" s="104"/>
      <c r="E23" s="104"/>
      <c r="G23" s="145"/>
      <c r="H23" s="528"/>
      <c r="I23" s="106" t="s">
        <v>232</v>
      </c>
      <c r="J23" s="124" t="str">
        <f>'Sch-1'!N27</f>
        <v/>
      </c>
      <c r="R23" s="199"/>
    </row>
    <row r="24" spans="1:18" ht="21.75" customHeight="1">
      <c r="A24" s="104" t="s">
        <v>230</v>
      </c>
      <c r="B24" s="123">
        <f>'Sch-1'!B28</f>
        <v>0</v>
      </c>
      <c r="C24" s="104"/>
      <c r="D24" s="104"/>
      <c r="E24" s="104"/>
      <c r="G24" s="123"/>
      <c r="H24" s="530"/>
      <c r="I24" s="106" t="s">
        <v>233</v>
      </c>
      <c r="J24" s="124" t="str">
        <f>'Sch-1'!N28</f>
        <v/>
      </c>
      <c r="R24" s="199"/>
    </row>
    <row r="25" spans="1:18" ht="33" customHeight="1">
      <c r="A25" s="100"/>
      <c r="B25" s="100"/>
      <c r="C25" s="100"/>
      <c r="D25" s="100"/>
      <c r="E25" s="100"/>
      <c r="F25" s="536"/>
      <c r="G25" s="536"/>
      <c r="H25" s="530"/>
      <c r="R25" s="199"/>
    </row>
  </sheetData>
  <sheetProtection password="CC69" sheet="1" objects="1" scenarios="1" formatColumns="0" formatRows="0" selectLockedCells="1"/>
  <customSheetViews>
    <customSheetView guid="{87981F99-33D2-48F3-9138-10E7D5F1DFD3}"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5C772B04-11E1-4A74-9F43-9A74EF38E5E2}"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804C0530-632A-4E06-A9A2-093B6503F55F}"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585A669F-29FF-4D0D-B50C-5C677FB93FEB}"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4"/>
      <headerFooter alignWithMargins="0">
        <oddFooter>&amp;R&amp;"Book Antiqua,Bold"&amp;10Schedule-6/ Page &amp;P of &amp;N</oddFooter>
      </headerFooter>
    </customSheetView>
    <customSheetView guid="{97EFF801-2C6F-4063-9981-A39996328FAC}"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5"/>
      <headerFooter alignWithMargins="0">
        <oddFooter>&amp;R&amp;"Book Antiqua,Bold"&amp;10Schedule-6/ Page &amp;P of &amp;N</oddFooter>
      </headerFooter>
    </customSheetView>
    <customSheetView guid="{483DCDBB-D1CA-4B11-85F4-FA65A96DCE2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6"/>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7"/>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8"/>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9"/>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10"/>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11"/>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12"/>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13"/>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14"/>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15"/>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16"/>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7"/>
      <headerFooter alignWithMargins="0">
        <oddFooter>&amp;R&amp;"Book Antiqua,Bold"&amp;10Schedule-6/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Antiqua,Bold"&amp;10Schedule-6/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25"/>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26"/>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27"/>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28"/>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9"/>
      <headerFooter alignWithMargins="0">
        <oddFooter>&amp;R&amp;"Book Antiqua,Bold"&amp;10Schedule-6/ Page &amp;P of &amp;N</oddFooter>
      </headerFooter>
    </customSheetView>
    <customSheetView guid="{A8D67B77-0FCD-43C6-B55F-10F11F3996C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0"/>
      <headerFooter alignWithMargins="0">
        <oddFooter>&amp;R&amp;"Book Antiqua,Bold"&amp;10Schedule-6/ Page &amp;P of &amp;N</oddFooter>
      </headerFooter>
    </customSheetView>
    <customSheetView guid="{88CDEBAE-8E08-4224-B529-C4120559940A}"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31"/>
      <headerFooter alignWithMargins="0">
        <oddFooter>&amp;R&amp;"Book Antiqua,Bold"&amp;10Schedule-6/ Page &amp;P of &amp;N</oddFooter>
      </headerFooter>
    </customSheetView>
    <customSheetView guid="{2BA1F3A4-7362-4C75-9E02-FB6308B23F40}"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2"/>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3" type="noConversion"/>
  <dataValidations disablePrompts="1" count="1">
    <dataValidation operator="greaterThan" allowBlank="1" showInputMessage="1" showErrorMessage="1" sqref="I17:I20" xr:uid="{00000000-0002-0000-0C00-000000000000}"/>
  </dataValidations>
  <printOptions horizontalCentered="1"/>
  <pageMargins left="0.78740157480314998" right="0.38" top="0.34" bottom="0.37" header="0.34" footer="0.17"/>
  <pageSetup paperSize="9" scale="76" orientation="landscape" r:id="rId33"/>
  <headerFooter alignWithMargins="0">
    <oddFooter>&amp;R&amp;"Book Antiqua,Bold"&amp;10Schedule-6/ Page &amp;P of &amp;N</oddFooter>
  </headerFooter>
  <colBreaks count="1" manualBreakCount="1">
    <brk id="10" max="1048575" man="1"/>
  </colBreaks>
  <drawing r:id="rId3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Normal="100" zoomScaleSheetLayoutView="100" workbookViewId="0">
      <selection activeCell="G25" sqref="G25"/>
    </sheetView>
  </sheetViews>
  <sheetFormatPr defaultColWidth="9" defaultRowHeight="16.5"/>
  <cols>
    <col min="1" max="1" width="11.375" style="125" customWidth="1"/>
    <col min="2" max="2" width="34.375" style="30" customWidth="1"/>
    <col min="3" max="3" width="8.625" style="30" customWidth="1"/>
    <col min="4" max="4" width="7.625" style="30" customWidth="1"/>
    <col min="5" max="5" width="13.625" style="30" customWidth="1"/>
    <col min="6" max="6" width="21.375" style="30" customWidth="1"/>
    <col min="7" max="7" width="17.625" style="112" customWidth="1"/>
    <col min="8" max="12" width="9" style="91"/>
    <col min="13" max="13" width="9" style="253"/>
    <col min="14" max="14" width="13.875" style="253" customWidth="1"/>
    <col min="15" max="15" width="13.625" style="253" customWidth="1"/>
    <col min="16" max="16" width="21.375" style="118" customWidth="1"/>
    <col min="17" max="16384" width="9" style="91"/>
  </cols>
  <sheetData>
    <row r="1" spans="1:16" ht="18" customHeight="1">
      <c r="A1" s="93" t="str">
        <f>Cover!B3</f>
        <v>Specification No.: CC/NT/G-COND/DOM/A02/23/00652</v>
      </c>
      <c r="B1" s="94"/>
      <c r="C1" s="94"/>
      <c r="D1" s="95"/>
      <c r="E1" s="95"/>
      <c r="F1" s="97" t="s">
        <v>258</v>
      </c>
    </row>
    <row r="2" spans="1:16" ht="18" customHeight="1">
      <c r="A2" s="73"/>
      <c r="B2" s="99"/>
      <c r="C2" s="99"/>
      <c r="D2" s="100"/>
      <c r="E2" s="100"/>
      <c r="F2" s="101"/>
    </row>
    <row r="3" spans="1:16" ht="55.5" customHeight="1">
      <c r="A3" s="721" t="str">
        <f>Cover!$B$2</f>
        <v xml:space="preserve">Conductor Package CD02 for supply of ACSR Zebra Conductor for transmission lines associated with Transmission Scheme for evacuation of power from RE sources in Kurnool Wind Energy Zone (3000 MW) / Solar Energy Zone (1500 MW) Part-A and Part-B. </v>
      </c>
      <c r="B3" s="721"/>
      <c r="C3" s="721"/>
      <c r="D3" s="721"/>
      <c r="E3" s="721"/>
      <c r="F3" s="721"/>
      <c r="M3" s="272" t="s">
        <v>181</v>
      </c>
      <c r="O3" s="273" t="e">
        <f>Discount!G15/('Sch-5'!D15+'Sch-5'!D17+'Sch-5'!D19)</f>
        <v>#VALUE!</v>
      </c>
    </row>
    <row r="4" spans="1:16" ht="21.95" customHeight="1">
      <c r="A4" s="640" t="s">
        <v>247</v>
      </c>
      <c r="B4" s="640"/>
      <c r="C4" s="640"/>
      <c r="D4" s="640"/>
      <c r="E4" s="640"/>
      <c r="F4" s="640"/>
      <c r="M4" s="272" t="s">
        <v>182</v>
      </c>
      <c r="O4" s="273">
        <f>Discount!G16</f>
        <v>0</v>
      </c>
    </row>
    <row r="5" spans="1:16" ht="18" customHeight="1">
      <c r="A5" s="78"/>
      <c r="B5" s="113"/>
      <c r="C5" s="113"/>
      <c r="D5" s="113"/>
      <c r="E5" s="113"/>
      <c r="F5" s="113"/>
      <c r="M5" s="272" t="s">
        <v>188</v>
      </c>
      <c r="O5" s="273" t="e">
        <f>Discount!G22/D21</f>
        <v>#DIV/0!</v>
      </c>
    </row>
    <row r="6" spans="1:16" ht="18" customHeight="1">
      <c r="A6" s="29" t="str">
        <f>'Sch-1'!A6</f>
        <v>Bidder’s Name and Address</v>
      </c>
      <c r="B6" s="40"/>
      <c r="C6" s="40"/>
      <c r="D6" s="40"/>
      <c r="E6" s="69" t="s">
        <v>219</v>
      </c>
      <c r="G6" s="101"/>
      <c r="M6" s="272" t="s">
        <v>189</v>
      </c>
      <c r="O6" s="273">
        <f>Discount!G28</f>
        <v>0</v>
      </c>
    </row>
    <row r="7" spans="1:16" ht="18" customHeight="1">
      <c r="A7" s="277" t="str">
        <f>'Sch-1'!A7</f>
        <v>Bidder as Individual Firm</v>
      </c>
      <c r="B7" s="40"/>
      <c r="C7" s="40"/>
      <c r="D7" s="40"/>
      <c r="E7" s="68" t="s">
        <v>221</v>
      </c>
      <c r="F7" s="32"/>
      <c r="G7" s="101"/>
      <c r="M7" s="272" t="s">
        <v>183</v>
      </c>
      <c r="O7" s="273" t="e">
        <f>Discount!G31/('Sch-5'!D15+'Sch-5'!D17+'Sch-5'!D19)</f>
        <v>#VALUE!</v>
      </c>
    </row>
    <row r="8" spans="1:16" ht="18" customHeight="1">
      <c r="A8" s="41" t="s">
        <v>237</v>
      </c>
      <c r="B8" s="706" t="str">
        <f>IF('Sch-1'!C8=0, "", 'Sch-1'!C8)</f>
        <v/>
      </c>
      <c r="C8" s="706"/>
      <c r="D8" s="706"/>
      <c r="E8" s="68" t="s">
        <v>223</v>
      </c>
      <c r="F8" s="32"/>
      <c r="G8" s="101"/>
      <c r="M8" s="272" t="s">
        <v>184</v>
      </c>
      <c r="O8" s="273">
        <f>Discount!G33</f>
        <v>0</v>
      </c>
    </row>
    <row r="9" spans="1:16" ht="18" customHeight="1">
      <c r="A9" s="41" t="s">
        <v>238</v>
      </c>
      <c r="B9" s="706" t="str">
        <f>IF('Sch-1'!C9=0, "", 'Sch-1'!C9)</f>
        <v/>
      </c>
      <c r="C9" s="706"/>
      <c r="D9" s="706"/>
      <c r="E9" s="68" t="s">
        <v>224</v>
      </c>
      <c r="F9" s="32"/>
      <c r="G9" s="101"/>
      <c r="M9" s="272" t="s">
        <v>185</v>
      </c>
      <c r="O9" s="273" t="e">
        <f>SUM(O3:O8)</f>
        <v>#VALUE!</v>
      </c>
    </row>
    <row r="10" spans="1:16" ht="18" customHeight="1">
      <c r="A10" s="42"/>
      <c r="B10" s="706" t="str">
        <f>IF('Sch-1'!C10=0, "", 'Sch-1'!C10)</f>
        <v/>
      </c>
      <c r="C10" s="706"/>
      <c r="D10" s="706"/>
      <c r="E10" s="68" t="s">
        <v>225</v>
      </c>
      <c r="F10" s="32"/>
      <c r="G10" s="101"/>
    </row>
    <row r="11" spans="1:16" ht="18" customHeight="1">
      <c r="A11" s="42"/>
      <c r="B11" s="706" t="str">
        <f>IF('Sch-1'!C11=0, "", 'Sch-1'!C11)</f>
        <v/>
      </c>
      <c r="C11" s="706"/>
      <c r="D11" s="706"/>
      <c r="E11" s="68" t="s">
        <v>226</v>
      </c>
      <c r="F11" s="32"/>
      <c r="G11" s="101"/>
    </row>
    <row r="12" spans="1:16" ht="18" customHeight="1">
      <c r="A12" s="83"/>
      <c r="B12" s="229"/>
      <c r="C12" s="229"/>
      <c r="D12" s="229"/>
      <c r="E12" s="114"/>
      <c r="F12" s="75"/>
      <c r="G12" s="101"/>
    </row>
    <row r="13" spans="1:16">
      <c r="P13" s="199"/>
    </row>
    <row r="14" spans="1:16" ht="33.75" customHeight="1">
      <c r="A14" s="115" t="s">
        <v>259</v>
      </c>
      <c r="B14" s="116" t="s">
        <v>198</v>
      </c>
      <c r="C14" s="311" t="s">
        <v>190</v>
      </c>
      <c r="D14" s="311" t="s">
        <v>172</v>
      </c>
      <c r="E14" s="311" t="s">
        <v>173</v>
      </c>
      <c r="F14" s="311" t="s">
        <v>174</v>
      </c>
      <c r="G14" s="300"/>
      <c r="N14" s="734" t="s">
        <v>199</v>
      </c>
      <c r="O14" s="734"/>
      <c r="P14" s="198"/>
    </row>
    <row r="15" spans="1:16" s="298" customFormat="1">
      <c r="A15" s="117">
        <v>1</v>
      </c>
      <c r="B15" s="117">
        <v>2</v>
      </c>
      <c r="C15" s="117">
        <v>3</v>
      </c>
      <c r="D15" s="117">
        <v>4</v>
      </c>
      <c r="E15" s="346">
        <v>5</v>
      </c>
      <c r="F15" s="346" t="s">
        <v>228</v>
      </c>
      <c r="G15" s="301"/>
      <c r="M15" s="299"/>
      <c r="N15" s="735">
        <v>3</v>
      </c>
      <c r="O15" s="735"/>
      <c r="P15" s="200"/>
    </row>
    <row r="16" spans="1:16" s="303" customFormat="1">
      <c r="A16" s="307" t="e">
        <f>'Sch-6'!#REF!</f>
        <v>#REF!</v>
      </c>
      <c r="B16" s="423" t="str">
        <f>'Sch-6'!A16</f>
        <v>NOT APPLICABLE</v>
      </c>
      <c r="C16" s="307">
        <f>'Sch-6'!G16</f>
        <v>0</v>
      </c>
      <c r="D16" s="307">
        <f>'Sch-6'!H16</f>
        <v>0</v>
      </c>
      <c r="E16" s="312"/>
      <c r="F16" s="347"/>
      <c r="G16" s="348"/>
      <c r="H16" s="281"/>
      <c r="I16" s="281"/>
      <c r="J16" s="281"/>
      <c r="K16" s="281"/>
      <c r="L16" s="281"/>
      <c r="M16" s="253"/>
      <c r="N16" s="736"/>
      <c r="O16" s="736"/>
      <c r="P16" s="302"/>
    </row>
    <row r="17" spans="1:16" s="303" customFormat="1" ht="35.1" customHeight="1">
      <c r="A17" s="307" t="str">
        <f>'Sch-6'!A17</f>
        <v>(a)</v>
      </c>
      <c r="B17" s="423" t="str">
        <f>'Sch-6'!F17</f>
        <v>ACSR Zebra Conductor (for 765kV Line Only)-UTS</v>
      </c>
      <c r="C17" s="307" t="str">
        <f>'Sch-6'!G17</f>
        <v xml:space="preserve">EA </v>
      </c>
      <c r="D17" s="307">
        <f>'Sch-6'!H17</f>
        <v>1</v>
      </c>
      <c r="E17" s="420">
        <f>'Sch-6'!L17</f>
        <v>0</v>
      </c>
      <c r="F17" s="397" t="str">
        <f>IF(E17=0, "Included", IF(ISERROR(D17*E17), E17, D17*E17))</f>
        <v>Included</v>
      </c>
      <c r="G17" s="305"/>
      <c r="M17" s="253"/>
      <c r="N17" s="729" t="e">
        <f>D17-(D17*$O$9)</f>
        <v>#VALUE!</v>
      </c>
      <c r="O17" s="729"/>
      <c r="P17" s="302"/>
    </row>
    <row r="18" spans="1:16" s="303" customFormat="1" ht="35.1" customHeight="1">
      <c r="A18" s="307" t="str">
        <f>'Sch-6'!A18</f>
        <v>(b)</v>
      </c>
      <c r="B18" s="423" t="str">
        <f>'Sch-6'!F18</f>
        <v>ACSR Zebra Conductor (for 765kV Line Only)-D.C.Resistence Test</v>
      </c>
      <c r="C18" s="307" t="str">
        <f>'Sch-6'!G18</f>
        <v xml:space="preserve">EA </v>
      </c>
      <c r="D18" s="307">
        <f>'Sch-6'!H18</f>
        <v>1</v>
      </c>
      <c r="E18" s="420">
        <f>'Sch-6'!L18</f>
        <v>0</v>
      </c>
      <c r="F18" s="397" t="str">
        <f>IF(E18=0, "Included", IF(ISERROR(D18*E18), E18, D18*E18))</f>
        <v>Included</v>
      </c>
      <c r="G18" s="305"/>
      <c r="M18" s="253"/>
      <c r="N18" s="733"/>
      <c r="O18" s="733"/>
      <c r="P18" s="302"/>
    </row>
    <row r="19" spans="1:16" s="303" customFormat="1" ht="35.1" customHeight="1">
      <c r="A19" s="307" t="str">
        <f>'Sch-6'!A19</f>
        <v>(c)</v>
      </c>
      <c r="B19" s="423" t="str">
        <f>'Sch-6'!F19</f>
        <v>ACSR Zebra Conductor (for 765kV Line Only)-Corona Extn.VoltageTest(Dry)</v>
      </c>
      <c r="C19" s="307" t="str">
        <f>'Sch-6'!G19</f>
        <v xml:space="preserve">EA </v>
      </c>
      <c r="D19" s="307">
        <f>'Sch-6'!H19</f>
        <v>1</v>
      </c>
      <c r="E19" s="420">
        <f>'Sch-6'!L19</f>
        <v>0</v>
      </c>
      <c r="F19" s="397" t="str">
        <f>IF(E19=0, "Included", IF(ISERROR(D19*E19), E19, D19*E19))</f>
        <v>Included</v>
      </c>
      <c r="G19" s="305"/>
      <c r="M19" s="253"/>
      <c r="N19" s="254"/>
      <c r="O19" s="254"/>
      <c r="P19" s="302"/>
    </row>
    <row r="20" spans="1:16" s="303" customFormat="1" ht="35.1" customHeight="1">
      <c r="A20" s="307" t="str">
        <f>'Sch-6'!A20</f>
        <v>(d)</v>
      </c>
      <c r="B20" s="423" t="str">
        <f>'Sch-6'!F20</f>
        <v>ACSR Zebra Conductor (for 765kV Line Only)-RIV(Dry)</v>
      </c>
      <c r="C20" s="307" t="str">
        <f>'Sch-6'!G20</f>
        <v xml:space="preserve">EA </v>
      </c>
      <c r="D20" s="307">
        <f>'Sch-6'!H20</f>
        <v>1</v>
      </c>
      <c r="E20" s="420">
        <f>'Sch-6'!L20</f>
        <v>0</v>
      </c>
      <c r="F20" s="397" t="str">
        <f>IF(E20=0, "Included", IF(ISERROR(D20*E20), E20, D20*E20))</f>
        <v>Included</v>
      </c>
      <c r="G20" s="305"/>
      <c r="M20" s="253"/>
      <c r="N20" s="254"/>
      <c r="O20" s="254"/>
      <c r="P20" s="302"/>
    </row>
    <row r="21" spans="1:16" ht="19.5" customHeight="1">
      <c r="A21" s="119"/>
      <c r="B21" s="730" t="s">
        <v>260</v>
      </c>
      <c r="C21" s="731"/>
      <c r="D21" s="731"/>
      <c r="E21" s="308"/>
      <c r="F21" s="398">
        <f>SUM(F17:F20)</f>
        <v>0</v>
      </c>
      <c r="N21" s="729" t="e">
        <f>ROUND((#REF!+#REF!+#REF!),0)</f>
        <v>#REF!</v>
      </c>
      <c r="O21" s="729"/>
      <c r="P21" s="111"/>
    </row>
    <row r="22" spans="1:16">
      <c r="A22" s="120"/>
      <c r="B22" s="121"/>
      <c r="C22" s="121"/>
      <c r="D22" s="122"/>
      <c r="E22" s="122"/>
      <c r="F22" s="122"/>
      <c r="N22" s="255" t="s">
        <v>134</v>
      </c>
      <c r="O22" s="256" t="e">
        <f>D21-N21</f>
        <v>#REF!</v>
      </c>
      <c r="P22" s="199"/>
    </row>
    <row r="23" spans="1:16" s="296" customFormat="1" ht="33.75" customHeight="1">
      <c r="A23" s="722" t="s">
        <v>175</v>
      </c>
      <c r="B23" s="722"/>
      <c r="C23" s="722"/>
      <c r="D23" s="722"/>
      <c r="E23" s="732"/>
      <c r="F23" s="732"/>
      <c r="G23" s="112"/>
      <c r="M23" s="297"/>
      <c r="N23" s="255"/>
      <c r="O23" s="309"/>
      <c r="P23" s="310"/>
    </row>
    <row r="24" spans="1:16">
      <c r="A24" s="120"/>
      <c r="B24" s="121"/>
      <c r="C24" s="121"/>
      <c r="D24" s="122"/>
      <c r="E24" s="122"/>
      <c r="F24" s="122"/>
      <c r="N24" s="255"/>
      <c r="O24" s="256"/>
      <c r="P24" s="199"/>
    </row>
    <row r="25" spans="1:16" ht="33" customHeight="1">
      <c r="A25" s="104" t="s">
        <v>229</v>
      </c>
      <c r="B25" s="145">
        <f>'Sch-1'!B27</f>
        <v>0</v>
      </c>
      <c r="C25" s="145"/>
      <c r="D25" s="105"/>
      <c r="E25" s="106" t="s">
        <v>231</v>
      </c>
      <c r="F25" s="107"/>
      <c r="P25" s="199"/>
    </row>
    <row r="26" spans="1:16" ht="33" customHeight="1">
      <c r="A26" s="104" t="s">
        <v>230</v>
      </c>
      <c r="B26" s="123">
        <f>'Sch-1'!B28</f>
        <v>0</v>
      </c>
      <c r="C26" s="123"/>
      <c r="D26" s="101"/>
      <c r="E26" s="106" t="s">
        <v>232</v>
      </c>
      <c r="F26" s="124" t="str">
        <f>'Sch-1'!N27</f>
        <v/>
      </c>
      <c r="P26" s="199"/>
    </row>
    <row r="27" spans="1:16" ht="33" customHeight="1">
      <c r="A27" s="100"/>
      <c r="B27" s="99"/>
      <c r="C27" s="99"/>
      <c r="D27" s="101"/>
      <c r="E27" s="106" t="s">
        <v>233</v>
      </c>
      <c r="F27" s="124" t="str">
        <f>'Sch-1'!N28</f>
        <v/>
      </c>
      <c r="P27" s="199"/>
    </row>
    <row r="28" spans="1:16" ht="33" customHeight="1">
      <c r="A28" s="100"/>
      <c r="B28" s="99"/>
      <c r="C28" s="99"/>
      <c r="D28" s="101"/>
      <c r="E28" s="106" t="s">
        <v>234</v>
      </c>
      <c r="F28" s="107"/>
    </row>
  </sheetData>
  <sheetProtection password="E848" sheet="1" objects="1" scenarios="1" formatColumns="0" formatRows="0" selectLockedCells="1" selectUnlockedCells="1"/>
  <customSheetViews>
    <customSheetView guid="{87981F99-33D2-48F3-9138-10E7D5F1DFD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5C772B04-11E1-4A74-9F43-9A74EF38E5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04C0530-632A-4E06-A9A2-093B6503F55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585A669F-29FF-4D0D-B50C-5C677FB93FE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97EFF801-2C6F-4063-9981-A39996328FAC}"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483DCDBB-D1CA-4B11-85F4-FA65A96DCE2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7"/>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8"/>
      <headerFooter alignWithMargins="0">
        <oddFooter>&amp;R&amp;"Book Antiqua,Bold"&amp;10Schedule-7/ Page &amp;P of &amp;N</oddFooter>
      </headerFooter>
    </customSheetView>
    <customSheetView guid="{A8D67B77-0FCD-43C6-B55F-10F11F3996C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9"/>
      <headerFooter alignWithMargins="0">
        <oddFooter>&amp;R&amp;"Book Antiqua,Bold"&amp;10Schedule-7/ Page &amp;P of &amp;N</oddFooter>
      </headerFooter>
    </customSheetView>
    <customSheetView guid="{88CDEBAE-8E08-4224-B529-C4120559940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0"/>
      <headerFooter alignWithMargins="0">
        <oddFooter>&amp;R&amp;"Book Antiqua,Bold"&amp;10Schedule-7/ Page &amp;P of &amp;N</oddFooter>
      </headerFooter>
    </customSheetView>
    <customSheetView guid="{2BA1F3A4-7362-4C75-9E02-FB6308B23F40}"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1"/>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2" type="noConversion"/>
  <printOptions horizontalCentered="1"/>
  <pageMargins left="0.78740157480314998" right="0.38" top="0.61" bottom="0.57999999999999996" header="0.34" footer="0.36"/>
  <pageSetup paperSize="9" orientation="portrait" horizontalDpi="300" verticalDpi="300" r:id="rId32"/>
  <headerFooter alignWithMargins="0">
    <oddFooter>&amp;R&amp;"Book Antiqua,Bold"&amp;10Schedule-7/ Page &amp;P of &amp;N</oddFooter>
  </headerFooter>
  <colBreaks count="1" manualBreakCount="1">
    <brk id="6" max="1048575" man="1"/>
  </colBreaks>
  <drawing r:id="rId3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3"/>
  <sheetViews>
    <sheetView showGridLines="0" showZeros="0" view="pageBreakPreview" zoomScaleNormal="100" zoomScaleSheetLayoutView="100" workbookViewId="0">
      <selection activeCell="G18" sqref="G18"/>
    </sheetView>
  </sheetViews>
  <sheetFormatPr defaultColWidth="9" defaultRowHeight="16.5"/>
  <cols>
    <col min="1" max="2" width="6.625" style="185" customWidth="1"/>
    <col min="3" max="3" width="21.625" style="185" customWidth="1"/>
    <col min="4" max="4" width="13.375" style="185" customWidth="1"/>
    <col min="5" max="5" width="30.5" style="185" customWidth="1"/>
    <col min="6" max="6" width="24.875" style="185" customWidth="1"/>
    <col min="7" max="7" width="14.375" style="185" customWidth="1"/>
    <col min="8" max="8" width="14.25" style="405" customWidth="1"/>
    <col min="9" max="9" width="14.25" style="406" hidden="1" customWidth="1"/>
    <col min="10" max="10" width="20" style="407" hidden="1" customWidth="1"/>
    <col min="11" max="13" width="14.25" style="407" hidden="1" customWidth="1"/>
    <col min="14" max="14" width="38.125" style="407" hidden="1" customWidth="1"/>
    <col min="15" max="15" width="21.25" style="407" hidden="1" customWidth="1"/>
    <col min="16" max="17" width="14.25" style="407" customWidth="1"/>
    <col min="18" max="23" width="9" style="407"/>
    <col min="24" max="16384" width="9" style="98"/>
  </cols>
  <sheetData>
    <row r="1" spans="1:23" s="171" customFormat="1" ht="39.950000000000003" customHeight="1">
      <c r="A1" s="761" t="s">
        <v>472</v>
      </c>
      <c r="B1" s="761"/>
      <c r="C1" s="761"/>
      <c r="D1" s="761"/>
      <c r="E1" s="761"/>
      <c r="F1" s="761"/>
      <c r="G1" s="761"/>
      <c r="H1" s="402"/>
      <c r="I1" s="403"/>
      <c r="J1" s="404"/>
      <c r="K1" s="404"/>
      <c r="L1" s="404"/>
      <c r="M1" s="404"/>
      <c r="N1" s="404"/>
      <c r="O1" s="404"/>
      <c r="P1" s="404"/>
      <c r="Q1" s="404"/>
      <c r="R1" s="404"/>
      <c r="S1" s="404"/>
      <c r="T1" s="404"/>
      <c r="U1" s="404"/>
      <c r="V1" s="404"/>
      <c r="W1" s="404"/>
    </row>
    <row r="2" spans="1:23" ht="18" customHeight="1">
      <c r="A2" s="93" t="str">
        <f>Cover!B3</f>
        <v>Specification No.: CC/NT/G-COND/DOM/A02/23/00652</v>
      </c>
      <c r="B2" s="93"/>
      <c r="C2" s="94"/>
      <c r="D2" s="95"/>
      <c r="E2" s="95"/>
      <c r="F2" s="95"/>
      <c r="G2" s="97" t="s">
        <v>129</v>
      </c>
    </row>
    <row r="3" spans="1:23" ht="18" customHeight="1">
      <c r="A3" s="177"/>
      <c r="B3" s="177"/>
      <c r="C3" s="178"/>
      <c r="D3" s="179"/>
      <c r="E3" s="179"/>
      <c r="F3" s="179"/>
      <c r="G3" s="180"/>
    </row>
    <row r="4" spans="1:23" ht="18.95" customHeight="1">
      <c r="A4" s="764" t="s">
        <v>123</v>
      </c>
      <c r="B4" s="764"/>
      <c r="C4" s="764"/>
      <c r="D4" s="764"/>
      <c r="E4" s="764"/>
      <c r="F4" s="764"/>
      <c r="G4" s="764"/>
    </row>
    <row r="5" spans="1:23" ht="21" customHeight="1">
      <c r="A5" s="181" t="s">
        <v>219</v>
      </c>
      <c r="B5" s="181"/>
      <c r="C5" s="172"/>
      <c r="D5" s="172"/>
      <c r="E5" s="172"/>
      <c r="F5" s="172"/>
      <c r="G5" s="172"/>
    </row>
    <row r="6" spans="1:23" ht="21" customHeight="1">
      <c r="A6" s="182" t="s">
        <v>221</v>
      </c>
      <c r="B6" s="182"/>
      <c r="C6" s="172"/>
      <c r="D6" s="172"/>
      <c r="E6" s="172"/>
      <c r="F6" s="172"/>
      <c r="G6" s="172"/>
    </row>
    <row r="7" spans="1:23" ht="21" customHeight="1">
      <c r="A7" s="182" t="s">
        <v>223</v>
      </c>
      <c r="B7" s="182"/>
      <c r="C7" s="172"/>
      <c r="D7" s="172"/>
      <c r="E7" s="172"/>
      <c r="F7" s="172"/>
      <c r="G7" s="172"/>
    </row>
    <row r="8" spans="1:23" ht="21" customHeight="1">
      <c r="A8" s="182" t="s">
        <v>224</v>
      </c>
      <c r="B8" s="182"/>
      <c r="C8" s="172"/>
      <c r="D8" s="172"/>
      <c r="E8" s="172"/>
      <c r="F8" s="172"/>
      <c r="G8" s="172"/>
    </row>
    <row r="9" spans="1:23" ht="21" customHeight="1">
      <c r="A9" s="182" t="s">
        <v>225</v>
      </c>
      <c r="B9" s="182"/>
      <c r="C9" s="172"/>
      <c r="D9" s="172"/>
      <c r="E9" s="172"/>
      <c r="F9" s="172"/>
      <c r="G9" s="172"/>
    </row>
    <row r="10" spans="1:23" ht="21" customHeight="1">
      <c r="A10" s="182" t="s">
        <v>226</v>
      </c>
      <c r="B10" s="182"/>
      <c r="C10" s="172"/>
      <c r="D10" s="172"/>
      <c r="E10" s="172"/>
      <c r="F10" s="172"/>
      <c r="G10" s="172"/>
    </row>
    <row r="11" spans="1:23" ht="21" customHeight="1">
      <c r="A11" s="172"/>
      <c r="B11" s="172"/>
      <c r="C11" s="172"/>
      <c r="D11" s="172"/>
      <c r="E11" s="172"/>
      <c r="F11" s="172"/>
      <c r="G11" s="172"/>
    </row>
    <row r="12" spans="1:23" ht="57" customHeight="1">
      <c r="A12" s="555" t="s">
        <v>124</v>
      </c>
      <c r="B12" s="555"/>
      <c r="C12" s="762" t="str">
        <f>Cover!$B$2</f>
        <v xml:space="preserve">Conductor Package CD02 for supply of ACSR Zebra Conductor for transmission lines associated with Transmission Scheme for evacuation of power from RE sources in Kurnool Wind Energy Zone (3000 MW) / Solar Energy Zone (1500 MW) Part-A and Part-B. </v>
      </c>
      <c r="D12" s="762"/>
      <c r="E12" s="762"/>
      <c r="F12" s="762"/>
      <c r="G12" s="762"/>
    </row>
    <row r="13" spans="1:23" ht="21" customHeight="1">
      <c r="A13" s="183" t="s">
        <v>122</v>
      </c>
      <c r="B13" s="183"/>
      <c r="C13" s="184"/>
      <c r="D13" s="183"/>
      <c r="E13" s="183"/>
      <c r="F13" s="183"/>
      <c r="G13" s="183"/>
    </row>
    <row r="14" spans="1:23" ht="55.5" customHeight="1">
      <c r="A14" s="763" t="s">
        <v>125</v>
      </c>
      <c r="B14" s="763"/>
      <c r="C14" s="763"/>
      <c r="D14" s="763"/>
      <c r="E14" s="763"/>
      <c r="F14" s="763"/>
      <c r="G14" s="763"/>
      <c r="J14" s="765" t="s">
        <v>332</v>
      </c>
      <c r="K14" s="765"/>
      <c r="L14" s="765"/>
      <c r="M14" s="765"/>
      <c r="N14" s="418" t="s">
        <v>333</v>
      </c>
    </row>
    <row r="15" spans="1:23" ht="60.75" customHeight="1">
      <c r="B15" s="191">
        <v>1</v>
      </c>
      <c r="C15" s="738" t="s">
        <v>330</v>
      </c>
      <c r="D15" s="739"/>
      <c r="E15" s="739"/>
      <c r="F15" s="740"/>
      <c r="G15" s="412"/>
      <c r="I15" s="547">
        <f>'Sch-1'!N19+'Sch-2'!J18+'Sch-6'!J21</f>
        <v>0</v>
      </c>
      <c r="J15" s="438">
        <f>IF(I15=0,0,G15/I15)</f>
        <v>0</v>
      </c>
    </row>
    <row r="16" spans="1:23" ht="57.75" customHeight="1">
      <c r="B16" s="191">
        <v>2</v>
      </c>
      <c r="C16" s="738" t="s">
        <v>476</v>
      </c>
      <c r="D16" s="739"/>
      <c r="E16" s="739"/>
      <c r="F16" s="740"/>
      <c r="G16" s="197"/>
      <c r="I16" s="414">
        <f>'Sch-1'!N19+'Sch-2'!J18+'Sch-6'!J21</f>
        <v>0</v>
      </c>
      <c r="J16" s="416">
        <f>G16</f>
        <v>0</v>
      </c>
    </row>
    <row r="17" spans="1:23" s="174" customFormat="1" ht="54.95" customHeight="1">
      <c r="B17" s="192">
        <v>3</v>
      </c>
      <c r="C17" s="741" t="s">
        <v>148</v>
      </c>
      <c r="D17" s="742"/>
      <c r="E17" s="742"/>
      <c r="F17" s="743"/>
      <c r="G17" s="195"/>
      <c r="H17" s="405"/>
      <c r="I17" s="405"/>
      <c r="J17" s="408"/>
      <c r="K17" s="408"/>
      <c r="L17" s="408"/>
      <c r="M17" s="408"/>
      <c r="N17" s="408"/>
      <c r="O17" s="408"/>
      <c r="P17" s="408"/>
      <c r="Q17" s="408"/>
      <c r="R17" s="408"/>
      <c r="S17" s="408"/>
      <c r="T17" s="408"/>
      <c r="U17" s="408"/>
      <c r="V17" s="408"/>
      <c r="W17" s="408"/>
    </row>
    <row r="18" spans="1:23" s="174" customFormat="1" ht="21" customHeight="1">
      <c r="B18" s="189"/>
      <c r="C18" s="434" t="s">
        <v>462</v>
      </c>
      <c r="D18" s="187"/>
      <c r="E18" s="196"/>
      <c r="F18" s="233" t="s">
        <v>179</v>
      </c>
      <c r="G18" s="413"/>
      <c r="H18" s="405"/>
      <c r="I18" s="415">
        <f>'Sch-1'!N19</f>
        <v>0</v>
      </c>
      <c r="J18" s="436">
        <f>IF(I18=0,0,G18/I18)</f>
        <v>0</v>
      </c>
      <c r="K18" s="408"/>
      <c r="L18" s="408"/>
      <c r="M18" s="408"/>
      <c r="N18" s="434" t="s">
        <v>341</v>
      </c>
      <c r="O18" s="577">
        <f>J15+J16+J18+J24</f>
        <v>0</v>
      </c>
      <c r="P18" s="408"/>
      <c r="Q18" s="408"/>
      <c r="R18" s="408"/>
      <c r="S18" s="408"/>
      <c r="T18" s="408"/>
      <c r="U18" s="408"/>
      <c r="V18" s="408"/>
      <c r="W18" s="408"/>
    </row>
    <row r="19" spans="1:23" s="174" customFormat="1" ht="21" hidden="1" customHeight="1">
      <c r="B19" s="189"/>
      <c r="C19" s="231" t="s">
        <v>140</v>
      </c>
      <c r="D19" s="187"/>
      <c r="E19" s="196"/>
      <c r="F19" s="233" t="s">
        <v>179</v>
      </c>
      <c r="G19" s="413"/>
      <c r="H19" s="405"/>
      <c r="I19" s="415" t="e">
        <f>'Sch-1'!#REF!</f>
        <v>#REF!</v>
      </c>
      <c r="J19" s="436" t="e">
        <f>IF(I19=0,0,G19/I19)</f>
        <v>#REF!</v>
      </c>
      <c r="K19" s="408"/>
      <c r="L19" s="408"/>
      <c r="M19" s="408"/>
      <c r="N19" s="434" t="s">
        <v>342</v>
      </c>
      <c r="O19" s="577" t="e">
        <f>J15+J16+J19+J25</f>
        <v>#REF!</v>
      </c>
      <c r="P19" s="408"/>
      <c r="Q19" s="408"/>
      <c r="R19" s="408"/>
      <c r="S19" s="408"/>
      <c r="T19" s="408"/>
      <c r="U19" s="408"/>
      <c r="V19" s="408"/>
      <c r="W19" s="408"/>
    </row>
    <row r="20" spans="1:23" s="174" customFormat="1" ht="21" customHeight="1">
      <c r="B20" s="189"/>
      <c r="C20" s="582" t="s">
        <v>468</v>
      </c>
      <c r="D20" s="187"/>
      <c r="E20" s="196"/>
      <c r="F20" s="233" t="s">
        <v>179</v>
      </c>
      <c r="G20" s="413"/>
      <c r="H20" s="405"/>
      <c r="I20" s="415">
        <f>'Sch-2'!J18</f>
        <v>0</v>
      </c>
      <c r="J20" s="436">
        <f>IF(I20=0,0,G20/I20)</f>
        <v>0</v>
      </c>
      <c r="K20" s="408"/>
      <c r="L20" s="408"/>
      <c r="M20" s="408"/>
      <c r="N20" s="231" t="s">
        <v>126</v>
      </c>
      <c r="O20" s="577">
        <f>J15+J16+J20+J26</f>
        <v>0</v>
      </c>
      <c r="P20" s="408"/>
      <c r="Q20" s="408"/>
      <c r="R20" s="408"/>
      <c r="S20" s="408"/>
      <c r="T20" s="408"/>
      <c r="U20" s="408"/>
      <c r="V20" s="408"/>
      <c r="W20" s="408"/>
    </row>
    <row r="21" spans="1:23" s="174" customFormat="1" ht="21" hidden="1" customHeight="1">
      <c r="B21" s="189"/>
      <c r="C21" s="231"/>
      <c r="D21" s="187"/>
      <c r="E21" s="196"/>
      <c r="F21" s="233"/>
      <c r="G21" s="413"/>
      <c r="H21" s="405"/>
      <c r="I21" s="405"/>
      <c r="J21" s="436">
        <f>IF(I21=0,0,G21/I21)</f>
        <v>0</v>
      </c>
      <c r="K21" s="408"/>
      <c r="L21" s="408"/>
      <c r="M21" s="408"/>
      <c r="N21" s="231" t="s">
        <v>127</v>
      </c>
      <c r="O21" s="577"/>
      <c r="P21" s="408"/>
      <c r="Q21" s="408"/>
      <c r="R21" s="408"/>
      <c r="S21" s="408"/>
      <c r="T21" s="408"/>
      <c r="U21" s="408"/>
      <c r="V21" s="408"/>
      <c r="W21" s="408"/>
    </row>
    <row r="22" spans="1:23" s="174" customFormat="1" ht="21" customHeight="1">
      <c r="B22" s="190"/>
      <c r="C22" s="401" t="s">
        <v>331</v>
      </c>
      <c r="D22" s="188"/>
      <c r="E22" s="196"/>
      <c r="F22" s="234" t="s">
        <v>179</v>
      </c>
      <c r="G22" s="195"/>
      <c r="H22" s="405"/>
      <c r="I22" s="415">
        <f>'Sch-6'!J21</f>
        <v>0</v>
      </c>
      <c r="J22" s="436">
        <f>IF(I22=0,0,G22/I22)</f>
        <v>0</v>
      </c>
      <c r="K22" s="408"/>
      <c r="L22" s="408"/>
      <c r="M22" s="408"/>
      <c r="N22" s="401" t="s">
        <v>331</v>
      </c>
      <c r="O22" s="577">
        <f>J15+J16+J22+J28</f>
        <v>0</v>
      </c>
      <c r="P22" s="408"/>
      <c r="Q22" s="408"/>
      <c r="R22" s="408"/>
      <c r="S22" s="408"/>
      <c r="T22" s="408"/>
      <c r="U22" s="408"/>
      <c r="V22" s="408"/>
      <c r="W22" s="408"/>
    </row>
    <row r="23" spans="1:23" s="174" customFormat="1" ht="54.95" customHeight="1">
      <c r="B23" s="192">
        <v>4</v>
      </c>
      <c r="C23" s="744" t="s">
        <v>477</v>
      </c>
      <c r="D23" s="745"/>
      <c r="E23" s="745"/>
      <c r="F23" s="746"/>
      <c r="G23" s="195"/>
      <c r="H23" s="405"/>
      <c r="I23" s="405"/>
      <c r="J23" s="408"/>
      <c r="K23" s="408"/>
      <c r="L23" s="408"/>
      <c r="M23" s="408"/>
      <c r="N23" s="408"/>
      <c r="O23" s="408"/>
      <c r="P23" s="408"/>
      <c r="Q23" s="408"/>
      <c r="R23" s="408"/>
      <c r="S23" s="408"/>
      <c r="T23" s="408"/>
      <c r="U23" s="408"/>
      <c r="V23" s="408"/>
      <c r="W23" s="408"/>
    </row>
    <row r="24" spans="1:23" s="174" customFormat="1" ht="21" customHeight="1">
      <c r="A24" s="173"/>
      <c r="B24" s="189"/>
      <c r="C24" s="434" t="s">
        <v>463</v>
      </c>
      <c r="D24" s="187"/>
      <c r="E24" s="232"/>
      <c r="F24" s="233" t="s">
        <v>180</v>
      </c>
      <c r="G24" s="240"/>
      <c r="H24" s="405"/>
      <c r="I24" s="415">
        <f>'Sch-1'!N19</f>
        <v>0</v>
      </c>
      <c r="J24" s="417">
        <f>G24</f>
        <v>0</v>
      </c>
      <c r="K24" s="408"/>
      <c r="L24" s="408"/>
      <c r="M24" s="408"/>
      <c r="N24" s="408"/>
      <c r="O24" s="408"/>
      <c r="P24" s="408"/>
      <c r="Q24" s="408"/>
      <c r="R24" s="408"/>
      <c r="S24" s="408"/>
      <c r="T24" s="408"/>
      <c r="U24" s="408"/>
      <c r="V24" s="408"/>
      <c r="W24" s="408"/>
    </row>
    <row r="25" spans="1:23" s="174" customFormat="1" ht="21" hidden="1" customHeight="1">
      <c r="A25" s="173"/>
      <c r="B25" s="189"/>
      <c r="C25" s="231" t="s">
        <v>140</v>
      </c>
      <c r="D25" s="187"/>
      <c r="E25" s="232"/>
      <c r="F25" s="233" t="s">
        <v>180</v>
      </c>
      <c r="G25" s="240"/>
      <c r="H25" s="405"/>
      <c r="I25" s="415" t="e">
        <f>'Sch-1'!#REF!</f>
        <v>#REF!</v>
      </c>
      <c r="J25" s="417">
        <f>G25</f>
        <v>0</v>
      </c>
      <c r="K25" s="408"/>
      <c r="L25" s="408"/>
      <c r="M25" s="408"/>
      <c r="N25" s="408"/>
      <c r="O25" s="408"/>
      <c r="P25" s="408"/>
      <c r="Q25" s="408"/>
      <c r="R25" s="408"/>
      <c r="S25" s="408"/>
      <c r="T25" s="408"/>
      <c r="U25" s="408"/>
      <c r="V25" s="408"/>
      <c r="W25" s="408"/>
    </row>
    <row r="26" spans="1:23" s="174" customFormat="1" ht="40.15" customHeight="1">
      <c r="A26" s="173"/>
      <c r="B26" s="189"/>
      <c r="C26" s="582" t="s">
        <v>469</v>
      </c>
      <c r="D26" s="187"/>
      <c r="E26" s="232"/>
      <c r="F26" s="233" t="s">
        <v>180</v>
      </c>
      <c r="G26" s="240"/>
      <c r="H26" s="405"/>
      <c r="I26" s="415">
        <f>'Sch-2'!J18</f>
        <v>0</v>
      </c>
      <c r="J26" s="417">
        <f>G26</f>
        <v>0</v>
      </c>
      <c r="K26" s="408"/>
      <c r="L26" s="408"/>
      <c r="M26" s="408"/>
      <c r="N26" s="408"/>
      <c r="O26" s="408"/>
      <c r="P26" s="408"/>
      <c r="Q26" s="408"/>
      <c r="R26" s="408"/>
      <c r="S26" s="408"/>
      <c r="T26" s="408"/>
      <c r="U26" s="408"/>
      <c r="V26" s="408"/>
      <c r="W26" s="408"/>
    </row>
    <row r="27" spans="1:23" s="174" customFormat="1" ht="21" hidden="1" customHeight="1">
      <c r="A27" s="173"/>
      <c r="B27" s="189"/>
      <c r="C27" s="231" t="s">
        <v>127</v>
      </c>
      <c r="D27" s="187"/>
      <c r="E27" s="232"/>
      <c r="F27" s="233" t="s">
        <v>180</v>
      </c>
      <c r="G27" s="240"/>
      <c r="H27" s="405"/>
      <c r="I27" s="405"/>
      <c r="J27" s="417">
        <f>G27</f>
        <v>0</v>
      </c>
      <c r="K27" s="408"/>
      <c r="L27" s="408"/>
      <c r="M27" s="408"/>
      <c r="N27" s="408"/>
      <c r="O27" s="408"/>
      <c r="P27" s="408"/>
      <c r="Q27" s="408"/>
      <c r="R27" s="408"/>
      <c r="S27" s="408"/>
      <c r="T27" s="408"/>
      <c r="U27" s="408"/>
      <c r="V27" s="408"/>
      <c r="W27" s="408"/>
    </row>
    <row r="28" spans="1:23" s="174" customFormat="1" ht="21" customHeight="1">
      <c r="A28" s="173"/>
      <c r="B28" s="190"/>
      <c r="C28" s="401" t="s">
        <v>331</v>
      </c>
      <c r="D28" s="188"/>
      <c r="E28" s="235"/>
      <c r="F28" s="234" t="s">
        <v>180</v>
      </c>
      <c r="G28" s="195"/>
      <c r="H28" s="405"/>
      <c r="I28" s="415">
        <f>'Sch-6'!J21</f>
        <v>0</v>
      </c>
      <c r="J28" s="417">
        <f>G28</f>
        <v>0</v>
      </c>
      <c r="K28" s="408"/>
      <c r="L28" s="408"/>
      <c r="M28" s="408"/>
      <c r="N28" s="408"/>
      <c r="O28" s="408"/>
      <c r="P28" s="408"/>
      <c r="Q28" s="408"/>
      <c r="R28" s="408"/>
      <c r="S28" s="408"/>
      <c r="T28" s="408"/>
      <c r="U28" s="408"/>
      <c r="V28" s="408"/>
      <c r="W28" s="408"/>
    </row>
    <row r="29" spans="1:23" s="174" customFormat="1" ht="83.25" hidden="1" customHeight="1">
      <c r="A29" s="173"/>
      <c r="B29" s="190">
        <v>5</v>
      </c>
      <c r="C29" s="749" t="s">
        <v>419</v>
      </c>
      <c r="D29" s="750"/>
      <c r="E29" s="750"/>
      <c r="F29" s="751"/>
      <c r="G29" s="550"/>
      <c r="H29" s="405"/>
      <c r="I29" s="415"/>
      <c r="J29" s="417"/>
      <c r="K29" s="408"/>
      <c r="L29" s="408"/>
      <c r="M29" s="408"/>
      <c r="N29" s="408"/>
      <c r="O29" s="408"/>
      <c r="P29" s="408"/>
      <c r="Q29" s="408"/>
      <c r="R29" s="408"/>
      <c r="S29" s="408"/>
      <c r="T29" s="408"/>
      <c r="U29" s="408"/>
      <c r="V29" s="408"/>
      <c r="W29" s="408"/>
    </row>
    <row r="30" spans="1:23" s="174" customFormat="1" ht="87.75" hidden="1" customHeight="1">
      <c r="A30" s="173"/>
      <c r="B30" s="190">
        <v>6</v>
      </c>
      <c r="C30" s="749" t="s">
        <v>420</v>
      </c>
      <c r="D30" s="750"/>
      <c r="E30" s="750"/>
      <c r="F30" s="751"/>
      <c r="G30" s="550"/>
      <c r="H30" s="405"/>
      <c r="I30" s="415"/>
      <c r="J30" s="417"/>
      <c r="K30" s="408"/>
      <c r="L30" s="408"/>
      <c r="M30" s="408"/>
      <c r="N30" s="408"/>
      <c r="O30" s="408"/>
      <c r="P30" s="408"/>
      <c r="Q30" s="408"/>
      <c r="R30" s="408"/>
      <c r="S30" s="408"/>
      <c r="T30" s="408"/>
      <c r="U30" s="408"/>
      <c r="V30" s="408"/>
      <c r="W30" s="408"/>
    </row>
    <row r="31" spans="1:23" s="174" customFormat="1" ht="69.75" hidden="1" customHeight="1">
      <c r="A31" s="173"/>
      <c r="B31" s="752" t="s">
        <v>421</v>
      </c>
      <c r="C31" s="753"/>
      <c r="D31" s="753"/>
      <c r="E31" s="753"/>
      <c r="F31" s="753"/>
      <c r="G31" s="754"/>
      <c r="H31" s="405"/>
      <c r="I31" s="415" t="e">
        <f>'Sch-1'!N19+'Sch-2'!J18+'Sch-6'!#REF!</f>
        <v>#REF!</v>
      </c>
      <c r="J31" s="436" t="e">
        <f>IF(I31=0,0,G31/I31)</f>
        <v>#REF!</v>
      </c>
      <c r="K31" s="408"/>
      <c r="L31" s="408"/>
      <c r="M31" s="408"/>
      <c r="N31" s="408"/>
      <c r="O31" s="408"/>
      <c r="P31" s="408"/>
      <c r="Q31" s="408"/>
      <c r="R31" s="408"/>
      <c r="S31" s="408"/>
      <c r="T31" s="408"/>
      <c r="U31" s="408"/>
      <c r="V31" s="408"/>
      <c r="W31" s="408"/>
    </row>
    <row r="32" spans="1:23" s="174" customFormat="1" ht="24.75" hidden="1" customHeight="1">
      <c r="A32" s="173"/>
      <c r="B32" s="539">
        <v>5</v>
      </c>
      <c r="C32" s="755" t="s">
        <v>410</v>
      </c>
      <c r="D32" s="756"/>
      <c r="E32" s="756"/>
      <c r="F32" s="756"/>
      <c r="G32" s="757"/>
      <c r="H32" s="405"/>
      <c r="I32" s="415"/>
      <c r="J32" s="436"/>
      <c r="K32" s="408"/>
      <c r="L32" s="408"/>
      <c r="M32" s="408"/>
      <c r="N32" s="408"/>
      <c r="O32" s="408"/>
      <c r="P32" s="408"/>
      <c r="Q32" s="408"/>
      <c r="R32" s="408"/>
      <c r="S32" s="408"/>
      <c r="T32" s="408"/>
      <c r="U32" s="408"/>
      <c r="V32" s="408"/>
      <c r="W32" s="408"/>
    </row>
    <row r="33" spans="1:23" s="174" customFormat="1" ht="61.5" hidden="1" customHeight="1">
      <c r="A33" s="173"/>
      <c r="B33" s="758"/>
      <c r="C33" s="759"/>
      <c r="D33" s="759"/>
      <c r="E33" s="759"/>
      <c r="F33" s="759"/>
      <c r="G33" s="760"/>
      <c r="H33" s="405"/>
      <c r="I33" s="415" t="e">
        <f>'Sch-1'!N19+'Sch-2'!J18+'Sch-6'!#REF!</f>
        <v>#REF!</v>
      </c>
      <c r="J33" s="417">
        <f>G33</f>
        <v>0</v>
      </c>
      <c r="K33" s="408"/>
      <c r="L33" s="408"/>
      <c r="M33" s="408"/>
      <c r="N33" s="408"/>
      <c r="O33" s="408"/>
      <c r="P33" s="408"/>
      <c r="Q33" s="408"/>
      <c r="R33" s="408"/>
      <c r="S33" s="408"/>
      <c r="T33" s="408"/>
      <c r="U33" s="408"/>
      <c r="V33" s="408"/>
      <c r="W33" s="408"/>
    </row>
    <row r="34" spans="1:23" s="174" customFormat="1" ht="48.75" customHeight="1">
      <c r="A34" s="173"/>
      <c r="B34" s="747"/>
      <c r="C34" s="748"/>
      <c r="D34" s="748"/>
      <c r="E34" s="748"/>
      <c r="F34" s="748"/>
      <c r="G34" s="748"/>
      <c r="H34" s="405"/>
      <c r="I34" s="405"/>
      <c r="J34" s="408"/>
      <c r="K34" s="408"/>
      <c r="L34" s="408"/>
      <c r="M34" s="408"/>
      <c r="N34" s="408"/>
      <c r="O34" s="408"/>
      <c r="P34" s="408"/>
      <c r="Q34" s="408"/>
      <c r="R34" s="408"/>
      <c r="S34" s="408"/>
      <c r="T34" s="408"/>
      <c r="U34" s="408"/>
      <c r="V34" s="408"/>
      <c r="W34" s="408"/>
    </row>
    <row r="35" spans="1:23" s="174" customFormat="1" ht="33" customHeight="1">
      <c r="A35" s="176" t="s">
        <v>128</v>
      </c>
      <c r="B35" s="193"/>
      <c r="C35" s="186"/>
      <c r="E35" s="194"/>
      <c r="F35" s="194"/>
      <c r="G35" s="175"/>
      <c r="H35" s="405"/>
      <c r="I35" s="405"/>
      <c r="J35" s="408"/>
      <c r="K35" s="408"/>
      <c r="L35" s="408"/>
      <c r="M35" s="408"/>
      <c r="N35" s="408"/>
      <c r="O35" s="408"/>
      <c r="P35" s="408"/>
      <c r="Q35" s="408"/>
      <c r="R35" s="408"/>
      <c r="S35" s="408"/>
      <c r="T35" s="408"/>
      <c r="U35" s="408"/>
      <c r="V35" s="408"/>
      <c r="W35" s="408"/>
    </row>
    <row r="36" spans="1:23" s="174" customFormat="1" ht="33" customHeight="1">
      <c r="A36" s="92" t="s">
        <v>284</v>
      </c>
      <c r="B36" s="193"/>
      <c r="C36" s="186"/>
      <c r="E36" s="194"/>
      <c r="F36" s="194"/>
      <c r="G36" s="175"/>
      <c r="H36" s="405"/>
      <c r="I36" s="405"/>
      <c r="J36" s="408"/>
      <c r="K36" s="408"/>
      <c r="L36" s="408"/>
      <c r="M36" s="408"/>
      <c r="N36" s="408"/>
      <c r="O36" s="408"/>
      <c r="P36" s="408"/>
      <c r="Q36" s="408"/>
      <c r="R36" s="408"/>
      <c r="S36" s="408"/>
      <c r="T36" s="408"/>
      <c r="U36" s="408"/>
      <c r="V36" s="408"/>
      <c r="W36" s="408"/>
    </row>
    <row r="37" spans="1:23" s="174" customFormat="1" ht="33" customHeight="1">
      <c r="B37" s="92"/>
      <c r="D37" s="91"/>
      <c r="E37" s="140"/>
      <c r="F37" s="140"/>
      <c r="G37" s="140"/>
      <c r="H37" s="409"/>
      <c r="I37" s="405"/>
      <c r="J37" s="408"/>
      <c r="K37" s="408"/>
      <c r="L37" s="408"/>
      <c r="M37" s="408"/>
      <c r="N37" s="408"/>
      <c r="O37" s="408"/>
      <c r="P37" s="408"/>
      <c r="Q37" s="408"/>
      <c r="R37" s="408"/>
      <c r="S37" s="408"/>
      <c r="T37" s="408"/>
      <c r="U37" s="408"/>
      <c r="V37" s="408"/>
      <c r="W37" s="408"/>
    </row>
    <row r="38" spans="1:23" ht="33" customHeight="1">
      <c r="A38" s="131"/>
      <c r="B38" s="131"/>
      <c r="C38" s="141"/>
      <c r="D38" s="140"/>
      <c r="E38" s="92"/>
      <c r="F38" s="92"/>
      <c r="G38" s="142" t="s">
        <v>285</v>
      </c>
      <c r="H38" s="407"/>
    </row>
    <row r="39" spans="1:23" ht="33" customHeight="1">
      <c r="A39" s="131"/>
      <c r="B39" s="131"/>
      <c r="C39" s="141"/>
      <c r="D39" s="140"/>
      <c r="E39" s="92"/>
      <c r="F39" s="92"/>
      <c r="G39" s="142" t="str">
        <f>"For and on behalf of " &amp; 'Sch-1'!C8</f>
        <v xml:space="preserve">For and on behalf of </v>
      </c>
      <c r="H39" s="407"/>
    </row>
    <row r="40" spans="1:23" ht="33" customHeight="1">
      <c r="A40" s="129"/>
      <c r="B40" s="129"/>
      <c r="C40" s="129"/>
      <c r="D40" s="146"/>
      <c r="E40" s="136"/>
      <c r="F40" s="136"/>
      <c r="G40" s="98"/>
      <c r="H40" s="410"/>
    </row>
    <row r="41" spans="1:23" ht="33" customHeight="1">
      <c r="A41" s="170" t="s">
        <v>120</v>
      </c>
      <c r="B41" s="170"/>
      <c r="C41" s="565">
        <f>'Sch-1'!B27</f>
        <v>0</v>
      </c>
      <c r="D41" s="146"/>
      <c r="E41" s="136" t="s">
        <v>286</v>
      </c>
      <c r="F41" s="737" t="str">
        <f>'Sch-1'!N27</f>
        <v/>
      </c>
      <c r="G41" s="737"/>
      <c r="H41" s="407"/>
    </row>
    <row r="42" spans="1:23" ht="33" customHeight="1">
      <c r="A42" s="170" t="s">
        <v>121</v>
      </c>
      <c r="B42" s="170"/>
      <c r="C42" s="147">
        <f>'Sch-1'!B28</f>
        <v>0</v>
      </c>
      <c r="D42" s="148"/>
      <c r="E42" s="136" t="s">
        <v>287</v>
      </c>
      <c r="F42" s="737" t="str">
        <f>'Sch-1'!N28</f>
        <v/>
      </c>
      <c r="G42" s="737"/>
      <c r="H42" s="407"/>
    </row>
    <row r="43" spans="1:23" ht="33" customHeight="1">
      <c r="A43" s="131"/>
      <c r="B43" s="131"/>
      <c r="C43" s="131"/>
      <c r="D43" s="131"/>
      <c r="E43" s="136"/>
      <c r="F43" s="136"/>
      <c r="G43" s="537"/>
      <c r="H43" s="411"/>
    </row>
  </sheetData>
  <sheetProtection password="CFB5" sheet="1" formatColumns="0" formatRows="0" selectLockedCells="1"/>
  <customSheetViews>
    <customSheetView guid="{87981F99-33D2-48F3-9138-10E7D5F1DFD3}" showPageBreaks="1" showGridLines="0" zeroValues="0" printArea="1" hiddenRows="1" hiddenColumns="1" view="pageBreakPreview">
      <selection activeCell="G18" sqref="G18"/>
      <pageMargins left="0.72" right="0.49" top="0.62" bottom="0.52" header="0.32" footer="0.27"/>
      <pageSetup scale="67" orientation="portrait" r:id="rId1"/>
      <headerFooter alignWithMargins="0">
        <oddFooter>&amp;R&amp;"Book Antiqua,Bold"&amp;10Letter of Discount  / Page &amp;P of &amp;N</oddFooter>
      </headerFooter>
    </customSheetView>
    <customSheetView guid="{5C772B04-11E1-4A74-9F43-9A74EF38E5E2}" showPageBreaks="1" showGridLines="0" zeroValues="0" printArea="1" hiddenRows="1" hiddenColumns="1" view="pageBreakPreview" topLeftCell="A23">
      <selection activeCell="G26" sqref="G26"/>
      <pageMargins left="0.72" right="0.49" top="0.62" bottom="0.52" header="0.32" footer="0.27"/>
      <pageSetup scale="67" orientation="portrait" r:id="rId2"/>
      <headerFooter alignWithMargins="0">
        <oddFooter>&amp;R&amp;"Book Antiqua,Bold"&amp;10Letter of Discount  / Page &amp;P of &amp;N</oddFooter>
      </headerFooter>
    </customSheetView>
    <customSheetView guid="{804C0530-632A-4E06-A9A2-093B6503F55F}" showPageBreaks="1" showGridLines="0" zeroValues="0" printArea="1" hiddenRows="1" hiddenColumns="1" view="pageBreakPreview" topLeftCell="A2">
      <selection activeCell="G26" sqref="G26"/>
      <pageMargins left="0.72" right="0.49" top="0.62" bottom="0.52" header="0.32" footer="0.27"/>
      <pageSetup scale="67" orientation="portrait" r:id="rId3"/>
      <headerFooter alignWithMargins="0">
        <oddFooter>&amp;R&amp;"Book Antiqua,Bold"&amp;10Letter of Discount  / Page &amp;P of &amp;N</oddFooter>
      </headerFooter>
    </customSheetView>
    <customSheetView guid="{585A669F-29FF-4D0D-B50C-5C677FB93FEB}" showPageBreaks="1" showGridLines="0" zeroValues="0" printArea="1" hiddenRows="1" hiddenColumns="1" view="pageBreakPreview" topLeftCell="A8">
      <selection activeCell="G26" sqref="G26"/>
      <pageMargins left="0.72" right="0.49" top="0.62" bottom="0.52" header="0.32" footer="0.27"/>
      <pageSetup scale="67" orientation="portrait" r:id="rId4"/>
      <headerFooter alignWithMargins="0">
        <oddFooter>&amp;R&amp;"Book Antiqua,Bold"&amp;10Letter of Discount  / Page &amp;P of &amp;N</oddFooter>
      </headerFooter>
    </customSheetView>
    <customSheetView guid="{97EFF801-2C6F-4063-9981-A39996328FAC}" showPageBreaks="1" showGridLines="0" zeroValues="0" printArea="1" hiddenRows="1" hiddenColumns="1" view="pageBreakPreview" topLeftCell="A13">
      <selection activeCell="G15" sqref="G15"/>
      <pageMargins left="0.72" right="0.49" top="0.62" bottom="0.52" header="0.32" footer="0.27"/>
      <pageSetup scale="67" orientation="portrait" r:id="rId5"/>
      <headerFooter alignWithMargins="0">
        <oddFooter>&amp;R&amp;"Book Antiqua,Bold"&amp;10Letter of Discount  / Page &amp;P of &amp;N</oddFooter>
      </headerFooter>
    </customSheetView>
    <customSheetView guid="{483DCDBB-D1CA-4B11-85F4-FA65A96DCE29}" showPageBreaks="1" showGridLines="0" zeroValues="0" printArea="1" hiddenRows="1" hiddenColumns="1" view="pageBreakPreview" topLeftCell="A13">
      <selection activeCell="G15" sqref="G15"/>
      <pageMargins left="0.72" right="0.49" top="0.62" bottom="0.52" header="0.32" footer="0.27"/>
      <pageSetup scale="67" orientation="portrait" r:id="rId6"/>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3">
      <selection activeCell="G15" sqref="G15"/>
      <pageMargins left="0.72" right="0.49" top="0.62" bottom="0.52" header="0.32" footer="0.27"/>
      <pageSetup scale="67" orientation="portrait" r:id="rId7"/>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8"/>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selection activeCell="G24" sqref="G24:G26"/>
      <pageMargins left="0.72" right="0.49" top="0.62" bottom="0.52" header="0.32" footer="0.27"/>
      <pageSetup scale="77" orientation="portrait" r:id="rId9"/>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11"/>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12"/>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14"/>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15"/>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6"/>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7"/>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8"/>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9"/>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20"/>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21"/>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22"/>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23"/>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24"/>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25"/>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26"/>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27"/>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28"/>
      <headerFooter alignWithMargins="0">
        <oddFooter>&amp;R&amp;"Book Antiqua,Bold"&amp;10Letter of Discount  / Page &amp;P of &amp;N</oddFooter>
      </headerFooter>
    </customSheetView>
    <customSheetView guid="{A8D67B77-0FCD-43C6-B55F-10F11F3996C9}" showPageBreaks="1" showGridLines="0" zeroValues="0" printArea="1" hiddenRows="1" hiddenColumns="1" view="pageBreakPreview" topLeftCell="A13">
      <selection activeCell="G15" sqref="G15"/>
      <pageMargins left="0.72" right="0.49" top="0.62" bottom="0.52" header="0.32" footer="0.27"/>
      <pageSetup scale="67" orientation="portrait" r:id="rId29"/>
      <headerFooter alignWithMargins="0">
        <oddFooter>&amp;R&amp;"Book Antiqua,Bold"&amp;10Letter of Discount  / Page &amp;P of &amp;N</oddFooter>
      </headerFooter>
    </customSheetView>
    <customSheetView guid="{88CDEBAE-8E08-4224-B529-C4120559940A}" showPageBreaks="1" showGridLines="0" zeroValues="0" printArea="1" hiddenRows="1" hiddenColumns="1" view="pageBreakPreview" topLeftCell="A8">
      <selection activeCell="G26" sqref="G26"/>
      <pageMargins left="0.72" right="0.49" top="0.62" bottom="0.52" header="0.32" footer="0.27"/>
      <pageSetup scale="67" orientation="portrait" r:id="rId30"/>
      <headerFooter alignWithMargins="0">
        <oddFooter>&amp;R&amp;"Book Antiqua,Bold"&amp;10Letter of Discount  / Page &amp;P of &amp;N</oddFooter>
      </headerFooter>
    </customSheetView>
    <customSheetView guid="{2BA1F3A4-7362-4C75-9E02-FB6308B23F40}" showPageBreaks="1" showGridLines="0" zeroValues="0" printArea="1" hiddenRows="1" hiddenColumns="1" view="pageBreakPreview" topLeftCell="A2">
      <selection activeCell="G26" sqref="G26"/>
      <pageMargins left="0.72" right="0.49" top="0.62" bottom="0.52" header="0.32" footer="0.27"/>
      <pageSetup scale="67" orientation="portrait" r:id="rId31"/>
      <headerFooter alignWithMargins="0">
        <oddFooter>&amp;R&amp;"Book Antiqua,Bold"&amp;10Letter of Discount  / Page &amp;P of &amp;N</oddFooter>
      </headerFooter>
    </customSheetView>
  </customSheetViews>
  <mergeCells count="17">
    <mergeCell ref="A1:G1"/>
    <mergeCell ref="C12:G12"/>
    <mergeCell ref="A14:G14"/>
    <mergeCell ref="A4:G4"/>
    <mergeCell ref="J14:M14"/>
    <mergeCell ref="F42:G42"/>
    <mergeCell ref="C15:F15"/>
    <mergeCell ref="C16:F16"/>
    <mergeCell ref="C17:F17"/>
    <mergeCell ref="C23:F23"/>
    <mergeCell ref="B34:G34"/>
    <mergeCell ref="C30:F30"/>
    <mergeCell ref="F41:G41"/>
    <mergeCell ref="B31:G31"/>
    <mergeCell ref="C32:G32"/>
    <mergeCell ref="B33:G33"/>
    <mergeCell ref="C29:F29"/>
  </mergeCells>
  <phoneticPr fontId="3" type="noConversion"/>
  <dataValidations count="2">
    <dataValidation type="decimal" allowBlank="1" showInputMessage="1" showErrorMessage="1" error="Enter in percent only." sqref="G24:G30" xr:uid="{00000000-0002-0000-0E00-000000000000}">
      <formula1>0</formula1>
      <formula2>1</formula2>
    </dataValidation>
    <dataValidation operator="greaterThanOrEqual" allowBlank="1" showInputMessage="1" showErrorMessage="1" error="Enter numeric figures only." sqref="G18:G22" xr:uid="{00000000-0002-0000-0E00-000001000000}"/>
  </dataValidations>
  <pageMargins left="0.72" right="0.49" top="0.62" bottom="0.52" header="0.32" footer="0.27"/>
  <pageSetup scale="67" orientation="portrait" r:id="rId32"/>
  <headerFooter alignWithMargins="0">
    <oddFooter>&amp;R&amp;"Book Antiqua,Bold"&amp;10Letter of Discount  / Page &amp;P of &amp;N</oddFooter>
  </headerFooter>
  <drawing r:id="rId3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6.5"/>
  <cols>
    <col min="1" max="1" width="9" style="382"/>
    <col min="2" max="2" width="26.875" style="112" customWidth="1"/>
    <col min="3" max="3" width="22.875" style="112" customWidth="1"/>
    <col min="4" max="5" width="15.625" style="112" customWidth="1"/>
    <col min="6" max="16384" width="9" style="91"/>
  </cols>
  <sheetData>
    <row r="1" spans="1:6">
      <c r="A1" s="370"/>
      <c r="B1" s="371"/>
      <c r="C1" s="371"/>
      <c r="D1" s="371"/>
      <c r="E1" s="371"/>
    </row>
    <row r="2" spans="1:6" ht="21.95" customHeight="1">
      <c r="A2" s="766" t="s">
        <v>295</v>
      </c>
      <c r="B2" s="766"/>
      <c r="C2" s="766"/>
      <c r="D2" s="766"/>
      <c r="E2" s="91"/>
    </row>
    <row r="3" spans="1:6">
      <c r="A3" s="370"/>
      <c r="B3" s="371"/>
      <c r="C3" s="371"/>
      <c r="D3" s="371"/>
      <c r="E3" s="371"/>
    </row>
    <row r="4" spans="1:6" ht="30">
      <c r="A4" s="116" t="s">
        <v>296</v>
      </c>
      <c r="B4" s="372" t="s">
        <v>297</v>
      </c>
      <c r="C4" s="116" t="s">
        <v>298</v>
      </c>
      <c r="D4" s="116" t="s">
        <v>299</v>
      </c>
      <c r="E4" s="116" t="s">
        <v>300</v>
      </c>
    </row>
    <row r="5" spans="1:6" ht="18" customHeight="1">
      <c r="A5" s="373" t="s">
        <v>301</v>
      </c>
      <c r="B5" s="373" t="s">
        <v>302</v>
      </c>
      <c r="C5" s="373" t="s">
        <v>303</v>
      </c>
      <c r="D5" s="373" t="s">
        <v>304</v>
      </c>
      <c r="E5" s="373" t="s">
        <v>305</v>
      </c>
    </row>
    <row r="6" spans="1:6" ht="45" customHeight="1">
      <c r="A6" s="374">
        <v>1</v>
      </c>
      <c r="B6" s="375"/>
      <c r="C6" s="376"/>
      <c r="D6" s="377"/>
      <c r="E6" s="378">
        <f t="shared" ref="E6:E15" si="0">C6*D6</f>
        <v>0</v>
      </c>
    </row>
    <row r="7" spans="1:6" ht="45" customHeight="1">
      <c r="A7" s="374">
        <v>2</v>
      </c>
      <c r="B7" s="375"/>
      <c r="C7" s="376"/>
      <c r="D7" s="377"/>
      <c r="E7" s="378">
        <f t="shared" si="0"/>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306</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87981F99-33D2-48F3-9138-10E7D5F1DFD3}" showPageBreaks="1" showGridLines="0" printArea="1" state="hidden" view="pageBreakPreview">
      <selection activeCell="C6" sqref="C6"/>
      <pageMargins left="0.75" right="0.75" top="0.65" bottom="1" header="0.5" footer="0.5"/>
      <pageSetup orientation="portrait" r:id="rId1"/>
      <headerFooter alignWithMargins="0"/>
    </customSheetView>
    <customSheetView guid="{5C772B04-11E1-4A74-9F43-9A74EF38E5E2}" showPageBreaks="1" showGridLines="0" printArea="1" state="hidden" view="pageBreakPreview">
      <selection activeCell="C6" sqref="C6"/>
      <pageMargins left="0.75" right="0.75" top="0.65" bottom="1" header="0.5" footer="0.5"/>
      <pageSetup orientation="portrait" r:id="rId2"/>
      <headerFooter alignWithMargins="0"/>
    </customSheetView>
    <customSheetView guid="{804C0530-632A-4E06-A9A2-093B6503F55F}" showPageBreaks="1" showGridLines="0" printArea="1" state="hidden" view="pageBreakPreview">
      <selection activeCell="C6" sqref="C6"/>
      <pageMargins left="0.75" right="0.75" top="0.65" bottom="1" header="0.5" footer="0.5"/>
      <pageSetup orientation="portrait" r:id="rId3"/>
      <headerFooter alignWithMargins="0"/>
    </customSheetView>
    <customSheetView guid="{585A669F-29FF-4D0D-B50C-5C677FB93FEB}" showPageBreaks="1" showGridLines="0" printArea="1" state="hidden" view="pageBreakPreview">
      <selection activeCell="C6" sqref="C6"/>
      <pageMargins left="0.75" right="0.75" top="0.65" bottom="1" header="0.5" footer="0.5"/>
      <pageSetup orientation="portrait" r:id="rId4"/>
      <headerFooter alignWithMargins="0"/>
    </customSheetView>
    <customSheetView guid="{97EFF801-2C6F-4063-9981-A39996328FAC}" showPageBreaks="1" showGridLines="0" printArea="1" state="hidden" view="pageBreakPreview">
      <selection activeCell="C6" sqref="C6"/>
      <pageMargins left="0.75" right="0.75" top="0.65" bottom="1" header="0.5" footer="0.5"/>
      <pageSetup orientation="portrait" r:id="rId5"/>
      <headerFooter alignWithMargins="0"/>
    </customSheetView>
    <customSheetView guid="{483DCDBB-D1CA-4B11-85F4-FA65A96DCE29}" showPageBreaks="1" showGridLines="0" printArea="1" state="hidden" view="pageBreakPreview">
      <selection activeCell="C6" sqref="C6"/>
      <pageMargins left="0.75" right="0.75" top="0.65" bottom="1" header="0.5" footer="0.5"/>
      <pageSetup orientation="portrait" r:id="rId6"/>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7"/>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8"/>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9"/>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10"/>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11"/>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12"/>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13"/>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14"/>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15"/>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6"/>
      <headerFooter alignWithMargins="0"/>
    </customSheetView>
    <customSheetView guid="{9CA44E70-650F-49CD-967F-298619682CA2}" topLeftCell="A4">
      <selection activeCell="B6" sqref="B6"/>
      <pageMargins left="0.75" right="0.75" top="0.65" bottom="1" header="0.5" footer="0.5"/>
      <pageSetup orientation="portrait" r:id="rId17"/>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8"/>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9"/>
      <headerFooter alignWithMargins="0"/>
    </customSheetView>
    <customSheetView guid="{58D82F59-8CF6-455F-B9F4-081499FDF243}" scale="70">
      <selection activeCell="C6" sqref="C6:D6"/>
      <pageMargins left="0.75" right="0.75" top="0.65" bottom="1" header="0.5" footer="0.5"/>
      <pageSetup orientation="portrait" r:id="rId20"/>
      <headerFooter alignWithMargins="0"/>
    </customSheetView>
    <customSheetView guid="{696D9240-6693-44E8-B9A4-2BFADD101EE2}" scale="70">
      <selection activeCell="C6" sqref="C6:D6"/>
      <pageMargins left="0.75" right="0.75" top="0.65" bottom="1" header="0.5" footer="0.5"/>
      <pageSetup orientation="portrait" r:id="rId21"/>
      <headerFooter alignWithMargins="0"/>
    </customSheetView>
    <customSheetView guid="{B0EE7D76-5806-4718-BDAD-3A3EA691E5E4}" scale="70">
      <selection activeCell="C6" sqref="C6:D6"/>
      <pageMargins left="0.75" right="0.75" top="0.65" bottom="1" header="0.5" footer="0.5"/>
      <pageSetup orientation="portrait" r:id="rId22"/>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23"/>
      <headerFooter alignWithMargins="0"/>
    </customSheetView>
    <customSheetView guid="{9C0E3A54-A1E4-4406-967B-FE168F751196}" topLeftCell="A4">
      <selection activeCell="B6" sqref="B6"/>
      <pageMargins left="0.75" right="0.75" top="0.65" bottom="1" header="0.5" footer="0.5"/>
      <pageSetup orientation="portrait" r:id="rId24"/>
      <headerFooter alignWithMargins="0"/>
    </customSheetView>
    <customSheetView guid="{EF525F2E-18DE-47FD-A864-6F2A2CA91061}">
      <selection activeCell="B6" sqref="B6"/>
      <pageMargins left="0.75" right="0.75" top="0.65" bottom="1" header="0.5" footer="0.5"/>
      <pageSetup orientation="portrait" r:id="rId25"/>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26"/>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27"/>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28"/>
      <headerFooter alignWithMargins="0"/>
    </customSheetView>
    <customSheetView guid="{A8D67B77-0FCD-43C6-B55F-10F11F3996C9}" showPageBreaks="1" showGridLines="0" printArea="1" state="hidden" view="pageBreakPreview">
      <selection activeCell="C6" sqref="C6"/>
      <pageMargins left="0.75" right="0.75" top="0.65" bottom="1" header="0.5" footer="0.5"/>
      <pageSetup orientation="portrait" r:id="rId29"/>
      <headerFooter alignWithMargins="0"/>
    </customSheetView>
    <customSheetView guid="{88CDEBAE-8E08-4224-B529-C4120559940A}" showPageBreaks="1" showGridLines="0" printArea="1" state="hidden" view="pageBreakPreview">
      <selection activeCell="C6" sqref="C6"/>
      <pageMargins left="0.75" right="0.75" top="0.65" bottom="1" header="0.5" footer="0.5"/>
      <pageSetup orientation="portrait" r:id="rId30"/>
      <headerFooter alignWithMargins="0"/>
    </customSheetView>
    <customSheetView guid="{2BA1F3A4-7362-4C75-9E02-FB6308B23F40}" showPageBreaks="1" showGridLines="0" printArea="1" state="hidden" view="pageBreakPreview">
      <selection activeCell="C6" sqref="C6"/>
      <pageMargins left="0.75" right="0.75" top="0.65" bottom="1" header="0.5" footer="0.5"/>
      <pageSetup orientation="portrait" r:id="rId31"/>
      <headerFooter alignWithMargins="0"/>
    </customSheetView>
  </customSheetViews>
  <mergeCells count="1">
    <mergeCell ref="A2:D2"/>
  </mergeCells>
  <phoneticPr fontId="32" type="noConversion"/>
  <pageMargins left="0.75" right="0.75" top="0.65" bottom="1" header="0.5" footer="0.5"/>
  <pageSetup orientation="portrait" r:id="rId32"/>
  <headerFooter alignWithMargins="0"/>
  <drawing r:id="rId3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6.5"/>
  <cols>
    <col min="1" max="1" width="9" style="382"/>
    <col min="2" max="2" width="26.875" style="112" customWidth="1"/>
    <col min="3" max="3" width="22.875" style="112" customWidth="1"/>
    <col min="4" max="5" width="15.625" style="112" customWidth="1"/>
    <col min="6" max="16384" width="9" style="91"/>
  </cols>
  <sheetData>
    <row r="1" spans="1:6">
      <c r="A1" s="370"/>
      <c r="B1" s="371"/>
      <c r="C1" s="371"/>
      <c r="D1" s="371"/>
      <c r="E1" s="371"/>
    </row>
    <row r="2" spans="1:6" ht="21.95" customHeight="1">
      <c r="A2" s="766" t="s">
        <v>307</v>
      </c>
      <c r="B2" s="766"/>
      <c r="C2" s="766"/>
      <c r="D2" s="767"/>
      <c r="E2"/>
    </row>
    <row r="3" spans="1:6">
      <c r="A3" s="370"/>
      <c r="B3" s="371"/>
      <c r="C3" s="371"/>
      <c r="D3" s="371"/>
      <c r="E3" s="371"/>
    </row>
    <row r="4" spans="1:6" ht="30">
      <c r="A4" s="116" t="s">
        <v>296</v>
      </c>
      <c r="B4" s="372" t="s">
        <v>297</v>
      </c>
      <c r="C4" s="116" t="s">
        <v>308</v>
      </c>
      <c r="D4" s="116" t="s">
        <v>309</v>
      </c>
      <c r="E4" s="116" t="s">
        <v>266</v>
      </c>
    </row>
    <row r="5" spans="1:6" ht="18" customHeight="1">
      <c r="A5" s="373" t="s">
        <v>301</v>
      </c>
      <c r="B5" s="373" t="s">
        <v>302</v>
      </c>
      <c r="C5" s="373" t="s">
        <v>303</v>
      </c>
      <c r="D5" s="373" t="s">
        <v>304</v>
      </c>
      <c r="E5" s="373" t="s">
        <v>305</v>
      </c>
    </row>
    <row r="6" spans="1:6" ht="45" customHeight="1">
      <c r="A6" s="374">
        <v>1</v>
      </c>
      <c r="B6" s="375"/>
      <c r="C6" s="376"/>
      <c r="D6" s="377"/>
      <c r="E6" s="378">
        <f>C6*D6</f>
        <v>0</v>
      </c>
    </row>
    <row r="7" spans="1:6" ht="45" customHeight="1">
      <c r="A7" s="374">
        <v>2</v>
      </c>
      <c r="B7" s="375"/>
      <c r="C7" s="376"/>
      <c r="D7" s="377"/>
      <c r="E7" s="378">
        <f t="shared" ref="E7:E15" si="0">C7*D7</f>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306</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87981F99-33D2-48F3-9138-10E7D5F1DFD3}"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5C772B04-11E1-4A74-9F43-9A74EF38E5E2}"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804C0530-632A-4E06-A9A2-093B6503F55F}"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585A669F-29FF-4D0D-B50C-5C677FB93FEB}" scale="80" showPageBreaks="1" showGridLines="0" printArea="1" state="hidden" view="pageBreakPreview">
      <selection activeCell="C6" sqref="C6"/>
      <pageMargins left="0.75" right="0.75" top="0.65" bottom="1" header="0.5" footer="0.5"/>
      <pageSetup orientation="portrait" r:id="rId4"/>
      <headerFooter alignWithMargins="0"/>
    </customSheetView>
    <customSheetView guid="{97EFF801-2C6F-4063-9981-A39996328FAC}" scale="80" showPageBreaks="1" showGridLines="0" printArea="1" state="hidden" view="pageBreakPreview">
      <selection activeCell="C6" sqref="C6"/>
      <pageMargins left="0.75" right="0.75" top="0.65" bottom="1" header="0.5" footer="0.5"/>
      <pageSetup orientation="portrait" r:id="rId5"/>
      <headerFooter alignWithMargins="0"/>
    </customSheetView>
    <customSheetView guid="{483DCDBB-D1CA-4B11-85F4-FA65A96DCE29}" scale="80" showPageBreaks="1" showGridLines="0" printArea="1" state="hidden" view="pageBreakPreview">
      <selection activeCell="C6" sqref="C6"/>
      <pageMargins left="0.75" right="0.75" top="0.65" bottom="1" header="0.5" footer="0.5"/>
      <pageSetup orientation="portrait" r:id="rId6"/>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7"/>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8"/>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9"/>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10"/>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11"/>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12"/>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13"/>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14"/>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15"/>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6"/>
      <headerFooter alignWithMargins="0"/>
    </customSheetView>
    <customSheetView guid="{9CA44E70-650F-49CD-967F-298619682CA2}" topLeftCell="A6">
      <selection activeCell="B6" sqref="B6"/>
      <pageMargins left="0.75" right="0.75" top="0.65" bottom="1" header="0.5" footer="0.5"/>
      <pageSetup orientation="portrait" r:id="rId17"/>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8"/>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9"/>
      <headerFooter alignWithMargins="0"/>
    </customSheetView>
    <customSheetView guid="{58D82F59-8CF6-455F-B9F4-081499FDF243}" scale="90">
      <selection activeCell="C8" sqref="C8"/>
      <pageMargins left="0.75" right="0.75" top="0.65" bottom="1" header="0.5" footer="0.5"/>
      <pageSetup orientation="portrait" r:id="rId20"/>
      <headerFooter alignWithMargins="0"/>
    </customSheetView>
    <customSheetView guid="{696D9240-6693-44E8-B9A4-2BFADD101EE2}" scale="90">
      <selection activeCell="C8" sqref="C8"/>
      <pageMargins left="0.75" right="0.75" top="0.65" bottom="1" header="0.5" footer="0.5"/>
      <pageSetup orientation="portrait" r:id="rId21"/>
      <headerFooter alignWithMargins="0"/>
    </customSheetView>
    <customSheetView guid="{B0EE7D76-5806-4718-BDAD-3A3EA691E5E4}" scale="90">
      <selection activeCell="C8" sqref="C8"/>
      <pageMargins left="0.75" right="0.75" top="0.65" bottom="1" header="0.5" footer="0.5"/>
      <pageSetup orientation="portrait" r:id="rId22"/>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23"/>
      <headerFooter alignWithMargins="0"/>
    </customSheetView>
    <customSheetView guid="{9C0E3A54-A1E4-4406-967B-FE168F751196}" topLeftCell="A6">
      <selection activeCell="B6" sqref="B6"/>
      <pageMargins left="0.75" right="0.75" top="0.65" bottom="1" header="0.5" footer="0.5"/>
      <pageSetup orientation="portrait" r:id="rId24"/>
      <headerFooter alignWithMargins="0"/>
    </customSheetView>
    <customSheetView guid="{EF525F2E-18DE-47FD-A864-6F2A2CA91061}" topLeftCell="A16">
      <selection activeCell="B6" sqref="B6"/>
      <pageMargins left="0.75" right="0.75" top="0.65" bottom="1" header="0.5" footer="0.5"/>
      <pageSetup orientation="portrait" r:id="rId25"/>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26"/>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27"/>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28"/>
      <headerFooter alignWithMargins="0"/>
    </customSheetView>
    <customSheetView guid="{A8D67B77-0FCD-43C6-B55F-10F11F3996C9}" scale="80" showPageBreaks="1" showGridLines="0" printArea="1" state="hidden" view="pageBreakPreview">
      <selection activeCell="C6" sqref="C6"/>
      <pageMargins left="0.75" right="0.75" top="0.65" bottom="1" header="0.5" footer="0.5"/>
      <pageSetup orientation="portrait" r:id="rId29"/>
      <headerFooter alignWithMargins="0"/>
    </customSheetView>
    <customSheetView guid="{88CDEBAE-8E08-4224-B529-C4120559940A}" scale="80" showPageBreaks="1" showGridLines="0" printArea="1" state="hidden" view="pageBreakPreview">
      <selection activeCell="C6" sqref="C6"/>
      <pageMargins left="0.75" right="0.75" top="0.65" bottom="1" header="0.5" footer="0.5"/>
      <pageSetup orientation="portrait" r:id="rId30"/>
      <headerFooter alignWithMargins="0"/>
    </customSheetView>
    <customSheetView guid="{2BA1F3A4-7362-4C75-9E02-FB6308B23F40}" scale="80" showPageBreaks="1" showGridLines="0" printArea="1" state="hidden" view="pageBreakPreview">
      <selection activeCell="C6" sqref="C6"/>
      <pageMargins left="0.75" right="0.75" top="0.65" bottom="1" header="0.5" footer="0.5"/>
      <pageSetup orientation="portrait" r:id="rId31"/>
      <headerFooter alignWithMargins="0"/>
    </customSheetView>
  </customSheetViews>
  <mergeCells count="1">
    <mergeCell ref="A2:D2"/>
  </mergeCells>
  <phoneticPr fontId="32" type="noConversion"/>
  <pageMargins left="0.75" right="0.75" top="0.65" bottom="1" header="0.5" footer="0.5"/>
  <pageSetup orientation="portrait" r:id="rId32"/>
  <headerFooter alignWithMargins="0"/>
  <drawing r:id="rId3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6.5"/>
  <cols>
    <col min="1" max="1" width="7.625" style="382" customWidth="1"/>
    <col min="2" max="4" width="20.625" style="112" customWidth="1"/>
    <col min="5" max="5" width="9.625" style="112" customWidth="1"/>
    <col min="6" max="6" width="12.625" style="112" customWidth="1"/>
    <col min="7" max="16384" width="9" style="91"/>
  </cols>
  <sheetData>
    <row r="1" spans="1:7">
      <c r="A1" s="370"/>
      <c r="B1" s="371"/>
      <c r="C1" s="371"/>
      <c r="D1" s="371"/>
      <c r="E1" s="371"/>
      <c r="F1" s="371"/>
    </row>
    <row r="2" spans="1:7" ht="21.95" customHeight="1">
      <c r="A2" s="766" t="s">
        <v>310</v>
      </c>
      <c r="B2" s="766"/>
      <c r="C2" s="766"/>
      <c r="D2" s="766"/>
      <c r="E2" s="767"/>
      <c r="F2" s="91"/>
    </row>
    <row r="3" spans="1:7">
      <c r="A3" s="370"/>
      <c r="B3" s="371"/>
      <c r="C3" s="371"/>
      <c r="D3" s="371"/>
      <c r="E3" s="371"/>
      <c r="F3" s="371"/>
    </row>
    <row r="4" spans="1:7" ht="45">
      <c r="A4" s="116" t="s">
        <v>296</v>
      </c>
      <c r="B4" s="372" t="s">
        <v>297</v>
      </c>
      <c r="C4" s="116" t="s">
        <v>311</v>
      </c>
      <c r="D4" s="116" t="s">
        <v>312</v>
      </c>
      <c r="E4" s="116" t="s">
        <v>313</v>
      </c>
      <c r="F4" s="116" t="s">
        <v>314</v>
      </c>
    </row>
    <row r="5" spans="1:7" ht="18" customHeight="1">
      <c r="A5" s="373" t="s">
        <v>301</v>
      </c>
      <c r="B5" s="373" t="s">
        <v>302</v>
      </c>
      <c r="C5" s="373" t="s">
        <v>303</v>
      </c>
      <c r="D5" s="373" t="s">
        <v>304</v>
      </c>
      <c r="E5" s="383" t="s">
        <v>315</v>
      </c>
      <c r="F5" s="373" t="s">
        <v>316</v>
      </c>
    </row>
    <row r="6" spans="1:7" ht="45" customHeight="1">
      <c r="A6" s="374">
        <v>1</v>
      </c>
      <c r="B6" s="375"/>
      <c r="C6" s="376"/>
      <c r="D6" s="376"/>
      <c r="E6" s="377"/>
      <c r="F6" s="378">
        <f>C6*E6</f>
        <v>0</v>
      </c>
    </row>
    <row r="7" spans="1:7" ht="45" customHeight="1">
      <c r="A7" s="374">
        <v>2</v>
      </c>
      <c r="B7" s="375"/>
      <c r="C7" s="376"/>
      <c r="D7" s="376"/>
      <c r="E7" s="377"/>
      <c r="F7" s="378">
        <f t="shared" ref="F7:F15" si="0">C7*E7</f>
        <v>0</v>
      </c>
    </row>
    <row r="8" spans="1:7" ht="45" customHeight="1">
      <c r="A8" s="374">
        <v>3</v>
      </c>
      <c r="B8" s="375"/>
      <c r="C8" s="376"/>
      <c r="D8" s="376"/>
      <c r="E8" s="377"/>
      <c r="F8" s="378">
        <f t="shared" si="0"/>
        <v>0</v>
      </c>
    </row>
    <row r="9" spans="1:7" ht="45" customHeight="1">
      <c r="A9" s="374">
        <v>4</v>
      </c>
      <c r="B9" s="375"/>
      <c r="C9" s="376"/>
      <c r="D9" s="376"/>
      <c r="E9" s="377"/>
      <c r="F9" s="378">
        <f t="shared" si="0"/>
        <v>0</v>
      </c>
    </row>
    <row r="10" spans="1:7" ht="45" customHeight="1">
      <c r="A10" s="374">
        <v>5</v>
      </c>
      <c r="B10" s="375"/>
      <c r="C10" s="376"/>
      <c r="D10" s="376"/>
      <c r="E10" s="377"/>
      <c r="F10" s="378">
        <f t="shared" si="0"/>
        <v>0</v>
      </c>
    </row>
    <row r="11" spans="1:7" ht="45" customHeight="1">
      <c r="A11" s="374">
        <v>6</v>
      </c>
      <c r="B11" s="375"/>
      <c r="C11" s="376"/>
      <c r="D11" s="376"/>
      <c r="E11" s="377"/>
      <c r="F11" s="378">
        <f t="shared" si="0"/>
        <v>0</v>
      </c>
    </row>
    <row r="12" spans="1:7" ht="45" customHeight="1">
      <c r="A12" s="374">
        <v>7</v>
      </c>
      <c r="B12" s="375"/>
      <c r="C12" s="376"/>
      <c r="D12" s="376"/>
      <c r="E12" s="377"/>
      <c r="F12" s="378">
        <f t="shared" si="0"/>
        <v>0</v>
      </c>
    </row>
    <row r="13" spans="1:7" ht="45" customHeight="1">
      <c r="A13" s="374">
        <v>8</v>
      </c>
      <c r="B13" s="375"/>
      <c r="C13" s="376"/>
      <c r="D13" s="376"/>
      <c r="E13" s="377"/>
      <c r="F13" s="378">
        <f t="shared" si="0"/>
        <v>0</v>
      </c>
    </row>
    <row r="14" spans="1:7" ht="45" customHeight="1">
      <c r="A14" s="374">
        <v>9</v>
      </c>
      <c r="B14" s="375"/>
      <c r="C14" s="376"/>
      <c r="D14" s="376"/>
      <c r="E14" s="377"/>
      <c r="F14" s="378">
        <f t="shared" si="0"/>
        <v>0</v>
      </c>
    </row>
    <row r="15" spans="1:7" ht="45" customHeight="1">
      <c r="A15" s="374">
        <v>10</v>
      </c>
      <c r="B15" s="375"/>
      <c r="C15" s="376"/>
      <c r="D15" s="376"/>
      <c r="E15" s="377"/>
      <c r="F15" s="378">
        <f t="shared" si="0"/>
        <v>0</v>
      </c>
    </row>
    <row r="16" spans="1:7" ht="45" customHeight="1">
      <c r="A16" s="379"/>
      <c r="B16" s="380" t="s">
        <v>306</v>
      </c>
      <c r="C16" s="380"/>
      <c r="D16" s="380"/>
      <c r="E16" s="380"/>
      <c r="F16" s="380">
        <f>SUM(F6:F15)</f>
        <v>0</v>
      </c>
      <c r="G16" s="381"/>
    </row>
    <row r="17" ht="30" customHeight="1"/>
    <row r="18" ht="30" customHeight="1"/>
    <row r="19" ht="30" customHeight="1"/>
    <row r="20" ht="30" customHeight="1"/>
    <row r="21" ht="30" customHeight="1"/>
  </sheetData>
  <sheetProtection password="CCB9" sheet="1" formatColumns="0" formatRows="0" selectLockedCells="1"/>
  <customSheetViews>
    <customSheetView guid="{87981F99-33D2-48F3-9138-10E7D5F1DFD3}" showPageBreaks="1" showGridLines="0" printArea="1" state="hidden" view="pageBreakPreview">
      <selection activeCell="C6" sqref="C6"/>
      <pageMargins left="0.75" right="0.62" top="0.65" bottom="1" header="0.5" footer="0.5"/>
      <pageSetup orientation="portrait" r:id="rId1"/>
      <headerFooter alignWithMargins="0"/>
    </customSheetView>
    <customSheetView guid="{5C772B04-11E1-4A74-9F43-9A74EF38E5E2}" showPageBreaks="1" showGridLines="0" printArea="1" state="hidden" view="pageBreakPreview">
      <selection activeCell="C6" sqref="C6"/>
      <pageMargins left="0.75" right="0.62" top="0.65" bottom="1" header="0.5" footer="0.5"/>
      <pageSetup orientation="portrait" r:id="rId2"/>
      <headerFooter alignWithMargins="0"/>
    </customSheetView>
    <customSheetView guid="{804C0530-632A-4E06-A9A2-093B6503F55F}" showPageBreaks="1" showGridLines="0" printArea="1" state="hidden" view="pageBreakPreview">
      <selection activeCell="C6" sqref="C6"/>
      <pageMargins left="0.75" right="0.62" top="0.65" bottom="1" header="0.5" footer="0.5"/>
      <pageSetup orientation="portrait" r:id="rId3"/>
      <headerFooter alignWithMargins="0"/>
    </customSheetView>
    <customSheetView guid="{585A669F-29FF-4D0D-B50C-5C677FB93FEB}" showPageBreaks="1" showGridLines="0" printArea="1" state="hidden" view="pageBreakPreview">
      <selection activeCell="C6" sqref="C6"/>
      <pageMargins left="0.75" right="0.62" top="0.65" bottom="1" header="0.5" footer="0.5"/>
      <pageSetup orientation="portrait" r:id="rId4"/>
      <headerFooter alignWithMargins="0"/>
    </customSheetView>
    <customSheetView guid="{97EFF801-2C6F-4063-9981-A39996328FAC}" showPageBreaks="1" showGridLines="0" printArea="1" state="hidden" view="pageBreakPreview">
      <selection activeCell="C6" sqref="C6"/>
      <pageMargins left="0.75" right="0.62" top="0.65" bottom="1" header="0.5" footer="0.5"/>
      <pageSetup orientation="portrait" r:id="rId5"/>
      <headerFooter alignWithMargins="0"/>
    </customSheetView>
    <customSheetView guid="{483DCDBB-D1CA-4B11-85F4-FA65A96DCE29}" showPageBreaks="1" showGridLines="0" printArea="1" state="hidden" view="pageBreakPreview">
      <selection activeCell="C6" sqref="C6"/>
      <pageMargins left="0.75" right="0.62" top="0.65" bottom="1" header="0.5" footer="0.5"/>
      <pageSetup orientation="portrait" r:id="rId6"/>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7"/>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8"/>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9"/>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10"/>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11"/>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12"/>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13"/>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14"/>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15"/>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6"/>
      <headerFooter alignWithMargins="0"/>
    </customSheetView>
    <customSheetView guid="{9CA44E70-650F-49CD-967F-298619682CA2}" topLeftCell="A4">
      <selection activeCell="B6" sqref="B6"/>
      <pageMargins left="0.75" right="0.62" top="0.65" bottom="1" header="0.5" footer="0.5"/>
      <pageSetup orientation="portrait" r:id="rId17"/>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8"/>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9"/>
      <headerFooter alignWithMargins="0"/>
    </customSheetView>
    <customSheetView guid="{58D82F59-8CF6-455F-B9F4-081499FDF243}">
      <selection activeCell="C7" sqref="C7"/>
      <pageMargins left="0.75" right="0.62" top="0.65" bottom="1" header="0.5" footer="0.5"/>
      <pageSetup orientation="portrait" r:id="rId20"/>
      <headerFooter alignWithMargins="0"/>
    </customSheetView>
    <customSheetView guid="{696D9240-6693-44E8-B9A4-2BFADD101EE2}">
      <selection activeCell="C7" sqref="C7"/>
      <pageMargins left="0.75" right="0.62" top="0.65" bottom="1" header="0.5" footer="0.5"/>
      <pageSetup orientation="portrait" r:id="rId21"/>
      <headerFooter alignWithMargins="0"/>
    </customSheetView>
    <customSheetView guid="{B0EE7D76-5806-4718-BDAD-3A3EA691E5E4}">
      <selection activeCell="C7" sqref="C7"/>
      <pageMargins left="0.75" right="0.62" top="0.65" bottom="1" header="0.5" footer="0.5"/>
      <pageSetup orientation="portrait" r:id="rId22"/>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23"/>
      <headerFooter alignWithMargins="0"/>
    </customSheetView>
    <customSheetView guid="{9C0E3A54-A1E4-4406-967B-FE168F751196}" topLeftCell="A4">
      <selection activeCell="B6" sqref="B6"/>
      <pageMargins left="0.75" right="0.62" top="0.65" bottom="1" header="0.5" footer="0.5"/>
      <pageSetup orientation="portrait" r:id="rId24"/>
      <headerFooter alignWithMargins="0"/>
    </customSheetView>
    <customSheetView guid="{EF525F2E-18DE-47FD-A864-6F2A2CA91061}" topLeftCell="A16">
      <selection activeCell="B6" sqref="B6"/>
      <pageMargins left="0.75" right="0.62" top="0.65" bottom="1" header="0.5" footer="0.5"/>
      <pageSetup orientation="portrait" r:id="rId25"/>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26"/>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27"/>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28"/>
      <headerFooter alignWithMargins="0"/>
    </customSheetView>
    <customSheetView guid="{A8D67B77-0FCD-43C6-B55F-10F11F3996C9}" showPageBreaks="1" showGridLines="0" printArea="1" state="hidden" view="pageBreakPreview">
      <selection activeCell="C6" sqref="C6"/>
      <pageMargins left="0.75" right="0.62" top="0.65" bottom="1" header="0.5" footer="0.5"/>
      <pageSetup orientation="portrait" r:id="rId29"/>
      <headerFooter alignWithMargins="0"/>
    </customSheetView>
    <customSheetView guid="{88CDEBAE-8E08-4224-B529-C4120559940A}" showPageBreaks="1" showGridLines="0" printArea="1" state="hidden" view="pageBreakPreview">
      <selection activeCell="C6" sqref="C6"/>
      <pageMargins left="0.75" right="0.62" top="0.65" bottom="1" header="0.5" footer="0.5"/>
      <pageSetup orientation="portrait" r:id="rId30"/>
      <headerFooter alignWithMargins="0"/>
    </customSheetView>
    <customSheetView guid="{2BA1F3A4-7362-4C75-9E02-FB6308B23F40}" showPageBreaks="1" showGridLines="0" printArea="1" state="hidden" view="pageBreakPreview">
      <selection activeCell="C6" sqref="C6"/>
      <pageMargins left="0.75" right="0.62" top="0.65" bottom="1" header="0.5" footer="0.5"/>
      <pageSetup orientation="portrait" r:id="rId31"/>
      <headerFooter alignWithMargins="0"/>
    </customSheetView>
  </customSheetViews>
  <mergeCells count="1">
    <mergeCell ref="A2:E2"/>
  </mergeCells>
  <phoneticPr fontId="32" type="noConversion"/>
  <pageMargins left="0.75" right="0.62" top="0.65" bottom="1" header="0.5" footer="0.5"/>
  <pageSetup orientation="portrait" r:id="rId32"/>
  <headerFooter alignWithMargins="0"/>
  <drawing r:id="rId3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GridLines="0" showZeros="0" tabSelected="1" view="pageBreakPreview" topLeftCell="A33" zoomScaleNormal="100" zoomScaleSheetLayoutView="100" workbookViewId="0">
      <selection activeCell="F45" sqref="F45"/>
    </sheetView>
  </sheetViews>
  <sheetFormatPr defaultColWidth="8" defaultRowHeight="16.5"/>
  <cols>
    <col min="1" max="1" width="9.375" style="131" customWidth="1"/>
    <col min="2" max="2" width="9.375" style="134" customWidth="1"/>
    <col min="3" max="3" width="12.875" style="131" customWidth="1"/>
    <col min="4" max="4" width="18.125" style="131" customWidth="1"/>
    <col min="5" max="5" width="18.5" style="131" customWidth="1"/>
    <col min="6" max="6" width="29.875" style="128" customWidth="1"/>
    <col min="7" max="8" width="8" style="128" customWidth="1"/>
    <col min="9" max="25" width="8" style="129" customWidth="1"/>
    <col min="26" max="27" width="8" style="257" customWidth="1"/>
    <col min="28" max="28" width="17.5" style="257" customWidth="1"/>
    <col min="29" max="29" width="12.125" style="257" customWidth="1"/>
    <col min="30" max="30" width="8" style="257" customWidth="1"/>
    <col min="31" max="31" width="8" style="258" customWidth="1"/>
    <col min="32" max="32" width="12" style="258" customWidth="1"/>
    <col min="33" max="35" width="8" style="257" customWidth="1"/>
    <col min="36" max="36" width="9.125" style="257" customWidth="1"/>
    <col min="37" max="41" width="8" style="257" customWidth="1"/>
    <col min="42" max="16384" width="8" style="129"/>
  </cols>
  <sheetData>
    <row r="1" spans="1:36" ht="34.5" customHeight="1">
      <c r="A1" s="126" t="str">
        <f>Cover!B3</f>
        <v>Specification No.: CC/NT/G-COND/DOM/A02/23/00652</v>
      </c>
      <c r="B1" s="126"/>
      <c r="C1" s="127"/>
      <c r="D1" s="127"/>
      <c r="E1" s="127"/>
      <c r="F1" s="137" t="s">
        <v>317</v>
      </c>
      <c r="Z1" s="257" t="str">
        <f>'Names of Bidder'!D6</f>
        <v>Individual Firm</v>
      </c>
      <c r="AE1" s="258">
        <v>1</v>
      </c>
      <c r="AF1" s="258" t="s">
        <v>1</v>
      </c>
      <c r="AI1" s="258">
        <v>1</v>
      </c>
      <c r="AJ1" s="257" t="s">
        <v>5</v>
      </c>
    </row>
    <row r="2" spans="1:36">
      <c r="B2" s="131"/>
      <c r="F2" s="131"/>
      <c r="Z2" s="257" t="e">
        <f>'Names of Bidder'!AA6</f>
        <v>#REF!</v>
      </c>
      <c r="AE2" s="258">
        <v>2</v>
      </c>
      <c r="AF2" s="258" t="s">
        <v>2</v>
      </c>
      <c r="AI2" s="258">
        <v>2</v>
      </c>
      <c r="AJ2" s="257" t="s">
        <v>6</v>
      </c>
    </row>
    <row r="3" spans="1:36" ht="15">
      <c r="A3" s="774" t="s">
        <v>118</v>
      </c>
      <c r="B3" s="774"/>
      <c r="C3" s="774"/>
      <c r="D3" s="774"/>
      <c r="E3" s="774"/>
      <c r="F3" s="774"/>
      <c r="AE3" s="258">
        <v>3</v>
      </c>
      <c r="AF3" s="258" t="s">
        <v>3</v>
      </c>
      <c r="AI3" s="258">
        <v>3</v>
      </c>
      <c r="AJ3" s="257" t="s">
        <v>7</v>
      </c>
    </row>
    <row r="4" spans="1:36" ht="15">
      <c r="A4" s="130"/>
      <c r="B4" s="130"/>
      <c r="C4" s="130"/>
      <c r="D4" s="130"/>
      <c r="E4" s="130"/>
      <c r="F4" s="130"/>
      <c r="AE4" s="258">
        <v>4</v>
      </c>
      <c r="AF4" s="258" t="s">
        <v>4</v>
      </c>
      <c r="AI4" s="258">
        <v>4</v>
      </c>
      <c r="AJ4" s="257" t="s">
        <v>8</v>
      </c>
    </row>
    <row r="5" spans="1:36">
      <c r="A5" s="134" t="s">
        <v>288</v>
      </c>
      <c r="C5" s="775"/>
      <c r="D5" s="776"/>
      <c r="E5" s="776"/>
      <c r="F5" s="776"/>
      <c r="AE5" s="258">
        <v>5</v>
      </c>
      <c r="AF5" s="258" t="s">
        <v>4</v>
      </c>
      <c r="AI5" s="258">
        <v>5</v>
      </c>
      <c r="AJ5" s="257" t="s">
        <v>9</v>
      </c>
    </row>
    <row r="6" spans="1:36">
      <c r="A6" s="134" t="s">
        <v>278</v>
      </c>
      <c r="B6" s="777">
        <f>'Sch-1'!B27</f>
        <v>0</v>
      </c>
      <c r="C6" s="777"/>
      <c r="F6" s="131"/>
      <c r="AE6" s="258">
        <v>6</v>
      </c>
      <c r="AF6" s="258" t="s">
        <v>4</v>
      </c>
      <c r="AG6" s="259">
        <f>DAY(B6)</f>
        <v>0</v>
      </c>
      <c r="AI6" s="258">
        <v>6</v>
      </c>
      <c r="AJ6" s="257" t="s">
        <v>10</v>
      </c>
    </row>
    <row r="7" spans="1:36">
      <c r="A7" s="134"/>
      <c r="B7" s="138"/>
      <c r="C7" s="138"/>
      <c r="F7" s="131"/>
      <c r="AE7" s="258">
        <v>7</v>
      </c>
      <c r="AF7" s="258" t="s">
        <v>4</v>
      </c>
      <c r="AG7" s="259">
        <f>MONTH(B6)</f>
        <v>1</v>
      </c>
      <c r="AI7" s="258">
        <v>7</v>
      </c>
      <c r="AJ7" s="257" t="s">
        <v>11</v>
      </c>
    </row>
    <row r="8" spans="1:36">
      <c r="A8" s="133" t="str">
        <f>'Sch-1'!M6</f>
        <v>To:</v>
      </c>
      <c r="B8" s="132"/>
      <c r="F8" s="135"/>
      <c r="AE8" s="258">
        <v>8</v>
      </c>
      <c r="AF8" s="258" t="s">
        <v>4</v>
      </c>
      <c r="AG8" s="259" t="str">
        <f>LOOKUP(AG7,AI1:AI12,AJ1:AJ12)</f>
        <v>January</v>
      </c>
      <c r="AI8" s="258">
        <v>8</v>
      </c>
      <c r="AJ8" s="257" t="s">
        <v>12</v>
      </c>
    </row>
    <row r="9" spans="1:36">
      <c r="A9" s="133" t="str">
        <f>'Sch-1'!M7</f>
        <v>Contract Services</v>
      </c>
      <c r="B9" s="133"/>
      <c r="F9" s="135"/>
      <c r="AE9" s="258">
        <v>9</v>
      </c>
      <c r="AF9" s="258" t="s">
        <v>4</v>
      </c>
      <c r="AG9" s="259">
        <f>YEAR(B6)</f>
        <v>1900</v>
      </c>
      <c r="AI9" s="258">
        <v>9</v>
      </c>
      <c r="AJ9" s="257" t="s">
        <v>13</v>
      </c>
    </row>
    <row r="10" spans="1:36">
      <c r="A10" s="133" t="str">
        <f>'Sch-1'!M8</f>
        <v>Power Grid Corporation of India Ltd.,</v>
      </c>
      <c r="B10" s="133"/>
      <c r="F10" s="135"/>
      <c r="AE10" s="258">
        <v>10</v>
      </c>
      <c r="AF10" s="258" t="s">
        <v>4</v>
      </c>
      <c r="AI10" s="258">
        <v>10</v>
      </c>
      <c r="AJ10" s="257" t="s">
        <v>14</v>
      </c>
    </row>
    <row r="11" spans="1:36">
      <c r="A11" s="133" t="str">
        <f>'Sch-1'!M9</f>
        <v>"Saudamini", Plot No.-2</v>
      </c>
      <c r="B11" s="133"/>
      <c r="F11" s="135"/>
      <c r="AE11" s="258">
        <v>11</v>
      </c>
      <c r="AF11" s="258" t="s">
        <v>4</v>
      </c>
      <c r="AI11" s="258">
        <v>11</v>
      </c>
      <c r="AJ11" s="257" t="s">
        <v>15</v>
      </c>
    </row>
    <row r="12" spans="1:36">
      <c r="A12" s="133" t="str">
        <f>'Sch-1'!M10</f>
        <v>Sector-29,</v>
      </c>
      <c r="B12" s="133"/>
      <c r="F12" s="135"/>
      <c r="AE12" s="258">
        <v>12</v>
      </c>
      <c r="AF12" s="258" t="s">
        <v>4</v>
      </c>
      <c r="AI12" s="258">
        <v>12</v>
      </c>
      <c r="AJ12" s="257" t="s">
        <v>16</v>
      </c>
    </row>
    <row r="13" spans="1:36">
      <c r="A13" s="133" t="str">
        <f>'Sch-1'!M11</f>
        <v>Gurgaon (Haryana) - 122001</v>
      </c>
      <c r="B13" s="133"/>
      <c r="F13" s="135"/>
      <c r="AE13" s="258">
        <v>13</v>
      </c>
      <c r="AF13" s="258" t="s">
        <v>4</v>
      </c>
    </row>
    <row r="14" spans="1:36" ht="49.5" customHeight="1">
      <c r="A14" s="134"/>
      <c r="F14" s="135"/>
      <c r="AE14" s="258">
        <v>14</v>
      </c>
      <c r="AF14" s="258" t="s">
        <v>4</v>
      </c>
    </row>
    <row r="15" spans="1:36" ht="70.5" customHeight="1">
      <c r="A15" s="553" t="s">
        <v>289</v>
      </c>
      <c r="B15" s="149"/>
      <c r="C15" s="778" t="str">
        <f>Cover!B2</f>
        <v xml:space="preserve">Conductor Package CD02 for supply of ACSR Zebra Conductor for transmission lines associated with Transmission Scheme for evacuation of power from RE sources in Kurnool Wind Energy Zone (3000 MW) / Solar Energy Zone (1500 MW) Part-A and Part-B. </v>
      </c>
      <c r="D15" s="778"/>
      <c r="E15" s="778"/>
      <c r="F15" s="778"/>
      <c r="AE15" s="258">
        <v>15</v>
      </c>
      <c r="AF15" s="258" t="s">
        <v>4</v>
      </c>
    </row>
    <row r="16" spans="1:36" ht="33" customHeight="1">
      <c r="A16" s="131" t="s">
        <v>279</v>
      </c>
      <c r="B16" s="131"/>
      <c r="C16" s="135"/>
      <c r="D16" s="135"/>
      <c r="E16" s="135"/>
      <c r="F16" s="135"/>
      <c r="AE16" s="258">
        <v>16</v>
      </c>
      <c r="AF16" s="258" t="s">
        <v>4</v>
      </c>
    </row>
    <row r="17" spans="1:41" ht="123.75" customHeight="1">
      <c r="A17" s="149">
        <v>1</v>
      </c>
      <c r="B17" s="769"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769"/>
      <c r="D17" s="769"/>
      <c r="E17" s="769"/>
      <c r="F17" s="769"/>
      <c r="Z17" s="260" t="s">
        <v>473</v>
      </c>
      <c r="AA17" s="261" t="s">
        <v>0</v>
      </c>
      <c r="AB17" s="262">
        <f>'Sch-5 After Discount'!D25</f>
        <v>0</v>
      </c>
      <c r="AC17" s="263" t="str">
        <f>" (" &amp; 'N to W'!A4 &amp; ")"</f>
        <v xml:space="preserve"> (Rs. Zero Only )</v>
      </c>
      <c r="AE17" s="258">
        <v>17</v>
      </c>
      <c r="AF17" s="258" t="s">
        <v>4</v>
      </c>
    </row>
    <row r="18" spans="1:41" ht="43.5" customHeight="1">
      <c r="B18" s="780" t="s">
        <v>280</v>
      </c>
      <c r="C18" s="780"/>
      <c r="D18" s="780"/>
      <c r="E18" s="780"/>
      <c r="F18" s="780"/>
      <c r="AE18" s="258">
        <v>18</v>
      </c>
      <c r="AF18" s="258" t="s">
        <v>4</v>
      </c>
    </row>
    <row r="19" spans="1:41" s="128" customFormat="1" ht="33" customHeight="1">
      <c r="A19" s="150">
        <v>2</v>
      </c>
      <c r="B19" s="781" t="s">
        <v>281</v>
      </c>
      <c r="C19" s="781"/>
      <c r="D19" s="781"/>
      <c r="E19" s="781"/>
      <c r="F19" s="781"/>
      <c r="Z19" s="264"/>
      <c r="AA19" s="264"/>
      <c r="AB19" s="264"/>
      <c r="AC19" s="264"/>
      <c r="AD19" s="264"/>
      <c r="AE19" s="258">
        <v>19</v>
      </c>
      <c r="AF19" s="258" t="s">
        <v>4</v>
      </c>
      <c r="AG19" s="264"/>
      <c r="AH19" s="264"/>
      <c r="AI19" s="264"/>
      <c r="AJ19" s="264"/>
      <c r="AK19" s="264"/>
      <c r="AL19" s="264"/>
      <c r="AM19" s="264"/>
      <c r="AN19" s="264"/>
      <c r="AO19" s="264"/>
    </row>
    <row r="20" spans="1:41" ht="45" customHeight="1">
      <c r="A20" s="149">
        <v>2.1</v>
      </c>
      <c r="B20" s="769" t="s">
        <v>282</v>
      </c>
      <c r="C20" s="769"/>
      <c r="D20" s="769"/>
      <c r="E20" s="769"/>
      <c r="F20" s="769"/>
      <c r="AE20" s="258">
        <v>20</v>
      </c>
      <c r="AF20" s="258" t="s">
        <v>4</v>
      </c>
    </row>
    <row r="21" spans="1:41" ht="36.75" customHeight="1">
      <c r="B21" s="430" t="str">
        <f>"Schedule 1("&amp;'Basic Data'!C9 &amp;") "</f>
        <v xml:space="preserve">Schedule 1(CD02) </v>
      </c>
      <c r="C21" s="431"/>
      <c r="D21" s="782" t="s">
        <v>318</v>
      </c>
      <c r="E21" s="783"/>
      <c r="F21" s="783"/>
      <c r="AE21" s="258">
        <v>21</v>
      </c>
      <c r="AF21" s="258" t="s">
        <v>1</v>
      </c>
    </row>
    <row r="22" spans="1:41" ht="38.25" customHeight="1">
      <c r="B22" s="430" t="str">
        <f>"Schedule 2("&amp;'Basic Data'!C9 &amp;") "</f>
        <v xml:space="preserve">Schedule 2(CD02) </v>
      </c>
      <c r="C22" s="431"/>
      <c r="D22" s="784" t="s">
        <v>464</v>
      </c>
      <c r="E22" s="785"/>
      <c r="F22" s="785"/>
      <c r="AE22" s="258">
        <v>22</v>
      </c>
      <c r="AF22" s="258" t="s">
        <v>4</v>
      </c>
    </row>
    <row r="23" spans="1:41" ht="33" hidden="1" customHeight="1">
      <c r="B23" s="430" t="str">
        <f>"Schedule 3("&amp;'Basic Data'!C9 &amp;") "</f>
        <v xml:space="preserve">Schedule 3(CD02) </v>
      </c>
      <c r="C23" s="431"/>
      <c r="D23" s="432" t="s">
        <v>319</v>
      </c>
      <c r="E23" s="431"/>
      <c r="F23" s="433"/>
      <c r="H23" s="230" t="str">
        <f>'Names of Bidder'!D6</f>
        <v>Individual Firm</v>
      </c>
      <c r="AE23" s="258">
        <v>23</v>
      </c>
      <c r="AF23" s="258" t="s">
        <v>4</v>
      </c>
    </row>
    <row r="24" spans="1:41" ht="33" customHeight="1">
      <c r="B24" s="430" t="str">
        <f>"Schedule 4("&amp;'Basic Data'!C9 &amp;") "</f>
        <v xml:space="preserve">Schedule 4(CD02) </v>
      </c>
      <c r="C24" s="431"/>
      <c r="D24" s="432" t="s">
        <v>320</v>
      </c>
      <c r="E24" s="431"/>
      <c r="F24" s="433"/>
      <c r="AE24" s="258">
        <v>24</v>
      </c>
      <c r="AF24" s="258" t="s">
        <v>4</v>
      </c>
    </row>
    <row r="25" spans="1:41" ht="33" customHeight="1">
      <c r="B25" s="430" t="str">
        <f>"Schedule 5("&amp;'Basic Data'!C9 &amp;") "</f>
        <v xml:space="preserve">Schedule 5(CD02) </v>
      </c>
      <c r="C25" s="431"/>
      <c r="D25" s="432" t="s">
        <v>321</v>
      </c>
      <c r="E25" s="431"/>
      <c r="F25" s="433"/>
      <c r="AE25" s="258">
        <v>25</v>
      </c>
      <c r="AF25" s="258" t="s">
        <v>4</v>
      </c>
    </row>
    <row r="26" spans="1:41" ht="33" customHeight="1">
      <c r="B26" s="430" t="str">
        <f>"Schedule 6("&amp;'Basic Data'!C9 &amp;") "</f>
        <v xml:space="preserve">Schedule 6(CD02) </v>
      </c>
      <c r="C26" s="431"/>
      <c r="D26" s="432" t="s">
        <v>283</v>
      </c>
      <c r="E26" s="431"/>
      <c r="F26" s="433"/>
      <c r="AE26" s="258">
        <v>26</v>
      </c>
      <c r="AF26" s="258" t="s">
        <v>4</v>
      </c>
    </row>
    <row r="27" spans="1:41" ht="96" customHeight="1">
      <c r="A27" s="151">
        <v>2.2000000000000002</v>
      </c>
      <c r="B27" s="769" t="s">
        <v>290</v>
      </c>
      <c r="C27" s="769"/>
      <c r="D27" s="769"/>
      <c r="E27" s="769"/>
      <c r="F27" s="769"/>
      <c r="AE27" s="258">
        <v>28</v>
      </c>
      <c r="AF27" s="258" t="s">
        <v>4</v>
      </c>
    </row>
    <row r="28" spans="1:41" ht="65.25" customHeight="1">
      <c r="A28" s="151">
        <v>2.2999999999999998</v>
      </c>
      <c r="B28" s="769" t="s">
        <v>291</v>
      </c>
      <c r="C28" s="769"/>
      <c r="D28" s="769"/>
      <c r="E28" s="769"/>
      <c r="F28" s="769"/>
      <c r="AE28" s="258">
        <v>29</v>
      </c>
      <c r="AF28" s="258" t="s">
        <v>4</v>
      </c>
    </row>
    <row r="29" spans="1:41" ht="149.25" customHeight="1">
      <c r="A29" s="151">
        <v>2.4</v>
      </c>
      <c r="B29" s="769" t="s">
        <v>292</v>
      </c>
      <c r="C29" s="769"/>
      <c r="D29" s="769"/>
      <c r="E29" s="769"/>
      <c r="F29" s="769"/>
      <c r="AE29" s="258">
        <v>30</v>
      </c>
      <c r="AF29" s="258" t="s">
        <v>4</v>
      </c>
    </row>
    <row r="30" spans="1:41" ht="90.75" customHeight="1">
      <c r="A30" s="151">
        <v>2.5</v>
      </c>
      <c r="B30" s="769" t="s">
        <v>293</v>
      </c>
      <c r="C30" s="769"/>
      <c r="D30" s="769"/>
      <c r="E30" s="769"/>
      <c r="F30" s="769"/>
      <c r="AE30" s="258">
        <v>31</v>
      </c>
      <c r="AF30" s="258" t="s">
        <v>1</v>
      </c>
    </row>
    <row r="31" spans="1:41" ht="89.25" customHeight="1">
      <c r="A31" s="149">
        <v>3</v>
      </c>
      <c r="B31" s="769" t="s">
        <v>322</v>
      </c>
      <c r="C31" s="769"/>
      <c r="D31" s="769"/>
      <c r="E31" s="769"/>
      <c r="F31" s="769"/>
    </row>
    <row r="32" spans="1:41" ht="84" customHeight="1">
      <c r="A32" s="151">
        <v>3.1</v>
      </c>
      <c r="B32" s="769" t="s">
        <v>458</v>
      </c>
      <c r="C32" s="769"/>
      <c r="D32" s="769"/>
      <c r="E32" s="769"/>
      <c r="F32" s="769"/>
    </row>
    <row r="33" spans="1:41" ht="84.75" customHeight="1">
      <c r="A33" s="151">
        <v>3.2</v>
      </c>
      <c r="B33" s="769" t="s">
        <v>459</v>
      </c>
      <c r="C33" s="769"/>
      <c r="D33" s="769"/>
      <c r="E33" s="769"/>
      <c r="F33" s="769"/>
    </row>
    <row r="34" spans="1:41" ht="70.5" hidden="1" customHeight="1">
      <c r="A34" s="151">
        <v>3.3</v>
      </c>
      <c r="B34" s="769" t="s">
        <v>418</v>
      </c>
      <c r="C34" s="769"/>
      <c r="D34" s="769"/>
      <c r="E34" s="769"/>
      <c r="F34" s="769"/>
    </row>
    <row r="35" spans="1:41" ht="51.75" customHeight="1">
      <c r="A35" s="151">
        <v>3.3</v>
      </c>
      <c r="B35" s="778" t="s">
        <v>460</v>
      </c>
      <c r="C35" s="778"/>
      <c r="D35" s="778"/>
      <c r="E35" s="778"/>
      <c r="F35" s="778"/>
    </row>
    <row r="36" spans="1:41" ht="117" customHeight="1">
      <c r="A36" s="149">
        <v>4</v>
      </c>
      <c r="B36" s="769" t="s">
        <v>294</v>
      </c>
      <c r="C36" s="769"/>
      <c r="D36" s="769"/>
      <c r="E36" s="769"/>
      <c r="F36" s="769"/>
    </row>
    <row r="37" spans="1:41" ht="21" customHeight="1">
      <c r="B37" s="92" t="str">
        <f>IF('Names of Bidder'!D26=0,"Dated this……... day of ……….", "Dated this " &amp; AG6 &amp; LOOKUP(AG6,AE1:AE30,AF1:AF30) &amp; " day of " &amp; AG8 &amp; " " &amp;AG9)</f>
        <v>Dated this……... day of ……….</v>
      </c>
      <c r="C37" s="92"/>
      <c r="D37" s="92"/>
      <c r="E37" s="139"/>
      <c r="F37" s="139"/>
    </row>
    <row r="38" spans="1:41" ht="21" customHeight="1">
      <c r="B38" s="92" t="s">
        <v>284</v>
      </c>
      <c r="C38" s="91"/>
      <c r="D38" s="140"/>
      <c r="E38" s="140"/>
      <c r="F38" s="140"/>
    </row>
    <row r="39" spans="1:41" ht="21" customHeight="1">
      <c r="B39" s="141"/>
      <c r="C39" s="140"/>
      <c r="D39" s="140"/>
      <c r="E39" s="92"/>
      <c r="F39" s="142" t="s">
        <v>285</v>
      </c>
    </row>
    <row r="40" spans="1:41" ht="33" customHeight="1">
      <c r="B40" s="141"/>
      <c r="C40" s="140"/>
      <c r="D40" s="92"/>
      <c r="E40" s="92"/>
      <c r="F40" s="142" t="str">
        <f>"For and on behalf of " &amp; 'Sch-1'!C8</f>
        <v xml:space="preserve">For and on behalf of </v>
      </c>
    </row>
    <row r="41" spans="1:41" ht="24.95" customHeight="1">
      <c r="A41" s="129"/>
      <c r="B41" s="129"/>
      <c r="C41" s="146"/>
      <c r="D41" s="129"/>
      <c r="E41" s="136"/>
      <c r="F41" s="134"/>
    </row>
    <row r="42" spans="1:41" ht="24.95" customHeight="1">
      <c r="A42" s="170" t="s">
        <v>120</v>
      </c>
      <c r="B42" s="779">
        <f>'Sch-1'!B27</f>
        <v>0</v>
      </c>
      <c r="C42" s="779"/>
      <c r="D42" s="538"/>
      <c r="E42" s="136" t="s">
        <v>286</v>
      </c>
      <c r="F42" s="147" t="str">
        <f>'Sch-1'!N27</f>
        <v/>
      </c>
    </row>
    <row r="43" spans="1:41" ht="24.95" customHeight="1">
      <c r="A43" s="170" t="s">
        <v>121</v>
      </c>
      <c r="B43" s="147">
        <f>'Sch-1'!B28</f>
        <v>0</v>
      </c>
      <c r="C43" s="148"/>
      <c r="D43" s="538"/>
      <c r="E43" s="136" t="s">
        <v>287</v>
      </c>
      <c r="F43" s="147" t="str">
        <f>'Sch-1'!N28</f>
        <v/>
      </c>
    </row>
    <row r="44" spans="1:41" ht="24.95" customHeight="1">
      <c r="B44" s="131"/>
      <c r="D44" s="129"/>
      <c r="E44" s="136"/>
      <c r="F44" s="131"/>
    </row>
    <row r="45" spans="1:41" s="128" customFormat="1" ht="33" customHeight="1">
      <c r="A45" s="163" t="s">
        <v>119</v>
      </c>
      <c r="B45" s="164"/>
      <c r="C45" s="165"/>
      <c r="D45" s="166"/>
      <c r="E45" s="167"/>
      <c r="F45" s="168"/>
      <c r="H45" s="152"/>
      <c r="Z45" s="264"/>
      <c r="AA45" s="264"/>
      <c r="AB45" s="264"/>
      <c r="AC45" s="264"/>
      <c r="AD45" s="264"/>
      <c r="AE45" s="258"/>
      <c r="AF45" s="258"/>
      <c r="AG45" s="264"/>
      <c r="AH45" s="264"/>
      <c r="AI45" s="264"/>
      <c r="AJ45" s="264"/>
      <c r="AK45" s="264"/>
      <c r="AL45" s="264"/>
      <c r="AM45" s="264"/>
      <c r="AN45" s="264"/>
      <c r="AO45" s="264"/>
    </row>
    <row r="46" spans="1:41" s="128" customFormat="1" ht="33" customHeight="1">
      <c r="A46" s="770" t="s">
        <v>144</v>
      </c>
      <c r="B46" s="770"/>
      <c r="C46" s="770"/>
      <c r="D46" s="202"/>
      <c r="E46" s="202"/>
      <c r="F46" s="202"/>
      <c r="H46" s="152"/>
      <c r="Z46" s="264"/>
      <c r="AA46" s="264"/>
      <c r="AB46" s="264"/>
      <c r="AC46" s="264"/>
      <c r="AD46" s="264"/>
      <c r="AE46" s="258"/>
      <c r="AF46" s="258"/>
      <c r="AG46" s="264"/>
      <c r="AH46" s="264"/>
      <c r="AI46" s="264"/>
      <c r="AJ46" s="264"/>
      <c r="AK46" s="264"/>
      <c r="AL46" s="264"/>
      <c r="AM46" s="264"/>
      <c r="AN46" s="264"/>
      <c r="AO46" s="264"/>
    </row>
    <row r="47" spans="1:41" s="128" customFormat="1" ht="33" customHeight="1">
      <c r="A47" s="772"/>
      <c r="B47" s="772"/>
      <c r="C47" s="772"/>
      <c r="D47" s="202"/>
      <c r="E47" s="202"/>
      <c r="F47" s="202"/>
      <c r="H47" s="152"/>
      <c r="Z47" s="264"/>
      <c r="AA47" s="264"/>
      <c r="AB47" s="264"/>
      <c r="AC47" s="264"/>
      <c r="AD47" s="264"/>
      <c r="AE47" s="258"/>
      <c r="AF47" s="258"/>
      <c r="AG47" s="264"/>
      <c r="AH47" s="264"/>
      <c r="AI47" s="264"/>
      <c r="AJ47" s="264"/>
      <c r="AK47" s="264"/>
      <c r="AL47" s="264"/>
      <c r="AM47" s="264"/>
      <c r="AN47" s="264"/>
      <c r="AO47" s="264"/>
    </row>
    <row r="48" spans="1:41" s="128" customFormat="1" ht="33" customHeight="1">
      <c r="A48" s="768"/>
      <c r="B48" s="768"/>
      <c r="C48" s="768"/>
      <c r="D48" s="202"/>
      <c r="E48" s="202"/>
      <c r="F48" s="202"/>
      <c r="H48" s="152"/>
      <c r="Z48" s="264"/>
      <c r="AA48" s="264"/>
      <c r="AB48" s="264"/>
      <c r="AC48" s="264"/>
      <c r="AD48" s="264"/>
      <c r="AE48" s="258"/>
      <c r="AF48" s="258"/>
      <c r="AG48" s="264"/>
      <c r="AH48" s="264"/>
      <c r="AI48" s="264"/>
      <c r="AJ48" s="264"/>
      <c r="AK48" s="264"/>
      <c r="AL48" s="264"/>
      <c r="AM48" s="264"/>
      <c r="AN48" s="264"/>
      <c r="AO48" s="264"/>
    </row>
    <row r="49" spans="1:41" s="128" customFormat="1" ht="33" customHeight="1">
      <c r="A49" s="773" t="s">
        <v>145</v>
      </c>
      <c r="B49" s="773"/>
      <c r="C49" s="773"/>
      <c r="D49" s="202"/>
      <c r="E49" s="202"/>
      <c r="F49" s="202"/>
      <c r="H49" s="152"/>
      <c r="Z49" s="264"/>
      <c r="AA49" s="264"/>
      <c r="AB49" s="264"/>
      <c r="AC49" s="264"/>
      <c r="AD49" s="264"/>
      <c r="AE49" s="258"/>
      <c r="AF49" s="258"/>
      <c r="AG49" s="264"/>
      <c r="AH49" s="264"/>
      <c r="AI49" s="264"/>
      <c r="AJ49" s="264"/>
      <c r="AK49" s="264"/>
      <c r="AL49" s="264"/>
      <c r="AM49" s="264"/>
      <c r="AN49" s="264"/>
      <c r="AO49" s="264"/>
    </row>
    <row r="50" spans="1:41" s="128" customFormat="1" ht="33" customHeight="1">
      <c r="A50" s="773" t="s">
        <v>143</v>
      </c>
      <c r="B50" s="773"/>
      <c r="C50" s="773"/>
      <c r="D50" s="202"/>
      <c r="E50" s="202"/>
      <c r="F50" s="202"/>
      <c r="H50" s="152"/>
      <c r="Z50" s="264"/>
      <c r="AA50" s="264"/>
      <c r="AB50" s="264"/>
      <c r="AC50" s="264"/>
      <c r="AD50" s="264"/>
      <c r="AE50" s="258"/>
      <c r="AF50" s="258"/>
      <c r="AG50" s="264"/>
      <c r="AH50" s="264"/>
      <c r="AI50" s="264"/>
      <c r="AJ50" s="264"/>
      <c r="AK50" s="264"/>
      <c r="AL50" s="264"/>
      <c r="AM50" s="264"/>
      <c r="AN50" s="264"/>
      <c r="AO50" s="264"/>
    </row>
    <row r="51" spans="1:41" s="128" customFormat="1" ht="33" customHeight="1">
      <c r="A51" s="773" t="s">
        <v>146</v>
      </c>
      <c r="B51" s="773"/>
      <c r="C51" s="773"/>
      <c r="D51" s="202"/>
      <c r="E51" s="202"/>
      <c r="F51" s="202"/>
      <c r="H51" s="152"/>
      <c r="Z51" s="264"/>
      <c r="AA51" s="264"/>
      <c r="AB51" s="264"/>
      <c r="AC51" s="264"/>
      <c r="AD51" s="264"/>
      <c r="AE51" s="258"/>
      <c r="AF51" s="258"/>
      <c r="AG51" s="264"/>
      <c r="AH51" s="264"/>
      <c r="AI51" s="264"/>
      <c r="AJ51" s="264"/>
      <c r="AK51" s="264"/>
      <c r="AL51" s="264"/>
      <c r="AM51" s="264"/>
      <c r="AN51" s="264"/>
      <c r="AO51" s="264"/>
    </row>
    <row r="52" spans="1:41" s="128" customFormat="1" ht="33" customHeight="1">
      <c r="A52" s="770" t="s">
        <v>147</v>
      </c>
      <c r="B52" s="770"/>
      <c r="C52" s="770"/>
      <c r="D52" s="202"/>
      <c r="E52" s="202"/>
      <c r="F52" s="202"/>
      <c r="H52" s="152"/>
      <c r="Z52" s="264"/>
      <c r="AA52" s="264"/>
      <c r="AB52" s="264"/>
      <c r="AC52" s="264"/>
      <c r="AD52" s="264"/>
      <c r="AE52" s="258"/>
      <c r="AF52" s="258"/>
      <c r="AG52" s="264"/>
      <c r="AH52" s="264"/>
      <c r="AI52" s="264"/>
      <c r="AJ52" s="264"/>
      <c r="AK52" s="264"/>
      <c r="AL52" s="264"/>
      <c r="AM52" s="264"/>
      <c r="AN52" s="264"/>
      <c r="AO52" s="264"/>
    </row>
    <row r="53" spans="1:41" s="128" customFormat="1" ht="33" customHeight="1">
      <c r="A53" s="772"/>
      <c r="B53" s="772"/>
      <c r="C53" s="772"/>
      <c r="D53" s="202"/>
      <c r="E53" s="202"/>
      <c r="F53" s="202"/>
      <c r="H53" s="152"/>
      <c r="Z53" s="264"/>
      <c r="AA53" s="264"/>
      <c r="AB53" s="264"/>
      <c r="AC53" s="264"/>
      <c r="AD53" s="264"/>
      <c r="AE53" s="258"/>
      <c r="AF53" s="258"/>
      <c r="AG53" s="264"/>
      <c r="AH53" s="264"/>
      <c r="AI53" s="264"/>
      <c r="AJ53" s="264"/>
      <c r="AK53" s="264"/>
      <c r="AL53" s="264"/>
      <c r="AM53" s="264"/>
      <c r="AN53" s="264"/>
      <c r="AO53" s="264"/>
    </row>
    <row r="54" spans="1:41" s="128" customFormat="1" ht="33" customHeight="1">
      <c r="A54" s="768"/>
      <c r="B54" s="768"/>
      <c r="C54" s="768"/>
      <c r="D54" s="771"/>
      <c r="E54" s="771"/>
      <c r="F54" s="771"/>
      <c r="H54" s="152"/>
      <c r="Z54" s="264"/>
      <c r="AA54" s="264"/>
      <c r="AB54" s="264"/>
      <c r="AC54" s="264"/>
      <c r="AD54" s="264"/>
      <c r="AE54" s="258"/>
      <c r="AF54" s="258"/>
      <c r="AG54" s="264"/>
      <c r="AH54" s="264"/>
      <c r="AI54" s="264"/>
      <c r="AJ54" s="264"/>
      <c r="AK54" s="264"/>
      <c r="AL54" s="264"/>
      <c r="AM54" s="264"/>
      <c r="AN54" s="264"/>
      <c r="AO54" s="264"/>
    </row>
    <row r="55" spans="1:41" s="128" customFormat="1" ht="33" customHeight="1">
      <c r="A55" s="238"/>
      <c r="B55" s="238"/>
      <c r="C55" s="238"/>
      <c r="D55" s="169"/>
      <c r="E55" s="169"/>
      <c r="F55" s="169"/>
      <c r="H55" s="152"/>
      <c r="Z55" s="264"/>
      <c r="AA55" s="264"/>
      <c r="AB55" s="264"/>
      <c r="AC55" s="264"/>
      <c r="AD55" s="264"/>
      <c r="AE55" s="258"/>
      <c r="AF55" s="258"/>
      <c r="AG55" s="264"/>
      <c r="AH55" s="264"/>
      <c r="AI55" s="264"/>
      <c r="AJ55" s="264"/>
      <c r="AK55" s="264"/>
      <c r="AL55" s="264"/>
      <c r="AM55" s="264"/>
      <c r="AN55" s="264"/>
      <c r="AO55" s="264"/>
    </row>
    <row r="56" spans="1:41" s="128" customFormat="1" ht="33" customHeight="1">
      <c r="A56" s="152"/>
      <c r="B56" s="134"/>
      <c r="C56" s="131"/>
      <c r="D56" s="131"/>
      <c r="E56" s="131"/>
      <c r="H56" s="152"/>
      <c r="Z56" s="264"/>
      <c r="AA56" s="264"/>
      <c r="AB56" s="264"/>
      <c r="AC56" s="264"/>
      <c r="AD56" s="264"/>
      <c r="AE56" s="258"/>
      <c r="AF56" s="258"/>
      <c r="AG56" s="264"/>
      <c r="AH56" s="264"/>
      <c r="AI56" s="264"/>
      <c r="AJ56" s="264"/>
      <c r="AK56" s="264"/>
      <c r="AL56" s="264"/>
      <c r="AM56" s="264"/>
      <c r="AN56" s="264"/>
      <c r="AO56" s="264"/>
    </row>
    <row r="57" spans="1:41" s="128" customFormat="1" ht="33" customHeight="1">
      <c r="A57" s="152"/>
      <c r="B57" s="134"/>
      <c r="C57" s="131"/>
      <c r="D57" s="131"/>
      <c r="E57" s="131"/>
      <c r="H57" s="152"/>
      <c r="Z57" s="264"/>
      <c r="AA57" s="264"/>
      <c r="AB57" s="264"/>
      <c r="AC57" s="264"/>
      <c r="AD57" s="264"/>
      <c r="AE57" s="258"/>
      <c r="AF57" s="258"/>
      <c r="AG57" s="264"/>
      <c r="AH57" s="264"/>
      <c r="AI57" s="264"/>
      <c r="AJ57" s="264"/>
      <c r="AK57" s="264"/>
      <c r="AL57" s="264"/>
      <c r="AM57" s="264"/>
      <c r="AN57" s="264"/>
      <c r="AO57" s="264"/>
    </row>
    <row r="58" spans="1:41" s="128" customFormat="1" ht="33" customHeight="1">
      <c r="A58" s="152"/>
      <c r="B58" s="134"/>
      <c r="C58" s="131"/>
      <c r="D58" s="131"/>
      <c r="E58" s="131"/>
      <c r="H58" s="152"/>
      <c r="Z58" s="264"/>
      <c r="AA58" s="264"/>
      <c r="AB58" s="264"/>
      <c r="AC58" s="264"/>
      <c r="AD58" s="264"/>
      <c r="AE58" s="258"/>
      <c r="AF58" s="258"/>
      <c r="AG58" s="264"/>
      <c r="AH58" s="264"/>
      <c r="AI58" s="264"/>
      <c r="AJ58" s="264"/>
      <c r="AK58" s="264"/>
      <c r="AL58" s="264"/>
      <c r="AM58" s="264"/>
      <c r="AN58" s="264"/>
      <c r="AO58" s="264"/>
    </row>
    <row r="59" spans="1:41">
      <c r="A59" s="134"/>
    </row>
    <row r="60" spans="1:41">
      <c r="A60" s="134"/>
    </row>
    <row r="61" spans="1:41">
      <c r="A61" s="134"/>
    </row>
    <row r="62" spans="1:41">
      <c r="A62" s="134"/>
    </row>
    <row r="63" spans="1:41">
      <c r="A63" s="134"/>
    </row>
    <row r="64" spans="1:41">
      <c r="A64" s="134"/>
    </row>
    <row r="65" spans="1:1">
      <c r="A65" s="134"/>
    </row>
    <row r="66" spans="1:1">
      <c r="A66" s="134"/>
    </row>
    <row r="67" spans="1:1">
      <c r="A67" s="134"/>
    </row>
    <row r="68" spans="1:1">
      <c r="A68" s="134"/>
    </row>
    <row r="69" spans="1:1">
      <c r="A69" s="134"/>
    </row>
    <row r="70" spans="1:1">
      <c r="A70" s="134"/>
    </row>
  </sheetData>
  <sheetProtection password="EE0B" sheet="1" formatColumns="0" formatRows="0" selectLockedCells="1"/>
  <customSheetViews>
    <customSheetView guid="{87981F99-33D2-48F3-9138-10E7D5F1DFD3}"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2" orientation="portrait" r:id="rId1"/>
      <headerFooter alignWithMargins="0"/>
    </customSheetView>
    <customSheetView guid="{5C772B04-11E1-4A74-9F43-9A74EF38E5E2}" showPageBreaks="1" showGridLines="0" zeroValues="0" printArea="1" hiddenRows="1" view="pageBreakPreview" topLeftCell="A7">
      <selection activeCell="F52" sqref="F52"/>
      <rowBreaks count="1" manualBreakCount="1">
        <brk id="32" max="5" man="1"/>
      </rowBreaks>
      <pageMargins left="0.75" right="0.77" top="0.73" bottom="0.75" header="0.52" footer="0.45"/>
      <pageSetup scale="92" orientation="portrait" r:id="rId2"/>
      <headerFooter alignWithMargins="0"/>
    </customSheetView>
    <customSheetView guid="{804C0530-632A-4E06-A9A2-093B6503F55F}"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3"/>
      <headerFooter alignWithMargins="0"/>
    </customSheetView>
    <customSheetView guid="{585A669F-29FF-4D0D-B50C-5C677FB93FEB}" showPageBreaks="1" showGridLines="0" zeroValues="0" printArea="1" hiddenRows="1" view="pageBreakPreview">
      <selection activeCell="F52" sqref="F52"/>
      <rowBreaks count="1" manualBreakCount="1">
        <brk id="32" max="5" man="1"/>
      </rowBreaks>
      <pageMargins left="0.75" right="0.77" top="0.73" bottom="0.75" header="0.52" footer="0.45"/>
      <pageSetup scale="92" orientation="portrait" r:id="rId4"/>
      <headerFooter alignWithMargins="0"/>
    </customSheetView>
    <customSheetView guid="{97EFF801-2C6F-4063-9981-A39996328FAC}" showPageBreaks="1" showGridLines="0" zeroValues="0" printArea="1" hiddenRows="1" view="pageBreakPreview" topLeftCell="A19">
      <selection activeCell="F52" sqref="F52"/>
      <rowBreaks count="1" manualBreakCount="1">
        <brk id="32" max="5" man="1"/>
      </rowBreaks>
      <pageMargins left="0.75" right="0.77" top="0.73" bottom="0.75" header="0.52" footer="0.45"/>
      <pageSetup scale="98" orientation="portrait" r:id="rId5"/>
      <headerFooter alignWithMargins="0"/>
    </customSheetView>
    <customSheetView guid="{483DCDBB-D1CA-4B11-85F4-FA65A96DCE2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6"/>
      <headerFooter alignWithMargins="0"/>
    </customSheetView>
    <customSheetView guid="{FA8C7114-2E15-4727-B4B0-927BCE12D1A6}"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7"/>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8"/>
      <headerFooter alignWithMargins="0"/>
    </customSheetView>
    <customSheetView guid="{D545044E-B7FF-408B-A291-2187C526EC3D}" showPageBreaks="1" showGridLines="0" zeroValues="0" printArea="1" hiddenRows="1" view="pageBreakPreview" topLeftCell="A44">
      <selection activeCell="F46" sqref="F46:F51"/>
      <rowBreaks count="1" manualBreakCount="1">
        <brk id="32" max="5" man="1"/>
      </rowBreaks>
      <pageMargins left="0.75" right="0.77" top="0.73" bottom="0.75" header="0.52" footer="0.45"/>
      <pageSetup scale="98" orientation="portrait" r:id="rId9"/>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10"/>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11"/>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12"/>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13"/>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14"/>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15"/>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6"/>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7"/>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8"/>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9"/>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22"/>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23"/>
      <headerFooter alignWithMargins="0">
        <oddFooter>&amp;L&amp;8Tower Package-P238-TW04, TL associated with Phase-I Generation Project in Orissa (Part-C)&amp;R&amp;"Book Antiqua,Bold"&amp;8Attachment-13 TW04  / Page &amp;P of &amp;N</oddFooter>
      </headerFooter>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24"/>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25"/>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26"/>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7"/>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28"/>
      <headerFooter alignWithMargins="0"/>
    </customSheetView>
    <customSheetView guid="{A8D67B77-0FCD-43C6-B55F-10F11F3996C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9"/>
      <headerFooter alignWithMargins="0"/>
    </customSheetView>
    <customSheetView guid="{88CDEBAE-8E08-4224-B529-C4120559940A}" showPageBreaks="1" showGridLines="0" zeroValues="0" printArea="1" hiddenRows="1" view="pageBreakPreview" topLeftCell="A35">
      <selection activeCell="F52" sqref="F52"/>
      <rowBreaks count="1" manualBreakCount="1">
        <brk id="32" max="5" man="1"/>
      </rowBreaks>
      <pageMargins left="0.75" right="0.77" top="0.73" bottom="0.75" header="0.52" footer="0.45"/>
      <pageSetup scale="92" orientation="portrait" r:id="rId30"/>
      <headerFooter alignWithMargins="0"/>
    </customSheetView>
    <customSheetView guid="{2BA1F3A4-7362-4C75-9E02-FB6308B23F40}"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31"/>
      <headerFooter alignWithMargins="0"/>
    </customSheetView>
  </customSheetViews>
  <mergeCells count="31">
    <mergeCell ref="B27:F27"/>
    <mergeCell ref="B29:F29"/>
    <mergeCell ref="B34:F34"/>
    <mergeCell ref="B28:F28"/>
    <mergeCell ref="B30:F30"/>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A54:C54"/>
    <mergeCell ref="B31:F31"/>
    <mergeCell ref="B33:F33"/>
    <mergeCell ref="A46:C46"/>
    <mergeCell ref="D54:F54"/>
    <mergeCell ref="A53:C53"/>
    <mergeCell ref="A51:C51"/>
    <mergeCell ref="A49:C49"/>
    <mergeCell ref="A50:C50"/>
    <mergeCell ref="A52:C52"/>
  </mergeCells>
  <phoneticPr fontId="36" type="noConversion"/>
  <pageMargins left="0.75" right="0.77" top="0.73" bottom="0.75" header="0.52" footer="0.45"/>
  <pageSetup scale="92" orientation="portrait" r:id="rId32"/>
  <headerFooter alignWithMargins="0"/>
  <rowBreaks count="1" manualBreakCount="1">
    <brk id="32" max="5" man="1"/>
  </rowBreaks>
  <drawing r:id="rId3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6"/>
  <sheetViews>
    <sheetView view="pageBreakPreview" topLeftCell="A4" zoomScaleNormal="100" zoomScaleSheetLayoutView="100" workbookViewId="0">
      <selection activeCell="F21" sqref="F21"/>
    </sheetView>
  </sheetViews>
  <sheetFormatPr defaultColWidth="8" defaultRowHeight="16.5"/>
  <cols>
    <col min="1" max="1" width="7.5" style="504" customWidth="1"/>
    <col min="2" max="2" width="46.875" style="504" customWidth="1"/>
    <col min="3" max="3" width="2.25" style="504" customWidth="1"/>
    <col min="4" max="4" width="17.625" style="505" customWidth="1"/>
    <col min="5" max="5" width="4.125" style="505" customWidth="1"/>
    <col min="6" max="6" width="17.625" style="505" customWidth="1"/>
    <col min="7" max="7" width="29.625" style="443" customWidth="1"/>
    <col min="8" max="8" width="15.25" style="443" customWidth="1"/>
    <col min="9" max="9" width="8.875" style="443" bestFit="1" customWidth="1"/>
    <col min="10" max="11" width="8" style="443"/>
    <col min="12" max="12" width="14" style="443" customWidth="1"/>
    <col min="13" max="16384" width="8" style="443"/>
  </cols>
  <sheetData>
    <row r="1" spans="1:8" ht="15.95" customHeight="1">
      <c r="A1" s="440"/>
      <c r="B1" s="796" t="s">
        <v>344</v>
      </c>
      <c r="C1" s="797"/>
      <c r="D1" s="797"/>
      <c r="E1" s="797"/>
      <c r="F1" s="797"/>
    </row>
    <row r="2" spans="1:8" ht="15.95" customHeight="1">
      <c r="A2" s="440"/>
      <c r="B2" s="441"/>
      <c r="C2" s="442"/>
      <c r="D2" s="444"/>
      <c r="E2" s="444"/>
      <c r="F2" s="444"/>
    </row>
    <row r="3" spans="1:8" s="445" customFormat="1" ht="15.95" customHeight="1">
      <c r="A3" s="440"/>
      <c r="B3" s="440"/>
      <c r="C3" s="440"/>
      <c r="D3" s="798" t="s">
        <v>345</v>
      </c>
      <c r="E3" s="798"/>
      <c r="F3" s="798"/>
    </row>
    <row r="4" spans="1:8" s="445" customFormat="1" ht="20.25" customHeight="1">
      <c r="A4" s="799" t="s">
        <v>346</v>
      </c>
      <c r="B4" s="799"/>
      <c r="C4" s="799"/>
      <c r="D4" s="800" t="str">
        <f>'Sch-1'!C8</f>
        <v/>
      </c>
      <c r="E4" s="800"/>
      <c r="F4" s="800"/>
    </row>
    <row r="5" spans="1:8" s="451" customFormat="1" ht="21" customHeight="1">
      <c r="A5" s="447" t="s">
        <v>201</v>
      </c>
      <c r="B5" s="803" t="s">
        <v>347</v>
      </c>
      <c r="C5" s="804"/>
      <c r="D5" s="448" t="s">
        <v>348</v>
      </c>
      <c r="E5" s="805" t="s">
        <v>349</v>
      </c>
      <c r="F5" s="806"/>
    </row>
    <row r="6" spans="1:8" s="445" customFormat="1" ht="36" customHeight="1">
      <c r="A6" s="452">
        <v>1</v>
      </c>
      <c r="B6" s="453" t="s">
        <v>350</v>
      </c>
      <c r="C6" s="454"/>
      <c r="D6" s="455">
        <f>'Sch-5'!D15</f>
        <v>0</v>
      </c>
      <c r="E6" s="456" t="s">
        <v>351</v>
      </c>
      <c r="F6" s="457">
        <f>D6</f>
        <v>0</v>
      </c>
      <c r="G6" s="458"/>
    </row>
    <row r="7" spans="1:8" s="445" customFormat="1" ht="34.5" customHeight="1">
      <c r="A7" s="452">
        <v>2</v>
      </c>
      <c r="B7" s="453" t="s">
        <v>352</v>
      </c>
      <c r="C7" s="454"/>
      <c r="D7" s="455">
        <f>'Sch-5'!D17</f>
        <v>0</v>
      </c>
      <c r="E7" s="456"/>
      <c r="F7" s="457">
        <f>D7</f>
        <v>0</v>
      </c>
      <c r="G7" s="458"/>
    </row>
    <row r="8" spans="1:8" s="445" customFormat="1" ht="21" customHeight="1">
      <c r="A8" s="452">
        <v>3</v>
      </c>
      <c r="B8" s="453" t="s">
        <v>353</v>
      </c>
      <c r="C8" s="454"/>
      <c r="D8" s="459" t="str">
        <f>'Sch-5'!D19</f>
        <v>Not Applicable</v>
      </c>
      <c r="E8" s="449"/>
      <c r="F8" s="450" t="str">
        <f>D8</f>
        <v>Not Applicable</v>
      </c>
      <c r="G8" s="458"/>
    </row>
    <row r="9" spans="1:8" s="445" customFormat="1" ht="21" customHeight="1">
      <c r="A9" s="452">
        <v>4</v>
      </c>
      <c r="B9" s="453" t="s">
        <v>354</v>
      </c>
      <c r="C9" s="454"/>
      <c r="D9" s="460" t="s">
        <v>261</v>
      </c>
      <c r="E9" s="456"/>
      <c r="F9" s="450" t="str">
        <f>D9</f>
        <v>Not Applicable</v>
      </c>
    </row>
    <row r="10" spans="1:8" s="445" customFormat="1" ht="21" customHeight="1">
      <c r="A10" s="452">
        <v>5</v>
      </c>
      <c r="B10" s="453" t="s">
        <v>355</v>
      </c>
      <c r="C10" s="454"/>
      <c r="D10" s="461">
        <f>SUM(D6,D7,D8)</f>
        <v>0</v>
      </c>
      <c r="E10" s="456"/>
      <c r="F10" s="462">
        <f>SUM(F6,F7,F8)</f>
        <v>0</v>
      </c>
    </row>
    <row r="11" spans="1:8" s="445" customFormat="1" ht="21" customHeight="1">
      <c r="A11" s="452">
        <v>6</v>
      </c>
      <c r="B11" s="463" t="s">
        <v>356</v>
      </c>
      <c r="C11" s="464" t="s">
        <v>351</v>
      </c>
      <c r="D11" s="465" t="e">
        <f>H11</f>
        <v>#REF!</v>
      </c>
      <c r="E11" s="466" t="s">
        <v>351</v>
      </c>
      <c r="F11" s="457" t="e">
        <f>D11</f>
        <v>#REF!</v>
      </c>
      <c r="H11" s="467" t="e">
        <f>ROUND(('Sch-1'!N21-'Sch-1 Dis'!G23)+('Sch-2'!J18-'Sch-2 Dis'!G17),0)</f>
        <v>#REF!</v>
      </c>
    </row>
    <row r="12" spans="1:8" s="445" customFormat="1" ht="21.95" customHeight="1">
      <c r="A12" s="452">
        <v>7</v>
      </c>
      <c r="B12" s="463" t="s">
        <v>357</v>
      </c>
      <c r="C12" s="454"/>
      <c r="D12" s="448" t="e">
        <f>D10-D11</f>
        <v>#REF!</v>
      </c>
      <c r="E12" s="456"/>
      <c r="F12" s="462" t="e">
        <f>F10-F11</f>
        <v>#REF!</v>
      </c>
      <c r="G12" s="468"/>
    </row>
    <row r="13" spans="1:8" s="445" customFormat="1" ht="21.95" customHeight="1">
      <c r="A13" s="452">
        <v>8</v>
      </c>
      <c r="B13" s="453" t="s">
        <v>358</v>
      </c>
      <c r="C13" s="454"/>
      <c r="D13" s="465"/>
      <c r="E13" s="456"/>
      <c r="F13" s="457"/>
    </row>
    <row r="14" spans="1:8" s="445" customFormat="1" ht="21.95" customHeight="1">
      <c r="A14" s="452" t="s">
        <v>351</v>
      </c>
      <c r="B14" s="453" t="s">
        <v>359</v>
      </c>
      <c r="C14" s="469"/>
      <c r="D14" s="470" t="e">
        <f>'Sch-4 Dis'!D14:E14</f>
        <v>#REF!</v>
      </c>
      <c r="E14" s="471"/>
      <c r="F14" s="450">
        <f>F32</f>
        <v>0</v>
      </c>
      <c r="G14" s="458"/>
    </row>
    <row r="15" spans="1:8" s="445" customFormat="1" ht="21.95" customHeight="1">
      <c r="A15" s="452"/>
      <c r="B15" s="453" t="s">
        <v>360</v>
      </c>
      <c r="C15" s="454"/>
      <c r="D15" s="470" t="e">
        <f>'Sch-4 Dis'!D17:E17</f>
        <v>#REF!</v>
      </c>
      <c r="E15" s="472"/>
      <c r="F15" s="450" t="e">
        <f>F34</f>
        <v>#REF!</v>
      </c>
      <c r="G15" s="458"/>
    </row>
    <row r="16" spans="1:8" s="445" customFormat="1" ht="21.95" customHeight="1">
      <c r="A16" s="452"/>
      <c r="B16" s="453" t="s">
        <v>361</v>
      </c>
      <c r="C16" s="454"/>
      <c r="D16" s="470" t="e">
        <f>'Sch-4 Dis'!D22:E22</f>
        <v>#REF!</v>
      </c>
      <c r="E16" s="472"/>
      <c r="F16" s="450" t="e">
        <f>F35</f>
        <v>#REF!</v>
      </c>
      <c r="G16" s="458"/>
    </row>
    <row r="17" spans="1:12" s="445" customFormat="1" ht="21.95" customHeight="1">
      <c r="A17" s="452"/>
      <c r="B17" s="453" t="s">
        <v>362</v>
      </c>
      <c r="C17" s="454"/>
      <c r="D17" s="470" t="e">
        <f>SUM('Sch-4 Dis'!D27:E27,'Sch-4 Dis'!D30:E30)</f>
        <v>#REF!</v>
      </c>
      <c r="E17" s="472"/>
      <c r="F17" s="450" t="e">
        <f>F38</f>
        <v>#REF!</v>
      </c>
      <c r="G17" s="458"/>
    </row>
    <row r="18" spans="1:12" s="445" customFormat="1" ht="21.95" customHeight="1">
      <c r="A18" s="452"/>
      <c r="B18" s="453" t="s">
        <v>363</v>
      </c>
      <c r="C18" s="454"/>
      <c r="D18" s="459" t="e">
        <f>'Sch-4'!#REF!</f>
        <v>#REF!</v>
      </c>
      <c r="E18" s="449"/>
      <c r="F18" s="450" t="e">
        <f>F36</f>
        <v>#REF!</v>
      </c>
    </row>
    <row r="19" spans="1:12" s="445" customFormat="1" ht="27" customHeight="1">
      <c r="A19" s="452"/>
      <c r="B19" s="453" t="s">
        <v>364</v>
      </c>
      <c r="C19" s="473"/>
      <c r="D19" s="474" t="e">
        <f>SUM(D14,D15,D16,D17,D18)</f>
        <v>#REF!</v>
      </c>
      <c r="E19" s="475"/>
      <c r="F19" s="473" t="e">
        <f>SUM(F14:F18)</f>
        <v>#REF!</v>
      </c>
      <c r="G19" s="458"/>
    </row>
    <row r="20" spans="1:12" s="445" customFormat="1" ht="33.75" customHeight="1">
      <c r="A20" s="452">
        <v>8</v>
      </c>
      <c r="B20" s="453" t="s">
        <v>365</v>
      </c>
      <c r="C20" s="454"/>
      <c r="D20" s="448" t="e">
        <f>D10+D19</f>
        <v>#REF!</v>
      </c>
      <c r="E20" s="476" t="s">
        <v>351</v>
      </c>
      <c r="F20" s="477" t="e">
        <f>F10+F19</f>
        <v>#REF!</v>
      </c>
      <c r="G20" s="458"/>
    </row>
    <row r="21" spans="1:12" s="445" customFormat="1" ht="51" customHeight="1">
      <c r="A21" s="452">
        <v>9</v>
      </c>
      <c r="B21" s="453" t="s">
        <v>366</v>
      </c>
      <c r="C21" s="454"/>
      <c r="D21" s="465">
        <f>'Sch-1'!N20</f>
        <v>0</v>
      </c>
      <c r="E21" s="456"/>
      <c r="F21" s="457">
        <f>D21</f>
        <v>0</v>
      </c>
    </row>
    <row r="22" spans="1:12" s="483" customFormat="1" ht="23.25" customHeight="1">
      <c r="A22" s="478" t="s">
        <v>351</v>
      </c>
      <c r="B22" s="479" t="s">
        <v>351</v>
      </c>
      <c r="C22" s="479"/>
      <c r="D22" s="480"/>
      <c r="E22" s="481"/>
      <c r="F22" s="482"/>
    </row>
    <row r="23" spans="1:12" s="445" customFormat="1" ht="18.75" customHeight="1">
      <c r="A23" s="484" t="s">
        <v>367</v>
      </c>
      <c r="B23" s="786" t="s">
        <v>368</v>
      </c>
      <c r="C23" s="786"/>
      <c r="D23" s="786"/>
      <c r="E23" s="786"/>
      <c r="F23" s="807"/>
    </row>
    <row r="24" spans="1:12" s="445" customFormat="1" ht="18.75" customHeight="1">
      <c r="A24" s="484"/>
      <c r="B24" s="790" t="e">
        <f>H24&amp;" "&amp;G24&amp;" "&amp;I24&amp;" "&amp;J24&amp;"%"&amp; " as"&amp;" "&amp;K24&amp; " "&amp;L24</f>
        <v>#REF!</v>
      </c>
      <c r="C24" s="791"/>
      <c r="D24" s="791"/>
      <c r="E24" s="791"/>
      <c r="F24" s="792"/>
      <c r="G24" s="486" t="str">
        <f>IF('Sch-4'!D15=0,"",'Sch-4'!D15)</f>
        <v/>
      </c>
      <c r="H24" s="487" t="s">
        <v>369</v>
      </c>
      <c r="I24" s="487" t="e">
        <f>IF(J24="","","@")</f>
        <v>#REF!</v>
      </c>
      <c r="J24" s="488" t="e">
        <f>IF('Sch-4'!#REF!*100=0,"",'Sch-4'!#REF!*100)</f>
        <v>#REF!</v>
      </c>
      <c r="K24" s="489" t="e">
        <f>IF(OR(L24=0,L24=""),"","Rs.")</f>
        <v>#REF!</v>
      </c>
      <c r="L24" s="490" t="e">
        <f>IF(D14=0,"",D14)</f>
        <v>#REF!</v>
      </c>
    </row>
    <row r="25" spans="1:12" s="445" customFormat="1" ht="19.5" customHeight="1">
      <c r="B25" s="790" t="e">
        <f>H25&amp;" "&amp;G25&amp;" "&amp;I25&amp;" "&amp;J25&amp;"%"&amp; " as"&amp;" "&amp;K25&amp; " "&amp;L25</f>
        <v>#REF!</v>
      </c>
      <c r="C25" s="791"/>
      <c r="D25" s="791"/>
      <c r="E25" s="791"/>
      <c r="F25" s="792"/>
      <c r="G25" s="486" t="str">
        <f>IF('Sch-4'!D17=0,"",'Sch-4'!D17)</f>
        <v>Not Applicable</v>
      </c>
      <c r="H25" s="487" t="s">
        <v>370</v>
      </c>
      <c r="I25" s="487" t="e">
        <f>IF(J25="","","@")</f>
        <v>#REF!</v>
      </c>
      <c r="J25" s="488" t="e">
        <f>IF('Sch-4'!#REF!*100=0,"",'Sch-4'!#REF!*100)</f>
        <v>#REF!</v>
      </c>
      <c r="K25" s="489" t="e">
        <f>IF(OR(L25=0,L25=""),"","Rs.")</f>
        <v>#REF!</v>
      </c>
      <c r="L25" s="490" t="e">
        <f>IF(D15=0,"",D15)</f>
        <v>#REF!</v>
      </c>
    </row>
    <row r="26" spans="1:12" s="445" customFormat="1" ht="19.5" customHeight="1">
      <c r="B26" s="790" t="e">
        <f>H26&amp;" "&amp;G26&amp;" "&amp;I26&amp;" "&amp;J26&amp;"%"&amp; " as"&amp;" "&amp;K26&amp; " "&amp;L26</f>
        <v>#REF!</v>
      </c>
      <c r="C26" s="791"/>
      <c r="D26" s="791"/>
      <c r="E26" s="791"/>
      <c r="F26" s="792"/>
      <c r="G26" s="486" t="e">
        <f>IF('Sch-4'!#REF!=0,"",'Sch-4'!#REF!)</f>
        <v>#REF!</v>
      </c>
      <c r="H26" s="487" t="s">
        <v>371</v>
      </c>
      <c r="I26" s="487" t="e">
        <f>IF(J26="","","@")</f>
        <v>#REF!</v>
      </c>
      <c r="J26" s="488" t="e">
        <f>IF('Sch-4'!#REF!*100=0,"",'Sch-4'!#REF!*100)</f>
        <v>#REF!</v>
      </c>
      <c r="K26" s="489" t="e">
        <f>IF(OR(L26=0,L26=""),"","Rs.")</f>
        <v>#REF!</v>
      </c>
      <c r="L26" s="490" t="e">
        <f>IF(D16=0,"",D16)</f>
        <v>#REF!</v>
      </c>
    </row>
    <row r="27" spans="1:12" s="445" customFormat="1" ht="19.5" customHeight="1">
      <c r="B27" s="790" t="e">
        <f>H27&amp;" "&amp;G27&amp;" "&amp;I27&amp;" "&amp;J27&amp; " as"&amp;" "&amp;K27&amp; " "&amp;L27</f>
        <v>#REF!</v>
      </c>
      <c r="C27" s="791"/>
      <c r="D27" s="791"/>
      <c r="E27" s="791"/>
      <c r="F27" s="792"/>
      <c r="G27" s="486" t="e">
        <f>IF('Sch-4'!#REF!=0,"",'Sch-4'!#REF!)</f>
        <v>#REF!</v>
      </c>
      <c r="H27" s="487" t="s">
        <v>372</v>
      </c>
      <c r="I27" s="487"/>
      <c r="J27" s="491"/>
      <c r="K27" s="489" t="e">
        <f>IF(OR(L27=0,L27=""),"","Rs.")</f>
        <v>#REF!</v>
      </c>
      <c r="L27" s="490" t="e">
        <f>IF(D17=0,"",D17)</f>
        <v>#REF!</v>
      </c>
    </row>
    <row r="28" spans="1:12" s="445" customFormat="1" ht="19.5" customHeight="1">
      <c r="B28" s="790" t="e">
        <f>H28&amp;" "&amp;G28&amp;" "&amp;I28&amp;" "&amp;J28&amp; " as"&amp;" "&amp;K28&amp; " "&amp;L28</f>
        <v>#REF!</v>
      </c>
      <c r="C28" s="791"/>
      <c r="D28" s="791"/>
      <c r="E28" s="791"/>
      <c r="F28" s="792"/>
      <c r="G28" s="486" t="e">
        <f>IF('Sch-4'!#REF!=0,"",'Sch-4'!#REF!)</f>
        <v>#REF!</v>
      </c>
      <c r="H28" s="485" t="s">
        <v>373</v>
      </c>
      <c r="I28" s="485"/>
      <c r="J28" s="485"/>
      <c r="K28" s="485" t="e">
        <f>IF(OR(L28=0,L28=""),"","Rs.")</f>
        <v>#REF!</v>
      </c>
      <c r="L28" s="492" t="e">
        <f>IF(D18=0,"",D18)</f>
        <v>#REF!</v>
      </c>
    </row>
    <row r="29" spans="1:12" s="445" customFormat="1" ht="19.5" customHeight="1">
      <c r="B29" s="801"/>
      <c r="C29" s="801"/>
      <c r="D29" s="801"/>
      <c r="E29" s="801"/>
      <c r="F29" s="802"/>
    </row>
    <row r="30" spans="1:12" s="494" customFormat="1" ht="59.25" customHeight="1">
      <c r="A30" s="493" t="s">
        <v>374</v>
      </c>
      <c r="B30" s="793" t="s">
        <v>375</v>
      </c>
      <c r="C30" s="794"/>
      <c r="D30" s="794"/>
      <c r="E30" s="794"/>
      <c r="F30" s="795"/>
    </row>
    <row r="31" spans="1:12" s="445" customFormat="1" ht="19.5" customHeight="1">
      <c r="A31" s="495" t="s">
        <v>376</v>
      </c>
      <c r="B31" s="786" t="s">
        <v>377</v>
      </c>
      <c r="C31" s="786"/>
      <c r="D31" s="786"/>
      <c r="E31" s="485" t="s">
        <v>378</v>
      </c>
      <c r="F31" s="490">
        <f>'Sch-1'!N19</f>
        <v>0</v>
      </c>
    </row>
    <row r="32" spans="1:12" s="445" customFormat="1" ht="19.5" customHeight="1">
      <c r="A32" s="495" t="s">
        <v>379</v>
      </c>
      <c r="B32" s="487" t="s">
        <v>380</v>
      </c>
      <c r="C32" s="496"/>
      <c r="D32" s="497">
        <v>0.10299999999999999</v>
      </c>
      <c r="E32" s="485" t="s">
        <v>378</v>
      </c>
      <c r="F32" s="490">
        <f>ROUND(D32*F31,0)</f>
        <v>0</v>
      </c>
      <c r="H32" s="786"/>
      <c r="I32" s="786"/>
      <c r="J32" s="786"/>
    </row>
    <row r="33" spans="1:10" s="445" customFormat="1" ht="19.5" customHeight="1">
      <c r="A33" s="498" t="s">
        <v>381</v>
      </c>
      <c r="B33" s="487" t="s">
        <v>339</v>
      </c>
      <c r="C33" s="496"/>
      <c r="D33" s="499" t="e">
        <f>'Sch-4 Dis'!C19</f>
        <v>#REF!</v>
      </c>
      <c r="E33" s="485"/>
      <c r="F33" s="490" t="e">
        <f>D33</f>
        <v>#REF!</v>
      </c>
      <c r="H33" s="485"/>
      <c r="I33" s="485"/>
      <c r="J33" s="485"/>
    </row>
    <row r="34" spans="1:10" s="445" customFormat="1" ht="19.5" customHeight="1">
      <c r="A34" s="498" t="s">
        <v>382</v>
      </c>
      <c r="B34" s="487" t="s">
        <v>383</v>
      </c>
      <c r="D34" s="497">
        <v>0</v>
      </c>
      <c r="E34" s="485" t="s">
        <v>378</v>
      </c>
      <c r="F34" s="490" t="e">
        <f>ROUND((F33+(F33*D32))*D34,0)</f>
        <v>#REF!</v>
      </c>
    </row>
    <row r="35" spans="1:10" s="445" customFormat="1" ht="19.5" customHeight="1">
      <c r="A35" s="498" t="s">
        <v>384</v>
      </c>
      <c r="B35" s="487" t="s">
        <v>385</v>
      </c>
      <c r="C35" s="485"/>
      <c r="D35" s="497">
        <v>0</v>
      </c>
      <c r="E35" s="485"/>
      <c r="F35" s="490" t="e">
        <f>ROUND(((F31-F33)+((F31-F33)*D32))*D35,0)</f>
        <v>#REF!</v>
      </c>
    </row>
    <row r="36" spans="1:10" s="445" customFormat="1" ht="19.5" customHeight="1">
      <c r="A36" s="498" t="s">
        <v>386</v>
      </c>
      <c r="B36" s="489" t="s">
        <v>387</v>
      </c>
      <c r="C36" s="485"/>
      <c r="D36" s="485"/>
      <c r="E36" s="485" t="s">
        <v>378</v>
      </c>
      <c r="F36" s="500" t="e">
        <f>L28</f>
        <v>#REF!</v>
      </c>
    </row>
    <row r="37" spans="1:10" s="445" customFormat="1" ht="19.5" customHeight="1">
      <c r="A37" s="498" t="s">
        <v>388</v>
      </c>
      <c r="B37" s="786" t="s">
        <v>389</v>
      </c>
      <c r="C37" s="786"/>
      <c r="D37" s="786"/>
      <c r="E37" s="485" t="s">
        <v>378</v>
      </c>
      <c r="F37" s="501" t="e">
        <f>SUM(F31,F32,F34,F35,F36)</f>
        <v>#REF!</v>
      </c>
    </row>
    <row r="38" spans="1:10" s="445" customFormat="1" ht="19.5" customHeight="1">
      <c r="A38" s="498" t="s">
        <v>390</v>
      </c>
      <c r="B38" s="489" t="s">
        <v>391</v>
      </c>
      <c r="C38" s="485"/>
      <c r="D38" s="497"/>
      <c r="E38" s="485" t="s">
        <v>378</v>
      </c>
      <c r="F38" s="500" t="e">
        <f>ROUND(D38*F37,0)</f>
        <v>#REF!</v>
      </c>
    </row>
    <row r="39" spans="1:10" s="445" customFormat="1" ht="19.5" customHeight="1">
      <c r="A39" s="495"/>
      <c r="B39" s="485"/>
      <c r="C39" s="485"/>
      <c r="D39" s="485"/>
      <c r="E39" s="485"/>
      <c r="F39" s="502"/>
    </row>
    <row r="40" spans="1:10" s="445" customFormat="1" ht="15" customHeight="1">
      <c r="A40" s="495"/>
      <c r="B40" s="485"/>
      <c r="C40" s="485"/>
      <c r="D40" s="485"/>
      <c r="E40" s="485"/>
      <c r="F40" s="502"/>
    </row>
    <row r="41" spans="1:10" s="445" customFormat="1" ht="15" customHeight="1">
      <c r="A41" s="495"/>
      <c r="B41" s="485"/>
      <c r="C41" s="485"/>
      <c r="D41" s="485"/>
      <c r="E41" s="485"/>
      <c r="F41" s="502"/>
    </row>
    <row r="42" spans="1:10" s="445" customFormat="1" ht="19.5" customHeight="1">
      <c r="A42" s="495"/>
      <c r="B42" s="485"/>
      <c r="C42" s="485"/>
      <c r="D42" s="485"/>
      <c r="E42" s="485"/>
      <c r="F42" s="502"/>
    </row>
    <row r="43" spans="1:10" ht="49.5" customHeight="1">
      <c r="A43" s="787" t="str">
        <f>Cover!B2</f>
        <v xml:space="preserve">Conductor Package CD02 for supply of ACSR Zebra Conductor for transmission lines associated with Transmission Scheme for evacuation of power from RE sources in Kurnool Wind Energy Zone (3000 MW) / Solar Energy Zone (1500 MW) Part-A and Part-B. </v>
      </c>
      <c r="B43" s="787"/>
      <c r="C43" s="787"/>
      <c r="D43" s="788" t="s">
        <v>392</v>
      </c>
      <c r="E43" s="789"/>
      <c r="F43" s="446" t="s">
        <v>393</v>
      </c>
    </row>
    <row r="46" spans="1:10">
      <c r="A46" s="503"/>
    </row>
  </sheetData>
  <sheetProtection selectLockedCells="1" selectUnlockedCells="1"/>
  <customSheetViews>
    <customSheetView guid="{87981F99-33D2-48F3-9138-10E7D5F1DFD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5C772B04-11E1-4A74-9F43-9A74EF38E5E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804C0530-632A-4E06-A9A2-093B6503F55F}"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585A669F-29FF-4D0D-B50C-5C677FB93FE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97EFF801-2C6F-4063-9981-A39996328FAC}"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483DCDBB-D1CA-4B11-85F4-FA65A96DCE2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4"/>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5"/>
      <headerFooter alignWithMargins="0">
        <oddFooter xml:space="preserve">&amp;R
</oddFooter>
      </headerFooter>
    </customSheetView>
    <customSheetView guid="{A8D67B77-0FCD-43C6-B55F-10F11F3996C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6"/>
      <headerFooter alignWithMargins="0">
        <oddFooter xml:space="preserve">&amp;R
</oddFooter>
      </headerFooter>
    </customSheetView>
    <customSheetView guid="{88CDEBAE-8E08-4224-B529-C4120559940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7"/>
      <headerFooter alignWithMargins="0">
        <oddFooter xml:space="preserve">&amp;R
</oddFooter>
      </headerFooter>
    </customSheetView>
    <customSheetView guid="{2BA1F3A4-7362-4C75-9E02-FB6308B23F40}"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8"/>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2" type="noConversion"/>
  <printOptions horizontalCentered="1"/>
  <pageMargins left="0.79" right="0.37" top="0.65" bottom="0.45" header="0.38" footer="0"/>
  <pageSetup paperSize="9" scale="87" fitToHeight="0" orientation="portrait" horizontalDpi="1200" verticalDpi="1200" r:id="rId29"/>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506" customWidth="1"/>
    <col min="4" max="4" width="34.625" customWidth="1"/>
    <col min="5" max="5" width="26.5" customWidth="1"/>
    <col min="7" max="7" width="15.25" customWidth="1"/>
    <col min="12" max="12" width="18.25" customWidth="1"/>
  </cols>
  <sheetData>
    <row r="1" spans="1:12" ht="33">
      <c r="G1" s="507" t="str">
        <f>'Q &amp; C'!G24</f>
        <v/>
      </c>
      <c r="H1" s="487" t="str">
        <f>'Q &amp; C'!H24</f>
        <v xml:space="preserve">Excise Duty </v>
      </c>
      <c r="I1" s="487" t="e">
        <f>'Q &amp; C'!I24</f>
        <v>#REF!</v>
      </c>
      <c r="J1" s="491" t="e">
        <f>'Q &amp; C'!J24</f>
        <v>#REF!</v>
      </c>
      <c r="K1" s="485" t="e">
        <f>'Q &amp; C'!K24</f>
        <v>#REF!</v>
      </c>
      <c r="L1" s="490" t="e">
        <f>'Q &amp; C'!L24</f>
        <v>#REF!</v>
      </c>
    </row>
    <row r="2" spans="1:12">
      <c r="A2" s="508" t="s">
        <v>201</v>
      </c>
      <c r="B2" s="508" t="s">
        <v>394</v>
      </c>
      <c r="C2" s="509" t="s">
        <v>395</v>
      </c>
      <c r="D2" s="508" t="s">
        <v>396</v>
      </c>
      <c r="E2" s="508" t="s">
        <v>397</v>
      </c>
      <c r="G2" s="510" t="str">
        <f>'Q &amp; C'!G25</f>
        <v>Not Applicable</v>
      </c>
      <c r="H2" s="510" t="str">
        <f>'Q &amp; C'!H25</f>
        <v xml:space="preserve">CST </v>
      </c>
      <c r="I2" s="510" t="e">
        <f>'Q &amp; C'!I25</f>
        <v>#REF!</v>
      </c>
      <c r="J2" s="510" t="e">
        <f>'Q &amp; C'!J25</f>
        <v>#REF!</v>
      </c>
      <c r="K2" s="510" t="e">
        <f>'Q &amp; C'!K25</f>
        <v>#REF!</v>
      </c>
      <c r="L2" s="510" t="e">
        <f>'Q &amp; C'!L25</f>
        <v>#REF!</v>
      </c>
    </row>
    <row r="3" spans="1:12" ht="23.25" customHeight="1">
      <c r="A3" s="511">
        <v>1</v>
      </c>
      <c r="B3" s="512" t="s">
        <v>398</v>
      </c>
      <c r="C3" s="513" t="s">
        <v>399</v>
      </c>
      <c r="D3" s="514"/>
      <c r="E3" s="514"/>
      <c r="G3" s="510" t="e">
        <f>'Q &amp; C'!G26</f>
        <v>#REF!</v>
      </c>
      <c r="H3" s="510" t="str">
        <f>'Q &amp; C'!H26</f>
        <v xml:space="preserve">VAT </v>
      </c>
      <c r="I3" s="510" t="e">
        <f>'Q &amp; C'!I26</f>
        <v>#REF!</v>
      </c>
      <c r="J3" s="510" t="e">
        <f>'Q &amp; C'!J26</f>
        <v>#REF!</v>
      </c>
      <c r="K3" s="510" t="e">
        <f>'Q &amp; C'!K26</f>
        <v>#REF!</v>
      </c>
      <c r="L3" s="510" t="e">
        <f>'Q &amp; C'!L26</f>
        <v>#REF!</v>
      </c>
    </row>
    <row r="4" spans="1:12" ht="30" customHeight="1">
      <c r="A4" s="514"/>
      <c r="B4" s="514"/>
      <c r="C4" s="515" t="s">
        <v>400</v>
      </c>
      <c r="D4" s="512" t="e">
        <f>H1&amp;" "&amp;G1&amp;" "&amp;I1&amp;" "&amp;J1&amp;"%"&amp; " as"&amp;" "&amp;K1&amp; " "&amp;L1</f>
        <v>#REF!</v>
      </c>
      <c r="E4" s="512"/>
      <c r="G4" s="510" t="e">
        <f>'Q &amp; C'!G27</f>
        <v>#REF!</v>
      </c>
      <c r="H4" s="510" t="str">
        <f>'Q &amp; C'!H27</f>
        <v>Entry Tax/ Octroi</v>
      </c>
      <c r="I4" s="516"/>
      <c r="J4" s="516"/>
      <c r="K4" s="510" t="e">
        <f>'Q &amp; C'!K27</f>
        <v>#REF!</v>
      </c>
      <c r="L4" s="510" t="e">
        <f>'Q &amp; C'!L27</f>
        <v>#REF!</v>
      </c>
    </row>
    <row r="5" spans="1:12" ht="40.5" customHeight="1">
      <c r="A5" s="514"/>
      <c r="B5" s="514"/>
      <c r="C5" s="515" t="s">
        <v>401</v>
      </c>
      <c r="D5" s="512" t="e">
        <f>H2&amp;" "&amp;G2&amp;" "&amp;I2&amp;" "&amp;J2&amp;"%"&amp; " as"&amp;" "&amp;K2&amp; " "&amp;L2</f>
        <v>#REF!</v>
      </c>
      <c r="E5" s="512"/>
      <c r="G5" s="510" t="e">
        <f>'Q &amp; C'!G28</f>
        <v>#REF!</v>
      </c>
      <c r="H5" s="510" t="str">
        <f>'Q &amp; C'!H28</f>
        <v xml:space="preserve">Others </v>
      </c>
      <c r="I5" s="516"/>
      <c r="J5" s="516"/>
      <c r="K5" s="510" t="e">
        <f>'Q &amp; C'!K28</f>
        <v>#REF!</v>
      </c>
      <c r="L5" s="510" t="e">
        <f>'Q &amp; C'!L28</f>
        <v>#REF!</v>
      </c>
    </row>
    <row r="6" spans="1:12" ht="42" customHeight="1">
      <c r="A6" s="514"/>
      <c r="B6" s="514"/>
      <c r="C6" s="515" t="s">
        <v>402</v>
      </c>
      <c r="D6" s="512" t="e">
        <f>H3&amp;" "&amp;G3&amp;" "&amp;I3&amp;" "&amp;J3&amp;"%"&amp; " as"&amp;" "&amp;K3&amp; " "&amp;L3</f>
        <v>#REF!</v>
      </c>
      <c r="E6" s="512"/>
      <c r="G6" s="510"/>
      <c r="H6" s="510"/>
      <c r="I6" s="510"/>
      <c r="J6" s="510"/>
      <c r="K6" s="510"/>
      <c r="L6" s="510"/>
    </row>
    <row r="7" spans="1:12" ht="59.25" customHeight="1">
      <c r="A7" s="514"/>
      <c r="B7" s="514"/>
      <c r="C7" s="515" t="s">
        <v>403</v>
      </c>
      <c r="D7" s="512" t="e">
        <f>H4&amp;" "&amp;G4&amp;" "&amp;I4&amp;" "&amp;J4&amp; " as"&amp;" "&amp;K4&amp; " "&amp;L4</f>
        <v>#REF!</v>
      </c>
      <c r="E7" s="512"/>
    </row>
    <row r="8" spans="1:12" ht="27">
      <c r="A8" s="514"/>
      <c r="B8" s="514"/>
      <c r="C8" s="515" t="s">
        <v>404</v>
      </c>
      <c r="D8" s="512" t="e">
        <f>H5&amp;" "&amp;G5&amp;" "&amp;I5&amp;" "&amp;J5&amp; " as"&amp;" "&amp;K5&amp; " "&amp;L5</f>
        <v>#REF!</v>
      </c>
      <c r="E8" s="512"/>
    </row>
    <row r="9" spans="1:12" ht="40.5">
      <c r="A9" s="514"/>
      <c r="B9" s="514"/>
      <c r="C9" s="515" t="s">
        <v>405</v>
      </c>
      <c r="D9" s="512"/>
      <c r="E9" s="512"/>
    </row>
    <row r="10" spans="1:12" ht="94.5">
      <c r="A10" s="514"/>
      <c r="B10" s="514"/>
      <c r="C10" s="515" t="s">
        <v>406</v>
      </c>
      <c r="D10" s="512"/>
      <c r="E10" s="512"/>
    </row>
    <row r="11" spans="1:12" ht="67.5">
      <c r="A11" s="514"/>
      <c r="B11" s="514"/>
      <c r="C11" s="515" t="s">
        <v>407</v>
      </c>
      <c r="D11" s="512"/>
      <c r="E11" s="512"/>
    </row>
    <row r="12" spans="1:12" ht="99">
      <c r="A12" s="517">
        <v>2</v>
      </c>
      <c r="B12" s="518" t="s">
        <v>408</v>
      </c>
      <c r="C12" s="519" t="s">
        <v>409</v>
      </c>
      <c r="D12" s="518"/>
      <c r="E12" s="518"/>
    </row>
    <row r="13" spans="1:12">
      <c r="C13" s="520"/>
      <c r="D13" s="520"/>
      <c r="E13" s="520"/>
    </row>
    <row r="14" spans="1:12">
      <c r="C14" s="520"/>
      <c r="D14" s="520"/>
      <c r="E14" s="520"/>
    </row>
    <row r="15" spans="1:12">
      <c r="C15" s="520"/>
      <c r="D15" s="520"/>
      <c r="E15" s="520"/>
    </row>
    <row r="16" spans="1:12">
      <c r="C16" s="520"/>
      <c r="D16" s="520"/>
      <c r="E16" s="520"/>
    </row>
    <row r="17" spans="3:5">
      <c r="C17" s="520"/>
      <c r="D17" s="520"/>
      <c r="E17" s="521"/>
    </row>
    <row r="18" spans="3:5">
      <c r="C18" s="520"/>
      <c r="D18" s="520"/>
      <c r="E18" s="520"/>
    </row>
    <row r="19" spans="3:5">
      <c r="C19" s="520"/>
      <c r="D19" s="520"/>
      <c r="E19" s="520"/>
    </row>
    <row r="20" spans="3:5">
      <c r="C20" s="520"/>
      <c r="D20" s="520"/>
      <c r="E20" s="520"/>
    </row>
    <row r="21" spans="3:5">
      <c r="C21" s="520"/>
      <c r="D21" s="520"/>
      <c r="E21" s="520"/>
    </row>
    <row r="22" spans="3:5">
      <c r="C22" s="520"/>
      <c r="D22" s="520"/>
      <c r="E22" s="520"/>
    </row>
    <row r="23" spans="3:5">
      <c r="C23" s="520"/>
      <c r="D23" s="520"/>
      <c r="E23" s="520"/>
    </row>
    <row r="24" spans="3:5">
      <c r="C24" s="520"/>
      <c r="D24" s="520"/>
      <c r="E24" s="520"/>
    </row>
    <row r="25" spans="3:5">
      <c r="C25" s="520"/>
      <c r="D25" s="520"/>
      <c r="E25" s="520"/>
    </row>
    <row r="26" spans="3:5">
      <c r="C26" s="520"/>
      <c r="D26" s="520"/>
      <c r="E26" s="520"/>
    </row>
  </sheetData>
  <customSheetViews>
    <customSheetView guid="{87981F99-33D2-48F3-9138-10E7D5F1DFD3}" scale="80" showPageBreaks="1" printArea="1" state="hidden" view="pageBreakPreview" topLeftCell="B7">
      <selection activeCell="I10" sqref="I10"/>
      <pageMargins left="0.7" right="0.7" top="0.75" bottom="0.75" header="0.3" footer="0.3"/>
      <pageSetup scale="99" orientation="landscape" r:id="rId1"/>
    </customSheetView>
    <customSheetView guid="{5C772B04-11E1-4A74-9F43-9A74EF38E5E2}" scale="80" showPageBreaks="1" printArea="1" state="hidden" view="pageBreakPreview" topLeftCell="B7">
      <selection activeCell="I10" sqref="I10"/>
      <pageMargins left="0.7" right="0.7" top="0.75" bottom="0.75" header="0.3" footer="0.3"/>
      <pageSetup scale="99" orientation="landscape" r:id="rId2"/>
    </customSheetView>
    <customSheetView guid="{804C0530-632A-4E06-A9A2-093B6503F55F}" scale="80" showPageBreaks="1" printArea="1" state="hidden" view="pageBreakPreview" topLeftCell="B7">
      <selection activeCell="I10" sqref="I10"/>
      <pageMargins left="0.7" right="0.7" top="0.75" bottom="0.75" header="0.3" footer="0.3"/>
      <pageSetup scale="99" orientation="landscape" r:id="rId3"/>
    </customSheetView>
    <customSheetView guid="{585A669F-29FF-4D0D-B50C-5C677FB93FEB}" scale="80" showPageBreaks="1" printArea="1" state="hidden" view="pageBreakPreview" topLeftCell="B7">
      <selection activeCell="I10" sqref="I10"/>
      <pageMargins left="0.7" right="0.7" top="0.75" bottom="0.75" header="0.3" footer="0.3"/>
      <pageSetup scale="99" orientation="landscape" r:id="rId4"/>
    </customSheetView>
    <customSheetView guid="{97EFF801-2C6F-4063-9981-A39996328FAC}" scale="80" showPageBreaks="1" printArea="1" state="hidden" view="pageBreakPreview" topLeftCell="B7">
      <selection activeCell="I10" sqref="I10"/>
      <pageMargins left="0.7" right="0.7" top="0.75" bottom="0.75" header="0.3" footer="0.3"/>
      <pageSetup scale="99" orientation="landscape" r:id="rId5"/>
    </customSheetView>
    <customSheetView guid="{483DCDBB-D1CA-4B11-85F4-FA65A96DCE29}" scale="80" showPageBreaks="1" printArea="1" state="hidden" view="pageBreakPreview" topLeftCell="B7">
      <selection activeCell="I10" sqref="I10"/>
      <pageMargins left="0.7" right="0.7" top="0.75" bottom="0.75" header="0.3" footer="0.3"/>
      <pageSetup scale="99" orientation="landscape" r:id="rId6"/>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7"/>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8"/>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9"/>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10"/>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11"/>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12"/>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13"/>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14"/>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15"/>
      <headerFooter alignWithMargins="0"/>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6"/>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7"/>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8"/>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9"/>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20"/>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21"/>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22"/>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23"/>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24"/>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25"/>
    </customSheetView>
    <customSheetView guid="{A8D67B77-0FCD-43C6-B55F-10F11F3996C9}" scale="80" showPageBreaks="1" printArea="1" state="hidden" view="pageBreakPreview" topLeftCell="B7">
      <selection activeCell="I10" sqref="I10"/>
      <pageMargins left="0.7" right="0.7" top="0.75" bottom="0.75" header="0.3" footer="0.3"/>
      <pageSetup scale="99" orientation="landscape" r:id="rId26"/>
    </customSheetView>
    <customSheetView guid="{88CDEBAE-8E08-4224-B529-C4120559940A}" scale="80" showPageBreaks="1" printArea="1" state="hidden" view="pageBreakPreview" topLeftCell="B7">
      <selection activeCell="I10" sqref="I10"/>
      <pageMargins left="0.7" right="0.7" top="0.75" bottom="0.75" header="0.3" footer="0.3"/>
      <pageSetup scale="99" orientation="landscape" r:id="rId27"/>
    </customSheetView>
    <customSheetView guid="{2BA1F3A4-7362-4C75-9E02-FB6308B23F40}" scale="80" showPageBreaks="1" printArea="1" state="hidden" view="pageBreakPreview" topLeftCell="B7">
      <selection activeCell="I10" sqref="I10"/>
      <pageMargins left="0.7" right="0.7" top="0.75" bottom="0.75" header="0.3" footer="0.3"/>
      <pageSetup scale="99" orientation="landscape" r:id="rId28"/>
    </customSheetView>
  </customSheetViews>
  <phoneticPr fontId="32" type="noConversion"/>
  <pageMargins left="0.7" right="0.7" top="0.75" bottom="0.75" header="0.3" footer="0.3"/>
  <pageSetup scale="99" orientation="landscape" r:id="rId2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2.75"/>
  <cols>
    <col min="1" max="1" width="11.625" style="157" customWidth="1"/>
    <col min="2" max="2" width="10.375" style="157" customWidth="1"/>
    <col min="3" max="16384" width="8" style="157"/>
  </cols>
  <sheetData>
    <row r="1" spans="1:4" s="155" customFormat="1" ht="30" customHeight="1">
      <c r="A1" s="808">
        <f>'Bid Form 2nd Envelope'!AB17</f>
        <v>0</v>
      </c>
      <c r="B1" s="808"/>
    </row>
    <row r="2" spans="1:4" s="155" customFormat="1" ht="30" customHeight="1">
      <c r="A2" s="156"/>
    </row>
    <row r="3" spans="1:4">
      <c r="A3" s="156"/>
    </row>
    <row r="4" spans="1:4">
      <c r="A4" s="154" t="str">
        <f>IF(OR((A1&gt;9999999999),(A1&lt;0)),"Invalid Entry - More than 1000 crore OR -ve value",IF(A1=0, "Rs. Zero Only ",+CONCATENATE("Rs. ", B11,D11,B10,D10,B9,D9,B8,D8,B7,D7,B6," Only")))</f>
        <v xml:space="preserve">Rs. Zero Only </v>
      </c>
    </row>
    <row r="5" spans="1:4">
      <c r="A5" s="156"/>
    </row>
    <row r="6" spans="1:4">
      <c r="A6" s="153">
        <f>-INT(A1/100)*100+ROUND(A1,0)</f>
        <v>0</v>
      </c>
      <c r="B6" s="157" t="str">
        <f t="shared" ref="B6:B11" si="0">IF(A6=0,"",LOOKUP(A6,$A$13:$A$112,$B$13:$B$112))</f>
        <v/>
      </c>
      <c r="D6" s="154"/>
    </row>
    <row r="7" spans="1:4">
      <c r="A7" s="153">
        <f>-INT(A1/1000)*10+INT(A1/100)</f>
        <v>0</v>
      </c>
      <c r="B7" s="157" t="str">
        <f t="shared" si="0"/>
        <v/>
      </c>
      <c r="D7" s="154" t="str">
        <f>+IF(B7="",""," Hundred ")</f>
        <v/>
      </c>
    </row>
    <row r="8" spans="1:4">
      <c r="A8" s="153">
        <f>-INT(A1/100000)*100+INT(A1/1000)</f>
        <v>0</v>
      </c>
      <c r="B8" s="157" t="str">
        <f t="shared" si="0"/>
        <v/>
      </c>
      <c r="D8" s="154" t="str">
        <f>IF((B8=""),IF(C8="",""," Thousand ")," Thousand ")</f>
        <v/>
      </c>
    </row>
    <row r="9" spans="1:4">
      <c r="A9" s="153">
        <f>-INT(A1/10000000)*100+INT(A1/100000)</f>
        <v>0</v>
      </c>
      <c r="B9" s="157" t="str">
        <f t="shared" si="0"/>
        <v/>
      </c>
      <c r="D9" s="154" t="str">
        <f>IF((B9=""),IF(C9="",""," Lac ")," Lac ")</f>
        <v/>
      </c>
    </row>
    <row r="10" spans="1:4">
      <c r="A10" s="153">
        <f>-INT(A1/1000000000)*100+INT(A1/10000000)</f>
        <v>0</v>
      </c>
      <c r="B10" s="158" t="str">
        <f t="shared" si="0"/>
        <v/>
      </c>
      <c r="D10" s="154" t="str">
        <f>IF((B10=""),IF(C10="",""," Crore ")," Crore ")</f>
        <v/>
      </c>
    </row>
    <row r="11" spans="1:4">
      <c r="A11" s="159">
        <f>-INT(A1/10000000000)*1000+INT(A1/1000000000)</f>
        <v>0</v>
      </c>
      <c r="B11" s="158" t="str">
        <f t="shared" si="0"/>
        <v/>
      </c>
      <c r="D11" s="154" t="str">
        <f>IF((B11=""),IF(C11="",""," Hundred ")," Hundred ")</f>
        <v/>
      </c>
    </row>
    <row r="13" spans="1:4">
      <c r="A13" s="160">
        <v>1</v>
      </c>
      <c r="B13" s="161" t="s">
        <v>17</v>
      </c>
    </row>
    <row r="14" spans="1:4">
      <c r="A14" s="160">
        <v>2</v>
      </c>
      <c r="B14" s="161" t="s">
        <v>18</v>
      </c>
    </row>
    <row r="15" spans="1:4">
      <c r="A15" s="160">
        <v>3</v>
      </c>
      <c r="B15" s="161" t="s">
        <v>19</v>
      </c>
    </row>
    <row r="16" spans="1:4">
      <c r="A16" s="160">
        <v>4</v>
      </c>
      <c r="B16" s="161" t="s">
        <v>20</v>
      </c>
    </row>
    <row r="17" spans="1:2">
      <c r="A17" s="160">
        <v>5</v>
      </c>
      <c r="B17" s="161" t="s">
        <v>21</v>
      </c>
    </row>
    <row r="18" spans="1:2">
      <c r="A18" s="160">
        <v>6</v>
      </c>
      <c r="B18" s="161" t="s">
        <v>22</v>
      </c>
    </row>
    <row r="19" spans="1:2">
      <c r="A19" s="160">
        <v>7</v>
      </c>
      <c r="B19" s="161" t="s">
        <v>23</v>
      </c>
    </row>
    <row r="20" spans="1:2">
      <c r="A20" s="160">
        <v>8</v>
      </c>
      <c r="B20" s="161" t="s">
        <v>24</v>
      </c>
    </row>
    <row r="21" spans="1:2">
      <c r="A21" s="160">
        <v>9</v>
      </c>
      <c r="B21" s="161" t="s">
        <v>25</v>
      </c>
    </row>
    <row r="22" spans="1:2">
      <c r="A22" s="160">
        <v>10</v>
      </c>
      <c r="B22" s="161" t="s">
        <v>26</v>
      </c>
    </row>
    <row r="23" spans="1:2">
      <c r="A23" s="160">
        <v>11</v>
      </c>
      <c r="B23" s="161" t="s">
        <v>27</v>
      </c>
    </row>
    <row r="24" spans="1:2">
      <c r="A24" s="160">
        <v>12</v>
      </c>
      <c r="B24" s="161" t="s">
        <v>28</v>
      </c>
    </row>
    <row r="25" spans="1:2">
      <c r="A25" s="160">
        <v>13</v>
      </c>
      <c r="B25" s="161" t="s">
        <v>29</v>
      </c>
    </row>
    <row r="26" spans="1:2">
      <c r="A26" s="160">
        <v>14</v>
      </c>
      <c r="B26" s="161" t="s">
        <v>30</v>
      </c>
    </row>
    <row r="27" spans="1:2">
      <c r="A27" s="160">
        <v>15</v>
      </c>
      <c r="B27" s="161" t="s">
        <v>31</v>
      </c>
    </row>
    <row r="28" spans="1:2">
      <c r="A28" s="160">
        <v>16</v>
      </c>
      <c r="B28" s="161" t="s">
        <v>32</v>
      </c>
    </row>
    <row r="29" spans="1:2">
      <c r="A29" s="160">
        <v>17</v>
      </c>
      <c r="B29" s="161" t="s">
        <v>33</v>
      </c>
    </row>
    <row r="30" spans="1:2">
      <c r="A30" s="160">
        <v>18</v>
      </c>
      <c r="B30" s="161" t="s">
        <v>34</v>
      </c>
    </row>
    <row r="31" spans="1:2">
      <c r="A31" s="160">
        <v>19</v>
      </c>
      <c r="B31" s="161" t="s">
        <v>35</v>
      </c>
    </row>
    <row r="32" spans="1:2">
      <c r="A32" s="160">
        <v>20</v>
      </c>
      <c r="B32" s="161" t="s">
        <v>36</v>
      </c>
    </row>
    <row r="33" spans="1:2">
      <c r="A33" s="160">
        <v>21</v>
      </c>
      <c r="B33" s="161" t="s">
        <v>38</v>
      </c>
    </row>
    <row r="34" spans="1:2">
      <c r="A34" s="160">
        <v>22</v>
      </c>
      <c r="B34" s="161" t="s">
        <v>37</v>
      </c>
    </row>
    <row r="35" spans="1:2">
      <c r="A35" s="160">
        <v>23</v>
      </c>
      <c r="B35" s="161" t="s">
        <v>39</v>
      </c>
    </row>
    <row r="36" spans="1:2">
      <c r="A36" s="160">
        <v>24</v>
      </c>
      <c r="B36" s="161" t="s">
        <v>40</v>
      </c>
    </row>
    <row r="37" spans="1:2">
      <c r="A37" s="160">
        <v>25</v>
      </c>
      <c r="B37" s="161" t="s">
        <v>42</v>
      </c>
    </row>
    <row r="38" spans="1:2">
      <c r="A38" s="160">
        <v>26</v>
      </c>
      <c r="B38" s="161" t="s">
        <v>41</v>
      </c>
    </row>
    <row r="39" spans="1:2">
      <c r="A39" s="160">
        <v>27</v>
      </c>
      <c r="B39" s="161" t="s">
        <v>43</v>
      </c>
    </row>
    <row r="40" spans="1:2">
      <c r="A40" s="160">
        <v>28</v>
      </c>
      <c r="B40" s="161" t="s">
        <v>44</v>
      </c>
    </row>
    <row r="41" spans="1:2">
      <c r="A41" s="160">
        <v>29</v>
      </c>
      <c r="B41" s="161" t="s">
        <v>45</v>
      </c>
    </row>
    <row r="42" spans="1:2">
      <c r="A42" s="160">
        <v>30</v>
      </c>
      <c r="B42" s="161" t="s">
        <v>46</v>
      </c>
    </row>
    <row r="43" spans="1:2">
      <c r="A43" s="160">
        <v>31</v>
      </c>
      <c r="B43" s="161" t="s">
        <v>47</v>
      </c>
    </row>
    <row r="44" spans="1:2">
      <c r="A44" s="160">
        <v>32</v>
      </c>
      <c r="B44" s="161" t="s">
        <v>48</v>
      </c>
    </row>
    <row r="45" spans="1:2">
      <c r="A45" s="160">
        <v>33</v>
      </c>
      <c r="B45" s="161" t="s">
        <v>49</v>
      </c>
    </row>
    <row r="46" spans="1:2">
      <c r="A46" s="160">
        <v>34</v>
      </c>
      <c r="B46" s="161" t="s">
        <v>50</v>
      </c>
    </row>
    <row r="47" spans="1:2">
      <c r="A47" s="160">
        <v>35</v>
      </c>
      <c r="B47" s="161" t="s">
        <v>51</v>
      </c>
    </row>
    <row r="48" spans="1:2">
      <c r="A48" s="160">
        <v>36</v>
      </c>
      <c r="B48" s="161" t="s">
        <v>52</v>
      </c>
    </row>
    <row r="49" spans="1:2">
      <c r="A49" s="160">
        <v>37</v>
      </c>
      <c r="B49" s="161" t="s">
        <v>53</v>
      </c>
    </row>
    <row r="50" spans="1:2">
      <c r="A50" s="160">
        <v>38</v>
      </c>
      <c r="B50" s="161" t="s">
        <v>54</v>
      </c>
    </row>
    <row r="51" spans="1:2">
      <c r="A51" s="160">
        <v>39</v>
      </c>
      <c r="B51" s="161" t="s">
        <v>55</v>
      </c>
    </row>
    <row r="52" spans="1:2">
      <c r="A52" s="160">
        <v>40</v>
      </c>
      <c r="B52" s="161" t="s">
        <v>56</v>
      </c>
    </row>
    <row r="53" spans="1:2">
      <c r="A53" s="160">
        <v>41</v>
      </c>
      <c r="B53" s="161" t="s">
        <v>57</v>
      </c>
    </row>
    <row r="54" spans="1:2">
      <c r="A54" s="160">
        <v>42</v>
      </c>
      <c r="B54" s="161" t="s">
        <v>58</v>
      </c>
    </row>
    <row r="55" spans="1:2">
      <c r="A55" s="160">
        <v>43</v>
      </c>
      <c r="B55" s="161" t="s">
        <v>59</v>
      </c>
    </row>
    <row r="56" spans="1:2">
      <c r="A56" s="160">
        <v>44</v>
      </c>
      <c r="B56" s="161" t="s">
        <v>60</v>
      </c>
    </row>
    <row r="57" spans="1:2">
      <c r="A57" s="160">
        <v>45</v>
      </c>
      <c r="B57" s="161" t="s">
        <v>61</v>
      </c>
    </row>
    <row r="58" spans="1:2">
      <c r="A58" s="160">
        <v>46</v>
      </c>
      <c r="B58" s="161" t="s">
        <v>62</v>
      </c>
    </row>
    <row r="59" spans="1:2">
      <c r="A59" s="160">
        <v>47</v>
      </c>
      <c r="B59" s="161" t="s">
        <v>63</v>
      </c>
    </row>
    <row r="60" spans="1:2">
      <c r="A60" s="160">
        <v>48</v>
      </c>
      <c r="B60" s="161" t="s">
        <v>64</v>
      </c>
    </row>
    <row r="61" spans="1:2">
      <c r="A61" s="160">
        <v>49</v>
      </c>
      <c r="B61" s="161" t="s">
        <v>65</v>
      </c>
    </row>
    <row r="62" spans="1:2">
      <c r="A62" s="160">
        <v>50</v>
      </c>
      <c r="B62" s="161" t="s">
        <v>66</v>
      </c>
    </row>
    <row r="63" spans="1:2">
      <c r="A63" s="160">
        <v>51</v>
      </c>
      <c r="B63" s="161" t="s">
        <v>67</v>
      </c>
    </row>
    <row r="64" spans="1:2">
      <c r="A64" s="160">
        <v>52</v>
      </c>
      <c r="B64" s="161" t="s">
        <v>68</v>
      </c>
    </row>
    <row r="65" spans="1:2">
      <c r="A65" s="160">
        <v>53</v>
      </c>
      <c r="B65" s="161" t="s">
        <v>69</v>
      </c>
    </row>
    <row r="66" spans="1:2">
      <c r="A66" s="160">
        <v>54</v>
      </c>
      <c r="B66" s="161" t="s">
        <v>70</v>
      </c>
    </row>
    <row r="67" spans="1:2">
      <c r="A67" s="160">
        <v>55</v>
      </c>
      <c r="B67" s="161" t="s">
        <v>71</v>
      </c>
    </row>
    <row r="68" spans="1:2">
      <c r="A68" s="160">
        <v>56</v>
      </c>
      <c r="B68" s="161" t="s">
        <v>72</v>
      </c>
    </row>
    <row r="69" spans="1:2">
      <c r="A69" s="160">
        <v>57</v>
      </c>
      <c r="B69" s="161" t="s">
        <v>73</v>
      </c>
    </row>
    <row r="70" spans="1:2">
      <c r="A70" s="160">
        <v>58</v>
      </c>
      <c r="B70" s="161" t="s">
        <v>74</v>
      </c>
    </row>
    <row r="71" spans="1:2">
      <c r="A71" s="160">
        <v>59</v>
      </c>
      <c r="B71" s="161" t="s">
        <v>75</v>
      </c>
    </row>
    <row r="72" spans="1:2">
      <c r="A72" s="160">
        <v>60</v>
      </c>
      <c r="B72" s="161" t="s">
        <v>76</v>
      </c>
    </row>
    <row r="73" spans="1:2">
      <c r="A73" s="160">
        <v>61</v>
      </c>
      <c r="B73" s="161" t="s">
        <v>77</v>
      </c>
    </row>
    <row r="74" spans="1:2">
      <c r="A74" s="160">
        <v>62</v>
      </c>
      <c r="B74" s="161" t="s">
        <v>78</v>
      </c>
    </row>
    <row r="75" spans="1:2">
      <c r="A75" s="160">
        <v>63</v>
      </c>
      <c r="B75" s="162" t="s">
        <v>79</v>
      </c>
    </row>
    <row r="76" spans="1:2">
      <c r="A76" s="160">
        <v>64</v>
      </c>
      <c r="B76" s="162" t="s">
        <v>80</v>
      </c>
    </row>
    <row r="77" spans="1:2">
      <c r="A77" s="160">
        <v>65</v>
      </c>
      <c r="B77" s="162" t="s">
        <v>81</v>
      </c>
    </row>
    <row r="78" spans="1:2">
      <c r="A78" s="160">
        <v>66</v>
      </c>
      <c r="B78" s="162" t="s">
        <v>82</v>
      </c>
    </row>
    <row r="79" spans="1:2">
      <c r="A79" s="160">
        <v>67</v>
      </c>
      <c r="B79" s="162" t="s">
        <v>83</v>
      </c>
    </row>
    <row r="80" spans="1:2">
      <c r="A80" s="160">
        <v>68</v>
      </c>
      <c r="B80" s="162" t="s">
        <v>84</v>
      </c>
    </row>
    <row r="81" spans="1:2">
      <c r="A81" s="160">
        <v>69</v>
      </c>
      <c r="B81" s="162" t="s">
        <v>85</v>
      </c>
    </row>
    <row r="82" spans="1:2">
      <c r="A82" s="160">
        <v>70</v>
      </c>
      <c r="B82" s="162" t="s">
        <v>86</v>
      </c>
    </row>
    <row r="83" spans="1:2">
      <c r="A83" s="160">
        <v>71</v>
      </c>
      <c r="B83" s="162" t="s">
        <v>87</v>
      </c>
    </row>
    <row r="84" spans="1:2">
      <c r="A84" s="160">
        <v>72</v>
      </c>
      <c r="B84" s="162" t="s">
        <v>88</v>
      </c>
    </row>
    <row r="85" spans="1:2">
      <c r="A85" s="160">
        <v>73</v>
      </c>
      <c r="B85" s="162" t="s">
        <v>89</v>
      </c>
    </row>
    <row r="86" spans="1:2">
      <c r="A86" s="160">
        <v>74</v>
      </c>
      <c r="B86" s="162" t="s">
        <v>90</v>
      </c>
    </row>
    <row r="87" spans="1:2">
      <c r="A87" s="160">
        <v>75</v>
      </c>
      <c r="B87" s="162" t="s">
        <v>91</v>
      </c>
    </row>
    <row r="88" spans="1:2">
      <c r="A88" s="160">
        <v>76</v>
      </c>
      <c r="B88" s="162" t="s">
        <v>92</v>
      </c>
    </row>
    <row r="89" spans="1:2">
      <c r="A89" s="160">
        <v>77</v>
      </c>
      <c r="B89" s="162" t="s">
        <v>93</v>
      </c>
    </row>
    <row r="90" spans="1:2">
      <c r="A90" s="160">
        <v>78</v>
      </c>
      <c r="B90" s="162" t="s">
        <v>94</v>
      </c>
    </row>
    <row r="91" spans="1:2">
      <c r="A91" s="160">
        <v>79</v>
      </c>
      <c r="B91" s="162" t="s">
        <v>95</v>
      </c>
    </row>
    <row r="92" spans="1:2">
      <c r="A92" s="160">
        <v>80</v>
      </c>
      <c r="B92" s="162" t="s">
        <v>96</v>
      </c>
    </row>
    <row r="93" spans="1:2">
      <c r="A93" s="160">
        <v>81</v>
      </c>
      <c r="B93" s="162" t="s">
        <v>97</v>
      </c>
    </row>
    <row r="94" spans="1:2">
      <c r="A94" s="160">
        <v>82</v>
      </c>
      <c r="B94" s="162" t="s">
        <v>98</v>
      </c>
    </row>
    <row r="95" spans="1:2">
      <c r="A95" s="160">
        <v>83</v>
      </c>
      <c r="B95" s="162" t="s">
        <v>99</v>
      </c>
    </row>
    <row r="96" spans="1:2">
      <c r="A96" s="160">
        <v>84</v>
      </c>
      <c r="B96" s="162" t="s">
        <v>100</v>
      </c>
    </row>
    <row r="97" spans="1:2">
      <c r="A97" s="160">
        <v>85</v>
      </c>
      <c r="B97" s="162" t="s">
        <v>101</v>
      </c>
    </row>
    <row r="98" spans="1:2">
      <c r="A98" s="160">
        <v>86</v>
      </c>
      <c r="B98" s="162" t="s">
        <v>102</v>
      </c>
    </row>
    <row r="99" spans="1:2">
      <c r="A99" s="160">
        <v>87</v>
      </c>
      <c r="B99" s="162" t="s">
        <v>103</v>
      </c>
    </row>
    <row r="100" spans="1:2">
      <c r="A100" s="160">
        <v>88</v>
      </c>
      <c r="B100" s="162" t="s">
        <v>104</v>
      </c>
    </row>
    <row r="101" spans="1:2">
      <c r="A101" s="160">
        <v>89</v>
      </c>
      <c r="B101" s="162" t="s">
        <v>105</v>
      </c>
    </row>
    <row r="102" spans="1:2">
      <c r="A102" s="160">
        <v>90</v>
      </c>
      <c r="B102" s="162" t="s">
        <v>106</v>
      </c>
    </row>
    <row r="103" spans="1:2">
      <c r="A103" s="160">
        <v>91</v>
      </c>
      <c r="B103" s="162" t="s">
        <v>107</v>
      </c>
    </row>
    <row r="104" spans="1:2">
      <c r="A104" s="160">
        <v>92</v>
      </c>
      <c r="B104" s="162" t="s">
        <v>108</v>
      </c>
    </row>
    <row r="105" spans="1:2">
      <c r="A105" s="160">
        <v>93</v>
      </c>
      <c r="B105" s="162" t="s">
        <v>109</v>
      </c>
    </row>
    <row r="106" spans="1:2">
      <c r="A106" s="160">
        <v>94</v>
      </c>
      <c r="B106" s="162" t="s">
        <v>110</v>
      </c>
    </row>
    <row r="107" spans="1:2">
      <c r="A107" s="160">
        <v>95</v>
      </c>
      <c r="B107" s="162" t="s">
        <v>111</v>
      </c>
    </row>
    <row r="108" spans="1:2">
      <c r="A108" s="160">
        <v>96</v>
      </c>
      <c r="B108" s="162" t="s">
        <v>112</v>
      </c>
    </row>
    <row r="109" spans="1:2">
      <c r="A109" s="160">
        <v>97</v>
      </c>
      <c r="B109" s="162" t="s">
        <v>113</v>
      </c>
    </row>
    <row r="110" spans="1:2">
      <c r="A110" s="160">
        <v>98</v>
      </c>
      <c r="B110" s="162" t="s">
        <v>114</v>
      </c>
    </row>
    <row r="111" spans="1:2">
      <c r="A111" s="160">
        <v>99</v>
      </c>
      <c r="B111" s="162" t="s">
        <v>115</v>
      </c>
    </row>
    <row r="112" spans="1:2">
      <c r="A112" s="160">
        <v>100</v>
      </c>
      <c r="B112" s="162" t="s">
        <v>116</v>
      </c>
    </row>
  </sheetData>
  <sheetProtection password="E848" sheet="1" objects="1" selectLockedCells="1" selectUnlockedCells="1"/>
  <customSheetViews>
    <customSheetView guid="{87981F99-33D2-48F3-9138-10E7D5F1DFD3}" state="hidden">
      <selection activeCell="E8" sqref="E8"/>
      <pageMargins left="0.75" right="0.75" top="1" bottom="1" header="0.5" footer="0.5"/>
      <pageSetup orientation="portrait" r:id="rId1"/>
      <headerFooter alignWithMargins="0"/>
    </customSheetView>
    <customSheetView guid="{5C772B04-11E1-4A74-9F43-9A74EF38E5E2}" state="hidden">
      <selection activeCell="E8" sqref="E8"/>
      <pageMargins left="0.75" right="0.75" top="1" bottom="1" header="0.5" footer="0.5"/>
      <pageSetup orientation="portrait" r:id="rId2"/>
      <headerFooter alignWithMargins="0"/>
    </customSheetView>
    <customSheetView guid="{804C0530-632A-4E06-A9A2-093B6503F55F}" state="hidden">
      <selection activeCell="E8" sqref="E8"/>
      <pageMargins left="0.75" right="0.75" top="1" bottom="1" header="0.5" footer="0.5"/>
      <pageSetup orientation="portrait" r:id="rId3"/>
      <headerFooter alignWithMargins="0"/>
    </customSheetView>
    <customSheetView guid="{585A669F-29FF-4D0D-B50C-5C677FB93FEB}" state="hidden">
      <selection activeCell="E8" sqref="E8"/>
      <pageMargins left="0.75" right="0.75" top="1" bottom="1" header="0.5" footer="0.5"/>
      <pageSetup orientation="portrait" r:id="rId4"/>
      <headerFooter alignWithMargins="0"/>
    </customSheetView>
    <customSheetView guid="{97EFF801-2C6F-4063-9981-A39996328FAC}" state="hidden">
      <selection activeCell="E8" sqref="E8"/>
      <pageMargins left="0.75" right="0.75" top="1" bottom="1" header="0.5" footer="0.5"/>
      <pageSetup orientation="portrait" r:id="rId5"/>
      <headerFooter alignWithMargins="0"/>
    </customSheetView>
    <customSheetView guid="{483DCDBB-D1CA-4B11-85F4-FA65A96DCE29}" state="hidden">
      <selection activeCell="E8" sqref="E8"/>
      <pageMargins left="0.75" right="0.75" top="1" bottom="1" header="0.5" footer="0.5"/>
      <pageSetup orientation="portrait" r:id="rId6"/>
      <headerFooter alignWithMargins="0"/>
    </customSheetView>
    <customSheetView guid="{FA8C7114-2E15-4727-B4B0-927BCE12D1A6}" state="hidden">
      <selection activeCell="E8" sqref="E8"/>
      <pageMargins left="0.75" right="0.75" top="1" bottom="1" header="0.5" footer="0.5"/>
      <pageSetup orientation="portrait" r:id="rId7"/>
      <headerFooter alignWithMargins="0"/>
    </customSheetView>
    <customSheetView guid="{883F4F4D-A630-4132-B676-8201FF751979}" state="hidden">
      <selection activeCell="E8" sqref="E8"/>
      <pageMargins left="0.75" right="0.75" top="1" bottom="1" header="0.5" footer="0.5"/>
      <pageSetup orientation="portrait" r:id="rId8"/>
      <headerFooter alignWithMargins="0"/>
    </customSheetView>
    <customSheetView guid="{D545044E-B7FF-408B-A291-2187C526EC3D}" state="hidden">
      <selection activeCell="E8" sqref="E8"/>
      <pageMargins left="0.75" right="0.75" top="1" bottom="1" header="0.5" footer="0.5"/>
      <pageSetup orientation="portrait" r:id="rId9"/>
      <headerFooter alignWithMargins="0"/>
    </customSheetView>
    <customSheetView guid="{D963BE1A-1920-4E18-8F54-07F354CCE224}" state="hidden">
      <selection activeCell="E8" sqref="E8"/>
      <pageMargins left="0.75" right="0.75" top="1" bottom="1" header="0.5" footer="0.5"/>
      <pageSetup orientation="portrait" r:id="rId10"/>
      <headerFooter alignWithMargins="0"/>
    </customSheetView>
    <customSheetView guid="{D39E83F3-4061-47C5-8153-10B7C21D208A}" state="hidden">
      <selection activeCell="E8" sqref="E8"/>
      <pageMargins left="0.75" right="0.75" top="1" bottom="1" header="0.5" footer="0.5"/>
      <pageSetup orientation="portrait" r:id="rId11"/>
      <headerFooter alignWithMargins="0"/>
    </customSheetView>
    <customSheetView guid="{EFF9997F-F423-457E-8339-C5D06689EC0D}" state="hidden">
      <selection activeCell="E8" sqref="E8"/>
      <pageMargins left="0.75" right="0.75" top="1" bottom="1" header="0.5" footer="0.5"/>
      <pageSetup orientation="portrait" r:id="rId12"/>
      <headerFooter alignWithMargins="0"/>
    </customSheetView>
    <customSheetView guid="{8020169D-1904-4071-9010-34C6BAD35472}" state="hidden">
      <selection activeCell="E8" sqref="E8"/>
      <pageMargins left="0.75" right="0.75" top="1" bottom="1" header="0.5" footer="0.5"/>
      <pageSetup orientation="portrait" r:id="rId13"/>
      <headerFooter alignWithMargins="0"/>
    </customSheetView>
    <customSheetView guid="{BE00177C-666B-4CCB-B6AF-EE8409A04F15}" state="hidden">
      <selection activeCell="E8" sqref="E8"/>
      <pageMargins left="0.75" right="0.75" top="1" bottom="1" header="0.5" footer="0.5"/>
      <pageSetup orientation="portrait" r:id="rId14"/>
      <headerFooter alignWithMargins="0"/>
    </customSheetView>
    <customSheetView guid="{5A07DBA2-29FE-46EA-8A64-6BF1FB7295C8}" state="hidden" showRuler="0">
      <selection activeCell="E8" sqref="E8"/>
      <pageMargins left="0.75" right="0.75" top="1" bottom="1" header="0.5" footer="0.5"/>
      <pageSetup orientation="portrait" r:id="rId15"/>
      <headerFooter alignWithMargins="0"/>
    </customSheetView>
    <customSheetView guid="{42E48991-4351-4471-8AF6-A35D24AE57E4}" state="hidden">
      <selection activeCell="E8" sqref="E8"/>
      <pageMargins left="0.75" right="0.75" top="1" bottom="1" header="0.5" footer="0.5"/>
      <pageSetup orientation="portrait" r:id="rId16"/>
      <headerFooter alignWithMargins="0"/>
    </customSheetView>
    <customSheetView guid="{9CA44E70-650F-49CD-967F-298619682CA2}" state="hidden">
      <selection activeCell="E8" sqref="E8"/>
      <pageMargins left="0.75" right="0.75" top="1" bottom="1" header="0.5" footer="0.5"/>
      <pageSetup orientation="portrait" r:id="rId17"/>
      <headerFooter alignWithMargins="0"/>
    </customSheetView>
    <customSheetView guid="{C39F923C-6CD3-45D8-86F8-6C4D806DDD7E}" state="hidden">
      <selection activeCell="E8" sqref="E8"/>
      <pageMargins left="0.75" right="0.75" top="1" bottom="1" header="0.5" footer="0.5"/>
      <pageSetup orientation="portrait" r:id="rId18"/>
      <headerFooter alignWithMargins="0"/>
    </customSheetView>
    <customSheetView guid="{B1277D53-29D6-4226-81E2-084FB62977B6}" state="hidden">
      <selection activeCell="E8" sqref="E8"/>
      <pageMargins left="0.75" right="0.75" top="1" bottom="1" header="0.5" footer="0.5"/>
      <pageSetup orientation="portrait" r:id="rId19"/>
      <headerFooter alignWithMargins="0"/>
    </customSheetView>
    <customSheetView guid="{58D82F59-8CF6-455F-B9F4-081499FDF243}" state="hidden">
      <selection activeCell="E8" sqref="E8"/>
      <pageMargins left="0.75" right="0.75" top="1" bottom="1" header="0.5" footer="0.5"/>
      <pageSetup orientation="portrait" r:id="rId20"/>
      <headerFooter alignWithMargins="0"/>
    </customSheetView>
    <customSheetView guid="{696D9240-6693-44E8-B9A4-2BFADD101EE2}" state="hidden">
      <selection activeCell="E8" sqref="E8"/>
      <pageMargins left="0.75" right="0.75" top="1" bottom="1" header="0.5" footer="0.5"/>
      <pageSetup orientation="portrait" r:id="rId21"/>
      <headerFooter alignWithMargins="0"/>
    </customSheetView>
    <customSheetView guid="{B0EE7D76-5806-4718-BDAD-3A3EA691E5E4}" state="hidden">
      <selection activeCell="E8" sqref="E8"/>
      <pageMargins left="0.75" right="0.75" top="1" bottom="1" header="0.5" footer="0.5"/>
      <pageSetup orientation="portrait" r:id="rId22"/>
      <headerFooter alignWithMargins="0"/>
    </customSheetView>
    <customSheetView guid="{E95B21C1-D936-4435-AF6F-90CF0B6A7506}" state="hidden">
      <selection activeCell="E8" sqref="E8"/>
      <pageMargins left="0.75" right="0.75" top="1" bottom="1" header="0.5" footer="0.5"/>
      <pageSetup orientation="portrait" r:id="rId23"/>
      <headerFooter alignWithMargins="0"/>
    </customSheetView>
    <customSheetView guid="{9C0E3A54-A1E4-4406-967B-FE168F751196}" state="hidden">
      <selection activeCell="E8" sqref="E8"/>
      <pageMargins left="0.75" right="0.75" top="1" bottom="1" header="0.5" footer="0.5"/>
      <pageSetup orientation="portrait" r:id="rId24"/>
      <headerFooter alignWithMargins="0"/>
    </customSheetView>
    <customSheetView guid="{EF525F2E-18DE-47FD-A864-6F2A2CA91061}" state="hidden">
      <selection activeCell="E8" sqref="E8"/>
      <pageMargins left="0.75" right="0.75" top="1" bottom="1" header="0.5" footer="0.5"/>
      <pageSetup orientation="portrait" r:id="rId25"/>
      <headerFooter alignWithMargins="0"/>
    </customSheetView>
    <customSheetView guid="{FE49A1A8-589E-4C61-B5F2-2DC8472D06ED}" state="hidden">
      <selection activeCell="E8" sqref="E8"/>
      <pageMargins left="0.75" right="0.75" top="1" bottom="1" header="0.5" footer="0.5"/>
      <pageSetup orientation="portrait" r:id="rId26"/>
      <headerFooter alignWithMargins="0"/>
    </customSheetView>
    <customSheetView guid="{7781E931-9022-448B-8CEA-16A952A0B08B}" state="hidden">
      <selection activeCell="E8" sqref="E8"/>
      <pageMargins left="0.75" right="0.75" top="1" bottom="1" header="0.5" footer="0.5"/>
      <pageSetup orientation="portrait" r:id="rId27"/>
      <headerFooter alignWithMargins="0"/>
    </customSheetView>
    <customSheetView guid="{2B22B4D9-734E-466D-B6F8-DF61D532EF69}" state="hidden">
      <selection activeCell="E8" sqref="E8"/>
      <pageMargins left="0.75" right="0.75" top="1" bottom="1" header="0.5" footer="0.5"/>
      <pageSetup orientation="portrait" r:id="rId28"/>
      <headerFooter alignWithMargins="0"/>
    </customSheetView>
    <customSheetView guid="{A8D67B77-0FCD-43C6-B55F-10F11F3996C9}" state="hidden">
      <selection activeCell="E8" sqref="E8"/>
      <pageMargins left="0.75" right="0.75" top="1" bottom="1" header="0.5" footer="0.5"/>
      <pageSetup orientation="portrait" r:id="rId29"/>
      <headerFooter alignWithMargins="0"/>
    </customSheetView>
    <customSheetView guid="{88CDEBAE-8E08-4224-B529-C4120559940A}" state="hidden">
      <selection activeCell="E8" sqref="E8"/>
      <pageMargins left="0.75" right="0.75" top="1" bottom="1" header="0.5" footer="0.5"/>
      <pageSetup orientation="portrait" r:id="rId30"/>
      <headerFooter alignWithMargins="0"/>
    </customSheetView>
    <customSheetView guid="{2BA1F3A4-7362-4C75-9E02-FB6308B23F40}" state="hidden">
      <selection activeCell="E8" sqref="E8"/>
      <pageMargins left="0.75" right="0.75" top="1" bottom="1" header="0.5" footer="0.5"/>
      <pageSetup orientation="portrait" r:id="rId31"/>
      <headerFooter alignWithMargins="0"/>
    </customSheetView>
  </customSheetViews>
  <mergeCells count="1">
    <mergeCell ref="A1:B1"/>
  </mergeCells>
  <phoneticPr fontId="3" type="noConversion"/>
  <pageMargins left="0.75" right="0.75" top="1" bottom="1" header="0.5" footer="0.5"/>
  <pageSetup orientation="portrait" r:id="rId3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Basic Data</vt:lpstr>
      <vt:lpstr>Cover</vt:lpstr>
      <vt:lpstr>Names of Bidder</vt:lpstr>
      <vt:lpstr>Sch-1</vt:lpstr>
      <vt:lpstr>Sch-1 Dis</vt:lpstr>
      <vt:lpstr>Sch-2</vt:lpstr>
      <vt:lpstr>Sch-2 Dis</vt:lpstr>
      <vt:lpstr>Sch-3 </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 '!Print_Area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 '!Print_Titles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Ankit Vaishnav {अंकित वैष्णव}</cp:lastModifiedBy>
  <cp:lastPrinted>2021-04-13T07:05:41Z</cp:lastPrinted>
  <dcterms:created xsi:type="dcterms:W3CDTF">2001-07-26T10:23:15Z</dcterms:created>
  <dcterms:modified xsi:type="dcterms:W3CDTF">2023-02-15T12:51:11Z</dcterms:modified>
</cp:coreProperties>
</file>